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rcy\Documents\Class\Homework\"/>
    </mc:Choice>
  </mc:AlternateContent>
  <xr:revisionPtr revIDLastSave="0" documentId="13_ncr:1_{0B91144F-A0A7-4388-9D4B-6C5963BE2ADD}" xr6:coauthVersionLast="41" xr6:coauthVersionMax="41" xr10:uidLastSave="{00000000-0000-0000-0000-000000000000}"/>
  <bookViews>
    <workbookView xWindow="20370" yWindow="-120" windowWidth="29040" windowHeight="16440" xr2:uid="{00000000-000D-0000-FFFF-FFFF00000000}"/>
  </bookViews>
  <sheets>
    <sheet name="Sheet 1" sheetId="1" r:id="rId1"/>
    <sheet name="Pivot Table " sheetId="4" r:id="rId2"/>
    <sheet name="Pivot Table 1" sheetId="6" r:id="rId3"/>
    <sheet name="Pivot Table 2" sheetId="8" r:id="rId4"/>
    <sheet name="Data Analysis" sheetId="12" r:id="rId5"/>
    <sheet name="Bonus" sheetId="9" r:id="rId6"/>
  </sheets>
  <definedNames>
    <definedName name="_xlnm._FilterDatabase" localSheetId="0" hidden="1">'Sheet 1'!$A$1:$T$1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9" l="1"/>
  <c r="D13" i="9"/>
  <c r="D12" i="9"/>
  <c r="D11" i="9"/>
  <c r="D10" i="9"/>
  <c r="D9" i="9"/>
  <c r="D7" i="9"/>
  <c r="D6" i="9"/>
  <c r="D5" i="9"/>
  <c r="D4" i="9"/>
  <c r="D3" i="9"/>
  <c r="C10" i="9"/>
  <c r="C13" i="9"/>
  <c r="C12" i="9"/>
  <c r="C11" i="9"/>
  <c r="C9" i="9"/>
  <c r="C8" i="9"/>
  <c r="C7" i="9"/>
  <c r="C6" i="9"/>
  <c r="C5" i="9"/>
  <c r="C4" i="9"/>
  <c r="B4" i="9"/>
  <c r="B13" i="9"/>
  <c r="B12" i="9"/>
  <c r="B11" i="9"/>
  <c r="B10" i="9"/>
  <c r="B9" i="9"/>
  <c r="B8" i="9"/>
  <c r="B7" i="9"/>
  <c r="B6" i="9"/>
  <c r="B5" i="9"/>
  <c r="C3" i="9"/>
  <c r="D2" i="9"/>
  <c r="C2" i="9"/>
  <c r="B2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9" l="1"/>
  <c r="F6" i="9" s="1"/>
  <c r="E7" i="9"/>
  <c r="H7" i="9" s="1"/>
  <c r="E5" i="9"/>
  <c r="H5" i="9" s="1"/>
  <c r="E8" i="9"/>
  <c r="G8" i="9" s="1"/>
  <c r="E4" i="9"/>
  <c r="G4" i="9" s="1"/>
  <c r="E9" i="9"/>
  <c r="F9" i="9" s="1"/>
  <c r="E2" i="9"/>
  <c r="E3" i="9"/>
  <c r="H3" i="9" s="1"/>
  <c r="E13" i="9"/>
  <c r="H9" i="9"/>
  <c r="E12" i="9"/>
  <c r="E11" i="9"/>
  <c r="E10" i="9"/>
  <c r="H6" i="9" l="1"/>
  <c r="G6" i="9"/>
  <c r="F5" i="9"/>
  <c r="F7" i="9"/>
  <c r="H8" i="9"/>
  <c r="G5" i="9"/>
  <c r="F8" i="9"/>
  <c r="G7" i="9"/>
  <c r="G9" i="9"/>
  <c r="H4" i="9"/>
  <c r="F4" i="9"/>
  <c r="G2" i="9"/>
  <c r="H2" i="9"/>
  <c r="F2" i="9"/>
  <c r="G3" i="9"/>
  <c r="F3" i="9"/>
  <c r="F13" i="9"/>
  <c r="H13" i="9"/>
  <c r="G13" i="9"/>
  <c r="G12" i="9"/>
  <c r="H12" i="9"/>
  <c r="H11" i="9"/>
  <c r="G11" i="9"/>
  <c r="F11" i="9"/>
  <c r="F12" i="9"/>
  <c r="G10" i="9"/>
  <c r="H10" i="9"/>
  <c r="F10" i="9"/>
</calcChain>
</file>

<file path=xl/sharedStrings.xml><?xml version="1.0" encoding="utf-8"?>
<sst xmlns="http://schemas.openxmlformats.org/spreadsheetml/2006/main" count="24850" uniqueCount="8430">
  <si>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</si>
  <si>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</si>
  <si>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</si>
  <si>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</si>
  <si>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</si>
  <si>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</si>
  <si>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</si>
  <si>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</si>
  <si>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</si>
  <si>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</si>
  <si>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</si>
  <si>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</si>
  <si>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</si>
  <si>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</si>
  <si>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</si>
  <si>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</si>
  <si>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</si>
  <si>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</si>
  <si>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</si>
  <si>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</si>
  <si>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</si>
  <si>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</si>
  <si>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</si>
  <si>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</si>
  <si>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</si>
  <si>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</si>
  <si>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</si>
  <si>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</si>
  <si>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</si>
  <si>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</si>
  <si>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</si>
  <si>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</si>
  <si>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</si>
  <si>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</si>
  <si>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</si>
  <si>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</si>
  <si>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</si>
  <si>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</si>
  <si>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</si>
  <si>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</si>
  <si>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</si>
  <si>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</si>
  <si>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</si>
  <si>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</si>
  <si>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</si>
  <si>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</si>
  <si>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</si>
  <si>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</si>
  <si>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</si>
  <si>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</si>
  <si>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</si>
  <si>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</si>
  <si>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</si>
  <si>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</si>
  <si>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</si>
  <si>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</si>
  <si>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</si>
  <si>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</si>
  <si>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</si>
  <si>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</si>
  <si>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</si>
  <si>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</si>
  <si>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</si>
  <si>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</si>
  <si>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</si>
  <si>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</si>
  <si>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</si>
  <si>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</si>
  <si>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</si>
  <si>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</si>
  <si>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</si>
  <si>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</si>
  <si>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</si>
  <si>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</si>
  <si>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</si>
  <si>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</si>
  <si>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</si>
  <si>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</si>
  <si>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</si>
  <si>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</si>
  <si>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</si>
  <si>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</si>
  <si>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</si>
  <si>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</si>
  <si>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</si>
  <si>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</si>
  <si>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</si>
  <si>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</si>
  <si>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</si>
  <si>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</si>
  <si>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</si>
  <si>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</si>
  <si>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</si>
  <si>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</si>
  <si>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</si>
  <si>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</si>
  <si>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</si>
  <si>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</si>
  <si>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</si>
  <si>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</si>
  <si>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</si>
  <si>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</si>
  <si>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</si>
  <si>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</si>
  <si>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</si>
  <si>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</si>
  <si>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</si>
  <si>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</si>
  <si>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</si>
  <si>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</si>
  <si>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</si>
  <si>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</si>
  <si>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</si>
  <si>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</si>
  <si>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</si>
  <si>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</si>
  <si>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</si>
  <si>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</si>
  <si>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</si>
  <si>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</si>
  <si>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</si>
  <si>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</si>
  <si>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</si>
  <si>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</si>
  <si>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</si>
  <si>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</si>
  <si>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</si>
  <si>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</si>
  <si>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</si>
  <si>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</si>
  <si>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</si>
  <si>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</si>
  <si>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</si>
  <si>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</si>
  <si>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</si>
  <si>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</si>
  <si>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</si>
  <si>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</si>
  <si>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</si>
  <si>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</si>
  <si>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</si>
  <si>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</si>
  <si>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</si>
  <si>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</si>
  <si>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</si>
  <si>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</si>
  <si>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</si>
  <si>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</si>
  <si>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</si>
  <si>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</si>
  <si>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</si>
  <si>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</si>
  <si>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</si>
  <si>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</si>
  <si>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</si>
  <si>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</si>
  <si>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</si>
  <si>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</si>
  <si>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</si>
  <si>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</si>
  <si>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</si>
  <si>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</si>
  <si>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</si>
  <si>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</si>
  <si>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</si>
  <si>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</si>
  <si>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</si>
  <si>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</si>
  <si>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</si>
  <si>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</si>
  <si>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</si>
  <si>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</si>
  <si>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</si>
  <si>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</si>
  <si>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</si>
  <si>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</si>
  <si>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</si>
  <si>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</si>
  <si>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</si>
  <si>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</si>
  <si>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</si>
  <si>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</si>
  <si>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</si>
  <si>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</si>
  <si>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</si>
  <si>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</si>
  <si>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</si>
  <si>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</si>
  <si>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</si>
  <si>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</si>
  <si>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</si>
  <si>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</si>
  <si>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</si>
  <si>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</si>
  <si>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</si>
  <si>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</si>
  <si>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</si>
  <si>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</si>
  <si>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</si>
  <si>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</si>
  <si>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</si>
  <si>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</si>
  <si>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</si>
  <si>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</si>
  <si>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</si>
  <si>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</si>
  <si>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</si>
  <si>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</si>
  <si>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</si>
  <si>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</si>
  <si>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</si>
  <si>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</si>
  <si>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</si>
  <si>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</si>
  <si>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</si>
  <si>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</si>
  <si>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</si>
  <si>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</si>
  <si>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</si>
  <si>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</si>
  <si>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</si>
  <si>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</si>
  <si>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</si>
  <si>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</si>
  <si>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</si>
  <si>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</si>
  <si>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</si>
  <si>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</si>
  <si>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</si>
  <si>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</si>
  <si>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</si>
  <si>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</si>
  <si>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</si>
  <si>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</si>
  <si>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</si>
  <si>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</si>
  <si>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</si>
  <si>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</si>
  <si>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</si>
  <si>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</si>
  <si>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</si>
  <si>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</si>
  <si>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</si>
  <si>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</si>
  <si>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</si>
  <si>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</si>
  <si>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</si>
  <si>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</si>
  <si>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</si>
  <si>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</si>
  <si>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</si>
  <si>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</si>
  <si>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</si>
  <si>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</si>
  <si>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</si>
  <si>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</si>
  <si>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</si>
  <si>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</si>
  <si>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</si>
  <si>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</si>
  <si>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</si>
  <si>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</si>
  <si>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</si>
  <si>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</si>
  <si>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</si>
  <si>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</si>
  <si>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</si>
  <si>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</si>
  <si>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</si>
  <si>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</si>
  <si>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</si>
  <si>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</si>
  <si>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</si>
  <si>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</si>
  <si>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</si>
  <si>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</si>
  <si>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</si>
  <si>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</si>
  <si>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</si>
  <si>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</si>
  <si>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</si>
  <si>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</si>
  <si>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</si>
  <si>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</si>
  <si>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</si>
  <si>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</si>
  <si>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</si>
  <si>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</si>
  <si>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</si>
  <si>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</si>
  <si>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</si>
  <si>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</si>
  <si>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</si>
  <si>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</si>
  <si>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</si>
  <si>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</si>
  <si>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</si>
  <si>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</si>
  <si>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</si>
  <si>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</si>
  <si>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</si>
  <si>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</si>
  <si>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</si>
  <si>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</si>
  <si>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</si>
  <si>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</si>
  <si>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</si>
  <si>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</si>
  <si>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</si>
  <si>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</si>
  <si>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</si>
  <si>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</si>
  <si>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</si>
  <si>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</si>
  <si>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</si>
  <si>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</si>
  <si>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</si>
  <si>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</si>
  <si>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</si>
  <si>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</si>
  <si>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</si>
  <si>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</si>
  <si>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</si>
  <si>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</si>
  <si>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</si>
  <si>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</si>
  <si>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</si>
  <si>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</si>
  <si>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</si>
  <si>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</si>
  <si>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</si>
  <si>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</si>
  <si>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</si>
  <si>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</si>
  <si>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</si>
  <si>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</si>
  <si>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</si>
  <si>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</si>
  <si>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</si>
  <si>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</si>
  <si>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</si>
  <si>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</si>
  <si>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</si>
  <si>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</si>
  <si>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</si>
  <si>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</si>
  <si>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</si>
  <si>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</si>
  <si>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</si>
  <si>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</si>
  <si>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</si>
  <si>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</si>
  <si>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</si>
  <si>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</si>
  <si>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</si>
  <si>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</si>
  <si>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</si>
  <si>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</si>
  <si>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</si>
  <si>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</si>
  <si>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</si>
  <si>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</si>
  <si>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</si>
  <si>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</si>
  <si>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</si>
  <si>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</si>
  <si>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</si>
  <si>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</si>
  <si>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</si>
  <si>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</si>
  <si>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</si>
  <si>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</si>
  <si>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</si>
  <si>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</si>
  <si>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</si>
  <si>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</si>
  <si>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</si>
  <si>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</si>
  <si>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</si>
  <si>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</si>
  <si>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</si>
  <si>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</si>
  <si>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</si>
  <si>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</si>
  <si>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</si>
  <si>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</si>
  <si>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</si>
  <si>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</si>
  <si>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</si>
  <si>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</si>
  <si>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</si>
  <si>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</si>
  <si>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</si>
  <si>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</si>
  <si>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</si>
  <si>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</si>
  <si>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</si>
  <si>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</si>
  <si>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</si>
  <si>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</si>
  <si>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</si>
  <si>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</si>
  <si>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</si>
  <si>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</si>
  <si>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</si>
  <si>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</si>
  <si>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</si>
  <si>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</si>
  <si>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</si>
  <si>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</si>
  <si>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</si>
  <si>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</si>
  <si>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</si>
  <si>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</si>
  <si>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</si>
  <si>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</si>
  <si>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</si>
  <si>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</si>
  <si>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</si>
  <si>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</si>
  <si>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</si>
  <si>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</si>
  <si>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</si>
  <si>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</si>
  <si>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</si>
  <si>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</si>
  <si>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</si>
  <si>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</si>
  <si>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</si>
  <si>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</si>
  <si>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</si>
  <si>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</si>
  <si>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</si>
  <si>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</si>
  <si>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</si>
  <si>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</si>
  <si>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</si>
  <si>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</si>
  <si>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</si>
  <si>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</si>
  <si>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</si>
  <si>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</si>
  <si>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</si>
  <si>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</si>
  <si>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</si>
  <si>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</si>
  <si>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</si>
  <si>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</si>
  <si>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</si>
  <si>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</si>
  <si>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</si>
  <si>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</si>
  <si>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</si>
  <si>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</si>
  <si>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</si>
  <si>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</si>
  <si>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</si>
  <si>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</si>
  <si>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</si>
  <si>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</si>
  <si>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</si>
  <si>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</si>
  <si>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</si>
  <si>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</si>
  <si>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</si>
  <si>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</si>
  <si>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</si>
  <si>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</si>
  <si>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</si>
  <si>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</si>
  <si>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</si>
  <si>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</si>
  <si>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</si>
  <si>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</si>
  <si>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</si>
  <si>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</si>
  <si>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</si>
  <si>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</si>
  <si>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</si>
  <si>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</si>
  <si>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</si>
  <si>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</si>
  <si>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</si>
  <si>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</si>
  <si>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</si>
  <si>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</si>
  <si>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</si>
  <si>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</si>
  <si>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</si>
  <si>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</si>
  <si>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</si>
  <si>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</si>
  <si>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</si>
  <si>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</si>
  <si>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</si>
  <si>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</si>
  <si>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</si>
  <si>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</si>
  <si>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</si>
  <si>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</si>
  <si>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</si>
  <si>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</si>
  <si>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</si>
  <si>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</si>
  <si>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</si>
  <si>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</si>
  <si>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</si>
  <si>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</si>
  <si>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</si>
  <si>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</si>
  <si>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</si>
  <si>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</si>
  <si>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</si>
  <si>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</si>
  <si>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</si>
  <si>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</si>
  <si>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</si>
  <si>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</si>
  <si>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</si>
  <si>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</si>
  <si>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</si>
  <si>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</si>
  <si>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</si>
  <si>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</si>
  <si>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</si>
  <si>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</si>
  <si>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</si>
  <si>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</si>
  <si>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</si>
  <si>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</si>
  <si>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</si>
  <si>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</si>
  <si>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</si>
  <si>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</si>
  <si>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</si>
  <si>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</si>
  <si>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</si>
  <si>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</si>
  <si>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</si>
  <si>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</si>
  <si>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</si>
  <si>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</si>
  <si>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</si>
  <si>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</si>
  <si>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</si>
  <si>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</si>
  <si>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</si>
  <si>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</si>
  <si>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</si>
  <si>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</si>
  <si>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</si>
  <si>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</si>
  <si>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</si>
  <si>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</si>
  <si>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</si>
  <si>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</si>
  <si>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</si>
  <si>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</si>
  <si>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</si>
  <si>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</si>
  <si>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</si>
  <si>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</si>
  <si>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</si>
  <si>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</si>
  <si>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</si>
  <si>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</si>
  <si>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</si>
  <si>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</si>
  <si>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</si>
  <si>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</si>
  <si>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</si>
  <si>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</si>
  <si>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</si>
  <si>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</si>
  <si>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</si>
  <si>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</si>
  <si>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</si>
  <si>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</si>
  <si>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</si>
  <si>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</si>
  <si>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</si>
  <si>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</si>
  <si>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</si>
  <si>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</si>
  <si>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</si>
  <si>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</si>
  <si>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</si>
  <si>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</si>
  <si>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</si>
  <si>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</si>
  <si>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</si>
  <si>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</si>
  <si>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</si>
  <si>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</si>
  <si>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</si>
  <si>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</si>
  <si>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</si>
  <si>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</si>
  <si>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</si>
  <si>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</si>
  <si>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</si>
  <si>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</si>
  <si>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</si>
  <si>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</si>
  <si>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</si>
  <si>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</si>
  <si>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</si>
  <si>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</si>
  <si>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</si>
  <si>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</si>
  <si>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</si>
  <si>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</si>
  <si>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</si>
  <si>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</si>
  <si>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</si>
  <si>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</si>
  <si>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</si>
  <si>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</si>
  <si>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</si>
  <si>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</si>
  <si>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</si>
  <si>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</si>
  <si>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</si>
  <si>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</si>
  <si>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</si>
  <si>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</si>
  <si>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</si>
  <si>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</si>
  <si>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</si>
  <si>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</si>
  <si>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</si>
  <si>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</si>
  <si>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</si>
  <si>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</si>
  <si>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</si>
  <si>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</si>
  <si>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</si>
  <si>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</si>
  <si>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</si>
  <si>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</si>
  <si>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</si>
  <si>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</si>
  <si>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</si>
  <si>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</si>
  <si>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</si>
  <si>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</si>
  <si>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</si>
  <si>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</si>
  <si>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</si>
  <si>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</si>
  <si>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</si>
  <si>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</si>
  <si>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</si>
  <si>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</si>
  <si>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</si>
  <si>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</si>
  <si>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</si>
  <si>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</si>
  <si>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</si>
  <si>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</si>
  <si>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</si>
  <si>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</si>
  <si>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</si>
  <si>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</si>
  <si>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</si>
  <si>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</si>
  <si>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</si>
  <si>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</si>
  <si>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</si>
  <si>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</si>
  <si>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</si>
  <si>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</si>
  <si>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</si>
  <si>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</si>
  <si>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</si>
  <si>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</si>
  <si>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</si>
  <si>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</si>
  <si>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</si>
  <si>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</si>
  <si>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</si>
  <si>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</si>
  <si>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</si>
  <si>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</si>
  <si>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</si>
  <si>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</si>
  <si>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</si>
  <si>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</si>
  <si>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</si>
  <si>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</si>
  <si>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</si>
  <si>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</si>
  <si>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</si>
  <si>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</si>
  <si>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</si>
  <si>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</si>
  <si>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</si>
  <si>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</si>
  <si>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</si>
  <si>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</si>
  <si>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</si>
  <si>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</si>
  <si>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</si>
  <si>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</si>
  <si>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</si>
  <si>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</si>
  <si>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</si>
  <si>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</si>
  <si>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</si>
  <si>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</si>
  <si>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</si>
  <si>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</si>
  <si>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</si>
  <si>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</si>
  <si>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</si>
  <si>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</si>
  <si>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</si>
  <si>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</si>
  <si>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</si>
  <si>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</si>
  <si>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</si>
  <si>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</si>
  <si>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</si>
  <si>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</si>
  <si>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</si>
  <si>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</si>
  <si>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</si>
  <si>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</si>
  <si>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</si>
  <si>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</si>
  <si>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</si>
  <si>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</si>
  <si>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</si>
  <si>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</si>
  <si>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</si>
  <si>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</si>
  <si>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</si>
  <si>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</si>
  <si>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</si>
  <si>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</si>
  <si>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</si>
  <si>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</si>
  <si>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</si>
  <si>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</si>
  <si>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</si>
  <si>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</si>
  <si>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</si>
  <si>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</si>
  <si>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</si>
  <si>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</si>
  <si>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</si>
  <si>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</si>
  <si>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</si>
  <si>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</si>
  <si>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</si>
  <si>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</si>
  <si>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</si>
  <si>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</si>
  <si>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</si>
  <si>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</si>
  <si>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</si>
  <si>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</si>
  <si>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</si>
  <si>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</si>
  <si>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</si>
  <si>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</si>
  <si>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</si>
  <si>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</si>
  <si>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</si>
  <si>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</si>
  <si>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</si>
  <si>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</si>
  <si>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</si>
  <si>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</si>
  <si>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</si>
  <si>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</si>
  <si>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</si>
  <si>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</si>
  <si>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</si>
  <si>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</si>
  <si>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</si>
  <si>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</si>
  <si>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</si>
  <si>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</si>
  <si>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</si>
  <si>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</si>
  <si>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</si>
  <si>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</si>
  <si>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</si>
  <si>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</si>
  <si>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</si>
  <si>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</si>
  <si>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</si>
  <si>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</si>
  <si>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</si>
  <si>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</si>
  <si>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</si>
  <si>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</si>
  <si>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</si>
  <si>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</si>
  <si>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</si>
  <si>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</si>
  <si>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</si>
  <si>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</si>
  <si>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</si>
  <si>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</si>
  <si>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</si>
  <si>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</si>
  <si>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</si>
  <si>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</si>
  <si>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</si>
  <si>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</si>
  <si>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</si>
  <si>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</si>
  <si>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</si>
  <si>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</si>
  <si>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</si>
  <si>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</si>
  <si>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</si>
  <si>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</si>
  <si>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</si>
  <si>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</si>
  <si>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</si>
  <si>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</si>
  <si>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</si>
  <si>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</si>
  <si>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</si>
  <si>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</si>
  <si>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</si>
  <si>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</si>
  <si>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</si>
  <si>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</si>
  <si>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</si>
  <si>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</si>
  <si>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</si>
  <si>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</si>
  <si>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</si>
  <si>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</si>
  <si>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</si>
  <si>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</si>
  <si>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</si>
  <si>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</si>
  <si>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</si>
  <si>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</si>
  <si>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</si>
  <si>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</si>
  <si>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</si>
  <si>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</si>
  <si>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</si>
  <si>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</si>
  <si>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</si>
  <si>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</si>
  <si>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</si>
  <si>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</si>
  <si>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</si>
  <si>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</si>
  <si>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</si>
  <si>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</si>
  <si>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</si>
  <si>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</si>
  <si>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</si>
  <si>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</si>
  <si>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</si>
  <si>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</si>
  <si>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</si>
  <si>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</si>
  <si>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</si>
  <si>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</si>
  <si>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</si>
  <si>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</si>
  <si>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</si>
  <si>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</si>
  <si>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</si>
  <si>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</si>
  <si>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</si>
  <si>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</si>
  <si>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</si>
  <si>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</si>
  <si>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</si>
  <si>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</si>
  <si>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</si>
  <si>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</si>
  <si>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</si>
  <si>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</si>
  <si>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</si>
  <si>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</si>
  <si>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</si>
  <si>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</si>
  <si>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</si>
  <si>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</si>
  <si>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</si>
  <si>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</si>
  <si>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</si>
  <si>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</si>
  <si>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</si>
  <si>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</si>
  <si>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</si>
  <si>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</si>
  <si>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</si>
  <si>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</si>
  <si>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</si>
  <si>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</si>
  <si>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</si>
  <si>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</si>
  <si>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</si>
  <si>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</si>
  <si>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</si>
  <si>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</si>
  <si>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</si>
  <si>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</si>
  <si>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</si>
  <si>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</si>
  <si>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</si>
  <si>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</si>
  <si>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</si>
  <si>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</si>
  <si>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</si>
  <si>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</si>
  <si>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</si>
  <si>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</si>
  <si>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</si>
  <si>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</si>
  <si>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</si>
  <si>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</si>
  <si>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</si>
  <si>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</si>
  <si>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</si>
  <si>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</si>
  <si>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</si>
  <si>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</si>
  <si>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</si>
  <si>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</si>
  <si>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</si>
  <si>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</si>
  <si>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</si>
  <si>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</si>
  <si>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</si>
  <si>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</si>
  <si>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</si>
  <si>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</si>
  <si>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</si>
  <si>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</si>
  <si>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</si>
  <si>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</si>
  <si>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</si>
  <si>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</si>
  <si>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</si>
  <si>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</si>
  <si>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</si>
  <si>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</si>
  <si>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</si>
  <si>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</si>
  <si>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</si>
  <si>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</si>
  <si>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</si>
  <si>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</si>
  <si>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</si>
  <si>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</si>
  <si>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</si>
  <si>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</si>
  <si>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</si>
  <si>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</si>
  <si>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</si>
  <si>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</si>
  <si>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</si>
  <si>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</si>
  <si>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</si>
  <si>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</si>
  <si>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</si>
  <si>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</si>
  <si>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</si>
  <si>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</si>
  <si>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</si>
  <si>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</si>
  <si>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</si>
  <si>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</si>
  <si>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</si>
  <si>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</si>
  <si>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</si>
  <si>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</si>
  <si>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</si>
  <si>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</si>
  <si>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</si>
  <si>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</si>
  <si>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</si>
  <si>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</si>
  <si>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</si>
  <si>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</si>
  <si>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</si>
  <si>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</si>
  <si>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</si>
  <si>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</si>
  <si>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</si>
  <si>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</si>
  <si>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</si>
  <si>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</si>
  <si>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</si>
  <si>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</si>
  <si>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</si>
  <si>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</si>
  <si>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</si>
  <si>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</si>
  <si>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</si>
  <si>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</si>
  <si>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</si>
  <si>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</si>
  <si>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</si>
  <si>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</si>
  <si>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</si>
  <si>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</si>
  <si>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</si>
  <si>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</si>
  <si>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</si>
  <si>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</si>
  <si>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</si>
  <si>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</si>
  <si>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</si>
  <si>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</si>
  <si>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</si>
  <si>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</si>
  <si>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</si>
  <si>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</si>
  <si>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</si>
  <si>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</si>
  <si>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</si>
  <si>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</si>
  <si>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</si>
  <si>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</si>
  <si>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</si>
  <si>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</si>
  <si>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</si>
  <si>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</si>
  <si>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</si>
  <si>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</si>
  <si>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</si>
  <si>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</si>
  <si>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</si>
  <si>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</si>
  <si>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</si>
  <si>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</si>
  <si>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</si>
  <si>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</si>
  <si>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</si>
  <si>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</si>
  <si>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</si>
  <si>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</si>
  <si>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</si>
  <si>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</si>
  <si>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</si>
  <si>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</si>
  <si>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</si>
  <si>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</si>
  <si>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</si>
  <si>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</si>
  <si>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</si>
  <si>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</si>
  <si>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</si>
  <si>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</si>
  <si>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</si>
  <si>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</si>
  <si>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</si>
  <si>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</si>
  <si>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</si>
  <si>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</si>
  <si>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</si>
  <si>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</si>
  <si>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</si>
  <si>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</si>
  <si>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</si>
  <si>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</si>
  <si>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</si>
  <si>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</si>
  <si>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</si>
  <si>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</si>
  <si>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</si>
  <si>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</si>
  <si>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</si>
  <si>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</si>
  <si>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</si>
  <si>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</si>
  <si>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</si>
  <si>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</si>
  <si>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</si>
  <si>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</si>
  <si>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</si>
  <si>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</si>
  <si>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</si>
  <si>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</si>
  <si>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</si>
  <si>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</si>
  <si>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</si>
  <si>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</si>
  <si>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</si>
  <si>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</si>
  <si>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</si>
  <si>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</si>
  <si>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</si>
  <si>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</si>
  <si>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</si>
  <si>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</si>
  <si>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</si>
  <si>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</si>
  <si>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</si>
  <si>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</si>
  <si>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</si>
  <si>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</si>
  <si>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</si>
  <si>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</si>
  <si>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</si>
  <si>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</si>
  <si>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</si>
  <si>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</si>
  <si>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</si>
  <si>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</si>
  <si>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</si>
  <si>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</si>
  <si>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</si>
  <si>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</si>
  <si>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</si>
  <si>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</si>
  <si>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</si>
  <si>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</si>
  <si>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</si>
  <si>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</si>
  <si>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</si>
  <si>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</si>
  <si>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</si>
  <si>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</si>
  <si>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</si>
  <si>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</si>
  <si>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</si>
  <si>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</si>
  <si>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</si>
  <si>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</si>
  <si>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</si>
  <si>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</si>
  <si>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</si>
  <si>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</si>
  <si>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</si>
  <si>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</si>
  <si>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</si>
  <si>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</si>
  <si>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</si>
  <si>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</si>
  <si>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</si>
  <si>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</si>
  <si>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</si>
  <si>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</si>
  <si>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</si>
  <si>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</si>
  <si>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</si>
  <si>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</si>
  <si>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</si>
  <si>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</si>
  <si>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</si>
  <si>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</si>
  <si>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</si>
  <si>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</si>
  <si>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</si>
  <si>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</si>
  <si>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</si>
  <si>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</si>
  <si>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</si>
  <si>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</si>
  <si>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</si>
  <si>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</si>
  <si>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</si>
  <si>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</si>
  <si>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</si>
  <si>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</si>
  <si>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</si>
  <si>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</si>
  <si>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</si>
  <si>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</si>
  <si>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</si>
  <si>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</si>
  <si>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</si>
  <si>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</si>
  <si>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</si>
  <si>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</si>
  <si>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</si>
  <si>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</si>
  <si>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</si>
  <si>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</si>
  <si>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</si>
  <si>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</si>
  <si>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</si>
  <si>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</si>
  <si>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</si>
  <si>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</si>
  <si>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</si>
  <si>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</si>
  <si>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</si>
  <si>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</si>
  <si>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</si>
  <si>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</si>
  <si>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</si>
  <si>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</si>
  <si>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</si>
  <si>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</si>
  <si>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</si>
  <si>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</si>
  <si>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</si>
  <si>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</si>
  <si>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</si>
  <si>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</si>
  <si>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</si>
  <si>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</si>
  <si>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</si>
  <si>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</si>
  <si>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</si>
  <si>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</si>
  <si>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</si>
  <si>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</si>
  <si>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</si>
  <si>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</si>
  <si>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</si>
  <si>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</si>
  <si>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</si>
  <si>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</si>
  <si>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</si>
  <si>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</si>
  <si>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</si>
  <si>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</si>
  <si>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</si>
  <si>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</si>
  <si>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</si>
  <si>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</si>
  <si>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</si>
  <si>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</si>
  <si>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</si>
  <si>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</si>
  <si>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</si>
  <si>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</si>
  <si>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</si>
  <si>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</si>
  <si>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</si>
  <si>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</si>
  <si>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</si>
  <si>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</si>
  <si>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</si>
  <si>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</si>
  <si>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</si>
  <si>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</si>
  <si>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</si>
  <si>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</si>
  <si>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</si>
  <si>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</si>
  <si>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</si>
  <si>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</si>
  <si>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</si>
  <si>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</si>
  <si>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</si>
  <si>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</si>
  <si>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</si>
  <si>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</si>
  <si>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</si>
  <si>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</si>
  <si>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</si>
  <si>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</si>
  <si>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</si>
  <si>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</si>
  <si>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</si>
  <si>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</si>
  <si>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</si>
  <si>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</si>
  <si>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</si>
  <si>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</si>
  <si>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</si>
  <si>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</si>
  <si>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</si>
  <si>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</si>
  <si>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</si>
  <si>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</si>
  <si>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</si>
  <si>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</si>
  <si>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</si>
  <si>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</si>
  <si>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</si>
  <si>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</si>
  <si>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</si>
  <si>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</si>
  <si>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</si>
  <si>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</si>
  <si>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</si>
  <si>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</si>
  <si>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</si>
  <si>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</si>
  <si>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</si>
  <si>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</si>
  <si>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</si>
  <si>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</si>
  <si>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</si>
  <si>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</si>
  <si>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</si>
  <si>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</si>
  <si>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</si>
  <si>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</si>
  <si>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</si>
  <si>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</si>
  <si>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</si>
  <si>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</si>
  <si>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</si>
  <si>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</si>
  <si>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</si>
  <si>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</si>
  <si>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</si>
  <si>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</si>
  <si>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</si>
  <si>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</si>
  <si>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</si>
  <si>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</si>
  <si>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</si>
  <si>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</si>
  <si>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</si>
  <si>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</si>
  <si>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</si>
  <si>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</si>
  <si>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</si>
  <si>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</si>
  <si>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</si>
  <si>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</si>
  <si>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</si>
  <si>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</si>
  <si>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</si>
  <si>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</si>
  <si>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</si>
  <si>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</si>
  <si>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</si>
  <si>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</si>
  <si>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</si>
  <si>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</si>
  <si>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</si>
  <si>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</si>
  <si>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</si>
  <si>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</si>
  <si>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</si>
  <si>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</si>
  <si>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</si>
  <si>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</si>
  <si>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</si>
  <si>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</si>
  <si>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</si>
  <si>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</si>
  <si>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</si>
  <si>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</si>
  <si>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</si>
  <si>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</si>
  <si>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</si>
  <si>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</si>
  <si>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</si>
  <si>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</si>
  <si>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</si>
  <si>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</si>
  <si>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</si>
  <si>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</si>
  <si>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</si>
  <si>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</si>
  <si>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</si>
  <si>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</si>
  <si>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</si>
  <si>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</si>
  <si>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</si>
  <si>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</si>
  <si>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</si>
  <si>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</si>
  <si>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</si>
  <si>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</si>
  <si>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</si>
  <si>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</si>
  <si>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</si>
  <si>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</si>
  <si>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</si>
  <si>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</si>
  <si>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</si>
  <si>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</si>
  <si>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</si>
  <si>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</si>
  <si>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</si>
  <si>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</si>
  <si>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</si>
  <si>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</si>
  <si>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</si>
  <si>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</si>
  <si>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</si>
  <si>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</si>
  <si>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</si>
  <si>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</si>
  <si>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</si>
  <si>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</si>
  <si>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</si>
  <si>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</si>
  <si>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</si>
  <si>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</si>
  <si>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</si>
  <si>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</si>
  <si>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</si>
  <si>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</si>
  <si>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</si>
  <si>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</si>
  <si>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</si>
  <si>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</si>
  <si>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</si>
  <si>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</si>
  <si>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</si>
  <si>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</si>
  <si>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</si>
  <si>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</si>
  <si>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</si>
  <si>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</si>
  <si>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</si>
  <si>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</si>
  <si>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</si>
  <si>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</si>
  <si>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</si>
  <si>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</si>
  <si>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</si>
  <si>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</si>
  <si>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</si>
  <si>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</si>
  <si>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</si>
  <si>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</si>
  <si>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</si>
  <si>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</si>
  <si>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</si>
  <si>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</si>
  <si>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</si>
  <si>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</si>
  <si>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</si>
  <si>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</si>
  <si>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</si>
  <si>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</si>
  <si>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</si>
  <si>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</si>
  <si>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</si>
  <si>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</si>
  <si>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</si>
  <si>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</si>
  <si>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</si>
  <si>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</si>
  <si>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</si>
  <si>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</si>
  <si>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</si>
  <si>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</si>
  <si>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</si>
  <si>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</si>
  <si>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</si>
  <si>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</si>
  <si>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</si>
  <si>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</si>
  <si>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</si>
  <si>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</si>
  <si>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</si>
  <si>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</si>
  <si>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</si>
  <si>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</si>
  <si>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</si>
  <si>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</si>
  <si>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</si>
  <si>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</si>
  <si>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</si>
  <si>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</si>
  <si>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</si>
  <si>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</si>
  <si>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</si>
  <si>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</si>
  <si>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</si>
  <si>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</si>
  <si>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</si>
  <si>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</si>
  <si>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</si>
  <si>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</si>
  <si>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</si>
  <si>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</si>
  <si>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</si>
  <si>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</si>
  <si>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</si>
  <si>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</si>
  <si>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</si>
  <si>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</si>
  <si>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</si>
  <si>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</si>
  <si>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</si>
  <si>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</si>
  <si>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</si>
  <si>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</si>
  <si>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</si>
  <si>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</si>
  <si>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</si>
  <si>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</si>
  <si>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</si>
  <si>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</si>
  <si>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</si>
  <si>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</si>
  <si>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</si>
  <si>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</si>
  <si>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</si>
  <si>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</si>
  <si>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</si>
  <si>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</si>
  <si>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</si>
  <si>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</si>
  <si>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</si>
  <si>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</si>
  <si>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</si>
  <si>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</si>
  <si>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</si>
  <si>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</si>
  <si>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</si>
  <si>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</si>
  <si>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</si>
  <si>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</si>
  <si>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</si>
  <si>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</si>
  <si>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</si>
  <si>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</si>
  <si>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</si>
  <si>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</si>
  <si>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</si>
  <si>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</si>
  <si>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</si>
  <si>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</si>
  <si>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</si>
  <si>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</si>
  <si>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</si>
  <si>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</si>
  <si>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</si>
  <si>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</si>
  <si>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</si>
  <si>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</si>
  <si>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</si>
  <si>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</si>
  <si>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</si>
  <si>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</si>
  <si>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</si>
  <si>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</si>
  <si>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</si>
  <si>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</si>
  <si>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</si>
  <si>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</si>
  <si>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</si>
  <si>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</si>
  <si>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</si>
  <si>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</si>
  <si>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</si>
  <si>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</si>
  <si>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</si>
  <si>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</si>
  <si>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</si>
  <si>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</si>
  <si>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</si>
  <si>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</si>
  <si>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</si>
  <si>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</si>
  <si>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</si>
  <si>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</si>
  <si>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</si>
  <si>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</si>
  <si>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</si>
  <si>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</si>
  <si>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</si>
  <si>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</si>
  <si>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</si>
  <si>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</si>
  <si>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</si>
  <si>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</si>
  <si>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</si>
  <si>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</si>
  <si>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</si>
  <si>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</si>
  <si>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</si>
  <si>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</si>
  <si>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</si>
  <si>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</si>
  <si>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</si>
  <si>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</si>
  <si>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</si>
  <si>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</si>
  <si>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</si>
  <si>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</si>
  <si>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</si>
  <si>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</si>
  <si>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</si>
  <si>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</si>
  <si>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</si>
  <si>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</si>
  <si>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</si>
  <si>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</si>
  <si>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</si>
  <si>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</si>
  <si>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</si>
  <si>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</si>
  <si>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</si>
  <si>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</si>
  <si>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</si>
  <si>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</si>
  <si>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</si>
  <si>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</si>
  <si>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</si>
  <si>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</si>
  <si>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</si>
  <si>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</si>
  <si>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</si>
  <si>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</si>
  <si>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</si>
  <si>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</si>
  <si>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</si>
  <si>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</si>
  <si>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</si>
  <si>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</si>
  <si>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</si>
  <si>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</si>
  <si>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</si>
  <si>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</si>
  <si>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</si>
  <si>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</si>
  <si>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</si>
  <si>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</si>
  <si>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</si>
  <si>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</si>
  <si>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</si>
  <si>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</si>
  <si>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</si>
  <si>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</si>
  <si>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</si>
  <si>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</si>
  <si>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</si>
  <si>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</si>
  <si>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</si>
  <si>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</si>
  <si>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</si>
  <si>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</si>
  <si>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</si>
  <si>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</si>
  <si>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</si>
  <si>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</si>
  <si>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</si>
  <si>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</si>
  <si>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</si>
  <si>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</si>
  <si>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</si>
  <si>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</si>
  <si>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</si>
  <si>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</si>
  <si>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</si>
  <si>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</si>
  <si>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</si>
  <si>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</si>
  <si>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</si>
  <si>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</si>
  <si>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</si>
  <si>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</si>
  <si>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</si>
  <si>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</si>
  <si>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</si>
  <si>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</si>
  <si>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</si>
  <si>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</si>
  <si>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</si>
  <si>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</si>
  <si>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</si>
  <si>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</si>
  <si>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</si>
  <si>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</si>
  <si>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</si>
  <si>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</si>
  <si>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</si>
  <si>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</si>
  <si>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</si>
  <si>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</si>
  <si>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</si>
  <si>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</si>
  <si>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</si>
  <si>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</si>
  <si>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</si>
  <si>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</si>
  <si>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</si>
  <si>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</si>
  <si>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</si>
  <si>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</si>
  <si>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</si>
  <si>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</si>
  <si>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</si>
  <si>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</si>
  <si>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</si>
  <si>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</si>
  <si>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</si>
  <si>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</si>
  <si>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</si>
  <si>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</si>
  <si>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</si>
  <si>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</si>
  <si>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</si>
  <si>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</si>
  <si>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</si>
  <si>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</si>
  <si>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</si>
  <si>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</si>
  <si>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</si>
  <si>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</si>
  <si>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</si>
  <si>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</si>
  <si>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</si>
  <si>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</si>
  <si>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</si>
  <si>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</si>
  <si>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</si>
  <si>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</si>
  <si>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</si>
  <si>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</si>
  <si>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</si>
  <si>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</si>
  <si>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</si>
  <si>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</si>
  <si>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</si>
  <si>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</si>
  <si>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</si>
  <si>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</si>
  <si>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</si>
  <si>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</si>
  <si>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</si>
  <si>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</si>
  <si>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</si>
  <si>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</si>
  <si>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</si>
  <si>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</si>
  <si>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</si>
  <si>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</si>
  <si>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</si>
  <si>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</si>
  <si>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</si>
  <si>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</si>
  <si>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</si>
  <si>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</si>
  <si>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</si>
  <si>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</si>
  <si>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</si>
  <si>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</si>
  <si>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</si>
  <si>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</si>
  <si>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</si>
  <si>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</si>
  <si>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</si>
  <si>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</si>
  <si>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</si>
  <si>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</si>
  <si>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</si>
  <si>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</si>
  <si>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</si>
  <si>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</si>
  <si>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</si>
  <si>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</si>
  <si>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</si>
  <si>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</si>
  <si>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</si>
  <si>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</si>
  <si>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</si>
  <si>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</si>
  <si>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</si>
  <si>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</si>
  <si>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</si>
  <si>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</si>
  <si>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</si>
  <si>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</si>
  <si>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</si>
  <si>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</si>
  <si>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</si>
  <si>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</si>
  <si>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</si>
  <si>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</si>
  <si>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</si>
  <si>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</si>
  <si>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</si>
  <si>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</si>
  <si>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</si>
  <si>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</si>
  <si>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</si>
  <si>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</si>
  <si>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</si>
  <si>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</si>
  <si>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</si>
  <si>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</si>
  <si>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</si>
  <si>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</si>
  <si>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</si>
  <si>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</si>
  <si>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</si>
  <si>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</si>
  <si>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</si>
  <si>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</si>
  <si>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</si>
  <si>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</si>
  <si>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</si>
  <si>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</si>
  <si>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</si>
  <si>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</si>
  <si>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</si>
  <si>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</si>
  <si>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</si>
  <si>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</si>
  <si>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</si>
  <si>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</si>
  <si>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</si>
  <si>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</si>
  <si>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</si>
  <si>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</si>
  <si>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</si>
  <si>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</si>
  <si>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</si>
  <si>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</si>
  <si>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</si>
  <si>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</si>
  <si>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</si>
  <si>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</si>
  <si>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</si>
  <si>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</si>
  <si>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</si>
  <si>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</si>
  <si>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</si>
  <si>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</si>
  <si>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</si>
  <si>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</si>
  <si>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</si>
  <si>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</si>
  <si>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</si>
  <si>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</si>
  <si>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</si>
  <si>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</si>
  <si>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</si>
  <si>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</si>
  <si>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</si>
  <si>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</si>
  <si>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</si>
  <si>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</si>
  <si>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</si>
  <si>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</si>
  <si>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</si>
  <si>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</si>
  <si>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</si>
  <si>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</si>
  <si>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</si>
  <si>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</si>
  <si>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</si>
  <si>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</si>
  <si>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</si>
  <si>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</si>
  <si>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</si>
  <si>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</si>
  <si>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</si>
  <si>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</si>
  <si>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</si>
  <si>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</si>
  <si>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</si>
  <si>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</si>
  <si>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</si>
  <si>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</si>
  <si>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</si>
  <si>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</si>
  <si>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</si>
  <si>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</si>
  <si>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</si>
  <si>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</si>
  <si>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</si>
  <si>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</si>
  <si>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</si>
  <si>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</si>
  <si>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</si>
  <si>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</si>
  <si>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</si>
  <si>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</si>
  <si>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</si>
  <si>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</si>
  <si>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</si>
  <si>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</si>
  <si>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</si>
  <si>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</si>
  <si>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</si>
  <si>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</si>
  <si>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</si>
  <si>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</si>
  <si>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</si>
  <si>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</si>
  <si>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</si>
  <si>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</si>
  <si>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</si>
  <si>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</si>
  <si>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</si>
  <si>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</si>
  <si>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</si>
  <si>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</si>
  <si>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</si>
  <si>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</si>
  <si>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</si>
  <si>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</si>
  <si>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</si>
  <si>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</si>
  <si>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</si>
  <si>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</si>
  <si>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</si>
  <si>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</si>
  <si>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</si>
  <si>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</si>
  <si>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</si>
  <si>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</si>
  <si>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</si>
  <si>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</si>
  <si>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</si>
  <si>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</si>
  <si>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</si>
  <si>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</si>
  <si>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</si>
  <si>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</si>
  <si>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</si>
  <si>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</si>
  <si>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</si>
  <si>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</si>
  <si>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</si>
  <si>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</si>
  <si>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</si>
  <si>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</si>
  <si>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</si>
  <si>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</si>
  <si>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</si>
  <si>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</si>
  <si>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</si>
  <si>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</si>
  <si>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</si>
  <si>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</si>
  <si>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</si>
  <si>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</si>
  <si>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</si>
  <si>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</si>
  <si>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</si>
  <si>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</si>
  <si>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</si>
  <si>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</si>
  <si>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</si>
  <si>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</si>
  <si>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</si>
  <si>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</si>
  <si>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</si>
  <si>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</si>
  <si>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</si>
  <si>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</si>
  <si>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</si>
  <si>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</si>
  <si>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</si>
  <si>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</si>
  <si>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</si>
  <si>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</si>
  <si>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</si>
  <si>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</si>
  <si>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</si>
  <si>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</si>
  <si>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</si>
  <si>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</si>
  <si>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</si>
  <si>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</si>
  <si>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</si>
  <si>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</si>
  <si>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</si>
  <si>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</si>
  <si>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</si>
  <si>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</si>
  <si>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</si>
  <si>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</si>
  <si>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</si>
  <si>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</si>
  <si>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</si>
  <si>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</si>
  <si>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</si>
  <si>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</si>
  <si>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</si>
  <si>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</si>
  <si>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</si>
  <si>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</si>
  <si>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</si>
  <si>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</si>
  <si>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</si>
  <si>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</si>
  <si>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</si>
  <si>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</si>
  <si>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</si>
  <si>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</si>
  <si>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</si>
  <si>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</si>
  <si>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</si>
  <si>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</si>
  <si>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</si>
  <si>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</si>
  <si>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</si>
  <si>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</si>
  <si>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</si>
  <si>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</si>
  <si>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</si>
  <si>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</si>
  <si>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</si>
  <si>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</si>
  <si>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</si>
  <si>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</si>
  <si>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</si>
  <si>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</si>
  <si>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</si>
  <si>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</si>
  <si>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</si>
  <si>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</si>
  <si>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</si>
  <si>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</si>
  <si>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</si>
  <si>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</si>
  <si>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</si>
  <si>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</si>
  <si>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</si>
  <si>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</si>
  <si>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</si>
  <si>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</si>
  <si>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</si>
  <si>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</si>
  <si>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</si>
  <si>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</si>
  <si>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</si>
  <si>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</si>
  <si>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</si>
  <si>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</si>
  <si>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</si>
  <si>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</si>
  <si>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</si>
  <si>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</si>
  <si>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</si>
  <si>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</si>
  <si>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</si>
  <si>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</si>
  <si>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</si>
  <si>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</si>
  <si>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</si>
  <si>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</si>
  <si>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</si>
  <si>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</si>
  <si>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</si>
  <si>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</si>
  <si>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</si>
  <si>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</si>
  <si>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</si>
  <si>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</si>
  <si>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</si>
  <si>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</si>
  <si>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</si>
  <si>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</si>
  <si>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</si>
  <si>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</si>
  <si>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</si>
  <si>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</si>
  <si>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</si>
  <si>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</si>
  <si>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</si>
  <si>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</si>
  <si>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</si>
  <si>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</si>
  <si>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</si>
  <si>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</si>
  <si>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</si>
  <si>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</si>
  <si>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</si>
  <si>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</si>
  <si>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</si>
  <si>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</si>
  <si>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</si>
  <si>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</si>
  <si>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</si>
  <si>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</si>
  <si>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</si>
  <si>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</si>
  <si>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</si>
  <si>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</si>
  <si>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</si>
  <si>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</si>
  <si>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</si>
  <si>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</si>
  <si>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</si>
  <si>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</si>
  <si>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</si>
  <si>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</si>
  <si>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</si>
  <si>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</si>
  <si>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</si>
  <si>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</si>
  <si>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</si>
  <si>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</si>
  <si>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</si>
  <si>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</si>
  <si>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</si>
  <si>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</si>
  <si>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</si>
  <si>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</si>
  <si>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</si>
  <si>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</si>
  <si>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</si>
  <si>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</si>
  <si>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</si>
  <si>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</si>
  <si>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</si>
  <si>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</si>
  <si>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</si>
  <si>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</si>
  <si>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</si>
  <si>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</si>
  <si>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</si>
  <si>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</si>
  <si>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</si>
  <si>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</si>
  <si>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</si>
  <si>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</si>
  <si>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</si>
  <si>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</si>
  <si>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</si>
  <si>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</si>
  <si>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</si>
  <si>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</si>
  <si>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</si>
  <si>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</si>
  <si>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</si>
  <si>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</si>
  <si>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</si>
  <si>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</si>
  <si>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</si>
  <si>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</si>
  <si>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</si>
  <si>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</si>
  <si>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</si>
  <si>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</si>
  <si>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</si>
  <si>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</si>
  <si>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</si>
  <si>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</si>
  <si>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</si>
  <si>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</si>
  <si>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</si>
  <si>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</si>
  <si>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</si>
  <si>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</si>
  <si>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</si>
  <si>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</si>
  <si>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</si>
  <si>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</si>
  <si>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</si>
  <si>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</si>
  <si>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</si>
  <si>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</si>
  <si>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</si>
  <si>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</si>
  <si>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</si>
  <si>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</si>
  <si>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</si>
  <si>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</si>
  <si>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</si>
  <si>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</si>
  <si>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</si>
  <si>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</si>
  <si>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</si>
  <si>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</si>
  <si>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</si>
  <si>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</si>
  <si>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</si>
  <si>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</si>
  <si>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</si>
  <si>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</si>
  <si>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</si>
  <si>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</si>
  <si>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</si>
  <si>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</si>
  <si>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</si>
  <si>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</si>
  <si>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</si>
  <si>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</si>
  <si>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</si>
  <si>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</si>
  <si>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</si>
  <si>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</si>
  <si>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</si>
  <si>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</si>
  <si>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</si>
  <si>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</si>
  <si>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</si>
  <si>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</si>
  <si>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</si>
  <si>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</si>
  <si>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</si>
  <si>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</si>
  <si>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</si>
  <si>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</si>
  <si>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</si>
  <si>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</si>
  <si>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</si>
  <si>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</si>
  <si>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</si>
  <si>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</si>
  <si>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</si>
  <si>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</si>
  <si>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</si>
  <si>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</si>
  <si>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</si>
  <si>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</si>
  <si>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</si>
  <si>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</si>
  <si>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</si>
  <si>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</si>
  <si>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</si>
  <si>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</si>
  <si>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</si>
  <si>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</si>
  <si>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</si>
  <si>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</si>
  <si>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</si>
  <si>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</si>
  <si>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</si>
  <si>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</si>
  <si>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</si>
  <si>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</si>
  <si>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</si>
  <si>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</si>
  <si>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</si>
  <si>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</si>
  <si>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</si>
  <si>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</si>
  <si>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</si>
  <si>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</si>
  <si>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</si>
  <si>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</si>
  <si>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</si>
  <si>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</si>
  <si>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</si>
  <si>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</si>
  <si>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</si>
  <si>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</si>
  <si>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</si>
  <si>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</si>
  <si>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</si>
  <si>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</si>
  <si>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</si>
  <si>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</si>
  <si>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</si>
  <si>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</si>
  <si>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</si>
  <si>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</si>
  <si>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</si>
  <si>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</si>
  <si>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</si>
  <si>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</si>
  <si>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</si>
  <si>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</si>
  <si>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</si>
  <si>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</si>
  <si>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</si>
  <si>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</si>
  <si>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</si>
  <si>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</si>
  <si>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</si>
  <si>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</si>
  <si>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</si>
  <si>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</si>
  <si>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</si>
  <si>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</si>
  <si>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</si>
  <si>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</si>
  <si>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</si>
  <si>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</si>
  <si>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</si>
  <si>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</si>
  <si>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</si>
  <si>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</si>
  <si>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</si>
  <si>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</si>
  <si>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</si>
  <si>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</si>
  <si>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</si>
  <si>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</si>
  <si>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</si>
  <si>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</si>
  <si>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</si>
  <si>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</si>
  <si>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</si>
  <si>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</si>
  <si>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</si>
  <si>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</si>
  <si>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</si>
  <si>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</si>
  <si>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</si>
  <si>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</si>
  <si>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</si>
  <si>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</si>
  <si>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</si>
  <si>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</si>
  <si>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</si>
  <si>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</si>
  <si>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</si>
  <si>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</si>
  <si>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</si>
  <si>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</si>
  <si>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</si>
  <si>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</si>
  <si>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</si>
  <si>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</si>
  <si>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</si>
  <si>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</si>
  <si>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</si>
  <si>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</si>
  <si>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</si>
  <si>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</si>
  <si>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</si>
  <si>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</si>
  <si>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</si>
  <si>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</si>
  <si>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</si>
  <si>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</si>
  <si>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</si>
  <si>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</si>
  <si>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</si>
  <si>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</si>
  <si>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</si>
  <si>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</si>
  <si>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</si>
  <si>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</si>
  <si>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</si>
  <si>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</si>
  <si>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</si>
  <si>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</si>
  <si>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</si>
  <si>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</si>
  <si>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</si>
  <si>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</si>
  <si>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</si>
  <si>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</si>
  <si>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</si>
  <si>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</si>
  <si>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</si>
  <si>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</si>
  <si>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</si>
  <si>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</si>
  <si>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</si>
  <si>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</si>
  <si>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</si>
  <si>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</si>
  <si>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</si>
  <si>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</si>
  <si>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</si>
  <si>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</si>
  <si>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</si>
  <si>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</si>
  <si>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</si>
  <si>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</si>
  <si>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</si>
  <si>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</si>
  <si>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</si>
  <si>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</si>
  <si>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</si>
  <si>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</si>
  <si>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</si>
  <si>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</si>
  <si>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</si>
  <si>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</si>
  <si>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</si>
  <si>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</si>
  <si>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</si>
  <si>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</si>
  <si>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</si>
  <si>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</si>
  <si>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</si>
  <si>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</si>
  <si>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</si>
  <si>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</si>
  <si>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</si>
  <si>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</si>
  <si>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</si>
  <si>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</si>
  <si>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</si>
  <si>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</si>
  <si>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</si>
  <si>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</si>
  <si>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</si>
  <si>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</si>
  <si>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</si>
  <si>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</si>
  <si>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</si>
  <si>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</si>
  <si>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</si>
  <si>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</si>
  <si>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</si>
  <si>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</si>
  <si>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</si>
  <si>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</si>
  <si>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</si>
  <si>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</si>
  <si>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</si>
  <si>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</si>
  <si>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</si>
  <si>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</si>
  <si>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</si>
  <si>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</si>
  <si>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</si>
  <si>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</si>
  <si>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</si>
  <si>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</si>
  <si>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</si>
  <si>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</si>
  <si>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</si>
  <si>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</si>
  <si>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</si>
  <si>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</si>
  <si>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</si>
  <si>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</si>
  <si>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</si>
  <si>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</si>
  <si>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</si>
  <si>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</si>
  <si>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</si>
  <si>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</si>
  <si>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</si>
  <si>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</si>
  <si>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</si>
  <si>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</si>
  <si>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</si>
  <si>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</si>
  <si>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</si>
  <si>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</si>
  <si>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</si>
  <si>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</si>
  <si>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</si>
  <si>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</si>
  <si>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</si>
  <si>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</si>
  <si>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</si>
  <si>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</si>
  <si>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</si>
  <si>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</si>
  <si>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</si>
  <si>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</si>
  <si>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</si>
  <si>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</si>
  <si>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</si>
  <si>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</si>
  <si>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</si>
  <si>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</si>
  <si>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</si>
  <si>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</si>
  <si>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</si>
  <si>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</si>
  <si>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</si>
  <si>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</si>
  <si>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</si>
  <si>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</si>
  <si>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</si>
  <si>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</si>
  <si>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</si>
  <si>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</si>
  <si>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</si>
  <si>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</si>
  <si>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</si>
  <si>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</si>
  <si>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</si>
  <si>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</si>
  <si>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</si>
  <si>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</si>
  <si>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</si>
  <si>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</si>
  <si>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</si>
  <si>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</si>
  <si>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</si>
  <si>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</si>
  <si>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</si>
  <si>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</si>
  <si>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</si>
  <si>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</si>
  <si>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</si>
  <si>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</si>
  <si>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</si>
  <si>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</si>
  <si>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</si>
  <si>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</si>
  <si>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</si>
  <si>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</si>
  <si>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</si>
  <si>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</si>
  <si>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</si>
  <si>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</si>
  <si>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</si>
  <si>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</si>
  <si>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</si>
  <si>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</si>
  <si>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</si>
  <si>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</si>
  <si>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</si>
  <si>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</si>
  <si>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</si>
  <si>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</si>
  <si>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</si>
  <si>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</si>
  <si>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</si>
  <si>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</si>
  <si>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</si>
  <si>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</si>
  <si>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</si>
  <si>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</si>
  <si>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</si>
  <si>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</si>
  <si>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</si>
  <si>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</si>
  <si>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</si>
  <si>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</si>
  <si>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</si>
  <si>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</si>
  <si>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</si>
  <si>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</si>
  <si>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</si>
  <si>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</si>
  <si>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</si>
  <si>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</si>
  <si>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</si>
  <si>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</si>
  <si>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</si>
  <si>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</si>
  <si>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</si>
  <si>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</si>
  <si>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</si>
  <si>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</si>
  <si>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</si>
  <si>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</si>
  <si>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</si>
  <si>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</si>
  <si>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</si>
  <si>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</si>
  <si>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</si>
  <si>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</si>
  <si>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</si>
  <si>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</si>
  <si>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</si>
  <si>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</si>
  <si>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</si>
  <si>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</si>
  <si>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</si>
  <si>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</si>
  <si>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</si>
  <si>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</si>
  <si>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</si>
  <si>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</si>
  <si>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</si>
  <si>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</si>
  <si>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</si>
  <si>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</si>
  <si>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</si>
  <si>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</si>
  <si>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</si>
  <si>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</si>
  <si>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</si>
  <si>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</si>
  <si>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</si>
  <si>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</si>
  <si>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</si>
  <si>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</si>
  <si>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</si>
  <si>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</si>
  <si>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</si>
  <si>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</si>
  <si>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</si>
  <si>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</si>
  <si>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</si>
  <si>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</si>
  <si>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</si>
  <si>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</si>
  <si>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</si>
  <si>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</si>
  <si>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</si>
  <si>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</si>
  <si>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</si>
  <si>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</si>
  <si>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</si>
  <si>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</si>
  <si>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</si>
  <si>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</si>
  <si>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</si>
  <si>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</si>
  <si>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</si>
  <si>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</si>
  <si>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</si>
  <si>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</si>
  <si>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</si>
  <si>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</si>
  <si>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</si>
  <si>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</si>
  <si>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</si>
  <si>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</si>
  <si>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</si>
  <si>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</si>
  <si>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</si>
  <si>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</si>
  <si>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</si>
  <si>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</si>
  <si>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</si>
  <si>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</si>
  <si>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</si>
  <si>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</si>
  <si>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</si>
  <si>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</si>
  <si>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</si>
  <si>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</si>
  <si>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</si>
  <si>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</si>
  <si>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</si>
  <si>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</si>
  <si>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</si>
  <si>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</si>
  <si>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</si>
  <si>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</si>
  <si>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</si>
  <si>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</si>
  <si>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</si>
  <si>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</si>
  <si>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</si>
  <si>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</si>
  <si>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</si>
  <si>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</si>
  <si>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</si>
  <si>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</si>
  <si>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</si>
  <si>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</si>
  <si>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</si>
  <si>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</si>
  <si>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</si>
  <si>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</si>
  <si>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</si>
  <si>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</si>
  <si>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</si>
  <si>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</si>
  <si>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</si>
  <si>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</si>
  <si>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</si>
  <si>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</si>
  <si>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</si>
  <si>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</si>
  <si>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</si>
  <si>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</si>
  <si>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</si>
  <si>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</si>
  <si>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</si>
  <si>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</si>
  <si>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</si>
  <si>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</si>
  <si>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</si>
  <si>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</si>
  <si>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</si>
  <si>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</si>
  <si>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</si>
  <si>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</si>
  <si>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</si>
  <si>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</si>
  <si>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</si>
  <si>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</si>
  <si>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</si>
  <si>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</si>
  <si>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</si>
  <si>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</si>
  <si>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</si>
  <si>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</si>
  <si>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</si>
  <si>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</si>
  <si>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</si>
  <si>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</si>
  <si>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</si>
  <si>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</si>
  <si>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</si>
  <si>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</si>
  <si>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</si>
  <si>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</si>
  <si>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</si>
  <si>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</si>
  <si>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</si>
  <si>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</si>
  <si>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</si>
  <si>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</si>
  <si>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</si>
  <si>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</si>
  <si>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</si>
  <si>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</si>
  <si>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</si>
  <si>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</si>
  <si>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</si>
  <si>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</si>
  <si>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</si>
  <si>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</si>
  <si>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</si>
  <si>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</si>
  <si>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</si>
  <si>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</si>
  <si>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</si>
  <si>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</si>
  <si>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</si>
  <si>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</si>
  <si>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</si>
  <si>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</si>
  <si>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</si>
  <si>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</si>
  <si>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</si>
  <si>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</si>
  <si>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</si>
  <si>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</si>
  <si>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</si>
  <si>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</si>
  <si>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</si>
  <si>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</si>
  <si>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</si>
  <si>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</si>
  <si>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</si>
  <si>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</si>
  <si>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</si>
  <si>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</si>
  <si>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</si>
  <si>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</si>
  <si>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</si>
  <si>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</si>
  <si>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</si>
  <si>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</si>
  <si>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</si>
  <si>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</si>
  <si>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</si>
  <si>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</si>
  <si>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</si>
  <si>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</si>
  <si>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</si>
  <si>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</si>
  <si>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</si>
  <si>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</si>
  <si>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</si>
  <si>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</si>
  <si>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</si>
  <si>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</si>
  <si>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</si>
  <si>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</si>
  <si>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</si>
  <si>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</si>
  <si>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</si>
  <si>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</si>
  <si>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</si>
  <si>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</si>
  <si>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</si>
  <si>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</si>
  <si>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</si>
  <si>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</si>
  <si>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</si>
  <si>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</si>
  <si>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</si>
  <si>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</si>
  <si>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</si>
  <si>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</si>
  <si>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</si>
  <si>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</si>
  <si>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</si>
  <si>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</si>
  <si>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</si>
  <si>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</si>
  <si>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</si>
  <si>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</si>
  <si>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</si>
  <si>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</si>
  <si>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</si>
  <si>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</si>
  <si>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</si>
  <si>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</si>
  <si>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</si>
  <si>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</si>
  <si>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</si>
  <si>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</si>
  <si>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</si>
  <si>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</si>
  <si>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</si>
  <si>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</si>
  <si>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</si>
  <si>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</si>
  <si>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</si>
  <si>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</si>
  <si>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</si>
  <si>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</si>
  <si>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</si>
  <si>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</si>
  <si>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</si>
  <si>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</si>
  <si>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</si>
  <si>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</si>
  <si>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</si>
  <si>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</si>
  <si>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</si>
  <si>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</si>
  <si>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</si>
  <si>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</si>
  <si>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</si>
  <si>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</si>
  <si>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</si>
  <si>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</si>
  <si>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</si>
  <si>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</si>
  <si>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</si>
  <si>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</si>
  <si>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</si>
  <si>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</si>
  <si>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</si>
  <si>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</si>
  <si>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</si>
  <si>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</si>
  <si>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</si>
  <si>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</si>
  <si>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</si>
  <si>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</si>
  <si>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</si>
  <si>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</si>
  <si>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</si>
  <si>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</si>
  <si>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</si>
  <si>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</si>
  <si>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</si>
  <si>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</si>
  <si>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</si>
  <si>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</si>
  <si>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</si>
  <si>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</si>
  <si>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</si>
  <si>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</si>
  <si>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</si>
  <si>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</si>
  <si>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</si>
  <si>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</si>
  <si>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</si>
  <si>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</si>
  <si>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</si>
  <si>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</si>
  <si>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</si>
  <si>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</si>
  <si>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</si>
  <si>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</si>
  <si>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</si>
  <si>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</si>
  <si>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</si>
  <si>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</si>
  <si>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</si>
  <si>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</si>
  <si>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</si>
  <si>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</si>
  <si>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</si>
  <si>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</si>
  <si>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</si>
  <si>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</si>
  <si>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</si>
  <si>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</si>
  <si>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</si>
  <si>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</si>
  <si>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</si>
  <si>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</si>
  <si>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</si>
  <si>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</si>
  <si>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</si>
  <si>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</si>
  <si>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</si>
  <si>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</si>
  <si>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</si>
  <si>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</si>
  <si>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</si>
  <si>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</si>
  <si>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</si>
  <si>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</si>
  <si>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</si>
  <si>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</si>
  <si>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</si>
  <si>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</si>
  <si>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</si>
  <si>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</si>
  <si>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</si>
  <si>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</si>
  <si>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</si>
  <si>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</si>
  <si>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</si>
  <si>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</si>
  <si>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</si>
  <si>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</si>
  <si>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</si>
  <si>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</si>
  <si>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</si>
  <si>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</si>
  <si>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</si>
  <si>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</si>
  <si>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</si>
  <si>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</si>
  <si>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</si>
  <si>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</si>
  <si>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</si>
  <si>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</si>
  <si>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</si>
  <si>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</si>
  <si>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</si>
  <si>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</si>
  <si>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</si>
  <si>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</si>
  <si>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</si>
  <si>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</si>
  <si>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</si>
  <si>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</si>
  <si>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</si>
  <si>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</si>
  <si>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</si>
  <si>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</si>
  <si>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</si>
  <si>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</si>
  <si>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</si>
  <si>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</si>
  <si>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</si>
  <si>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</si>
  <si>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</si>
  <si>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</si>
  <si>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</si>
  <si>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</si>
  <si>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</si>
  <si>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</si>
  <si>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</si>
  <si>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</si>
  <si>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</si>
  <si>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</si>
  <si>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</si>
  <si>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</si>
  <si>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</si>
  <si>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</si>
  <si>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</si>
  <si>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</si>
  <si>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</si>
  <si>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</si>
  <si>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</si>
  <si>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</si>
  <si>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</si>
  <si>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</si>
  <si>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</si>
  <si>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</si>
  <si>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</si>
  <si>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</si>
  <si>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</si>
  <si>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</si>
  <si>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</si>
  <si>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</si>
  <si>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</si>
  <si>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</si>
  <si>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</si>
  <si>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</si>
  <si>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</si>
  <si>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</si>
  <si>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</si>
  <si>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</si>
  <si>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</si>
  <si>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</si>
  <si>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</si>
  <si>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</si>
  <si>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</si>
  <si>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</si>
  <si>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</si>
  <si>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</si>
  <si>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</si>
  <si>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</si>
  <si>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</si>
  <si>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</si>
  <si>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</si>
  <si>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</si>
  <si>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</si>
  <si>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</si>
  <si>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</si>
  <si>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</si>
  <si>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</si>
  <si>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</si>
  <si>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</si>
  <si>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</si>
  <si>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</si>
  <si>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</si>
  <si>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</si>
  <si>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</si>
  <si>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</si>
  <si>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</si>
  <si>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</si>
  <si>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</si>
  <si>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</si>
  <si>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</si>
  <si>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</si>
  <si>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</si>
  <si>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</si>
  <si>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</si>
  <si>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</si>
  <si>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</si>
  <si>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</si>
  <si>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</si>
  <si>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</si>
  <si>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</si>
  <si>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</si>
  <si>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</si>
  <si>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</si>
  <si>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</si>
  <si>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</si>
  <si>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</si>
  <si>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</si>
  <si>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</si>
  <si>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</si>
  <si>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</si>
  <si>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</si>
  <si>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</si>
  <si>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</si>
  <si>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</si>
  <si>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</si>
  <si>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</si>
  <si>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</si>
  <si>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</si>
  <si>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</si>
  <si>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</si>
  <si>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</si>
  <si>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</si>
  <si>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</si>
  <si>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</si>
  <si>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</si>
  <si>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</si>
  <si>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</si>
  <si>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</si>
  <si>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</si>
  <si>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</si>
  <si>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</si>
  <si>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</si>
  <si>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</si>
  <si>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</si>
  <si>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</si>
  <si>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</si>
  <si>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</si>
  <si>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</si>
  <si>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</si>
  <si>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</si>
  <si>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</si>
  <si>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</si>
  <si>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</si>
  <si>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</si>
  <si>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</si>
  <si>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</si>
  <si>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</si>
  <si>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</si>
  <si>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</si>
  <si>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</si>
  <si>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</si>
  <si>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</si>
  <si>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</si>
  <si>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</si>
  <si>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</si>
  <si>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</si>
  <si>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</si>
  <si>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</si>
  <si>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</si>
  <si>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</si>
  <si>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</si>
  <si>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</si>
  <si>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</si>
  <si>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</si>
  <si>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</si>
  <si>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</si>
  <si>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</si>
  <si>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</si>
  <si>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</si>
  <si>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</si>
  <si>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</si>
  <si>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</si>
  <si>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</si>
  <si>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</si>
  <si>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</si>
  <si>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</si>
  <si>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</si>
  <si>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</si>
  <si>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</si>
  <si>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</si>
  <si>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</si>
  <si>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</si>
  <si>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</si>
  <si>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</si>
  <si>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</si>
  <si>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</si>
  <si>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</si>
  <si>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</si>
  <si>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</si>
  <si>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</si>
  <si>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</si>
  <si>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</si>
  <si>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</si>
  <si>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</si>
  <si>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</si>
  <si>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</si>
  <si>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</si>
  <si>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</si>
  <si>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</si>
  <si>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</si>
  <si>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</si>
  <si>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</si>
  <si>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</si>
  <si>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</si>
  <si>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</si>
  <si>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</si>
  <si>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</si>
  <si>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</si>
  <si>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</si>
  <si>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</si>
  <si>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</si>
  <si>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</si>
  <si>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</si>
  <si>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</si>
  <si>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</si>
  <si>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</si>
  <si>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</si>
  <si>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</si>
  <si>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</si>
  <si>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</si>
  <si>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</si>
  <si>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</si>
  <si>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</si>
  <si>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</si>
  <si>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</si>
  <si>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</si>
  <si>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</si>
  <si>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</si>
  <si>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</si>
  <si>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</si>
  <si>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</si>
  <si>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</si>
  <si>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</si>
  <si>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</si>
  <si>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</si>
  <si>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</si>
  <si>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</si>
  <si>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</si>
  <si>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</si>
  <si>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</si>
  <si>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</si>
  <si>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</si>
  <si>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</si>
  <si>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</si>
  <si>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</si>
  <si>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</si>
  <si>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</si>
  <si>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</si>
  <si>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</si>
  <si>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</si>
  <si>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</si>
  <si>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</si>
  <si>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</si>
  <si>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</si>
  <si>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</si>
  <si>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</si>
  <si>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</si>
  <si>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</si>
  <si>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</si>
  <si>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</si>
  <si>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</si>
  <si>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</si>
  <si>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</si>
  <si>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</si>
  <si>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</si>
  <si>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</si>
  <si>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</si>
  <si>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</si>
  <si>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</si>
  <si>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</si>
  <si>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</si>
  <si>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</si>
  <si>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</si>
  <si>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</si>
  <si>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</si>
  <si>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</si>
  <si>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</si>
  <si>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</si>
  <si>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</si>
  <si>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</si>
  <si>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</si>
  <si>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</si>
  <si>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</si>
  <si>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</si>
  <si>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</si>
  <si>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</si>
  <si>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</si>
  <si>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</si>
  <si>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</si>
  <si>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</si>
  <si>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</si>
  <si>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</si>
  <si>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</si>
  <si>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</si>
  <si>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</si>
  <si>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</si>
  <si>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</si>
  <si>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</si>
  <si>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</si>
  <si>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</si>
  <si>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</si>
  <si>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</si>
  <si>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</si>
  <si>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</si>
  <si>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</si>
  <si>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</si>
  <si>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</si>
  <si>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</si>
  <si>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</si>
  <si>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</si>
  <si>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</si>
  <si>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</si>
  <si>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</si>
  <si>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</si>
  <si>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</si>
  <si>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</si>
  <si>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</si>
  <si>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</si>
  <si>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</si>
  <si>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</si>
  <si>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</si>
  <si>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</si>
  <si>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</si>
  <si>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</si>
  <si>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</si>
  <si>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</si>
  <si>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</si>
  <si>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</si>
  <si>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</si>
  <si>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</si>
  <si>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</si>
  <si>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</si>
  <si>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</si>
  <si>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</si>
  <si>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</si>
  <si>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</si>
  <si>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</si>
  <si>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</si>
  <si>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</si>
  <si>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</si>
  <si>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</si>
  <si>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</si>
  <si>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</si>
  <si>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</si>
  <si>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</si>
  <si>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</si>
  <si>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</si>
  <si>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</si>
  <si>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</si>
  <si>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</si>
  <si>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</si>
  <si>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</si>
  <si>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</si>
  <si>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</si>
  <si>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</si>
  <si>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</si>
  <si>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</si>
  <si>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</si>
  <si>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</si>
  <si>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</si>
  <si>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</si>
  <si>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</si>
  <si>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</si>
  <si>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</si>
  <si>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</si>
  <si>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</si>
  <si>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</si>
  <si>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</si>
  <si>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</si>
  <si>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</si>
  <si>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</si>
  <si>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</si>
  <si>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</si>
  <si>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</si>
  <si>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</si>
  <si>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</si>
  <si>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</si>
  <si>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</si>
  <si>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</si>
  <si>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</si>
  <si>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</si>
  <si>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</si>
  <si>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</si>
  <si>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</si>
  <si>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</si>
  <si>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</si>
  <si>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</si>
  <si>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</si>
  <si>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</si>
  <si>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</si>
  <si>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</si>
  <si>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</si>
  <si>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</si>
  <si>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</si>
  <si>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</si>
  <si>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</si>
  <si>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</si>
  <si>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</si>
  <si>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</si>
  <si>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</si>
  <si>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</si>
  <si>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</si>
  <si>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</si>
  <si>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</si>
  <si>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</si>
  <si>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</si>
  <si>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</si>
  <si>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</si>
  <si>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</si>
  <si>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</si>
  <si>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</si>
  <si>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</si>
  <si>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</si>
  <si>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</si>
  <si>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</si>
  <si>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</si>
  <si>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</si>
  <si>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</si>
  <si>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</si>
  <si>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</si>
  <si>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</si>
  <si>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</si>
  <si>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</si>
  <si>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</si>
  <si>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</si>
  <si>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</si>
  <si>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</si>
  <si>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</si>
  <si>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</si>
  <si>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</si>
  <si>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</si>
  <si>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</si>
  <si>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</si>
  <si>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</si>
  <si>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</si>
  <si>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</si>
  <si>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</si>
  <si>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</si>
  <si>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</si>
  <si>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</si>
  <si>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</si>
  <si>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</si>
  <si>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</si>
  <si>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</si>
  <si>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</si>
  <si>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</si>
  <si>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</si>
  <si>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</si>
  <si>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</si>
  <si>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</si>
  <si>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</si>
  <si>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</si>
  <si>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</si>
  <si>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</si>
  <si>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</si>
  <si>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</si>
  <si>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</si>
  <si>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</si>
  <si>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</si>
  <si>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</si>
  <si>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</si>
  <si>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</si>
  <si>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</si>
  <si>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</si>
  <si>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</si>
  <si>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</si>
  <si>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</si>
  <si>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</si>
  <si>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</si>
  <si>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</si>
  <si>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</si>
  <si>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</si>
  <si>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</si>
  <si>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</si>
  <si>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</si>
  <si>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</si>
  <si>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</si>
  <si>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</si>
  <si>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</si>
  <si>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</si>
  <si>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</si>
  <si>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</si>
  <si>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</si>
  <si>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</si>
  <si>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</si>
  <si>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</si>
  <si>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</si>
  <si>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</si>
  <si>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</si>
  <si>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</si>
  <si>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</si>
  <si>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</si>
  <si>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</si>
  <si>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</si>
  <si>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</si>
  <si>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</si>
  <si>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</si>
  <si>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</si>
  <si>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</si>
  <si>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</si>
  <si>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</si>
  <si>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</si>
  <si>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</si>
  <si>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</si>
  <si>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</si>
  <si>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</si>
  <si>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</si>
  <si>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</si>
  <si>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</si>
  <si>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</si>
  <si>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</si>
  <si>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</si>
  <si>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</si>
  <si>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</si>
  <si>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</si>
  <si>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</si>
  <si>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</si>
  <si>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</si>
  <si>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</si>
  <si>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</si>
  <si>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</si>
  <si>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</si>
  <si>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</si>
  <si>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</si>
  <si>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</si>
  <si>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</si>
  <si>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</si>
  <si>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</si>
  <si>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</si>
  <si>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</si>
  <si>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</si>
  <si>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</si>
  <si>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</si>
  <si>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</si>
  <si>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</si>
  <si>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</si>
  <si>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</si>
  <si>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</si>
  <si>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</si>
  <si>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</si>
  <si>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</si>
  <si>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</si>
  <si>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</si>
  <si>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</si>
  <si>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</si>
  <si>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</si>
  <si>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</si>
  <si>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</si>
  <si>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</si>
  <si>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</si>
  <si>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</si>
  <si>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</si>
  <si>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</si>
  <si>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</si>
  <si>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</si>
  <si>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</si>
  <si>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</si>
  <si>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</si>
  <si>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</si>
  <si>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</si>
  <si>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</si>
  <si>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</si>
  <si>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</si>
  <si>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</si>
  <si>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</si>
  <si>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</si>
  <si>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</si>
  <si>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</si>
  <si>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</si>
  <si>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</si>
  <si>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</si>
  <si>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</si>
  <si>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</si>
  <si>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</si>
  <si>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</si>
  <si>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</si>
  <si>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</si>
  <si>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</si>
  <si>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</si>
  <si>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</si>
  <si>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</si>
  <si>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</si>
  <si>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</si>
  <si>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</si>
  <si>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</si>
  <si>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</si>
  <si>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</si>
  <si>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</si>
  <si>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</si>
  <si>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</si>
  <si>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</si>
  <si>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</si>
  <si>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</si>
  <si>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</si>
  <si>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</si>
  <si>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</si>
  <si>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</si>
  <si>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</si>
  <si>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</si>
  <si>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</si>
  <si>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</si>
  <si>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</si>
  <si>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</si>
  <si>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</si>
  <si>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</si>
  <si>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</si>
  <si>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</si>
  <si>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</si>
  <si>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</si>
  <si>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</si>
  <si>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</si>
  <si>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</si>
  <si>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</si>
  <si>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</si>
  <si>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</si>
  <si>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</si>
  <si>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</si>
  <si>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</si>
  <si>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</si>
  <si>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</si>
  <si>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</si>
  <si>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</si>
  <si>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</si>
  <si>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</si>
  <si>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</si>
  <si>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</si>
  <si>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</si>
  <si>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</si>
  <si>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</si>
  <si>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</si>
  <si>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</si>
  <si>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</si>
  <si>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</si>
  <si>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</si>
  <si>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</si>
  <si>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</si>
  <si>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</si>
  <si>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</si>
  <si>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</si>
  <si>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</si>
  <si>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</si>
  <si>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</si>
  <si>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</si>
  <si>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</si>
  <si>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</si>
  <si>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</si>
  <si>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</si>
  <si>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</si>
  <si>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</si>
  <si>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</si>
  <si>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</si>
  <si>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</si>
  <si>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</si>
  <si>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</si>
  <si>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</si>
  <si>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</si>
  <si>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</si>
  <si>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</si>
  <si>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</si>
  <si>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</si>
  <si>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</si>
  <si>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</si>
  <si>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</si>
  <si>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</si>
  <si>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</si>
  <si>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</si>
  <si>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</si>
  <si>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</si>
  <si>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</si>
  <si>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</si>
  <si>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</si>
  <si>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</si>
  <si>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</si>
  <si>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</si>
  <si>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</si>
  <si>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</si>
  <si>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</si>
  <si>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</si>
  <si>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</si>
  <si>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</si>
  <si>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</si>
  <si>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</si>
  <si>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</si>
  <si>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</si>
  <si>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</si>
  <si>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</si>
  <si>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</si>
  <si>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</si>
  <si>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</si>
  <si>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</si>
  <si>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</si>
  <si>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</si>
  <si>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</si>
  <si>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</si>
  <si>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</si>
  <si>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</si>
  <si>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</si>
  <si>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</si>
  <si>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</si>
  <si>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</si>
  <si>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</si>
  <si>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</si>
  <si>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</si>
  <si>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</si>
  <si>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</si>
  <si>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</si>
  <si>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</si>
  <si>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</si>
  <si>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</si>
  <si>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</si>
  <si>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</si>
  <si>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</si>
  <si>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</si>
  <si>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</si>
  <si>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</si>
  <si>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</si>
  <si>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</si>
  <si>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</si>
  <si>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</si>
  <si>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</si>
  <si>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</si>
  <si>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</si>
  <si>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</si>
  <si>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</si>
  <si>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</si>
  <si>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</si>
  <si>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</si>
  <si>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</si>
  <si>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</si>
  <si>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</si>
  <si>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</si>
  <si>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</si>
  <si>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</si>
  <si>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</si>
  <si>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</si>
  <si>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</si>
  <si>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</si>
  <si>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</si>
  <si>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</si>
  <si>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</si>
  <si>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</si>
  <si>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</si>
  <si>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</si>
  <si>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</si>
  <si>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</si>
  <si>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</si>
  <si>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</si>
  <si>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</si>
  <si>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</si>
  <si>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</si>
  <si>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</si>
  <si>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</si>
  <si>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</si>
  <si>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</si>
  <si>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</si>
  <si>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</si>
  <si>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</si>
  <si>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</si>
  <si>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</si>
  <si>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</si>
  <si>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</si>
  <si>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</si>
  <si>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</si>
  <si>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</si>
  <si>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</si>
  <si>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</si>
  <si>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</si>
  <si>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</si>
  <si>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</si>
  <si>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</si>
  <si>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</si>
  <si>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</si>
  <si>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</si>
  <si>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</si>
  <si>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</si>
  <si>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</si>
  <si>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</si>
  <si>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</si>
  <si>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</si>
  <si>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</si>
  <si>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</si>
  <si>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</si>
  <si>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</si>
  <si>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</si>
  <si>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</si>
  <si>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</si>
  <si>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</si>
  <si>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</si>
  <si>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</si>
  <si>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</si>
  <si>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</si>
  <si>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</si>
  <si>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</si>
  <si>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</si>
  <si>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</si>
  <si>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</si>
  <si>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</si>
  <si>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</si>
  <si>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</si>
  <si>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</si>
  <si>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</si>
  <si>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</si>
  <si>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</si>
  <si>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</si>
  <si>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</si>
  <si>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</si>
  <si>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</si>
  <si>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</si>
  <si>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</si>
  <si>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</si>
  <si>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</si>
  <si>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</si>
  <si>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</si>
  <si>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</si>
  <si>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</si>
  <si>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</si>
  <si>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</si>
  <si>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</si>
  <si>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</si>
  <si>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</si>
  <si>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</si>
  <si>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</si>
  <si>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</si>
  <si>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</si>
  <si>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</si>
  <si>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</si>
  <si>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</si>
  <si>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</si>
  <si>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</si>
  <si>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</si>
  <si>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</si>
  <si>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</si>
  <si>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</si>
  <si>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</si>
  <si>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</si>
  <si>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</si>
  <si>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</si>
  <si>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</si>
  <si>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</si>
  <si>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</si>
  <si>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</si>
  <si>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</si>
  <si>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</si>
  <si>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</si>
  <si>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</si>
  <si>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</si>
  <si>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</si>
  <si>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</si>
  <si>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</si>
  <si>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</si>
  <si>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</si>
  <si>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</si>
  <si>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</si>
  <si>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</si>
  <si>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</si>
  <si>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</si>
  <si>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</si>
  <si>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</si>
  <si>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</si>
  <si>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</si>
  <si>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</si>
  <si>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</si>
  <si>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</si>
  <si>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</si>
  <si>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</si>
  <si>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</si>
  <si>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</si>
  <si>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</si>
  <si>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</si>
  <si>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</si>
  <si>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</si>
  <si>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</si>
  <si>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</si>
  <si>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</si>
  <si>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</si>
  <si>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</si>
  <si>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</si>
  <si>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</si>
  <si>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</si>
  <si>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</si>
  <si>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</si>
  <si>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</si>
  <si>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</si>
  <si>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</si>
  <si>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</si>
  <si>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</si>
  <si>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</si>
  <si>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</si>
  <si>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</si>
  <si>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</si>
  <si>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</si>
  <si>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</si>
  <si>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</si>
  <si>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</si>
  <si>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</si>
  <si>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</si>
  <si>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</si>
  <si>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</si>
  <si>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</si>
  <si>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</si>
  <si>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</si>
  <si>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</si>
  <si>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</si>
  <si>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</si>
  <si>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</si>
  <si>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</si>
  <si>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</si>
  <si>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</si>
  <si>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</si>
  <si>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</si>
  <si>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</si>
  <si>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</si>
  <si>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</si>
  <si>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</si>
  <si>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</si>
  <si>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</si>
  <si>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</si>
  <si>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</si>
  <si>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</si>
  <si>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</si>
  <si>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</si>
  <si>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</si>
  <si>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</si>
  <si>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</si>
  <si>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</si>
  <si>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</si>
  <si>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</si>
  <si>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</si>
  <si>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</si>
  <si>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</si>
  <si>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</si>
  <si>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</si>
  <si>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</si>
  <si>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</si>
  <si>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</si>
  <si>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</si>
  <si>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</si>
  <si>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</si>
  <si>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</si>
  <si>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</si>
  <si>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</si>
  <si>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</si>
  <si>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</si>
  <si>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</si>
  <si>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</si>
  <si>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</si>
  <si>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</si>
  <si>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</si>
  <si>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</si>
  <si>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</si>
  <si>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</si>
  <si>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</si>
  <si>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</si>
  <si>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</si>
  <si>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</si>
  <si>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</si>
  <si>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</si>
  <si>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</si>
  <si>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</si>
  <si>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</si>
  <si>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</si>
  <si>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</si>
  <si>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</si>
  <si>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</si>
  <si>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</si>
  <si>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</si>
  <si>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</si>
  <si>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</si>
  <si>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</si>
  <si>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</si>
  <si>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</si>
  <si>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</si>
  <si>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</si>
  <si>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</si>
  <si>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</si>
  <si>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</si>
  <si>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</si>
  <si>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</si>
  <si>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</si>
  <si>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</si>
  <si>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</si>
  <si>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</si>
  <si>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</si>
  <si>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</si>
  <si>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</si>
  <si>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</si>
  <si>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</si>
  <si>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</si>
  <si>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</si>
  <si>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</si>
  <si>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</si>
  <si>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</si>
  <si>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</si>
  <si>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</si>
  <si>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</si>
  <si>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</si>
  <si>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</si>
  <si>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</si>
  <si>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</si>
  <si>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</si>
  <si>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</si>
  <si>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</si>
  <si>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</si>
  <si>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</si>
  <si>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</si>
  <si>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</si>
  <si>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</si>
  <si>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</si>
  <si>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</si>
  <si>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</si>
  <si>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</si>
  <si>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</si>
  <si>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</si>
  <si>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</si>
  <si>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</si>
  <si>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</si>
  <si>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</si>
  <si>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</si>
  <si>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</si>
  <si>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</si>
  <si>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</si>
  <si>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</si>
  <si>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</si>
  <si>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</si>
  <si>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</si>
  <si>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</si>
  <si>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</si>
  <si>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</si>
  <si>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</si>
  <si>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</si>
  <si>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</si>
  <si>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</si>
  <si>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</si>
  <si>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</si>
  <si>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</si>
  <si>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</si>
  <si>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</si>
  <si>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</si>
  <si>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</si>
  <si>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</si>
  <si>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</si>
  <si>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</si>
  <si>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</si>
  <si>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</si>
  <si>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</si>
  <si>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</si>
  <si>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</si>
  <si>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</si>
  <si>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</si>
  <si>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</si>
  <si>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</si>
  <si>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</si>
  <si>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</si>
  <si>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</si>
  <si>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</si>
  <si>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</si>
  <si>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</si>
  <si>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</si>
  <si>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</si>
  <si>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</si>
  <si>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</si>
  <si>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</si>
  <si>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</si>
  <si>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</si>
  <si>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</si>
  <si>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</si>
  <si>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</si>
  <si>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</si>
  <si>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</si>
  <si>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</si>
  <si>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</si>
  <si>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</si>
  <si>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</si>
  <si>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</si>
  <si>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</si>
  <si>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</si>
  <si>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</si>
  <si>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</si>
  <si>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</si>
  <si>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</si>
  <si>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</si>
  <si>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</si>
  <si>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</si>
  <si>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</si>
  <si>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</si>
  <si>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</si>
  <si>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</si>
  <si>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</si>
  <si>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</si>
  <si>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</si>
  <si>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</si>
  <si>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</si>
  <si>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</si>
  <si>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</si>
  <si>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</si>
  <si>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</si>
  <si>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</si>
  <si>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</si>
  <si>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</si>
  <si>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</si>
  <si>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</si>
  <si>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</si>
  <si>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</si>
  <si>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</si>
  <si>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</si>
  <si>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</si>
  <si>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</si>
  <si>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</si>
  <si>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</si>
  <si>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</si>
  <si>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</si>
  <si>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</si>
  <si>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</si>
  <si>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</si>
  <si>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</si>
  <si>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</si>
  <si>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</si>
  <si>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</si>
  <si>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</si>
  <si>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</si>
  <si>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</si>
  <si>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</si>
  <si>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</si>
  <si>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</si>
  <si>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</si>
  <si>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</si>
  <si>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</si>
  <si>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</si>
  <si>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</si>
  <si>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</si>
  <si>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</si>
  <si>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</si>
  <si>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</si>
  <si>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</si>
  <si>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</si>
  <si>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</si>
  <si>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</si>
  <si>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</si>
  <si>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</si>
  <si>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</si>
  <si>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</si>
  <si>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</si>
  <si>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</si>
  <si>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</si>
  <si>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</si>
  <si>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</si>
  <si>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</si>
  <si>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</si>
  <si>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</si>
  <si>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</si>
  <si>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</si>
  <si>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</si>
  <si>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</si>
  <si>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</si>
  <si>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</si>
  <si>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</si>
  <si>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</si>
  <si>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</si>
  <si>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</si>
  <si>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</si>
  <si>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</si>
  <si>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</si>
  <si>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</si>
  <si>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</si>
  <si>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</si>
  <si>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</si>
  <si>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</si>
  <si>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</si>
  <si>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</si>
  <si>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</si>
  <si>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</si>
  <si>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</si>
  <si>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</si>
  <si>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</si>
  <si>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</si>
  <si>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</si>
  <si>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</si>
  <si>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</si>
  <si>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</si>
  <si>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</si>
  <si>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</si>
  <si>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</si>
  <si>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</si>
  <si>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</si>
  <si>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</si>
  <si>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</si>
  <si>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</si>
  <si>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</si>
  <si>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</si>
  <si>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</si>
  <si>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</si>
  <si>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</si>
  <si>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</si>
  <si>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</si>
  <si>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</si>
  <si>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</si>
  <si>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</si>
  <si>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</si>
  <si>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</si>
  <si>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</si>
  <si>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</si>
  <si>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</si>
  <si>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</si>
  <si>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</si>
  <si>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</si>
  <si>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</si>
  <si>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</si>
  <si>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</si>
  <si>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</si>
  <si>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</si>
  <si>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</si>
  <si>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</si>
  <si>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</si>
  <si>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</si>
  <si>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</si>
  <si>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</si>
  <si>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</si>
  <si>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</si>
  <si>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</si>
  <si>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</si>
  <si>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</si>
  <si>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</si>
  <si>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</si>
  <si>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</si>
  <si>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</si>
  <si>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</si>
  <si>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</si>
  <si>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</si>
  <si>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</si>
  <si>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</si>
  <si>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</si>
  <si>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</si>
  <si>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</si>
  <si>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</si>
  <si>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</si>
  <si>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</si>
  <si>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</si>
  <si>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</si>
  <si>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</si>
  <si>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</si>
  <si>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</si>
  <si>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</si>
  <si>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</si>
  <si>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</si>
  <si>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</si>
  <si>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</si>
  <si>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</si>
  <si>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</si>
  <si>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</si>
  <si>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</si>
  <si>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</si>
  <si>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</si>
  <si>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</si>
  <si>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</si>
  <si>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</si>
  <si>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</si>
  <si>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</si>
  <si>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</si>
  <si>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</si>
  <si>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</si>
  <si>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</si>
  <si>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</si>
  <si>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</si>
  <si>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</si>
  <si>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</si>
  <si>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</si>
  <si>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</si>
  <si>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</si>
  <si>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</si>
  <si>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</si>
  <si>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</si>
  <si>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</si>
  <si>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</si>
  <si>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</si>
  <si>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</si>
  <si>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</si>
  <si>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</si>
  <si>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</si>
  <si>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</si>
  <si>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</si>
  <si>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</si>
  <si>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</si>
  <si>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</si>
  <si>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</si>
  <si>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</si>
  <si>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</si>
  <si>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</si>
  <si>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</si>
  <si>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</si>
  <si>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</si>
  <si>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</si>
  <si>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</si>
  <si>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</si>
  <si>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</si>
  <si>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</si>
  <si>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</si>
  <si>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</si>
  <si>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</si>
  <si>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</si>
  <si>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</si>
  <si>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</si>
  <si>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</si>
  <si>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</si>
  <si>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</si>
  <si>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</si>
  <si>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</si>
  <si>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</si>
  <si>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</si>
  <si>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</si>
  <si>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</si>
  <si>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</si>
  <si>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</si>
  <si>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</si>
  <si>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</si>
  <si>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</si>
  <si>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</si>
  <si>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</si>
  <si>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</si>
  <si>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</si>
  <si>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</si>
  <si>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</si>
  <si>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</si>
  <si>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</si>
  <si>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</si>
  <si>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</si>
  <si>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</si>
  <si>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</si>
  <si>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</si>
  <si>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</si>
  <si>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</si>
  <si>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</si>
  <si>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</si>
  <si>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</si>
  <si>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</si>
  <si>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</si>
  <si>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</si>
  <si>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</si>
  <si>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</si>
  <si>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</si>
  <si>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</si>
  <si>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</si>
  <si>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</si>
  <si>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</si>
  <si>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</si>
  <si>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</si>
  <si>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</si>
  <si>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</si>
  <si>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</si>
  <si>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</si>
  <si>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</si>
  <si>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</si>
  <si>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</si>
  <si>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</si>
  <si>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</si>
  <si>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</si>
  <si>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</si>
  <si>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</si>
  <si>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</si>
  <si>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</si>
  <si>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</si>
  <si>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</si>
  <si>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</si>
  <si>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</si>
  <si>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</si>
  <si>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</si>
  <si>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</si>
  <si>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</si>
  <si>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</si>
  <si>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</si>
  <si>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</si>
  <si>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</si>
  <si>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</si>
  <si>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</si>
  <si>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</si>
  <si>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</si>
  <si>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</si>
  <si>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</si>
  <si>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</si>
  <si>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</si>
  <si>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</si>
  <si>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</si>
  <si>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</si>
  <si>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</si>
  <si>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</si>
  <si>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</si>
  <si>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</si>
  <si>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</si>
  <si>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</si>
  <si>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</si>
  <si>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</si>
  <si>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</si>
  <si>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</si>
  <si>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</si>
  <si>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</si>
  <si>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</si>
  <si>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</si>
  <si>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</si>
  <si>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</si>
  <si>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</si>
  <si>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</si>
  <si>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</si>
  <si>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</si>
  <si>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</si>
  <si>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</si>
  <si>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</si>
  <si>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</si>
  <si>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</si>
  <si>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</si>
  <si>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</si>
  <si>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</si>
  <si>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</si>
  <si>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</si>
  <si>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</si>
  <si>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</si>
  <si>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</si>
  <si>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</si>
  <si>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</si>
  <si>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</si>
  <si>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</si>
  <si>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</si>
  <si>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</si>
  <si>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</si>
  <si>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</si>
  <si>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</si>
  <si>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</si>
  <si>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</si>
  <si>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</si>
  <si>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</si>
  <si>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</si>
  <si>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</si>
  <si>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</si>
  <si>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</si>
  <si>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</si>
  <si>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</si>
  <si>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</si>
  <si>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</si>
  <si>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</si>
  <si>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</si>
  <si>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</si>
  <si>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</si>
  <si>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</si>
  <si>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</si>
  <si>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</si>
  <si>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</si>
  <si>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</si>
  <si>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</si>
  <si>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</si>
  <si>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</si>
  <si>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</si>
  <si>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</si>
  <si>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</si>
  <si>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</si>
  <si>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</si>
  <si>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</si>
  <si>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</si>
  <si>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</si>
  <si>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</si>
  <si>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</si>
  <si>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</si>
  <si>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</si>
  <si>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</si>
  <si>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</si>
  <si>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</si>
  <si>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</si>
  <si>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</si>
  <si>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</si>
  <si>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</si>
  <si>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</si>
  <si>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</si>
  <si>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</si>
  <si>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</si>
  <si>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</si>
  <si>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</si>
  <si>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</si>
  <si>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</si>
  <si>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</si>
  <si>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</si>
  <si>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</si>
  <si>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</si>
  <si>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</si>
  <si>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</si>
  <si>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</si>
  <si>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</si>
  <si>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</si>
  <si>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</si>
  <si>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</si>
  <si>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</si>
  <si>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</si>
  <si>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</si>
  <si>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</si>
  <si>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</si>
  <si>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</si>
  <si>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</si>
  <si>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</si>
  <si>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</si>
  <si>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</si>
  <si>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</si>
  <si>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</si>
  <si>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</si>
  <si>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</si>
  <si>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</si>
  <si>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</si>
  <si>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</si>
  <si>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</si>
  <si>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</si>
  <si>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</si>
  <si>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</si>
  <si>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</si>
  <si>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</si>
  <si>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</si>
  <si>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</si>
  <si>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</si>
  <si>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</si>
  <si>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</si>
  <si>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</si>
  <si>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</si>
  <si>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</si>
  <si>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</si>
  <si>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</si>
  <si>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</si>
  <si>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</si>
  <si>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</si>
  <si>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</si>
  <si>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</si>
  <si>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</si>
  <si>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</si>
  <si>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</si>
  <si>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</si>
  <si>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</si>
  <si>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</si>
  <si>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</si>
  <si>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</si>
  <si>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</si>
  <si>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</si>
  <si>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</si>
  <si>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</si>
  <si>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</si>
  <si>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</si>
  <si>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</si>
  <si>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</si>
  <si>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</si>
  <si>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</si>
  <si>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</si>
  <si>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</si>
  <si>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</si>
  <si>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</si>
  <si>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</si>
  <si>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</si>
  <si>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</si>
  <si>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</si>
  <si>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</si>
  <si>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</si>
  <si>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</si>
  <si>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</si>
  <si>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</si>
  <si>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</si>
  <si>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</si>
  <si>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</si>
  <si>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</si>
  <si>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</si>
  <si>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</si>
  <si>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</si>
  <si>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</si>
  <si>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</si>
  <si>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</si>
  <si>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</si>
  <si>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</si>
  <si>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</si>
  <si>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</si>
  <si>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</si>
  <si>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</si>
  <si>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</si>
  <si>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</si>
  <si>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</si>
  <si>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</si>
  <si>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</si>
  <si>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</si>
  <si>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</si>
  <si>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</si>
  <si>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</si>
  <si>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</si>
  <si>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</si>
  <si>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</si>
  <si>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</si>
  <si>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</si>
  <si>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</si>
  <si>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</si>
  <si>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</si>
  <si>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</si>
  <si>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</si>
  <si>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</si>
  <si>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</si>
  <si>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</si>
  <si>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</si>
  <si>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</si>
  <si>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</si>
  <si>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</si>
  <si>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</si>
  <si>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</si>
  <si>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</si>
  <si>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</si>
  <si>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</si>
  <si>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</si>
  <si>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</si>
  <si>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</si>
  <si>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</si>
  <si>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</si>
  <si>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</si>
  <si>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</si>
  <si>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</si>
  <si>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</si>
  <si>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</si>
  <si>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</si>
  <si>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</si>
  <si>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</si>
  <si>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</si>
  <si>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</si>
  <si>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</si>
  <si>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</si>
  <si>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</si>
  <si>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</si>
  <si>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</si>
  <si>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</si>
  <si>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</si>
  <si>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</si>
  <si>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</si>
  <si>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</si>
  <si>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</si>
  <si>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</si>
  <si>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</si>
  <si>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</si>
  <si>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</si>
  <si>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</si>
  <si>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</si>
  <si>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</si>
  <si>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</si>
  <si>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</si>
  <si>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</si>
  <si>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</si>
  <si>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</si>
  <si>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</si>
  <si>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</si>
  <si>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</si>
  <si>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</si>
  <si>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</si>
  <si>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</si>
  <si>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</si>
  <si>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</si>
  <si>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</si>
  <si>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</si>
  <si>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</si>
  <si>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</si>
  <si>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</si>
  <si>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</si>
  <si>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</si>
  <si>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</si>
  <si>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</si>
  <si>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</si>
  <si>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</si>
  <si>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</si>
  <si>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</si>
  <si>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</si>
  <si>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</si>
  <si>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</si>
  <si>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</si>
  <si>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</si>
  <si>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</si>
  <si>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</si>
  <si>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</si>
  <si>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</si>
  <si>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</si>
  <si>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</si>
  <si>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</si>
  <si>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</si>
  <si>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</si>
  <si>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</si>
  <si>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</si>
  <si>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</si>
  <si>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</si>
  <si>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</si>
  <si>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</si>
  <si>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</si>
  <si>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</si>
  <si>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</si>
  <si>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</si>
  <si>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</si>
  <si>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</si>
  <si>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</si>
  <si>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</si>
  <si>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</si>
  <si>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</si>
  <si>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</si>
  <si>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</si>
  <si>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</si>
  <si>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</si>
  <si>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</si>
  <si>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</si>
  <si>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</si>
  <si>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</si>
  <si>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</si>
  <si>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</si>
  <si>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</si>
  <si>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</si>
  <si>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</si>
  <si>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</si>
  <si>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</si>
  <si>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</si>
  <si>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</si>
  <si>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</si>
  <si>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</si>
  <si>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</si>
  <si>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</si>
  <si>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</si>
  <si>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</si>
  <si>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</si>
  <si>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</si>
  <si>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</si>
  <si>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</si>
  <si>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</si>
  <si>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</si>
  <si>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</si>
  <si>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</si>
  <si>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</si>
  <si>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</si>
  <si>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</si>
  <si>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</si>
  <si>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</si>
  <si>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</si>
  <si>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</si>
  <si>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</si>
  <si>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</si>
  <si>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</si>
  <si>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</si>
  <si>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</si>
  <si>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</si>
  <si>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</si>
  <si>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</si>
  <si>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</si>
  <si>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</si>
  <si>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</si>
  <si>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</si>
  <si>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</si>
  <si>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</si>
  <si>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</si>
  <si>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</si>
  <si>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</si>
  <si>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</si>
  <si>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</si>
  <si>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</si>
  <si>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</si>
  <si>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</si>
  <si>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</si>
  <si>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</si>
  <si>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</si>
  <si>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</si>
  <si>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</si>
  <si>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</si>
  <si>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</si>
  <si>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</si>
  <si>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</si>
  <si>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</si>
  <si>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</si>
  <si>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</si>
  <si>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</si>
  <si>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</si>
  <si>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</si>
  <si>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</si>
  <si>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</si>
  <si>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</si>
  <si>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</si>
  <si>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</si>
  <si>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</si>
  <si>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</si>
  <si>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</si>
  <si>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</si>
  <si>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</si>
  <si>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</si>
  <si>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</si>
  <si>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</si>
  <si>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</si>
  <si>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</si>
  <si>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</si>
  <si>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</si>
  <si>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</si>
  <si>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</si>
  <si>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</si>
  <si>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</si>
  <si>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</si>
  <si>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</si>
  <si>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</si>
  <si>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</si>
  <si>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</si>
  <si>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</si>
  <si>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</si>
  <si>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</si>
  <si>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</si>
  <si>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</si>
  <si>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</si>
  <si>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</si>
  <si>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</si>
  <si>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</si>
  <si>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</si>
  <si>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</si>
  <si>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</si>
  <si>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</si>
  <si>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</si>
  <si>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</si>
  <si>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</si>
  <si>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</si>
  <si>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</si>
  <si>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</si>
  <si>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</si>
  <si>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</si>
  <si>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</si>
  <si>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</si>
  <si>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</si>
  <si>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</si>
  <si>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</si>
  <si>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</si>
  <si>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</si>
  <si>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</si>
  <si>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</si>
  <si>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</si>
  <si>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</si>
  <si>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</si>
  <si>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</si>
  <si>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</si>
  <si>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</si>
  <si>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</si>
  <si>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</si>
  <si>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</si>
  <si>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</si>
  <si>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</si>
  <si>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</si>
  <si>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</si>
  <si>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</si>
  <si>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</si>
  <si>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</si>
  <si>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</si>
  <si>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</si>
  <si>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</si>
  <si>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</si>
  <si>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</si>
  <si>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</si>
  <si>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</si>
  <si>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</si>
  <si>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</si>
  <si>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</si>
  <si>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</si>
  <si>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</si>
  <si>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</si>
  <si>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</si>
  <si>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</si>
  <si>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</si>
  <si>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</si>
  <si>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</si>
  <si>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</si>
  <si>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</si>
  <si>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</si>
  <si>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</si>
  <si>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</si>
  <si>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</si>
  <si>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</si>
  <si>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</si>
  <si>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</si>
  <si>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</si>
  <si>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</si>
  <si>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</si>
  <si>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</si>
  <si>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</si>
  <si>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</si>
  <si>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</si>
  <si>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</si>
  <si>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</si>
  <si>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</si>
  <si>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</si>
  <si>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</si>
  <si>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</si>
  <si>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</si>
  <si>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</si>
  <si>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</si>
  <si>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</si>
  <si>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</si>
  <si>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</si>
  <si>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</si>
  <si>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</si>
  <si>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</si>
  <si>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</si>
  <si>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</si>
  <si>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</si>
  <si>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</si>
  <si>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</si>
  <si>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</si>
  <si>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</si>
  <si>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</si>
  <si>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</si>
  <si>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</si>
  <si>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</si>
  <si>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</si>
  <si>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</si>
  <si>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</si>
  <si>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</si>
  <si>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</si>
  <si>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</si>
  <si>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</si>
  <si>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</si>
  <si>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</si>
  <si>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</si>
  <si>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</si>
  <si>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</si>
  <si>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</si>
  <si>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</si>
  <si>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</si>
  <si>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</si>
  <si>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</si>
  <si>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</si>
  <si>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</si>
  <si>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</si>
  <si>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</si>
  <si>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</si>
  <si>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</si>
  <si>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</si>
  <si>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</si>
  <si>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</si>
  <si>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</si>
  <si>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</si>
  <si>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</si>
  <si>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</si>
  <si>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</si>
  <si>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</si>
  <si>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</si>
  <si>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</si>
  <si>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</si>
  <si>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</si>
  <si>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</si>
  <si>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</si>
  <si>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</si>
  <si>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</si>
  <si>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</si>
  <si>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</si>
  <si>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</si>
  <si>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</si>
  <si>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</si>
  <si>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</si>
  <si>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</si>
  <si>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</si>
  <si>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</si>
  <si>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</si>
  <si>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</si>
  <si>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</si>
  <si>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</si>
  <si>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</si>
  <si>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</si>
  <si>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</si>
  <si>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</si>
  <si>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</si>
  <si>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</si>
  <si>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</si>
  <si>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</si>
  <si>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</si>
  <si>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</si>
  <si>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</si>
  <si>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</si>
  <si>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</si>
  <si>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</si>
  <si>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</si>
  <si>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</si>
  <si>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</si>
  <si>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</si>
  <si>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</si>
  <si>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</si>
  <si>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</si>
  <si>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</si>
  <si>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</si>
  <si>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</si>
  <si>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</si>
  <si>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</si>
  <si>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</si>
  <si>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</si>
  <si>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</si>
  <si>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</si>
  <si>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</si>
  <si>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</si>
  <si>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</si>
  <si>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</si>
  <si>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</si>
  <si>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</si>
  <si>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</si>
  <si>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</si>
  <si>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</si>
  <si>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</si>
  <si>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</si>
  <si>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</si>
  <si>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</si>
  <si>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</si>
  <si>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</si>
  <si>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</si>
  <si>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</si>
  <si>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</si>
  <si>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</si>
  <si>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</si>
  <si>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</si>
  <si>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</si>
  <si>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</si>
  <si>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</si>
  <si>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</si>
  <si>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</si>
  <si>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</si>
  <si>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</si>
  <si>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</si>
  <si>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</si>
  <si>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</si>
  <si>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</si>
  <si>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</si>
  <si>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</si>
  <si>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</si>
  <si>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</si>
  <si>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</si>
  <si>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</si>
  <si>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</si>
  <si>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</si>
  <si>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</si>
  <si>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</si>
  <si>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</si>
  <si>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</si>
  <si>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</si>
  <si>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</si>
  <si>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</si>
  <si>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</si>
  <si>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</si>
  <si>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</si>
  <si>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</si>
  <si>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</si>
  <si>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</si>
  <si>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</si>
  <si>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</si>
  <si>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</si>
  <si>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</si>
  <si>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</si>
  <si>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</si>
  <si>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</si>
  <si>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</si>
  <si>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</si>
  <si>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</si>
  <si>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</si>
  <si>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</si>
  <si>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</si>
  <si>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</si>
  <si>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</si>
  <si>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</si>
  <si>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</si>
  <si>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</si>
  <si>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</si>
  <si>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</si>
  <si>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</si>
  <si>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</si>
  <si>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</si>
  <si>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</si>
  <si>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</si>
  <si>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</si>
  <si>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</si>
  <si>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</si>
  <si>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</si>
  <si>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</si>
  <si>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</si>
  <si>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</si>
  <si>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</si>
  <si>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</si>
  <si>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</si>
  <si>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</si>
  <si>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</si>
  <si>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</si>
  <si>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</si>
  <si>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</si>
  <si>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</si>
  <si>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</si>
  <si>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</si>
  <si>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</si>
  <si>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</si>
  <si>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</si>
  <si>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</si>
  <si>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</si>
  <si>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</si>
  <si>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</si>
  <si>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</si>
  <si>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</si>
  <si>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</si>
  <si>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</si>
  <si>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</si>
  <si>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</si>
  <si>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</si>
  <si>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</si>
  <si>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</si>
  <si>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</si>
  <si>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</si>
  <si>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</si>
  <si>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</si>
  <si>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</si>
  <si>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</si>
  <si>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</si>
  <si>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</si>
  <si>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</si>
  <si>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</si>
  <si>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</si>
  <si>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</si>
  <si>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</si>
  <si>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</si>
  <si>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</si>
  <si>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</si>
  <si>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</si>
  <si>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</si>
  <si>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</si>
  <si>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</si>
  <si>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</si>
  <si>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</si>
  <si>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</si>
  <si>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</si>
  <si>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</si>
  <si>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</si>
  <si>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</si>
  <si>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</si>
  <si>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</si>
  <si>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</si>
  <si>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</si>
  <si>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</si>
  <si>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</si>
  <si>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</si>
  <si>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</si>
  <si>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</si>
  <si>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</si>
  <si>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</si>
  <si>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</si>
  <si>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</si>
  <si>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</si>
  <si>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</si>
  <si>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</si>
  <si>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</si>
  <si>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</si>
  <si>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</si>
  <si>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</si>
  <si>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</si>
  <si>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</si>
  <si>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</si>
  <si>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</si>
  <si>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</si>
  <si>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</si>
  <si>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</si>
  <si>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</si>
  <si>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</si>
  <si>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</si>
  <si>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</si>
  <si>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</si>
  <si>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</si>
  <si>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</si>
  <si>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</si>
  <si>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</si>
  <si>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</si>
  <si>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</si>
  <si>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</si>
  <si>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</si>
  <si>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</si>
  <si>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</si>
  <si>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</si>
  <si>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</si>
  <si>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</si>
  <si>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</si>
  <si>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</si>
  <si>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</si>
  <si>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</si>
  <si>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</si>
  <si>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</si>
  <si>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</si>
  <si>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</si>
  <si>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</si>
  <si>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</si>
  <si>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</si>
  <si>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</si>
  <si>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</si>
  <si>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</si>
  <si>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</si>
  <si>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</si>
  <si>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</si>
  <si>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</si>
  <si>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</si>
  <si>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</si>
  <si>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</si>
  <si>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</si>
  <si>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</si>
  <si>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</si>
  <si>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</si>
  <si>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</si>
  <si>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</si>
  <si>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</si>
  <si>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</si>
  <si>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</si>
  <si>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</si>
  <si>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</si>
  <si>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</si>
  <si>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</si>
  <si>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</si>
  <si>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</si>
  <si>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</si>
  <si>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</si>
  <si>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</si>
  <si>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</si>
  <si>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</si>
  <si>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</si>
  <si>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</si>
  <si>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</si>
  <si>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</si>
  <si>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</si>
  <si>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</si>
  <si>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</si>
  <si>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</si>
  <si>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</si>
  <si>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</si>
  <si>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</si>
  <si>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</si>
  <si>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</si>
  <si>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</si>
  <si>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</si>
  <si>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</si>
  <si>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</si>
  <si>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</si>
  <si>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</si>
  <si>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</si>
  <si>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</si>
  <si>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</si>
  <si>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</si>
  <si>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</si>
  <si>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</si>
  <si>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</si>
  <si>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</si>
  <si>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</si>
  <si>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</si>
  <si>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</si>
  <si>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</si>
  <si>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</si>
  <si>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</si>
  <si>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</si>
  <si>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</si>
  <si>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</si>
  <si>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</si>
  <si>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</si>
  <si>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</si>
  <si>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</si>
  <si>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</si>
  <si>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</si>
  <si>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</si>
  <si>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</si>
  <si>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</si>
  <si>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</si>
  <si>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</si>
  <si>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</si>
  <si>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</si>
  <si>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</si>
  <si>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</si>
  <si>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</si>
  <si>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</si>
  <si>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</si>
  <si>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</si>
  <si>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</si>
  <si>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</si>
  <si>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</si>
  <si>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</si>
  <si>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</si>
  <si>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</si>
  <si>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</si>
  <si>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</si>
  <si>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</si>
  <si>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</si>
  <si>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</si>
  <si>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</si>
  <si>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</si>
  <si>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</si>
  <si>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</si>
  <si>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</si>
  <si>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</si>
  <si>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</si>
  <si>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</si>
  <si>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</si>
  <si>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</si>
  <si>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</si>
  <si>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</si>
  <si>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</si>
  <si>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</si>
  <si>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</si>
  <si>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</si>
  <si>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</si>
  <si>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</si>
  <si>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</si>
  <si>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</si>
  <si>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</si>
  <si>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</si>
  <si>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</si>
  <si>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</si>
  <si>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</si>
  <si>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</si>
  <si>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</si>
  <si>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</si>
  <si>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</si>
  <si>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</si>
  <si>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</si>
  <si>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</si>
  <si>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</si>
  <si>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</si>
  <si>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</si>
  <si>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</si>
  <si>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</si>
  <si>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</si>
  <si>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</si>
  <si>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</si>
  <si>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</si>
  <si>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</si>
  <si>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</si>
  <si>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</si>
  <si>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</si>
  <si>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</si>
  <si>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</si>
  <si>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</si>
  <si>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</si>
  <si>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</si>
  <si>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</si>
  <si>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</si>
  <si>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</si>
  <si>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</si>
  <si>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</si>
  <si>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</si>
  <si>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</si>
  <si>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</si>
  <si>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</si>
  <si>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</si>
  <si>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</si>
  <si>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</si>
  <si>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</si>
  <si>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</si>
  <si>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</si>
  <si>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</si>
  <si>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</si>
  <si>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</si>
  <si>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</si>
  <si>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</si>
  <si>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</si>
  <si>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</si>
  <si>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</si>
  <si>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</si>
  <si>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</si>
  <si>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</si>
  <si>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</si>
  <si>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</si>
  <si>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</si>
  <si>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</si>
  <si>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</si>
  <si>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</si>
  <si>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</si>
  <si>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</si>
  <si>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</si>
  <si>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</si>
  <si>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</si>
  <si>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</si>
  <si>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</si>
  <si>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</si>
  <si>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</si>
  <si>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</si>
  <si>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</si>
  <si>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</si>
  <si>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</si>
  <si>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</si>
  <si>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</si>
  <si>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</si>
  <si>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</si>
  <si>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</si>
  <si>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</si>
  <si>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</si>
  <si>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</si>
  <si>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</si>
  <si>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</si>
  <si>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</si>
  <si>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</si>
  <si>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</si>
  <si>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</si>
  <si>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</si>
  <si>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</si>
  <si>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</si>
  <si>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</si>
  <si>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</si>
  <si>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</si>
  <si>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</si>
  <si>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</si>
  <si>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</si>
  <si>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</si>
  <si>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</si>
  <si>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</si>
  <si>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</si>
  <si>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</si>
  <si>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</si>
  <si>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</si>
  <si>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</si>
  <si>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</si>
  <si>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</si>
  <si>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</si>
  <si>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</si>
  <si>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</si>
  <si>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</si>
  <si>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</si>
  <si>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</si>
  <si>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</si>
  <si>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</si>
  <si>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</si>
  <si>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</si>
  <si>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</si>
  <si>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</si>
  <si>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</si>
  <si>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</si>
  <si>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</si>
  <si>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</si>
  <si>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</si>
  <si>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</si>
  <si>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</si>
  <si>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</si>
  <si>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</si>
  <si>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</si>
  <si>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</si>
  <si>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</si>
  <si>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</si>
  <si>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</si>
  <si>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</si>
  <si>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</si>
  <si>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</si>
  <si>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</si>
  <si>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</si>
  <si>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</si>
  <si>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</si>
  <si>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</si>
  <si>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</si>
  <si>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</si>
  <si>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</si>
  <si>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</si>
  <si>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</si>
  <si>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</si>
  <si>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</si>
  <si>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</si>
  <si>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</si>
  <si>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</si>
  <si>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</si>
  <si>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</si>
  <si>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</si>
  <si>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</si>
  <si>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</si>
  <si>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</si>
  <si>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</si>
  <si>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</si>
  <si>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</si>
  <si>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</si>
  <si>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</si>
  <si>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</si>
  <si>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</si>
  <si>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</si>
  <si>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</si>
  <si>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</si>
  <si>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</si>
  <si>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</si>
  <si>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</si>
  <si>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</si>
  <si>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</si>
  <si>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</si>
  <si>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</si>
  <si>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</si>
  <si>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</si>
  <si>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</si>
  <si>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</si>
  <si>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</si>
  <si>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</si>
  <si>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</si>
  <si>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</si>
  <si>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</si>
  <si>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</si>
  <si>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</si>
  <si>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</si>
  <si>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</si>
  <si>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</si>
  <si>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</si>
  <si>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</si>
  <si>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</si>
  <si>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</si>
  <si>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</si>
  <si>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</si>
  <si>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</si>
  <si>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</si>
  <si>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</si>
  <si>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</si>
  <si>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</si>
  <si>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</si>
  <si>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</si>
  <si>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</si>
  <si>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</si>
  <si>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</si>
  <si>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</si>
  <si>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</si>
  <si>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</si>
  <si>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</si>
  <si>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</si>
  <si>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</si>
  <si>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</si>
  <si>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</si>
  <si>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</si>
  <si>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</si>
  <si>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</si>
  <si>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</si>
  <si>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</si>
  <si>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</si>
  <si>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</si>
  <si>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</si>
  <si>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</si>
  <si>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</si>
  <si>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</si>
  <si>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</si>
  <si>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</si>
  <si>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</si>
  <si>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</si>
  <si>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</si>
  <si>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</si>
  <si>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</si>
  <si>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</si>
  <si>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</si>
  <si>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</si>
  <si>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</si>
  <si>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</si>
  <si>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</si>
  <si>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</si>
  <si>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</si>
  <si>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</si>
  <si>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</si>
  <si>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</si>
  <si>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</si>
  <si>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</si>
  <si>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</si>
  <si>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</si>
  <si>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</si>
  <si>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</si>
  <si>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</si>
  <si>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</si>
  <si>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</si>
  <si>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</si>
  <si>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</si>
  <si>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</si>
  <si>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</si>
  <si>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</si>
  <si>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</si>
  <si>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</si>
  <si>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</si>
  <si>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</si>
  <si>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</si>
  <si>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</si>
  <si>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</si>
  <si>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</si>
  <si>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</si>
  <si>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</si>
  <si>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</si>
  <si>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</si>
  <si>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</si>
  <si>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</si>
  <si>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</si>
  <si>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</si>
  <si>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</si>
  <si>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</si>
  <si>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</si>
  <si>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</si>
  <si>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</si>
  <si>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</si>
  <si>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</si>
  <si>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</si>
  <si>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</si>
  <si>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</si>
  <si>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</si>
  <si>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</si>
  <si>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</si>
  <si>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</si>
  <si>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</si>
  <si>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</si>
  <si>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</si>
  <si>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</si>
  <si>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</si>
  <si>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</si>
  <si>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</si>
  <si>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</si>
  <si>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</si>
  <si>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</si>
  <si>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</si>
  <si>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</si>
  <si>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</si>
  <si>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</si>
  <si>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</si>
  <si>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</si>
  <si>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</si>
  <si>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</si>
  <si>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</si>
  <si>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</si>
  <si>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</si>
  <si>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</si>
  <si>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</si>
  <si>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</si>
  <si>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</si>
  <si>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</si>
  <si>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</si>
  <si>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</si>
  <si>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</si>
  <si>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</si>
  <si>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</si>
  <si>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</si>
  <si>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</si>
  <si>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</si>
  <si>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</si>
  <si>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</si>
  <si>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</si>
  <si>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</si>
  <si>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</si>
  <si>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</si>
  <si>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</si>
  <si>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</si>
  <si>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</si>
  <si>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</si>
  <si>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</si>
  <si>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</si>
  <si>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</si>
  <si>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</si>
  <si>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</si>
  <si>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</si>
  <si>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</si>
  <si>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</si>
  <si>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</si>
  <si>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</si>
  <si>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</si>
  <si>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</si>
  <si>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</si>
  <si>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</si>
  <si>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</si>
  <si>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</si>
  <si>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</si>
  <si>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</si>
  <si>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</si>
  <si>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</si>
  <si>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</si>
  <si>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</si>
  <si>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</si>
  <si>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</si>
  <si>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</si>
  <si>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</si>
  <si>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</si>
  <si>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</si>
  <si>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</si>
  <si>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</si>
  <si>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</si>
  <si>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</si>
  <si>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</si>
  <si>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</si>
  <si>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</si>
  <si>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</si>
  <si>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</si>
  <si>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</si>
  <si>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</si>
  <si>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</si>
  <si>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</si>
  <si>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</si>
  <si>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</si>
  <si>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</si>
  <si>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</si>
  <si>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</si>
  <si>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</si>
  <si>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</si>
  <si>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</si>
  <si>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</si>
  <si>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</si>
  <si>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</si>
  <si>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</si>
  <si>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</si>
  <si>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</si>
  <si>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</si>
  <si>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</si>
  <si>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</si>
  <si>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</si>
  <si>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</si>
  <si>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</si>
  <si>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</si>
  <si>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</si>
  <si>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</si>
  <si>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</si>
  <si>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</si>
  <si>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</si>
  <si>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</si>
  <si>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</si>
  <si>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</si>
  <si>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</si>
  <si>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</si>
  <si>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</si>
  <si>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</si>
  <si>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</si>
  <si>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</si>
  <si>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</si>
  <si>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</si>
  <si>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</si>
  <si>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</si>
  <si>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</si>
  <si>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</si>
  <si>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</si>
  <si>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</si>
  <si>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</si>
  <si>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</si>
  <si>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</si>
  <si>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</si>
  <si>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</si>
  <si>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</si>
  <si>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</si>
  <si>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</si>
  <si>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</si>
  <si>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</si>
  <si>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</si>
  <si>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</si>
  <si>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</si>
  <si>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</si>
  <si>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</si>
  <si>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</si>
  <si>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</si>
  <si>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</si>
  <si>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</si>
  <si>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</si>
  <si>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</si>
  <si>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</si>
  <si>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</si>
  <si>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</si>
  <si>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</si>
  <si>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</si>
  <si>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</si>
  <si>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</si>
  <si>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</si>
  <si>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</si>
  <si>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</si>
  <si>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</si>
  <si>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</si>
  <si>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</si>
  <si>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</si>
  <si>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</si>
  <si>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</si>
  <si>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</si>
  <si>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</si>
  <si>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</si>
  <si>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</si>
  <si>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</si>
  <si>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</si>
  <si>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</si>
  <si>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</si>
  <si>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</si>
  <si>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</si>
  <si>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</si>
  <si>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</si>
  <si>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</si>
  <si>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</si>
  <si>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</si>
  <si>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</si>
  <si>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</si>
  <si>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</si>
  <si>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</si>
  <si>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</si>
  <si>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</si>
  <si>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</si>
  <si>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</si>
  <si>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</si>
  <si>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</si>
  <si>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</si>
  <si>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</si>
  <si>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</si>
  <si>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</si>
  <si>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</si>
  <si>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</si>
  <si>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</si>
  <si>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</si>
  <si>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</si>
  <si>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</si>
  <si>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</si>
  <si>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</si>
  <si>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</si>
  <si>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</si>
  <si>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</si>
  <si>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</si>
  <si>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</si>
  <si>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</si>
  <si>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</si>
  <si>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</si>
  <si>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</si>
  <si>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</si>
  <si>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</si>
  <si>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</si>
  <si>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</si>
  <si>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</si>
  <si>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</si>
  <si>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</si>
  <si>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</si>
  <si>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</si>
  <si>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</si>
  <si>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</si>
  <si>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</si>
  <si>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</si>
  <si>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</si>
  <si>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</si>
  <si>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</si>
  <si>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</si>
  <si>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</si>
  <si>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</si>
  <si>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</si>
  <si>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</si>
  <si>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</si>
  <si>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</si>
  <si>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</si>
  <si>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</si>
  <si>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</si>
  <si>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</si>
  <si>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</si>
  <si>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</si>
  <si>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</si>
  <si>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</si>
  <si>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</si>
  <si>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</si>
  <si>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</si>
  <si>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</si>
  <si>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</si>
  <si>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</si>
  <si>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</si>
  <si>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</si>
  <si>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</si>
  <si>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</si>
  <si>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</si>
  <si>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</si>
  <si>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</si>
  <si>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</si>
  <si>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</si>
  <si>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</si>
  <si>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</si>
  <si>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</si>
  <si>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</si>
  <si>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</si>
  <si>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</si>
  <si>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</si>
  <si>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</si>
  <si>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</si>
  <si>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</si>
  <si>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</si>
  <si>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</si>
  <si>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</si>
  <si>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</si>
  <si>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</si>
  <si>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</si>
  <si>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</si>
  <si>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</si>
  <si>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</si>
  <si>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</si>
  <si>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</si>
  <si>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</si>
  <si>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</si>
  <si>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</si>
  <si>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</si>
  <si>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</si>
  <si>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</si>
  <si>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</si>
  <si>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</si>
  <si>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</si>
  <si>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</si>
  <si>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</si>
  <si>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</si>
  <si>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</si>
  <si>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</si>
  <si>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</si>
  <si>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</si>
  <si>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</si>
  <si>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</si>
  <si>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</si>
  <si>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</si>
  <si>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</si>
  <si>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</si>
  <si>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</si>
  <si>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</si>
  <si>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</si>
  <si>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</si>
  <si>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</si>
  <si>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</si>
  <si>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</si>
  <si>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</si>
  <si>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</si>
  <si>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</si>
  <si>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</si>
  <si>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</si>
  <si>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</si>
  <si>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</si>
  <si>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</si>
  <si>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</si>
  <si>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</si>
  <si>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</si>
  <si>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</si>
  <si>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</si>
  <si>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</si>
  <si>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</si>
  <si>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</si>
  <si>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</si>
  <si>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</si>
  <si>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</si>
  <si>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</si>
  <si>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</si>
  <si>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</si>
  <si>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</si>
  <si>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</si>
  <si>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</si>
  <si>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</si>
  <si>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</si>
  <si>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</si>
  <si>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</si>
  <si>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</si>
  <si>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</si>
  <si>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</si>
  <si>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</si>
  <si>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</si>
  <si>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</si>
  <si>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</si>
  <si>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</si>
  <si>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</si>
  <si>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</si>
  <si>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</si>
  <si>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</si>
  <si>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</si>
  <si>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</si>
  <si>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</si>
  <si>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</si>
  <si>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</si>
  <si>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</si>
  <si>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</si>
  <si>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</si>
  <si>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</si>
  <si>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</si>
  <si>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</si>
  <si>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</si>
  <si>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</si>
  <si>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</si>
  <si>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</si>
  <si>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</si>
  <si>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</si>
  <si>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</si>
  <si>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</si>
  <si>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</si>
  <si>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</si>
  <si>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</si>
  <si>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</si>
  <si>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</si>
  <si>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</si>
  <si>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</si>
  <si>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</si>
  <si>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</si>
  <si>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</si>
  <si>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</si>
  <si>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</si>
  <si>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</si>
  <si>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</si>
  <si>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</si>
  <si>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</si>
  <si>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</si>
  <si>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</si>
  <si>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</si>
  <si>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</si>
  <si>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</si>
  <si>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</si>
  <si>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</si>
  <si>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</si>
  <si>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</si>
  <si>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</si>
  <si>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</si>
  <si>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</si>
  <si>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</si>
  <si>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</si>
  <si>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</si>
  <si>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</si>
  <si>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</si>
  <si>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</si>
  <si>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</si>
  <si>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</si>
  <si>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</si>
  <si>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</si>
  <si>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</si>
  <si>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</si>
  <si>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</si>
  <si>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</si>
  <si>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</si>
  <si>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</si>
  <si>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</si>
  <si>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</si>
  <si>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</si>
  <si>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</si>
  <si>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</si>
  <si>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</si>
  <si>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</si>
  <si>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</si>
  <si>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</si>
  <si>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</si>
  <si>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</si>
  <si>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</si>
  <si>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</si>
  <si>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</si>
  <si>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</si>
  <si>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</si>
  <si>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</si>
  <si>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</si>
  <si>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</si>
  <si>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</si>
  <si>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</si>
  <si>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</si>
  <si>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</si>
  <si>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</si>
  <si>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</si>
  <si>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</si>
  <si>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</si>
  <si>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</si>
  <si>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</si>
  <si>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</si>
  <si>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</si>
  <si>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</si>
  <si>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</si>
  <si>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</si>
  <si>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</si>
  <si>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</si>
  <si>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</si>
  <si>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</si>
  <si>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</si>
  <si>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</si>
  <si>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</si>
  <si>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</si>
  <si>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</si>
  <si>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</si>
  <si>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</si>
  <si>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</si>
  <si>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</si>
  <si>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</si>
  <si>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</si>
  <si>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</si>
  <si>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</si>
  <si>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</si>
  <si>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</si>
  <si>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</si>
  <si>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</si>
  <si>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</si>
  <si>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</si>
  <si>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</si>
  <si>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</si>
  <si>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</si>
  <si>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</si>
  <si>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</si>
  <si>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</si>
  <si>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</si>
  <si>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</si>
  <si>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</si>
  <si>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</si>
  <si>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</si>
  <si>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</si>
  <si>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</si>
  <si>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</si>
  <si>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</si>
  <si>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</si>
  <si>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</si>
  <si>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</si>
  <si>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</si>
  <si>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</si>
  <si>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</si>
  <si>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</si>
  <si>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</si>
  <si>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</si>
  <si>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</si>
  <si>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</si>
  <si>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</si>
  <si>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</si>
  <si>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</si>
  <si>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</si>
  <si>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</si>
  <si>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</si>
  <si>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</si>
  <si>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</si>
  <si>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</si>
  <si>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</si>
  <si>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</si>
  <si>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</si>
  <si>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</si>
  <si>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</si>
  <si>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</si>
  <si>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</si>
  <si>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</si>
  <si>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</si>
  <si>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</si>
  <si>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</si>
  <si>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</si>
  <si>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</si>
  <si>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</si>
  <si>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</si>
  <si>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</si>
  <si>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</si>
  <si>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</si>
  <si>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</si>
  <si>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</si>
  <si>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</si>
  <si>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</si>
  <si>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</si>
  <si>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</si>
  <si>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</si>
  <si>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</si>
  <si>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</si>
  <si>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</si>
  <si>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</si>
  <si>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</si>
  <si>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</si>
  <si>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</si>
  <si>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</si>
  <si>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</si>
  <si>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</si>
  <si>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</si>
  <si>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</si>
  <si>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</si>
  <si>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</si>
  <si>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</si>
  <si>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</si>
  <si>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</si>
  <si>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</si>
  <si>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</si>
  <si>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</si>
  <si>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</si>
  <si>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</si>
  <si>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</si>
  <si>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</si>
  <si>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</si>
  <si>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</si>
  <si>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</si>
  <si>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</si>
  <si>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</si>
  <si>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</si>
  <si>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</si>
  <si>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</si>
  <si>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</si>
  <si>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</si>
  <si>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</si>
  <si>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</si>
  <si>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</si>
  <si>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</si>
  <si>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</si>
  <si>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</si>
  <si>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</si>
  <si>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</si>
  <si>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</si>
  <si>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</si>
  <si>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</si>
  <si>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</si>
  <si>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</si>
  <si>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</si>
  <si>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</si>
  <si>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</si>
  <si>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</si>
  <si>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</si>
  <si>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</si>
  <si>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</si>
  <si>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</si>
  <si>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</si>
  <si>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</si>
  <si>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</si>
  <si>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</si>
  <si>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</si>
  <si>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</si>
  <si>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</si>
  <si>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</si>
  <si>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</si>
  <si>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</si>
  <si>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</si>
  <si>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</si>
  <si>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</si>
  <si>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</si>
  <si>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</si>
  <si>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</si>
  <si>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</si>
  <si>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</si>
  <si>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</si>
  <si>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</si>
  <si>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</si>
  <si>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</si>
  <si>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</si>
  <si>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</si>
  <si>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</si>
  <si>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</si>
  <si>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</si>
  <si>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</si>
  <si>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</si>
  <si>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</si>
  <si>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</si>
  <si>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</si>
  <si>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</si>
  <si>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</si>
  <si>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</si>
  <si>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</si>
  <si>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</si>
  <si>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</si>
  <si>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</si>
  <si>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</si>
  <si>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</si>
  <si>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</si>
  <si>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</si>
  <si>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</si>
  <si>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</si>
  <si>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</si>
  <si>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</si>
  <si>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</si>
  <si>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</si>
  <si>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</si>
  <si>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</si>
  <si>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</si>
  <si>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</si>
  <si>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</si>
  <si>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</si>
  <si>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</si>
  <si>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</si>
  <si>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</si>
  <si>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</si>
  <si>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</si>
  <si>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</si>
  <si>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</si>
  <si>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</si>
  <si>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</si>
  <si>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</si>
  <si>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</si>
  <si>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</si>
  <si>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</si>
  <si>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</si>
  <si>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</si>
  <si>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</si>
  <si>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</si>
  <si>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</si>
  <si>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</si>
  <si>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</si>
  <si>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</si>
  <si>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</si>
  <si>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</si>
  <si>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</si>
  <si>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</si>
  <si>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</si>
  <si>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</si>
  <si>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</si>
  <si>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</si>
  <si>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</si>
  <si>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</si>
  <si>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</si>
  <si>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</si>
  <si>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</si>
  <si>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</si>
  <si>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</si>
  <si>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</si>
  <si>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</si>
  <si>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</si>
  <si>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</si>
  <si>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</si>
  <si>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</si>
  <si>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</si>
  <si>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</si>
  <si>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</si>
  <si>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</si>
  <si>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</si>
  <si>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</si>
  <si>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</si>
  <si>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</si>
  <si>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</si>
  <si>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</si>
  <si>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</si>
  <si>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</si>
  <si>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</si>
  <si>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</si>
  <si>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</si>
  <si>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</si>
  <si>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</si>
  <si>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</si>
  <si>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</si>
  <si>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</si>
  <si>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</si>
  <si>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</si>
  <si>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</si>
  <si>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</si>
  <si>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</si>
  <si>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</si>
  <si>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</si>
  <si>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</si>
  <si>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</si>
  <si>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</si>
  <si>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</si>
  <si>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</si>
  <si>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</si>
  <si>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</si>
  <si>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</si>
  <si>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</si>
  <si>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</si>
  <si>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</si>
  <si>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</si>
  <si>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</si>
  <si>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</si>
  <si>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</si>
  <si>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</si>
  <si>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</si>
  <si>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</si>
  <si>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</si>
  <si>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</si>
  <si>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</si>
  <si>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</si>
  <si>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</si>
  <si>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</si>
  <si>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</si>
  <si>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</si>
  <si>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</si>
  <si>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</si>
  <si>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</si>
  <si>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</si>
  <si>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</si>
  <si>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</si>
  <si>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</si>
  <si>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</si>
  <si>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</si>
  <si>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</si>
  <si>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</si>
  <si>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</si>
  <si>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</si>
  <si>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</si>
  <si>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</si>
  <si>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</si>
  <si>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</si>
  <si>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</si>
  <si>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</si>
  <si>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</si>
  <si>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</si>
  <si>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</si>
  <si>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</si>
  <si>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</si>
  <si>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</si>
  <si>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</si>
  <si>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</si>
  <si>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</si>
  <si>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</si>
  <si>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</si>
  <si>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</si>
  <si>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</si>
  <si>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</si>
  <si>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</si>
  <si>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</si>
  <si>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</si>
  <si>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</si>
  <si>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</si>
  <si>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</si>
  <si>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</si>
  <si>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</si>
  <si>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</si>
  <si>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</si>
  <si>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</si>
  <si>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</si>
  <si>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</si>
  <si>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</si>
  <si>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</si>
  <si>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</si>
  <si>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</si>
  <si>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</si>
  <si>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</si>
  <si>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</si>
  <si>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</si>
  <si>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</si>
  <si>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</si>
  <si>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</si>
  <si>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</si>
  <si>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</si>
  <si>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</si>
  <si>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</si>
  <si>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</si>
  <si>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</si>
  <si>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</si>
  <si>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</si>
  <si>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</si>
  <si>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</si>
  <si>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</si>
  <si>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</si>
  <si>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</si>
  <si>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</si>
  <si>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</si>
  <si>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</si>
  <si>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</si>
  <si>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</si>
  <si>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</si>
  <si>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</si>
  <si>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</si>
  <si>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</si>
  <si>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</si>
  <si>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</si>
  <si>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</si>
  <si>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</si>
  <si>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</si>
  <si>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</si>
  <si>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</si>
  <si>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</si>
  <si>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</si>
  <si>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</si>
  <si>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</si>
  <si>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</si>
  <si>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</si>
  <si>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</si>
  <si>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</si>
  <si>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</si>
  <si>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</si>
  <si>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</si>
  <si>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</si>
  <si>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</si>
  <si>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</si>
  <si>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</si>
  <si>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</si>
  <si>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</si>
  <si>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</si>
  <si>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</si>
  <si>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</si>
  <si>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</si>
  <si>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</si>
  <si>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</si>
  <si>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</si>
  <si>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</si>
  <si>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</si>
  <si>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</si>
  <si>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</si>
  <si>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</si>
  <si>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</si>
  <si>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</si>
  <si>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</si>
  <si>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</si>
  <si>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</si>
  <si>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</si>
  <si>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</si>
  <si>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</si>
  <si>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</si>
  <si>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</si>
  <si>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</si>
  <si>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</si>
  <si>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</si>
  <si>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</si>
  <si>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</si>
  <si>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</si>
  <si>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</si>
  <si>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</si>
  <si>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</si>
  <si>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</si>
  <si>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</si>
  <si>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</si>
  <si>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</si>
  <si>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</si>
  <si>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</si>
  <si>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</si>
  <si>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</si>
  <si>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</si>
  <si>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</si>
  <si>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</si>
  <si>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</si>
  <si>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</si>
  <si>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</si>
  <si>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</si>
  <si>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</si>
  <si>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</si>
  <si>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</si>
  <si>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</si>
  <si>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</si>
  <si>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</si>
  <si>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</si>
  <si>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</si>
  <si>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</si>
  <si>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</si>
  <si>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</si>
  <si>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</si>
  <si>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</si>
  <si>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</si>
  <si>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</si>
  <si>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</si>
  <si>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</si>
  <si>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</si>
  <si>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</si>
  <si>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</si>
  <si>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</si>
  <si>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</si>
  <si>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</si>
  <si>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</si>
  <si>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</si>
  <si>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</si>
  <si>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</si>
  <si>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</si>
  <si>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</si>
  <si>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</si>
  <si>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</si>
  <si>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</si>
  <si>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</si>
  <si>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</si>
  <si>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</si>
  <si>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</si>
  <si>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</si>
  <si>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</si>
  <si>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</si>
  <si>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</si>
  <si>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</si>
  <si>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</si>
  <si>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</si>
  <si>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</si>
  <si>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</si>
  <si>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</si>
  <si>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</si>
  <si>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</si>
  <si>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</si>
  <si>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</si>
  <si>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</si>
  <si>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</si>
  <si>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</si>
  <si>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</si>
  <si>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</si>
  <si>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</si>
  <si>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</si>
  <si>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</si>
  <si>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</si>
  <si>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</si>
  <si>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</si>
  <si>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</si>
  <si>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</si>
  <si>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</si>
  <si>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</si>
  <si>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</si>
  <si>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</si>
  <si>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</si>
  <si>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</si>
  <si>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</si>
  <si>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</si>
  <si>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</si>
  <si>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</si>
  <si>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</si>
  <si>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</si>
  <si>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</si>
  <si>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</si>
  <si>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</si>
  <si>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</si>
  <si>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</si>
  <si>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</si>
  <si>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</si>
  <si>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</si>
  <si>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</si>
  <si>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</si>
  <si>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</si>
  <si>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</si>
  <si>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</si>
  <si>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</si>
  <si>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</si>
  <si>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</si>
  <si>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</si>
  <si>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</si>
  <si>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</si>
  <si>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</si>
  <si>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</si>
  <si>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</si>
  <si>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</si>
  <si>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</si>
  <si>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</si>
  <si>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</si>
  <si>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</si>
  <si>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</si>
  <si>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</si>
  <si>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</si>
  <si>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</si>
  <si>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</si>
  <si>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</si>
  <si>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</si>
  <si>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</si>
  <si>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</si>
  <si>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</si>
  <si>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</si>
  <si>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</si>
  <si>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</si>
  <si>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</si>
  <si>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</si>
  <si>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</si>
  <si>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</si>
  <si>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</si>
  <si>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</si>
  <si>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</si>
  <si>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</si>
  <si>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</si>
  <si>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</si>
  <si>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</si>
  <si>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</si>
  <si>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</si>
  <si>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</si>
  <si>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</si>
  <si>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</si>
  <si>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</si>
  <si>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</si>
  <si>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</si>
  <si>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</si>
  <si>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</si>
  <si>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</si>
  <si>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</si>
  <si>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</si>
  <si>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</si>
  <si>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</si>
  <si>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</si>
  <si>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</si>
  <si>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</si>
  <si>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</si>
  <si>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</si>
  <si>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</si>
  <si>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</si>
  <si>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</si>
  <si>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</si>
  <si>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</si>
  <si>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</si>
  <si>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</si>
  <si>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</si>
  <si>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</si>
  <si>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</si>
  <si>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</si>
  <si>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</si>
  <si>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</si>
  <si>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</si>
  <si>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</si>
  <si>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</si>
  <si>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</si>
  <si>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</si>
  <si>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</si>
  <si>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</si>
  <si>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</si>
  <si>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</si>
  <si>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</si>
  <si>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</si>
  <si>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</si>
  <si>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</si>
  <si>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</si>
  <si>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</si>
  <si>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</si>
  <si>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</si>
  <si>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</si>
  <si>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</si>
  <si>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</si>
  <si>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</si>
  <si>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</si>
  <si>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</si>
  <si>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</si>
  <si>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</si>
  <si>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</si>
  <si>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</si>
  <si>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</si>
  <si>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</si>
  <si>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</si>
  <si>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</si>
  <si>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</si>
  <si>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</si>
  <si>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</si>
  <si>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</si>
  <si>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</si>
  <si>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</si>
  <si>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</si>
  <si>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</si>
  <si>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</si>
  <si>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</si>
  <si>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</si>
  <si>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</si>
  <si>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</si>
  <si>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</si>
  <si>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</si>
  <si>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</si>
  <si>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</si>
  <si>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</si>
  <si>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</si>
  <si>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</si>
  <si>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</si>
  <si>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</si>
  <si>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</si>
  <si>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</si>
  <si>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</si>
  <si>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</si>
  <si>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</si>
  <si>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</si>
  <si>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</si>
  <si>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</si>
  <si>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</si>
  <si>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</si>
  <si>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</si>
  <si>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</si>
  <si>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</si>
  <si>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</si>
  <si>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</si>
  <si>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</si>
  <si>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</si>
  <si>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</si>
  <si>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</si>
  <si>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</si>
  <si>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</si>
  <si>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</si>
  <si>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</si>
  <si>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</si>
  <si>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</si>
  <si>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</si>
  <si>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</si>
  <si>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</si>
  <si>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</si>
  <si>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</si>
  <si>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</si>
  <si>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</si>
  <si>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</si>
  <si>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</si>
  <si>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</si>
  <si>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</si>
  <si>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</si>
  <si>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</si>
  <si>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</si>
  <si>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</si>
  <si>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</si>
  <si>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</si>
  <si>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</si>
  <si>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</si>
  <si>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</si>
  <si>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</si>
  <si>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</si>
  <si>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</si>
  <si>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</si>
  <si>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</si>
  <si>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</si>
  <si>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</si>
  <si>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</si>
  <si>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</si>
  <si>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</si>
  <si>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</si>
  <si>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</si>
  <si>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</si>
  <si>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</si>
  <si>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</si>
  <si>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</si>
  <si>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</si>
  <si>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</si>
  <si>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</si>
  <si>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</si>
  <si>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</si>
  <si>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</si>
  <si>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</si>
  <si>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</si>
  <si>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</si>
  <si>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</si>
  <si>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</si>
  <si>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</si>
  <si>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</si>
  <si>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</si>
  <si>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</si>
  <si>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</si>
  <si>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</si>
  <si>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</si>
  <si>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</si>
  <si>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</si>
  <si>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</si>
  <si>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</si>
  <si>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</si>
  <si>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</si>
  <si>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</si>
  <si>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</si>
  <si>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</si>
  <si>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</si>
  <si>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</si>
  <si>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</si>
  <si>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</si>
  <si>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</si>
  <si>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</si>
  <si>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</si>
  <si>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</si>
  <si>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</si>
  <si>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</si>
  <si>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</si>
  <si>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</si>
  <si>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</si>
  <si>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</si>
  <si>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</si>
  <si>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</si>
  <si>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</si>
  <si>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</si>
  <si>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</si>
  <si>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</si>
  <si>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</si>
  <si>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</si>
  <si>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</si>
  <si>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</si>
  <si>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</si>
  <si>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</si>
  <si>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</si>
  <si>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</si>
  <si>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</si>
  <si>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</si>
  <si>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</si>
  <si>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</si>
  <si>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</si>
  <si>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</si>
  <si>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</si>
  <si>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</si>
  <si>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</si>
  <si>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</si>
  <si>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</si>
  <si>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</si>
  <si>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</si>
  <si>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</si>
  <si>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</si>
  <si>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</si>
  <si>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</si>
  <si>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</si>
  <si>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</si>
  <si>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</si>
  <si>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</si>
  <si>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</si>
  <si>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</si>
  <si>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</si>
  <si>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</si>
  <si>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</si>
  <si>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</si>
  <si>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</si>
  <si>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</si>
  <si>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</si>
  <si>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</si>
  <si>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</si>
  <si>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</si>
  <si>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</si>
  <si>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</si>
  <si>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</si>
  <si>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</si>
  <si>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</si>
  <si>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</si>
  <si>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</si>
  <si>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</si>
  <si>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</si>
  <si>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</si>
  <si>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</si>
  <si>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</si>
  <si>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</si>
  <si>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</si>
  <si>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</si>
  <si>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</si>
  <si>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</si>
  <si>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</si>
  <si>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</si>
  <si>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</si>
  <si>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</si>
  <si>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</si>
  <si>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</si>
  <si>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</si>
  <si>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</si>
  <si>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</si>
  <si>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</si>
  <si>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</si>
  <si>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</si>
  <si>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</si>
  <si>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</si>
  <si>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</si>
  <si>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</si>
  <si>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</si>
  <si>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</si>
  <si>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</si>
  <si>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</si>
  <si>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</si>
  <si>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</si>
  <si>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</si>
  <si>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</si>
  <si>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</si>
  <si>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</si>
  <si>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</si>
  <si>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</si>
  <si>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</si>
  <si>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</si>
  <si>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</si>
  <si>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</si>
  <si>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</si>
  <si>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</si>
  <si>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</si>
  <si>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</si>
  <si>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</si>
  <si>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</si>
  <si>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</si>
  <si>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</si>
  <si>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</si>
  <si>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</si>
  <si>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</si>
  <si>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</si>
  <si>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</si>
  <si>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</si>
  <si>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</si>
  <si>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</si>
  <si>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</si>
  <si>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</si>
  <si>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</si>
  <si>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</si>
  <si>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</si>
  <si>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</si>
  <si>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</si>
  <si>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</si>
  <si>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</si>
  <si>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</si>
  <si>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</si>
  <si>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</si>
  <si>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</si>
  <si>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</si>
  <si>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</si>
  <si>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</si>
  <si>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</si>
  <si>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</si>
  <si>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</si>
  <si>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</si>
  <si>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</si>
  <si>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</si>
  <si>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</si>
  <si>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</si>
  <si>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</si>
  <si>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</si>
  <si>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</si>
  <si>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</si>
  <si>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</si>
  <si>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</si>
  <si>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</si>
  <si>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</si>
  <si>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</si>
  <si>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</si>
  <si>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</si>
  <si>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</si>
  <si>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</si>
  <si>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</si>
  <si>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</si>
  <si>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</si>
  <si>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</si>
  <si>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</si>
  <si>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</si>
  <si>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</si>
  <si>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</si>
  <si>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</si>
  <si>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</si>
  <si>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</si>
  <si>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</si>
  <si>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</si>
  <si>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</si>
  <si>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</si>
  <si>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</si>
  <si>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</si>
  <si>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</si>
  <si>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</si>
  <si>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</si>
  <si>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</si>
  <si>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</si>
  <si>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</si>
  <si>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</si>
  <si>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</si>
  <si>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</si>
  <si>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</si>
  <si>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</si>
  <si>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</si>
  <si>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</si>
  <si>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</si>
  <si>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</si>
  <si>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</si>
  <si>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</si>
  <si>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</si>
  <si>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</si>
  <si>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</si>
  <si>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</si>
  <si>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</si>
  <si>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</si>
  <si>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</si>
  <si>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</si>
  <si>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</si>
  <si>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</si>
  <si>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</si>
  <si>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</si>
  <si>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</si>
  <si>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</si>
  <si>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</si>
  <si>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</si>
  <si>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</si>
  <si>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</si>
  <si>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</si>
  <si>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</si>
  <si>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</si>
  <si>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</si>
  <si>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</si>
  <si>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</si>
  <si>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</si>
  <si>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</si>
  <si>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</si>
  <si>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</si>
  <si>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</si>
  <si>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</si>
  <si>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</si>
  <si>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</si>
  <si>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</si>
  <si>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</si>
  <si>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</si>
  <si>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</si>
  <si>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</si>
  <si>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</si>
  <si>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</si>
  <si>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</si>
  <si>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</si>
  <si>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</si>
  <si>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</si>
  <si>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</si>
  <si>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</si>
  <si>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</si>
  <si>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</si>
  <si>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</si>
  <si>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</si>
  <si>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</si>
  <si>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</si>
  <si>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</si>
  <si>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</si>
  <si>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</si>
  <si>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</si>
  <si>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</si>
  <si>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</si>
  <si>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</si>
  <si>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</si>
  <si>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</si>
  <si>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</si>
  <si>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</si>
  <si>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</si>
  <si>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</si>
  <si>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</si>
  <si>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</si>
  <si>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</si>
  <si>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</si>
  <si>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</si>
  <si>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</si>
  <si>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</si>
  <si>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</si>
  <si>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</si>
  <si>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</si>
  <si>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</si>
  <si>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</si>
  <si>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</si>
  <si>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</si>
  <si>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</si>
  <si>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</si>
  <si>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</si>
  <si>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</si>
  <si>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</si>
  <si>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</si>
  <si>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</si>
  <si>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</si>
  <si>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</si>
  <si>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</si>
  <si>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</si>
  <si>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</si>
  <si>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</si>
  <si>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</si>
  <si>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</si>
  <si>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</si>
  <si>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</si>
  <si>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</si>
  <si>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</si>
  <si>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</si>
  <si>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</si>
  <si>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</si>
  <si>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</si>
  <si>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</si>
  <si>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</si>
  <si>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</si>
  <si>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</si>
  <si>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</si>
  <si>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</si>
  <si>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</si>
  <si>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</si>
  <si>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</si>
  <si>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</si>
  <si>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</si>
  <si>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</si>
  <si>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</si>
  <si>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</si>
  <si>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</si>
  <si>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</si>
  <si>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</si>
  <si>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</si>
  <si>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</si>
  <si>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</si>
  <si>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</si>
  <si>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</si>
  <si>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</si>
  <si>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</si>
  <si>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</si>
  <si>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</si>
  <si>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</si>
  <si>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</si>
  <si>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</si>
  <si>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</si>
  <si>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</si>
  <si>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</si>
  <si>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</si>
  <si>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</si>
  <si>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</si>
  <si>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</si>
  <si>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</si>
  <si>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</si>
  <si>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</si>
  <si>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</si>
  <si>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</si>
  <si>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</si>
  <si>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</si>
  <si>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</si>
  <si>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</si>
  <si>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</si>
  <si>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</si>
  <si>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</si>
  <si>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</si>
  <si>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</si>
  <si>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</si>
  <si>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</si>
  <si>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</si>
  <si>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</si>
  <si>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</si>
  <si>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</si>
  <si>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</si>
  <si>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</si>
  <si>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</si>
  <si>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</si>
  <si>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</si>
  <si>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</si>
  <si>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</si>
  <si>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</si>
  <si>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</si>
  <si>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</si>
  <si>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</si>
  <si>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</si>
  <si>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</si>
  <si>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</si>
  <si>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</si>
  <si>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</si>
  <si>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</si>
  <si>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</si>
  <si>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</si>
  <si>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</si>
  <si>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</si>
  <si>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</si>
  <si>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</si>
  <si>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</si>
  <si>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</si>
  <si>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</si>
  <si>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</si>
  <si>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</si>
  <si>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</si>
  <si>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</si>
  <si>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</si>
  <si>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</si>
  <si>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</si>
  <si>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</si>
  <si>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</si>
  <si>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</si>
  <si>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</si>
  <si>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</si>
  <si>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</si>
  <si>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</si>
  <si>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</si>
  <si>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</si>
  <si>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</si>
  <si>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</si>
  <si>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</si>
  <si>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</si>
  <si>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</si>
  <si>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</si>
  <si>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</si>
  <si>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</si>
  <si>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</si>
  <si>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</si>
  <si>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</si>
  <si>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</si>
  <si>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</si>
  <si>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</si>
  <si>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</si>
  <si>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</si>
  <si>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</si>
  <si>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</si>
  <si>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</si>
  <si>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</si>
  <si>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</si>
  <si>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</si>
  <si>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</si>
  <si>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</si>
  <si>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</si>
  <si>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</si>
  <si>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</si>
  <si>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</si>
  <si>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</si>
  <si>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</si>
  <si>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</si>
  <si>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</si>
  <si>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</si>
  <si>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</si>
  <si>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</si>
  <si>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</si>
  <si>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</si>
  <si>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</si>
  <si>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</si>
  <si>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</si>
  <si>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</si>
  <si>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</si>
  <si>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</si>
  <si>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</si>
  <si>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</si>
  <si>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</si>
  <si>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</si>
  <si>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</si>
  <si>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</si>
  <si>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</si>
  <si>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</si>
  <si>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</si>
  <si>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</si>
  <si>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</si>
  <si>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</si>
  <si>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</si>
  <si>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</si>
  <si>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</si>
  <si>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</si>
  <si>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</si>
  <si>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</si>
  <si>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</si>
  <si>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</si>
  <si>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</si>
  <si>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</si>
  <si>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</si>
  <si>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</si>
  <si>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</si>
  <si>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</si>
  <si>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</si>
  <si>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</si>
  <si>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</si>
  <si>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</si>
  <si>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</si>
  <si>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</si>
  <si>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</si>
  <si>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</si>
  <si>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</si>
  <si>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</si>
  <si>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</si>
  <si>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</si>
  <si>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</si>
  <si>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</si>
  <si>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</si>
  <si>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</si>
  <si>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</si>
  <si>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</si>
  <si>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</si>
  <si>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</si>
  <si>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</si>
  <si>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</si>
  <si>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</si>
  <si>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</si>
  <si>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</si>
  <si>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</si>
  <si>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</si>
  <si>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</si>
  <si>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</si>
  <si>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</si>
  <si>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</si>
  <si>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</si>
  <si>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</si>
  <si>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</si>
  <si>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</si>
  <si>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</si>
  <si>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</si>
  <si>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</si>
  <si>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</si>
  <si>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</si>
  <si>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</si>
  <si>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</si>
  <si>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</si>
  <si>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</si>
  <si>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</si>
  <si>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</si>
  <si>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</si>
  <si>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</si>
  <si>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</si>
  <si>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</si>
  <si>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</si>
  <si>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</si>
  <si>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</si>
  <si>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</si>
  <si>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</si>
  <si>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</si>
  <si>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</si>
  <si>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</si>
  <si>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</si>
  <si>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</si>
  <si>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</si>
  <si>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</si>
  <si>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</si>
  <si>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</si>
  <si>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</si>
  <si>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</si>
  <si>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</si>
  <si>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</si>
  <si>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</si>
  <si>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</si>
  <si>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</si>
  <si>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</si>
  <si>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</si>
  <si>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</si>
  <si>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</si>
  <si>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</si>
  <si>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</si>
  <si>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</si>
  <si>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</si>
  <si>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</si>
  <si>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</si>
  <si>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</si>
  <si>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</si>
  <si>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</si>
  <si>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</si>
  <si>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</si>
  <si>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</si>
  <si>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</si>
  <si>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</si>
  <si>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</si>
  <si>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</si>
  <si>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</si>
  <si>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</si>
  <si>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</si>
  <si>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</si>
  <si>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</si>
  <si>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</si>
  <si>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</si>
  <si>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</si>
  <si>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</si>
  <si>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</si>
  <si>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</si>
  <si>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</si>
  <si>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</si>
  <si>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</si>
  <si>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</si>
  <si>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</si>
  <si>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</si>
  <si>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</si>
  <si>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</si>
  <si>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</si>
  <si>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</si>
  <si>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</si>
  <si>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</si>
  <si>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</si>
  <si>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</si>
  <si>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</si>
  <si>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</si>
  <si>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</si>
  <si>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</si>
  <si>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</si>
  <si>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</si>
  <si>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</si>
  <si>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</si>
  <si>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</si>
  <si>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</si>
  <si>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</si>
  <si>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</si>
  <si>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</si>
  <si>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</si>
  <si>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</si>
  <si>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</si>
  <si>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</si>
  <si>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</si>
  <si>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</si>
  <si>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</si>
  <si>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</si>
  <si>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</si>
  <si>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</si>
  <si>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</si>
  <si>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</si>
  <si>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</si>
  <si>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</si>
  <si>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</si>
  <si>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</si>
  <si>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</si>
  <si>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</si>
  <si>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</si>
  <si>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</si>
  <si>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</si>
  <si>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</si>
  <si>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</si>
  <si>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</si>
  <si>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</si>
  <si>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</si>
  <si>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</si>
  <si>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</si>
  <si>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</si>
  <si>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</si>
  <si>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</si>
  <si>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</si>
  <si>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</si>
  <si>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</si>
  <si>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</si>
  <si>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</si>
  <si>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</si>
  <si>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</si>
  <si>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</si>
  <si>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</si>
  <si>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</si>
  <si>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</si>
  <si>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</si>
  <si>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</si>
  <si>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</si>
  <si>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</si>
  <si>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</si>
  <si>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</si>
  <si>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</si>
  <si>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</si>
  <si>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</si>
  <si>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</si>
  <si>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</si>
  <si>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</si>
  <si>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</si>
  <si>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</si>
  <si>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</si>
  <si>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</si>
  <si>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</si>
  <si>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</si>
  <si>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</si>
  <si>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</si>
  <si>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</si>
  <si>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</si>
  <si>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</si>
  <si>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</si>
  <si>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</si>
  <si>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</si>
  <si>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</si>
  <si>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</si>
  <si>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</si>
  <si>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</si>
  <si>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</si>
  <si>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</si>
  <si>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</si>
  <si>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</si>
  <si>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</si>
  <si>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</si>
  <si>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</si>
  <si>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</si>
  <si>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</si>
  <si>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</si>
  <si>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</si>
  <si>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</si>
  <si>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</si>
  <si>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</si>
  <si>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</si>
  <si>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</si>
  <si>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</si>
  <si>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</si>
  <si>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</si>
  <si>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</si>
  <si>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</si>
  <si>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</si>
  <si>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</si>
  <si>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</si>
  <si>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</si>
  <si>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</si>
  <si>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</si>
  <si>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</si>
  <si>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</si>
  <si>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</si>
  <si>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</si>
  <si>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</si>
  <si>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</si>
  <si>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</si>
  <si>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</si>
  <si>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</si>
  <si>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</si>
  <si>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</si>
  <si>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</si>
  <si>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</si>
  <si>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</si>
  <si>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</si>
  <si>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</si>
  <si>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</si>
  <si>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</si>
  <si>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</si>
  <si>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</si>
  <si>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</si>
  <si>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</si>
  <si>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</si>
  <si>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</si>
  <si>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</si>
  <si>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</si>
  <si>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</si>
  <si>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</si>
  <si>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</si>
  <si>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</si>
  <si>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</si>
  <si>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</si>
  <si>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</si>
  <si>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</si>
  <si>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</si>
  <si>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</si>
  <si>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</si>
  <si>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</si>
  <si>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</si>
  <si>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</si>
  <si>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</si>
  <si>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</si>
  <si>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</si>
  <si>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</si>
  <si>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</si>
  <si>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</si>
  <si>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</si>
  <si>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</si>
  <si>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</si>
  <si>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</si>
  <si>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</si>
  <si>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</si>
  <si>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</si>
  <si>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</si>
  <si>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</si>
  <si>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</si>
  <si>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</si>
  <si>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</si>
  <si>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</si>
  <si>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</si>
  <si>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</si>
  <si>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</si>
  <si>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</si>
  <si>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</si>
  <si>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</si>
  <si>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</si>
  <si>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</si>
  <si>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</si>
  <si>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</si>
  <si>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</si>
  <si>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</si>
  <si>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</si>
  <si>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</si>
  <si>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</si>
  <si>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</si>
  <si>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</si>
  <si>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</si>
  <si>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</si>
  <si>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</si>
  <si>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</si>
  <si>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</si>
  <si>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</si>
  <si>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</si>
  <si>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</si>
  <si>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</si>
  <si>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</si>
  <si>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</si>
  <si>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</si>
  <si>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</si>
  <si>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</si>
  <si>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</si>
  <si>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</si>
  <si>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</si>
  <si>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</si>
  <si>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</si>
  <si>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</si>
  <si>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</si>
  <si>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</si>
  <si>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</si>
  <si>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</si>
  <si>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</si>
  <si>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</si>
  <si>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</si>
  <si>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</si>
  <si>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</si>
  <si>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</si>
  <si>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</si>
  <si>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</si>
  <si>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</si>
  <si>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</si>
  <si>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</si>
  <si>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</si>
  <si>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</si>
  <si>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</si>
  <si>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</si>
  <si>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</si>
  <si>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</si>
  <si>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</si>
  <si>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</si>
  <si>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</si>
  <si>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</si>
  <si>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</si>
  <si>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</si>
  <si>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</si>
  <si>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</si>
  <si>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</si>
  <si>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</si>
  <si>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</si>
  <si>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</si>
  <si>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</si>
  <si>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</si>
  <si>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</si>
  <si>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</si>
  <si>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</si>
  <si>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</si>
  <si>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</si>
  <si>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</si>
  <si>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</si>
  <si>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</si>
  <si>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</si>
  <si>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</si>
  <si>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</si>
  <si>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</si>
  <si>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</si>
  <si>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</si>
  <si>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</si>
  <si>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</si>
  <si>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</si>
  <si>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</si>
  <si>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</si>
  <si>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</si>
  <si>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</si>
  <si>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</si>
  <si>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</si>
  <si>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</si>
  <si>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</si>
  <si>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</si>
  <si>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</si>
  <si>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</si>
  <si>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</si>
  <si>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</si>
  <si>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</si>
  <si>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</si>
  <si>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</si>
  <si>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</si>
  <si>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</si>
  <si>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</si>
  <si>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</si>
  <si>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</si>
  <si>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</si>
  <si>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</si>
  <si>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</si>
  <si>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</si>
  <si>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</si>
  <si>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</si>
  <si>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</si>
  <si>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</si>
  <si>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</si>
  <si>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</si>
  <si>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</si>
  <si>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</si>
  <si>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</si>
  <si>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</si>
  <si>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</si>
  <si>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</si>
  <si>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</si>
  <si>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</si>
  <si>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</si>
  <si>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</si>
  <si>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</si>
  <si>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</si>
  <si>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</si>
  <si>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</si>
  <si>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</si>
  <si>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</si>
  <si>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</si>
  <si>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</si>
  <si>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</si>
  <si>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</si>
  <si>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</si>
  <si>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</si>
  <si>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</si>
  <si>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</si>
  <si>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</si>
  <si>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</si>
  <si>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</si>
  <si>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</si>
  <si>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</si>
  <si>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</si>
  <si>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</si>
  <si>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</si>
  <si>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</si>
  <si>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</si>
  <si>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</si>
  <si>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</si>
  <si>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</si>
  <si>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</si>
  <si>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</si>
  <si>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</si>
  <si>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</si>
  <si>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</si>
  <si>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</si>
  <si>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</si>
  <si>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</si>
  <si>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</si>
  <si>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</si>
  <si>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</si>
  <si>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</si>
  <si>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</si>
  <si>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</si>
  <si>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</si>
  <si>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</si>
  <si>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</si>
  <si>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</si>
  <si>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</si>
  <si>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</si>
  <si>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</si>
  <si>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</si>
  <si>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</si>
  <si>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</si>
  <si>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</si>
  <si>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</si>
  <si>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</si>
  <si>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</si>
  <si>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</si>
  <si>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</si>
  <si>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</si>
  <si>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</si>
  <si>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</si>
  <si>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</si>
  <si>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</si>
  <si>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</si>
  <si>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</si>
  <si>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</si>
  <si>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</si>
  <si>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</si>
  <si>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</si>
  <si>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</si>
  <si>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</si>
  <si>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</si>
  <si>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</si>
  <si>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</si>
  <si>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</si>
  <si>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</si>
  <si>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</si>
  <si>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</si>
  <si>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</si>
  <si>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</si>
  <si>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</si>
  <si>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</si>
  <si>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</si>
  <si>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</si>
  <si>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</si>
  <si>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</si>
  <si>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</si>
  <si>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</si>
  <si>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</si>
  <si>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</si>
  <si>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</si>
  <si>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</si>
  <si>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</si>
  <si>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</si>
  <si>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</si>
  <si>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</si>
  <si>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</si>
  <si>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</si>
  <si>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</si>
  <si>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</si>
  <si>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</si>
  <si>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</si>
  <si>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</si>
  <si>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</si>
  <si>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</si>
  <si>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</si>
  <si>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</si>
  <si>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</si>
  <si>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</si>
  <si>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</si>
  <si>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</si>
  <si>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</si>
  <si>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</si>
  <si>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</si>
  <si>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</si>
  <si>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</si>
  <si>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</si>
  <si>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</si>
  <si>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</si>
  <si>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</si>
  <si>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</si>
  <si>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</si>
  <si>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</si>
  <si>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</si>
  <si>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</si>
  <si>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</si>
  <si>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</si>
  <si>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</si>
  <si>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</si>
  <si>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</si>
  <si>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</si>
  <si>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</si>
  <si>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</si>
  <si>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</si>
  <si>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</si>
  <si>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</si>
  <si>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</si>
  <si>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</si>
  <si>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</si>
  <si>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</si>
  <si>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</si>
  <si>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</si>
  <si>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</si>
  <si>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</si>
  <si>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</si>
  <si>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</si>
  <si>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</si>
  <si>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</si>
  <si>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</si>
  <si>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</si>
  <si>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</si>
  <si>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</si>
  <si>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</si>
  <si>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</si>
  <si>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</si>
  <si>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</si>
  <si>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</si>
  <si>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</si>
  <si>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</si>
  <si>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</si>
  <si>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</si>
  <si>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</si>
  <si>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</si>
  <si>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</si>
  <si>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</si>
  <si>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</si>
  <si>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</si>
  <si>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</si>
  <si>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</si>
  <si>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</si>
  <si>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</si>
  <si>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</si>
  <si>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</si>
  <si>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</si>
  <si>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</si>
  <si>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</si>
  <si>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</si>
  <si>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</si>
  <si>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</si>
  <si>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</si>
  <si>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</si>
  <si>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</si>
  <si>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</si>
  <si>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</si>
  <si>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</si>
  <si>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</si>
  <si>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</si>
  <si>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</si>
  <si>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</si>
  <si>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</si>
  <si>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</si>
  <si>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</si>
  <si>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</si>
  <si>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</si>
  <si>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</si>
  <si>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</si>
  <si>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</si>
  <si>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</si>
  <si>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</si>
  <si>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</si>
  <si>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</si>
  <si>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</si>
  <si>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</si>
  <si>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</si>
  <si>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</si>
  <si>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</si>
  <si>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</si>
  <si>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</si>
  <si>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</si>
  <si>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</si>
  <si>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</si>
  <si>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</si>
  <si>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</si>
  <si>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</si>
  <si>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</si>
  <si>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</si>
  <si>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</si>
  <si>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</si>
  <si>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</si>
  <si>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</si>
  <si>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</si>
  <si>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</si>
  <si>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</si>
  <si>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</si>
  <si>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</si>
  <si>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</si>
  <si>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</si>
  <si>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</si>
  <si>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</si>
  <si>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</si>
  <si>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</si>
  <si>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</si>
  <si>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</si>
  <si>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</si>
  <si>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</si>
  <si>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</si>
  <si>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</si>
  <si>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</si>
  <si>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</si>
  <si>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</si>
  <si>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</si>
  <si>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</si>
  <si>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</si>
  <si>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</si>
  <si>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</si>
  <si>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</si>
  <si>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</si>
  <si>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</si>
  <si>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</si>
  <si>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</si>
  <si>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</si>
  <si>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</si>
  <si>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</si>
  <si>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</si>
  <si>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</si>
  <si>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</si>
  <si>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</si>
  <si>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</si>
  <si>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</si>
  <si>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</si>
  <si>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</si>
  <si>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</si>
  <si>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</si>
  <si>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</si>
  <si>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</si>
  <si>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</si>
  <si>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</si>
  <si>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</si>
  <si>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</si>
  <si>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</si>
  <si>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</si>
  <si>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</si>
  <si>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</si>
  <si>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</si>
  <si>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</si>
  <si>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</si>
  <si>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</si>
  <si>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</si>
  <si>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</si>
  <si>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</si>
  <si>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</si>
  <si>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</si>
  <si>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</si>
  <si>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</si>
  <si>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</si>
  <si>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</si>
  <si>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</si>
  <si>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</si>
  <si>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</si>
  <si>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</si>
  <si>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</si>
  <si>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</si>
  <si>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</si>
  <si>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</si>
  <si>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</si>
  <si>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</si>
  <si>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</si>
  <si>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</si>
  <si>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</si>
  <si>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</si>
  <si>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</si>
  <si>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</si>
  <si>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</si>
  <si>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</si>
  <si>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</si>
  <si>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</si>
  <si>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</si>
  <si>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</si>
  <si>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</si>
  <si>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</si>
  <si>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</si>
  <si>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</si>
  <si>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</si>
  <si>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</si>
  <si>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</si>
  <si>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</si>
  <si>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</si>
  <si>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</si>
  <si>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</si>
  <si>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</si>
  <si>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</si>
  <si>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</si>
  <si>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</si>
  <si>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</si>
  <si>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</si>
  <si>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</si>
  <si>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</si>
  <si>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</si>
  <si>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</si>
  <si>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</si>
  <si>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</si>
  <si>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</si>
  <si>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</si>
  <si>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</si>
  <si>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</si>
  <si>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</si>
  <si>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</si>
  <si>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</si>
  <si>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</si>
  <si>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</si>
  <si>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</si>
  <si>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</si>
  <si>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</si>
  <si>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</si>
  <si>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</si>
  <si>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</si>
  <si>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</si>
  <si>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</si>
  <si>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</si>
  <si>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</si>
  <si>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</si>
  <si>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</si>
  <si>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</si>
  <si>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</si>
  <si>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</si>
  <si>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</si>
  <si>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</si>
  <si>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</si>
  <si>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</si>
  <si>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</si>
  <si>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</si>
  <si>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</si>
  <si>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</si>
  <si>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</si>
  <si>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</si>
  <si>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</si>
  <si>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</si>
  <si>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</si>
  <si>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</si>
  <si>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</si>
  <si>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</si>
  <si>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</si>
  <si>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</si>
  <si>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</si>
  <si>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</si>
  <si>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</si>
  <si>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</si>
  <si>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</si>
  <si>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</si>
  <si>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</si>
  <si>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</si>
  <si>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</si>
  <si>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</si>
  <si>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</si>
  <si>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</si>
  <si>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</si>
  <si>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</si>
  <si>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</si>
  <si>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</si>
  <si>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</si>
  <si>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</si>
  <si>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</si>
  <si>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</si>
  <si>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</si>
  <si>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</si>
  <si>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</si>
  <si>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</si>
  <si>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</si>
  <si>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</si>
  <si>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</si>
  <si>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</si>
  <si>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</si>
  <si>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</si>
  <si>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</si>
  <si>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</si>
  <si>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</si>
  <si>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</si>
  <si>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</si>
  <si>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</si>
  <si>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</si>
  <si>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</si>
  <si>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</si>
  <si>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</si>
  <si>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</si>
  <si>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</si>
  <si>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</si>
  <si>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</si>
  <si>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</si>
  <si>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</si>
  <si>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</si>
  <si>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</si>
  <si>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</si>
  <si>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</si>
  <si>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</si>
  <si>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</si>
  <si>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</si>
  <si>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</si>
  <si>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</si>
  <si>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</si>
  <si>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</si>
  <si>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</si>
  <si>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</si>
  <si>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</si>
  <si>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</si>
  <si>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</si>
  <si>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</si>
  <si>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</si>
  <si>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</si>
  <si>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</si>
  <si>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</si>
  <si>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</si>
  <si>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</si>
  <si>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</si>
  <si>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</si>
  <si>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</si>
  <si>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</si>
  <si>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</si>
  <si>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</si>
  <si>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</si>
  <si>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</si>
  <si>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</si>
  <si>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</si>
  <si>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</si>
  <si>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</si>
  <si>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</si>
  <si>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</si>
  <si>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</si>
  <si>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</si>
  <si>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</si>
  <si>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</si>
  <si>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</si>
  <si>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</si>
  <si>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</si>
  <si>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</si>
  <si>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</si>
  <si>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</si>
  <si>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</si>
  <si>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</si>
  <si>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</si>
  <si>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</si>
  <si>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</si>
  <si>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</si>
  <si>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</si>
  <si>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</si>
  <si>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</si>
  <si>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</si>
  <si>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</si>
  <si>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</si>
  <si>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</si>
  <si>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</si>
  <si>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</si>
  <si>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</si>
  <si>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</si>
  <si>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</si>
  <si>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</si>
  <si>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</si>
  <si>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</si>
  <si>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</si>
  <si>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</si>
  <si>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</si>
  <si>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</si>
  <si>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</si>
  <si>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</si>
  <si>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</si>
  <si>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</si>
  <si>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</si>
  <si>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</si>
  <si>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</si>
  <si>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</si>
  <si>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</si>
  <si>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</si>
  <si>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</si>
  <si>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</si>
  <si>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</si>
  <si>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</si>
  <si>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</si>
  <si>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</si>
  <si>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</si>
  <si>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</si>
  <si>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</si>
  <si>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</si>
  <si>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</si>
  <si>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</si>
  <si>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</si>
  <si>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</si>
  <si>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</si>
  <si>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</si>
  <si>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</si>
  <si>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</si>
  <si>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</si>
  <si>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</si>
  <si>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</si>
  <si>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</si>
  <si>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</si>
  <si>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</si>
  <si>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</si>
  <si>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</si>
  <si>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</si>
  <si>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</si>
  <si>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</si>
  <si>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</si>
  <si>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</si>
  <si>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</si>
  <si>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</si>
  <si>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</si>
  <si>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</si>
  <si>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</si>
  <si>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</si>
  <si>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</si>
  <si>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</si>
  <si>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</si>
  <si>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</si>
  <si>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</si>
  <si>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</si>
  <si>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</si>
  <si>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</si>
  <si>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</si>
  <si>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</si>
  <si>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</si>
  <si>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</si>
  <si>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</si>
  <si>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</si>
  <si>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</si>
  <si>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</si>
  <si>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</si>
  <si>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</si>
  <si>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</si>
  <si>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</si>
  <si>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</si>
  <si>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</si>
  <si>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</si>
  <si>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</si>
  <si>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</si>
  <si>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</si>
  <si>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</si>
  <si>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</si>
  <si>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</si>
  <si>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</si>
  <si>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</si>
  <si>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</si>
  <si>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</si>
  <si>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</si>
  <si>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</si>
  <si>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</si>
  <si>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</si>
  <si>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</si>
  <si>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</si>
  <si>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</si>
  <si>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</si>
  <si>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</si>
  <si>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</si>
  <si>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</si>
  <si>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</si>
  <si>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</si>
  <si>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</si>
  <si>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</si>
  <si>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</si>
  <si>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</si>
  <si>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</si>
  <si>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</si>
  <si>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</si>
  <si>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</si>
  <si>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</si>
  <si>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</si>
  <si>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</si>
  <si>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</si>
  <si>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</si>
  <si>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</si>
  <si>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</si>
  <si>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</si>
  <si>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</si>
  <si>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</si>
  <si>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</si>
  <si>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</si>
  <si>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</si>
  <si>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</si>
  <si>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</si>
  <si>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</si>
  <si>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</si>
  <si>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</si>
  <si>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</si>
  <si>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</si>
  <si>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</si>
  <si>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</si>
  <si>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</si>
  <si>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</si>
  <si>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</si>
  <si>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</si>
  <si>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</si>
  <si>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</si>
  <si>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</si>
  <si>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</si>
  <si>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</si>
  <si>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</si>
  <si>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</si>
  <si>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</si>
  <si>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</si>
  <si>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</si>
  <si>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</si>
  <si>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</si>
  <si>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</si>
  <si>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</si>
  <si>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</si>
  <si>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</si>
  <si>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</si>
  <si>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</si>
  <si>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</si>
  <si>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</si>
  <si>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</si>
  <si>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</si>
  <si>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</si>
  <si>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</si>
  <si>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</si>
  <si>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</si>
  <si>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</si>
  <si>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</si>
  <si>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</si>
  <si>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</si>
  <si>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</si>
  <si>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</si>
  <si>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</si>
  <si>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</si>
  <si>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</si>
  <si>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</si>
  <si>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</si>
  <si>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</si>
  <si>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</si>
  <si>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</si>
  <si>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</si>
  <si>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</si>
  <si>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</si>
  <si>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</si>
  <si>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</si>
  <si>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</si>
  <si>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</si>
  <si>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</si>
  <si>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</si>
  <si>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</si>
  <si>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</si>
  <si>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</si>
  <si>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</si>
  <si>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</si>
  <si>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</si>
  <si>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</si>
  <si>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</si>
  <si>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</si>
  <si>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</si>
  <si>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</si>
  <si>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</si>
  <si>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</si>
  <si>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</si>
  <si>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</si>
  <si>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</si>
  <si>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</si>
  <si>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</si>
  <si>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</si>
  <si>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</si>
  <si>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</si>
  <si>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</si>
  <si>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</si>
  <si>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</si>
  <si>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</si>
  <si>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</si>
  <si>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</si>
  <si>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</si>
  <si>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</si>
  <si>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</si>
  <si>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</si>
  <si>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</si>
  <si>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</si>
  <si>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</si>
  <si>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</si>
  <si>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</si>
  <si>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</si>
  <si>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</si>
  <si>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</si>
  <si>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</si>
  <si>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</si>
  <si>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</si>
  <si>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</si>
  <si>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</si>
  <si>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</si>
  <si>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</si>
  <si>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</si>
  <si>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</si>
  <si>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</si>
  <si>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</si>
  <si>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</si>
  <si>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</si>
  <si>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</si>
  <si>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</si>
  <si>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</si>
  <si>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</si>
  <si>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</si>
  <si>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</si>
  <si>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</si>
  <si>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</si>
  <si>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</si>
  <si>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</si>
  <si>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</si>
  <si>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</si>
  <si>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</si>
  <si>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</si>
  <si>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</si>
  <si>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</si>
  <si>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</si>
  <si>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</si>
  <si>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</si>
  <si>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</si>
  <si>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</si>
  <si>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</si>
  <si>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</si>
  <si>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</si>
  <si>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</si>
  <si>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</si>
  <si>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</si>
  <si>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</si>
  <si>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</si>
  <si>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</si>
  <si>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</si>
  <si>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</si>
  <si>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</si>
  <si>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</si>
  <si>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</si>
  <si>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</si>
  <si>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</si>
  <si>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</si>
  <si>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</si>
  <si>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</si>
  <si>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</si>
  <si>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</si>
  <si>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</si>
  <si>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</si>
  <si>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</si>
  <si>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</si>
  <si>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</si>
  <si>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</si>
  <si>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</si>
  <si>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</si>
  <si>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</si>
  <si>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</si>
  <si>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</si>
  <si>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</si>
  <si>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</si>
  <si>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</si>
  <si>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</si>
  <si>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</si>
  <si>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</si>
  <si>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</si>
  <si>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</si>
  <si>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</si>
  <si>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</si>
  <si>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</si>
  <si>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</si>
  <si>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</si>
  <si>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</si>
  <si>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</si>
  <si>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</si>
  <si>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</si>
  <si>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</si>
  <si>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</si>
  <si>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</si>
  <si>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</si>
  <si>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</si>
  <si>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</si>
  <si>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</si>
  <si>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</si>
  <si>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</si>
  <si>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</si>
  <si>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</si>
  <si>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</si>
  <si>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</si>
  <si>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</si>
  <si>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</si>
  <si>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</si>
  <si>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</si>
  <si>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</si>
  <si>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</si>
  <si>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</si>
  <si>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</si>
  <si>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</si>
  <si>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</si>
  <si>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</si>
  <si>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</si>
  <si>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</si>
  <si>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</si>
  <si>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</si>
  <si>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</si>
  <si>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</si>
  <si>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</si>
  <si>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</si>
  <si>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</si>
  <si>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</si>
  <si>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</si>
  <si>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</si>
  <si>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</si>
  <si>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</si>
  <si>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</si>
  <si>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</si>
  <si>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</si>
  <si>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</si>
  <si>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</si>
  <si>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</si>
  <si>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</si>
  <si>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</si>
  <si>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</si>
  <si>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</si>
  <si>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</si>
  <si>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</si>
  <si>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</si>
  <si>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</si>
  <si>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</si>
  <si>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</si>
  <si>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</si>
  <si>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</si>
  <si>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</si>
  <si>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</si>
  <si>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</si>
  <si>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</si>
  <si>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</si>
  <si>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</si>
  <si>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</si>
  <si>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</si>
  <si>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</si>
  <si>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</si>
  <si>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</si>
  <si>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</si>
  <si>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</si>
  <si>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</si>
  <si>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</si>
  <si>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</si>
  <si>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</si>
  <si>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</si>
  <si>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</si>
  <si>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</si>
  <si>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games</t>
  </si>
  <si>
    <t>journalism</t>
  </si>
  <si>
    <t>publishing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</si>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</sst>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2" fontId="1" fillId="0" borderId="0" xfId="1" applyNumberFormat="1" applyFont="1"/>
    <xf numFmtId="2" fontId="0" fillId="0" borderId="0" xfId="1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 VS backers</a:t>
            </a:r>
            <a:r>
              <a:rPr lang="en-US" baseline="0"/>
              <a:t> count</a:t>
            </a:r>
            <a:r>
              <a:rPr lang="en-US"/>
              <a:t>  </a:t>
            </a:r>
          </a:p>
        </c:rich>
      </c:tx>
      <c:layout>
        <c:manualLayout>
          <c:xMode val="edge"/>
          <c:yMode val="edge"/>
          <c:x val="0.27300678040244969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'Sheet 1'!$L$1:$L$101</c:f>
              <c:strCache>
                <c:ptCount val="101"/>
                <c:pt idx="0">
                  <c:v>backers_count</c:v>
                </c:pt>
                <c:pt idx="1">
                  <c:v>182</c:v>
                </c:pt>
                <c:pt idx="2">
                  <c:v>79</c:v>
                </c:pt>
                <c:pt idx="3">
                  <c:v>35</c:v>
                </c:pt>
                <c:pt idx="4">
                  <c:v>150</c:v>
                </c:pt>
                <c:pt idx="5">
                  <c:v>284</c:v>
                </c:pt>
                <c:pt idx="6">
                  <c:v>47</c:v>
                </c:pt>
                <c:pt idx="7">
                  <c:v>58</c:v>
                </c:pt>
                <c:pt idx="8">
                  <c:v>57</c:v>
                </c:pt>
                <c:pt idx="9">
                  <c:v>12</c:v>
                </c:pt>
                <c:pt idx="10">
                  <c:v>20</c:v>
                </c:pt>
                <c:pt idx="11">
                  <c:v>19</c:v>
                </c:pt>
                <c:pt idx="12">
                  <c:v>75</c:v>
                </c:pt>
                <c:pt idx="13">
                  <c:v>827</c:v>
                </c:pt>
                <c:pt idx="14">
                  <c:v>51</c:v>
                </c:pt>
                <c:pt idx="15">
                  <c:v>41</c:v>
                </c:pt>
                <c:pt idx="16">
                  <c:v>98</c:v>
                </c:pt>
                <c:pt idx="17">
                  <c:v>70</c:v>
                </c:pt>
                <c:pt idx="18">
                  <c:v>36</c:v>
                </c:pt>
                <c:pt idx="19">
                  <c:v>342</c:v>
                </c:pt>
                <c:pt idx="20">
                  <c:v>22</c:v>
                </c:pt>
                <c:pt idx="21">
                  <c:v>25</c:v>
                </c:pt>
                <c:pt idx="22">
                  <c:v>101</c:v>
                </c:pt>
                <c:pt idx="23">
                  <c:v>8</c:v>
                </c:pt>
                <c:pt idx="24">
                  <c:v>23</c:v>
                </c:pt>
                <c:pt idx="25">
                  <c:v>574</c:v>
                </c:pt>
                <c:pt idx="26">
                  <c:v>14</c:v>
                </c:pt>
                <c:pt idx="27">
                  <c:v>19</c:v>
                </c:pt>
                <c:pt idx="28">
                  <c:v>150</c:v>
                </c:pt>
                <c:pt idx="29">
                  <c:v>71</c:v>
                </c:pt>
                <c:pt idx="30">
                  <c:v>117</c:v>
                </c:pt>
                <c:pt idx="31">
                  <c:v>53</c:v>
                </c:pt>
                <c:pt idx="32">
                  <c:v>1</c:v>
                </c:pt>
                <c:pt idx="33">
                  <c:v>89</c:v>
                </c:pt>
                <c:pt idx="34">
                  <c:v>64</c:v>
                </c:pt>
                <c:pt idx="35">
                  <c:v>68</c:v>
                </c:pt>
                <c:pt idx="36">
                  <c:v>28</c:v>
                </c:pt>
                <c:pt idx="37">
                  <c:v>44</c:v>
                </c:pt>
                <c:pt idx="38">
                  <c:v>253</c:v>
                </c:pt>
                <c:pt idx="39">
                  <c:v>66</c:v>
                </c:pt>
                <c:pt idx="40">
                  <c:v>217</c:v>
                </c:pt>
                <c:pt idx="41">
                  <c:v>16</c:v>
                </c:pt>
                <c:pt idx="42">
                  <c:v>19</c:v>
                </c:pt>
                <c:pt idx="43">
                  <c:v>169</c:v>
                </c:pt>
                <c:pt idx="44">
                  <c:v>263</c:v>
                </c:pt>
                <c:pt idx="45">
                  <c:v>15</c:v>
                </c:pt>
                <c:pt idx="46">
                  <c:v>61</c:v>
                </c:pt>
                <c:pt idx="47">
                  <c:v>45</c:v>
                </c:pt>
                <c:pt idx="48">
                  <c:v>70</c:v>
                </c:pt>
                <c:pt idx="49">
                  <c:v>38</c:v>
                </c:pt>
                <c:pt idx="50">
                  <c:v>87</c:v>
                </c:pt>
                <c:pt idx="51">
                  <c:v>22</c:v>
                </c:pt>
                <c:pt idx="52">
                  <c:v>119</c:v>
                </c:pt>
                <c:pt idx="53">
                  <c:v>52</c:v>
                </c:pt>
                <c:pt idx="54">
                  <c:v>117</c:v>
                </c:pt>
                <c:pt idx="55">
                  <c:v>52</c:v>
                </c:pt>
                <c:pt idx="56">
                  <c:v>86</c:v>
                </c:pt>
                <c:pt idx="57">
                  <c:v>174</c:v>
                </c:pt>
                <c:pt idx="58">
                  <c:v>69</c:v>
                </c:pt>
                <c:pt idx="59">
                  <c:v>75</c:v>
                </c:pt>
                <c:pt idx="60">
                  <c:v>33</c:v>
                </c:pt>
                <c:pt idx="61">
                  <c:v>108</c:v>
                </c:pt>
                <c:pt idx="62">
                  <c:v>23</c:v>
                </c:pt>
                <c:pt idx="63">
                  <c:v>48</c:v>
                </c:pt>
                <c:pt idx="64">
                  <c:v>64</c:v>
                </c:pt>
                <c:pt idx="65">
                  <c:v>24</c:v>
                </c:pt>
                <c:pt idx="66">
                  <c:v>57</c:v>
                </c:pt>
                <c:pt idx="67">
                  <c:v>26</c:v>
                </c:pt>
                <c:pt idx="68">
                  <c:v>20</c:v>
                </c:pt>
                <c:pt idx="69">
                  <c:v>36</c:v>
                </c:pt>
                <c:pt idx="70">
                  <c:v>178</c:v>
                </c:pt>
                <c:pt idx="71">
                  <c:v>17</c:v>
                </c:pt>
                <c:pt idx="72">
                  <c:v>32</c:v>
                </c:pt>
                <c:pt idx="73">
                  <c:v>41</c:v>
                </c:pt>
                <c:pt idx="74">
                  <c:v>18</c:v>
                </c:pt>
                <c:pt idx="75">
                  <c:v>29</c:v>
                </c:pt>
                <c:pt idx="76">
                  <c:v>47</c:v>
                </c:pt>
                <c:pt idx="77">
                  <c:v>15</c:v>
                </c:pt>
                <c:pt idx="78">
                  <c:v>26</c:v>
                </c:pt>
                <c:pt idx="79">
                  <c:v>35</c:v>
                </c:pt>
                <c:pt idx="80">
                  <c:v>41</c:v>
                </c:pt>
                <c:pt idx="81">
                  <c:v>47</c:v>
                </c:pt>
                <c:pt idx="82">
                  <c:v>28</c:v>
                </c:pt>
                <c:pt idx="83">
                  <c:v>100</c:v>
                </c:pt>
                <c:pt idx="84">
                  <c:v>13</c:v>
                </c:pt>
                <c:pt idx="85">
                  <c:v>7</c:v>
                </c:pt>
                <c:pt idx="86">
                  <c:v>21</c:v>
                </c:pt>
                <c:pt idx="87">
                  <c:v>17</c:v>
                </c:pt>
                <c:pt idx="88">
                  <c:v>25</c:v>
                </c:pt>
                <c:pt idx="89">
                  <c:v>60</c:v>
                </c:pt>
                <c:pt idx="90">
                  <c:v>56</c:v>
                </c:pt>
                <c:pt idx="91">
                  <c:v>16</c:v>
                </c:pt>
                <c:pt idx="92">
                  <c:v>46</c:v>
                </c:pt>
                <c:pt idx="93">
                  <c:v>43</c:v>
                </c:pt>
                <c:pt idx="94">
                  <c:v>15</c:v>
                </c:pt>
                <c:pt idx="95">
                  <c:v>12</c:v>
                </c:pt>
                <c:pt idx="96">
                  <c:v>21</c:v>
                </c:pt>
                <c:pt idx="97">
                  <c:v>34</c:v>
                </c:pt>
                <c:pt idx="98">
                  <c:v>8</c:v>
                </c:pt>
                <c:pt idx="99">
                  <c:v>60</c:v>
                </c:pt>
                <c:pt idx="100">
                  <c:v>39</c:v>
                </c:pt>
              </c:strCache>
            </c:strRef>
          </c:xVal>
          <c:yVal>
            <c:numRef>
              <c:f>'Sheet 1'!$E$1:$E$101</c:f>
              <c:numCache>
                <c:formatCode>General</c:formatCode>
                <c:ptCount val="101"/>
                <c:pt idx="0">
                  <c:v>0</c:v>
                </c:pt>
                <c:pt idx="1">
                  <c:v>11633</c:v>
                </c:pt>
                <c:pt idx="2">
                  <c:v>14653</c:v>
                </c:pt>
                <c:pt idx="3">
                  <c:v>525</c:v>
                </c:pt>
                <c:pt idx="4">
                  <c:v>10390</c:v>
                </c:pt>
                <c:pt idx="5">
                  <c:v>54116.28</c:v>
                </c:pt>
                <c:pt idx="6">
                  <c:v>4390</c:v>
                </c:pt>
                <c:pt idx="7">
                  <c:v>8519</c:v>
                </c:pt>
                <c:pt idx="8">
                  <c:v>9110</c:v>
                </c:pt>
                <c:pt idx="9">
                  <c:v>3501.52</c:v>
                </c:pt>
                <c:pt idx="10">
                  <c:v>629.99</c:v>
                </c:pt>
                <c:pt idx="11">
                  <c:v>3015</c:v>
                </c:pt>
                <c:pt idx="12">
                  <c:v>6025</c:v>
                </c:pt>
                <c:pt idx="13">
                  <c:v>49588</c:v>
                </c:pt>
                <c:pt idx="14">
                  <c:v>5599</c:v>
                </c:pt>
                <c:pt idx="15">
                  <c:v>6056</c:v>
                </c:pt>
                <c:pt idx="16">
                  <c:v>2132</c:v>
                </c:pt>
                <c:pt idx="17">
                  <c:v>12029</c:v>
                </c:pt>
                <c:pt idx="18">
                  <c:v>1510</c:v>
                </c:pt>
                <c:pt idx="19">
                  <c:v>31896.33</c:v>
                </c:pt>
                <c:pt idx="20">
                  <c:v>1235</c:v>
                </c:pt>
                <c:pt idx="21">
                  <c:v>2004</c:v>
                </c:pt>
                <c:pt idx="22">
                  <c:v>20190</c:v>
                </c:pt>
                <c:pt idx="23">
                  <c:v>410</c:v>
                </c:pt>
                <c:pt idx="24">
                  <c:v>2370</c:v>
                </c:pt>
                <c:pt idx="25">
                  <c:v>38082.69</c:v>
                </c:pt>
                <c:pt idx="26">
                  <c:v>800</c:v>
                </c:pt>
                <c:pt idx="27">
                  <c:v>1940</c:v>
                </c:pt>
                <c:pt idx="28">
                  <c:v>22345</c:v>
                </c:pt>
                <c:pt idx="29">
                  <c:v>12042</c:v>
                </c:pt>
                <c:pt idx="30">
                  <c:v>3700</c:v>
                </c:pt>
                <c:pt idx="31">
                  <c:v>4051.99</c:v>
                </c:pt>
                <c:pt idx="32">
                  <c:v>13</c:v>
                </c:pt>
                <c:pt idx="33">
                  <c:v>28520</c:v>
                </c:pt>
                <c:pt idx="34">
                  <c:v>5360</c:v>
                </c:pt>
                <c:pt idx="35">
                  <c:v>3392</c:v>
                </c:pt>
                <c:pt idx="36">
                  <c:v>1665</c:v>
                </c:pt>
                <c:pt idx="37">
                  <c:v>8529</c:v>
                </c:pt>
                <c:pt idx="38">
                  <c:v>40357</c:v>
                </c:pt>
                <c:pt idx="39">
                  <c:v>2751</c:v>
                </c:pt>
                <c:pt idx="40">
                  <c:v>32745</c:v>
                </c:pt>
                <c:pt idx="41">
                  <c:v>2027</c:v>
                </c:pt>
                <c:pt idx="42">
                  <c:v>2000</c:v>
                </c:pt>
                <c:pt idx="43">
                  <c:v>19860</c:v>
                </c:pt>
                <c:pt idx="44">
                  <c:v>30866</c:v>
                </c:pt>
                <c:pt idx="45">
                  <c:v>2000</c:v>
                </c:pt>
                <c:pt idx="46">
                  <c:v>6000</c:v>
                </c:pt>
                <c:pt idx="47">
                  <c:v>8750</c:v>
                </c:pt>
                <c:pt idx="48">
                  <c:v>5380.55</c:v>
                </c:pt>
                <c:pt idx="49">
                  <c:v>2159</c:v>
                </c:pt>
                <c:pt idx="50">
                  <c:v>12000</c:v>
                </c:pt>
                <c:pt idx="51">
                  <c:v>600</c:v>
                </c:pt>
                <c:pt idx="52">
                  <c:v>14082</c:v>
                </c:pt>
                <c:pt idx="53">
                  <c:v>11621</c:v>
                </c:pt>
                <c:pt idx="54">
                  <c:v>3289</c:v>
                </c:pt>
                <c:pt idx="55">
                  <c:v>10100</c:v>
                </c:pt>
                <c:pt idx="56">
                  <c:v>11090</c:v>
                </c:pt>
                <c:pt idx="57">
                  <c:v>8581</c:v>
                </c:pt>
                <c:pt idx="58">
                  <c:v>15285</c:v>
                </c:pt>
                <c:pt idx="59">
                  <c:v>10291</c:v>
                </c:pt>
                <c:pt idx="60">
                  <c:v>20025.14</c:v>
                </c:pt>
                <c:pt idx="61">
                  <c:v>4648.33</c:v>
                </c:pt>
                <c:pt idx="62">
                  <c:v>7415</c:v>
                </c:pt>
                <c:pt idx="63">
                  <c:v>4642</c:v>
                </c:pt>
                <c:pt idx="64">
                  <c:v>2270.37</c:v>
                </c:pt>
                <c:pt idx="65">
                  <c:v>2080</c:v>
                </c:pt>
                <c:pt idx="66">
                  <c:v>7527</c:v>
                </c:pt>
                <c:pt idx="67">
                  <c:v>2372</c:v>
                </c:pt>
                <c:pt idx="68">
                  <c:v>2325</c:v>
                </c:pt>
                <c:pt idx="69">
                  <c:v>763</c:v>
                </c:pt>
                <c:pt idx="70">
                  <c:v>11094.23</c:v>
                </c:pt>
                <c:pt idx="71">
                  <c:v>636</c:v>
                </c:pt>
                <c:pt idx="72">
                  <c:v>2231</c:v>
                </c:pt>
                <c:pt idx="73">
                  <c:v>2385</c:v>
                </c:pt>
                <c:pt idx="74">
                  <c:v>900</c:v>
                </c:pt>
                <c:pt idx="75">
                  <c:v>564.66</c:v>
                </c:pt>
                <c:pt idx="76">
                  <c:v>4040</c:v>
                </c:pt>
                <c:pt idx="77">
                  <c:v>460</c:v>
                </c:pt>
                <c:pt idx="78">
                  <c:v>1570</c:v>
                </c:pt>
                <c:pt idx="79">
                  <c:v>1351</c:v>
                </c:pt>
                <c:pt idx="80">
                  <c:v>1651</c:v>
                </c:pt>
                <c:pt idx="81">
                  <c:v>12870</c:v>
                </c:pt>
                <c:pt idx="82">
                  <c:v>1485</c:v>
                </c:pt>
                <c:pt idx="83">
                  <c:v>4000.5</c:v>
                </c:pt>
                <c:pt idx="84">
                  <c:v>205</c:v>
                </c:pt>
                <c:pt idx="85">
                  <c:v>500</c:v>
                </c:pt>
                <c:pt idx="86">
                  <c:v>1506</c:v>
                </c:pt>
                <c:pt idx="87">
                  <c:v>6388</c:v>
                </c:pt>
                <c:pt idx="88">
                  <c:v>2615</c:v>
                </c:pt>
                <c:pt idx="89">
                  <c:v>3600</c:v>
                </c:pt>
                <c:pt idx="90">
                  <c:v>6904</c:v>
                </c:pt>
                <c:pt idx="91">
                  <c:v>502</c:v>
                </c:pt>
                <c:pt idx="92">
                  <c:v>3600</c:v>
                </c:pt>
                <c:pt idx="93">
                  <c:v>5260</c:v>
                </c:pt>
                <c:pt idx="94">
                  <c:v>1106</c:v>
                </c:pt>
                <c:pt idx="95">
                  <c:v>260</c:v>
                </c:pt>
                <c:pt idx="96">
                  <c:v>460</c:v>
                </c:pt>
                <c:pt idx="97">
                  <c:v>1720</c:v>
                </c:pt>
                <c:pt idx="98">
                  <c:v>425</c:v>
                </c:pt>
                <c:pt idx="99">
                  <c:v>3400</c:v>
                </c:pt>
                <c:pt idx="100">
                  <c:v>1590.29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3-4D69-9BD8-DF58918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52328"/>
        <c:axId val="549552984"/>
      </c:scatterChart>
      <c:valAx>
        <c:axId val="54955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52984"/>
        <c:crosses val="autoZero"/>
        <c:crossBetween val="midCat"/>
      </c:valAx>
      <c:valAx>
        <c:axId val="54955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5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j-ea"/>
                <a:cs typeface="+mj-cs"/>
              </a:defRPr>
            </a:pPr>
            <a:r>
              <a:rPr lang="en-US" sz="1400" b="1">
                <a:latin typeface="+mn-lt"/>
              </a:rPr>
              <a:t>Campaign status Vs Category</a:t>
            </a:r>
          </a:p>
        </c:rich>
      </c:tx>
      <c:layout>
        <c:manualLayout>
          <c:xMode val="edge"/>
          <c:yMode val="edge"/>
          <c:x val="0.2956870705297634"/>
          <c:y val="4.8929647899171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4-4FAB-857A-BADE94E271DA}"/>
            </c:ext>
          </c:extLst>
        </c:ser>
        <c:ser>
          <c:idx val="1"/>
          <c:order val="1"/>
          <c:tx>
            <c:strRef>
              <c:f>'Pivot Table 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A-4E52-8619-67208CE79E56}"/>
            </c:ext>
          </c:extLst>
        </c:ser>
        <c:ser>
          <c:idx val="2"/>
          <c:order val="2"/>
          <c:tx>
            <c:strRef>
              <c:f>'Pivot Table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A-4E52-8619-67208CE79E56}"/>
            </c:ext>
          </c:extLst>
        </c:ser>
        <c:ser>
          <c:idx val="3"/>
          <c:order val="3"/>
          <c:tx>
            <c:strRef>
              <c:f>'Pivot Table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A-4E52-8619-67208CE79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046728"/>
        <c:axId val="543047056"/>
      </c:barChart>
      <c:catAx>
        <c:axId val="54304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47056"/>
        <c:crosses val="autoZero"/>
        <c:auto val="1"/>
        <c:lblAlgn val="ctr"/>
        <c:lblOffset val="100"/>
        <c:noMultiLvlLbl val="0"/>
      </c:catAx>
      <c:valAx>
        <c:axId val="5430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4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!PivotTable3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Campaign</a:t>
            </a:r>
            <a:r>
              <a:rPr lang="en-US" baseline="0"/>
              <a:t> status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 '!$B$3:$B$4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4-48A2-A58F-22AAABA4AFFF}"/>
            </c:ext>
          </c:extLst>
        </c:ser>
        <c:ser>
          <c:idx val="1"/>
          <c:order val="1"/>
          <c:tx>
            <c:strRef>
              <c:f>'Pivot Table '!$C$3:$C$4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74-48A2-A58F-22AAABA4AFFF}"/>
            </c:ext>
          </c:extLst>
        </c:ser>
        <c:ser>
          <c:idx val="2"/>
          <c:order val="2"/>
          <c:tx>
            <c:strRef>
              <c:f>'Pivot Table '!$D$3:$D$4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74-48A2-A58F-22AAABA4AFFF}"/>
            </c:ext>
          </c:extLst>
        </c:ser>
        <c:ser>
          <c:idx val="3"/>
          <c:order val="3"/>
          <c:tx>
            <c:strRef>
              <c:f>'Pivot Table '!$E$3:$E$4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74-48A2-A58F-22AAABA4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Campaign status Vs Sub Category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24760350902083186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6-49F5-8797-8CA210F621A3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6-49F5-8797-8CA210F621A3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16-49F5-8797-8CA210F621A3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16-49F5-8797-8CA210F62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690352"/>
        <c:axId val="673691664"/>
      </c:barChart>
      <c:catAx>
        <c:axId val="67369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91664"/>
        <c:crosses val="autoZero"/>
        <c:auto val="1"/>
        <c:lblAlgn val="ctr"/>
        <c:lblOffset val="100"/>
        <c:noMultiLvlLbl val="0"/>
      </c:catAx>
      <c:valAx>
        <c:axId val="6736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9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7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7-49F7-AB3C-BE8D9239CE2F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7-49F7-AB3C-BE8D9239CE2F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47-49F7-AB3C-BE8D9239C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505496"/>
        <c:axId val="997508120"/>
      </c:lineChart>
      <c:catAx>
        <c:axId val="99750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508120"/>
        <c:crosses val="autoZero"/>
        <c:auto val="1"/>
        <c:lblAlgn val="ctr"/>
        <c:lblOffset val="100"/>
        <c:noMultiLvlLbl val="0"/>
      </c:catAx>
      <c:valAx>
        <c:axId val="99750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50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 of Pledged Amount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795931758530183E-2"/>
                  <c:y val="-3.87886410032079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'Sheet 1'!$D$2:$D$100</c:f>
              <c:numCache>
                <c:formatCode>General</c:formatCode>
                <c:ptCount val="99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</c:numCache>
            </c:numRef>
          </c:xVal>
          <c:yVal>
            <c:numRef>
              <c:f>'Sheet 1'!$E$2:$E$100</c:f>
              <c:numCache>
                <c:formatCode>General</c:formatCode>
                <c:ptCount val="99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17-4120-9B19-C02D5FC70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921712"/>
        <c:axId val="542922040"/>
      </c:scatterChart>
      <c:valAx>
        <c:axId val="54292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22040"/>
        <c:crosses val="autoZero"/>
        <c:crossBetween val="midCat"/>
      </c:valAx>
      <c:valAx>
        <c:axId val="54292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 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2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 VS backers</a:t>
            </a:r>
            <a:r>
              <a:rPr lang="en-US" baseline="0"/>
              <a:t> count</a:t>
            </a:r>
            <a:r>
              <a:rPr lang="en-US"/>
              <a:t>  </a:t>
            </a:r>
          </a:p>
        </c:rich>
      </c:tx>
      <c:layout>
        <c:manualLayout>
          <c:xMode val="edge"/>
          <c:yMode val="edge"/>
          <c:x val="0.27300678040244969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'Sheet 1'!$L$1:$L$101</c:f>
              <c:strCache>
                <c:ptCount val="101"/>
                <c:pt idx="0">
                  <c:v>backers_count</c:v>
                </c:pt>
                <c:pt idx="1">
                  <c:v>182</c:v>
                </c:pt>
                <c:pt idx="2">
                  <c:v>79</c:v>
                </c:pt>
                <c:pt idx="3">
                  <c:v>35</c:v>
                </c:pt>
                <c:pt idx="4">
                  <c:v>150</c:v>
                </c:pt>
                <c:pt idx="5">
                  <c:v>284</c:v>
                </c:pt>
                <c:pt idx="6">
                  <c:v>47</c:v>
                </c:pt>
                <c:pt idx="7">
                  <c:v>58</c:v>
                </c:pt>
                <c:pt idx="8">
                  <c:v>57</c:v>
                </c:pt>
                <c:pt idx="9">
                  <c:v>12</c:v>
                </c:pt>
                <c:pt idx="10">
                  <c:v>20</c:v>
                </c:pt>
                <c:pt idx="11">
                  <c:v>19</c:v>
                </c:pt>
                <c:pt idx="12">
                  <c:v>75</c:v>
                </c:pt>
                <c:pt idx="13">
                  <c:v>827</c:v>
                </c:pt>
                <c:pt idx="14">
                  <c:v>51</c:v>
                </c:pt>
                <c:pt idx="15">
                  <c:v>41</c:v>
                </c:pt>
                <c:pt idx="16">
                  <c:v>98</c:v>
                </c:pt>
                <c:pt idx="17">
                  <c:v>70</c:v>
                </c:pt>
                <c:pt idx="18">
                  <c:v>36</c:v>
                </c:pt>
                <c:pt idx="19">
                  <c:v>342</c:v>
                </c:pt>
                <c:pt idx="20">
                  <c:v>22</c:v>
                </c:pt>
                <c:pt idx="21">
                  <c:v>25</c:v>
                </c:pt>
                <c:pt idx="22">
                  <c:v>101</c:v>
                </c:pt>
                <c:pt idx="23">
                  <c:v>8</c:v>
                </c:pt>
                <c:pt idx="24">
                  <c:v>23</c:v>
                </c:pt>
                <c:pt idx="25">
                  <c:v>574</c:v>
                </c:pt>
                <c:pt idx="26">
                  <c:v>14</c:v>
                </c:pt>
                <c:pt idx="27">
                  <c:v>19</c:v>
                </c:pt>
                <c:pt idx="28">
                  <c:v>150</c:v>
                </c:pt>
                <c:pt idx="29">
                  <c:v>71</c:v>
                </c:pt>
                <c:pt idx="30">
                  <c:v>117</c:v>
                </c:pt>
                <c:pt idx="31">
                  <c:v>53</c:v>
                </c:pt>
                <c:pt idx="32">
                  <c:v>1</c:v>
                </c:pt>
                <c:pt idx="33">
                  <c:v>89</c:v>
                </c:pt>
                <c:pt idx="34">
                  <c:v>64</c:v>
                </c:pt>
                <c:pt idx="35">
                  <c:v>68</c:v>
                </c:pt>
                <c:pt idx="36">
                  <c:v>28</c:v>
                </c:pt>
                <c:pt idx="37">
                  <c:v>44</c:v>
                </c:pt>
                <c:pt idx="38">
                  <c:v>253</c:v>
                </c:pt>
                <c:pt idx="39">
                  <c:v>66</c:v>
                </c:pt>
                <c:pt idx="40">
                  <c:v>217</c:v>
                </c:pt>
                <c:pt idx="41">
                  <c:v>16</c:v>
                </c:pt>
                <c:pt idx="42">
                  <c:v>19</c:v>
                </c:pt>
                <c:pt idx="43">
                  <c:v>169</c:v>
                </c:pt>
                <c:pt idx="44">
                  <c:v>263</c:v>
                </c:pt>
                <c:pt idx="45">
                  <c:v>15</c:v>
                </c:pt>
                <c:pt idx="46">
                  <c:v>61</c:v>
                </c:pt>
                <c:pt idx="47">
                  <c:v>45</c:v>
                </c:pt>
                <c:pt idx="48">
                  <c:v>70</c:v>
                </c:pt>
                <c:pt idx="49">
                  <c:v>38</c:v>
                </c:pt>
                <c:pt idx="50">
                  <c:v>87</c:v>
                </c:pt>
                <c:pt idx="51">
                  <c:v>22</c:v>
                </c:pt>
                <c:pt idx="52">
                  <c:v>119</c:v>
                </c:pt>
                <c:pt idx="53">
                  <c:v>52</c:v>
                </c:pt>
                <c:pt idx="54">
                  <c:v>117</c:v>
                </c:pt>
                <c:pt idx="55">
                  <c:v>52</c:v>
                </c:pt>
                <c:pt idx="56">
                  <c:v>86</c:v>
                </c:pt>
                <c:pt idx="57">
                  <c:v>174</c:v>
                </c:pt>
                <c:pt idx="58">
                  <c:v>69</c:v>
                </c:pt>
                <c:pt idx="59">
                  <c:v>75</c:v>
                </c:pt>
                <c:pt idx="60">
                  <c:v>33</c:v>
                </c:pt>
                <c:pt idx="61">
                  <c:v>108</c:v>
                </c:pt>
                <c:pt idx="62">
                  <c:v>23</c:v>
                </c:pt>
                <c:pt idx="63">
                  <c:v>48</c:v>
                </c:pt>
                <c:pt idx="64">
                  <c:v>64</c:v>
                </c:pt>
                <c:pt idx="65">
                  <c:v>24</c:v>
                </c:pt>
                <c:pt idx="66">
                  <c:v>57</c:v>
                </c:pt>
                <c:pt idx="67">
                  <c:v>26</c:v>
                </c:pt>
                <c:pt idx="68">
                  <c:v>20</c:v>
                </c:pt>
                <c:pt idx="69">
                  <c:v>36</c:v>
                </c:pt>
                <c:pt idx="70">
                  <c:v>178</c:v>
                </c:pt>
                <c:pt idx="71">
                  <c:v>17</c:v>
                </c:pt>
                <c:pt idx="72">
                  <c:v>32</c:v>
                </c:pt>
                <c:pt idx="73">
                  <c:v>41</c:v>
                </c:pt>
                <c:pt idx="74">
                  <c:v>18</c:v>
                </c:pt>
                <c:pt idx="75">
                  <c:v>29</c:v>
                </c:pt>
                <c:pt idx="76">
                  <c:v>47</c:v>
                </c:pt>
                <c:pt idx="77">
                  <c:v>15</c:v>
                </c:pt>
                <c:pt idx="78">
                  <c:v>26</c:v>
                </c:pt>
                <c:pt idx="79">
                  <c:v>35</c:v>
                </c:pt>
                <c:pt idx="80">
                  <c:v>41</c:v>
                </c:pt>
                <c:pt idx="81">
                  <c:v>47</c:v>
                </c:pt>
                <c:pt idx="82">
                  <c:v>28</c:v>
                </c:pt>
                <c:pt idx="83">
                  <c:v>100</c:v>
                </c:pt>
                <c:pt idx="84">
                  <c:v>13</c:v>
                </c:pt>
                <c:pt idx="85">
                  <c:v>7</c:v>
                </c:pt>
                <c:pt idx="86">
                  <c:v>21</c:v>
                </c:pt>
                <c:pt idx="87">
                  <c:v>17</c:v>
                </c:pt>
                <c:pt idx="88">
                  <c:v>25</c:v>
                </c:pt>
                <c:pt idx="89">
                  <c:v>60</c:v>
                </c:pt>
                <c:pt idx="90">
                  <c:v>56</c:v>
                </c:pt>
                <c:pt idx="91">
                  <c:v>16</c:v>
                </c:pt>
                <c:pt idx="92">
                  <c:v>46</c:v>
                </c:pt>
                <c:pt idx="93">
                  <c:v>43</c:v>
                </c:pt>
                <c:pt idx="94">
                  <c:v>15</c:v>
                </c:pt>
                <c:pt idx="95">
                  <c:v>12</c:v>
                </c:pt>
                <c:pt idx="96">
                  <c:v>21</c:v>
                </c:pt>
                <c:pt idx="97">
                  <c:v>34</c:v>
                </c:pt>
                <c:pt idx="98">
                  <c:v>8</c:v>
                </c:pt>
                <c:pt idx="99">
                  <c:v>60</c:v>
                </c:pt>
                <c:pt idx="100">
                  <c:v>39</c:v>
                </c:pt>
              </c:strCache>
            </c:strRef>
          </c:xVal>
          <c:yVal>
            <c:numRef>
              <c:f>'Sheet 1'!$E$1:$E$101</c:f>
              <c:numCache>
                <c:formatCode>General</c:formatCode>
                <c:ptCount val="101"/>
                <c:pt idx="0">
                  <c:v>0</c:v>
                </c:pt>
                <c:pt idx="1">
                  <c:v>11633</c:v>
                </c:pt>
                <c:pt idx="2">
                  <c:v>14653</c:v>
                </c:pt>
                <c:pt idx="3">
                  <c:v>525</c:v>
                </c:pt>
                <c:pt idx="4">
                  <c:v>10390</c:v>
                </c:pt>
                <c:pt idx="5">
                  <c:v>54116.28</c:v>
                </c:pt>
                <c:pt idx="6">
                  <c:v>4390</c:v>
                </c:pt>
                <c:pt idx="7">
                  <c:v>8519</c:v>
                </c:pt>
                <c:pt idx="8">
                  <c:v>9110</c:v>
                </c:pt>
                <c:pt idx="9">
                  <c:v>3501.52</c:v>
                </c:pt>
                <c:pt idx="10">
                  <c:v>629.99</c:v>
                </c:pt>
                <c:pt idx="11">
                  <c:v>3015</c:v>
                </c:pt>
                <c:pt idx="12">
                  <c:v>6025</c:v>
                </c:pt>
                <c:pt idx="13">
                  <c:v>49588</c:v>
                </c:pt>
                <c:pt idx="14">
                  <c:v>5599</c:v>
                </c:pt>
                <c:pt idx="15">
                  <c:v>6056</c:v>
                </c:pt>
                <c:pt idx="16">
                  <c:v>2132</c:v>
                </c:pt>
                <c:pt idx="17">
                  <c:v>12029</c:v>
                </c:pt>
                <c:pt idx="18">
                  <c:v>1510</c:v>
                </c:pt>
                <c:pt idx="19">
                  <c:v>31896.33</c:v>
                </c:pt>
                <c:pt idx="20">
                  <c:v>1235</c:v>
                </c:pt>
                <c:pt idx="21">
                  <c:v>2004</c:v>
                </c:pt>
                <c:pt idx="22">
                  <c:v>20190</c:v>
                </c:pt>
                <c:pt idx="23">
                  <c:v>410</c:v>
                </c:pt>
                <c:pt idx="24">
                  <c:v>2370</c:v>
                </c:pt>
                <c:pt idx="25">
                  <c:v>38082.69</c:v>
                </c:pt>
                <c:pt idx="26">
                  <c:v>800</c:v>
                </c:pt>
                <c:pt idx="27">
                  <c:v>1940</c:v>
                </c:pt>
                <c:pt idx="28">
                  <c:v>22345</c:v>
                </c:pt>
                <c:pt idx="29">
                  <c:v>12042</c:v>
                </c:pt>
                <c:pt idx="30">
                  <c:v>3700</c:v>
                </c:pt>
                <c:pt idx="31">
                  <c:v>4051.99</c:v>
                </c:pt>
                <c:pt idx="32">
                  <c:v>13</c:v>
                </c:pt>
                <c:pt idx="33">
                  <c:v>28520</c:v>
                </c:pt>
                <c:pt idx="34">
                  <c:v>5360</c:v>
                </c:pt>
                <c:pt idx="35">
                  <c:v>3392</c:v>
                </c:pt>
                <c:pt idx="36">
                  <c:v>1665</c:v>
                </c:pt>
                <c:pt idx="37">
                  <c:v>8529</c:v>
                </c:pt>
                <c:pt idx="38">
                  <c:v>40357</c:v>
                </c:pt>
                <c:pt idx="39">
                  <c:v>2751</c:v>
                </c:pt>
                <c:pt idx="40">
                  <c:v>32745</c:v>
                </c:pt>
                <c:pt idx="41">
                  <c:v>2027</c:v>
                </c:pt>
                <c:pt idx="42">
                  <c:v>2000</c:v>
                </c:pt>
                <c:pt idx="43">
                  <c:v>19860</c:v>
                </c:pt>
                <c:pt idx="44">
                  <c:v>30866</c:v>
                </c:pt>
                <c:pt idx="45">
                  <c:v>2000</c:v>
                </c:pt>
                <c:pt idx="46">
                  <c:v>6000</c:v>
                </c:pt>
                <c:pt idx="47">
                  <c:v>8750</c:v>
                </c:pt>
                <c:pt idx="48">
                  <c:v>5380.55</c:v>
                </c:pt>
                <c:pt idx="49">
                  <c:v>2159</c:v>
                </c:pt>
                <c:pt idx="50">
                  <c:v>12000</c:v>
                </c:pt>
                <c:pt idx="51">
                  <c:v>600</c:v>
                </c:pt>
                <c:pt idx="52">
                  <c:v>14082</c:v>
                </c:pt>
                <c:pt idx="53">
                  <c:v>11621</c:v>
                </c:pt>
                <c:pt idx="54">
                  <c:v>3289</c:v>
                </c:pt>
                <c:pt idx="55">
                  <c:v>10100</c:v>
                </c:pt>
                <c:pt idx="56">
                  <c:v>11090</c:v>
                </c:pt>
                <c:pt idx="57">
                  <c:v>8581</c:v>
                </c:pt>
                <c:pt idx="58">
                  <c:v>15285</c:v>
                </c:pt>
                <c:pt idx="59">
                  <c:v>10291</c:v>
                </c:pt>
                <c:pt idx="60">
                  <c:v>20025.14</c:v>
                </c:pt>
                <c:pt idx="61">
                  <c:v>4648.33</c:v>
                </c:pt>
                <c:pt idx="62">
                  <c:v>7415</c:v>
                </c:pt>
                <c:pt idx="63">
                  <c:v>4642</c:v>
                </c:pt>
                <c:pt idx="64">
                  <c:v>2270.37</c:v>
                </c:pt>
                <c:pt idx="65">
                  <c:v>2080</c:v>
                </c:pt>
                <c:pt idx="66">
                  <c:v>7527</c:v>
                </c:pt>
                <c:pt idx="67">
                  <c:v>2372</c:v>
                </c:pt>
                <c:pt idx="68">
                  <c:v>2325</c:v>
                </c:pt>
                <c:pt idx="69">
                  <c:v>763</c:v>
                </c:pt>
                <c:pt idx="70">
                  <c:v>11094.23</c:v>
                </c:pt>
                <c:pt idx="71">
                  <c:v>636</c:v>
                </c:pt>
                <c:pt idx="72">
                  <c:v>2231</c:v>
                </c:pt>
                <c:pt idx="73">
                  <c:v>2385</c:v>
                </c:pt>
                <c:pt idx="74">
                  <c:v>900</c:v>
                </c:pt>
                <c:pt idx="75">
                  <c:v>564.66</c:v>
                </c:pt>
                <c:pt idx="76">
                  <c:v>4040</c:v>
                </c:pt>
                <c:pt idx="77">
                  <c:v>460</c:v>
                </c:pt>
                <c:pt idx="78">
                  <c:v>1570</c:v>
                </c:pt>
                <c:pt idx="79">
                  <c:v>1351</c:v>
                </c:pt>
                <c:pt idx="80">
                  <c:v>1651</c:v>
                </c:pt>
                <c:pt idx="81">
                  <c:v>12870</c:v>
                </c:pt>
                <c:pt idx="82">
                  <c:v>1485</c:v>
                </c:pt>
                <c:pt idx="83">
                  <c:v>4000.5</c:v>
                </c:pt>
                <c:pt idx="84">
                  <c:v>205</c:v>
                </c:pt>
                <c:pt idx="85">
                  <c:v>500</c:v>
                </c:pt>
                <c:pt idx="86">
                  <c:v>1506</c:v>
                </c:pt>
                <c:pt idx="87">
                  <c:v>6388</c:v>
                </c:pt>
                <c:pt idx="88">
                  <c:v>2615</c:v>
                </c:pt>
                <c:pt idx="89">
                  <c:v>3600</c:v>
                </c:pt>
                <c:pt idx="90">
                  <c:v>6904</c:v>
                </c:pt>
                <c:pt idx="91">
                  <c:v>502</c:v>
                </c:pt>
                <c:pt idx="92">
                  <c:v>3600</c:v>
                </c:pt>
                <c:pt idx="93">
                  <c:v>5260</c:v>
                </c:pt>
                <c:pt idx="94">
                  <c:v>1106</c:v>
                </c:pt>
                <c:pt idx="95">
                  <c:v>260</c:v>
                </c:pt>
                <c:pt idx="96">
                  <c:v>460</c:v>
                </c:pt>
                <c:pt idx="97">
                  <c:v>1720</c:v>
                </c:pt>
                <c:pt idx="98">
                  <c:v>425</c:v>
                </c:pt>
                <c:pt idx="99">
                  <c:v>3400</c:v>
                </c:pt>
                <c:pt idx="100">
                  <c:v>1590.29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BE-4AC3-BA7E-E91A74744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52328"/>
        <c:axId val="549552984"/>
      </c:scatterChart>
      <c:valAx>
        <c:axId val="54955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52984"/>
        <c:crosses val="autoZero"/>
        <c:crossBetween val="midCat"/>
      </c:valAx>
      <c:valAx>
        <c:axId val="54955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5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C-4257-A6E7-25D3AE855F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0C-4257-A6E7-25D3AE855F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0C-4257-A6E7-25D3AE855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747512"/>
        <c:axId val="664746528"/>
      </c:lineChart>
      <c:catAx>
        <c:axId val="66474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46528"/>
        <c:crosses val="autoZero"/>
        <c:auto val="1"/>
        <c:lblAlgn val="ctr"/>
        <c:lblOffset val="100"/>
        <c:noMultiLvlLbl val="0"/>
      </c:catAx>
      <c:valAx>
        <c:axId val="6647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4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681037</xdr:colOff>
      <xdr:row>11</xdr:row>
      <xdr:rowOff>504825</xdr:rowOff>
    </xdr:from>
    <xdr:to>
      <xdr:col>11</xdr:col>
      <xdr:colOff>423862</xdr:colOff>
      <xdr:row>16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602E60-FFAF-4A2D-A586-E0C6FEA5D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4</xdr:row>
      <xdr:rowOff>133350</xdr:rowOff>
    </xdr:from>
    <xdr:to>
      <xdr:col>12</xdr:col>
      <xdr:colOff>95249</xdr:colOff>
      <xdr:row>21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44263A-BBF4-4C5A-B693-B3824C378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623887</xdr:colOff>
      <xdr:row>23</xdr:row>
      <xdr:rowOff>104774</xdr:rowOff>
    </xdr:from>
    <xdr:to>
      <xdr:col>10</xdr:col>
      <xdr:colOff>414337</xdr:colOff>
      <xdr:row>40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7890C-0280-405B-9BCA-20B592A31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2</xdr:row>
      <xdr:rowOff>28575</xdr:rowOff>
    </xdr:from>
    <xdr:to>
      <xdr:col>15</xdr:col>
      <xdr:colOff>333375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C7D94-EE52-4F14-9346-8EEDDC3F7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5</xdr:row>
      <xdr:rowOff>0</xdr:rowOff>
    </xdr:from>
    <xdr:to>
      <xdr:col>15</xdr:col>
      <xdr:colOff>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501BB-E717-4378-952C-56067D504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0</xdr:row>
      <xdr:rowOff>76200</xdr:rowOff>
    </xdr:from>
    <xdr:to>
      <xdr:col>19</xdr:col>
      <xdr:colOff>38100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42E80-26E2-432D-97BF-3B708FB24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314325</xdr:colOff>
      <xdr:row>18</xdr:row>
      <xdr:rowOff>133350</xdr:rowOff>
    </xdr:from>
    <xdr:to>
      <xdr:col>20</xdr:col>
      <xdr:colOff>9525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547D1-7A83-4318-81CC-8B11C504B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114300</xdr:rowOff>
    </xdr:from>
    <xdr:to>
      <xdr:col>10</xdr:col>
      <xdr:colOff>238125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F0DF2-4D64-49A8-9287-E6F0366AB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y" refreshedDate="43798.984893055553" createdVersion="6" refreshedVersion="6" minRefreshableVersion="3" recordCount="4114" xr:uid="{4FA9398D-F49C-4956-8094-86F5C1946388}">
  <cacheSource type="worksheet">
    <worksheetSource ref="A1:R4115" sheet="Sheet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y" refreshedDate="43799.438916319443" createdVersion="6" refreshedVersion="6" minRefreshableVersion="3" recordCount="4114" xr:uid="{B0313740-BE80-4524-8F7B-CBF4F6BAD73D}">
  <cacheSource type="worksheet">
    <worksheetSource ref="A1:T4115" sheet="Sheet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0B51F-8447-4E4B-9065-05A767C761A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1E661-3217-4A72-AC60-849482BDF4F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B9349-D429-409D-8F23-C6063269DC9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7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Normal="100" workbookViewId="0">
      <selection activeCell="H6" sqref="H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style="8" customWidth="1"/>
    <col min="16" max="16" width="17" bestFit="1" customWidth="1"/>
    <col min="17" max="17" width="11.85546875" bestFit="1" customWidth="1"/>
    <col min="18" max="18" width="16.85546875" bestFit="1" customWidth="1"/>
    <col min="19" max="19" width="25.5703125" style="15" bestFit="1" customWidth="1"/>
    <col min="20" max="20" width="24" style="15" bestFit="1" customWidth="1"/>
  </cols>
  <sheetData>
    <row r="1" spans="1:20" s="5" customFormat="1" ht="15.7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8308</v>
      </c>
      <c r="R1" s="9" t="s">
        <v>8309</v>
      </c>
      <c r="S1" s="14" t="s">
        <v>8361</v>
      </c>
      <c r="T1" s="14" t="s">
        <v>8362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>
        <f>IF(E2=0,0,E2/L2)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>
        <f t="shared" ref="P3:P66" si="1">IF(E3=0,0,E3/L3)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E67/D67*100</f>
        <v>107.52857142857141</v>
      </c>
      <c r="P67">
        <f t="shared" ref="P67:P130" si="7">IF(E67=0,0,E67/L67)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E131/D131*100</f>
        <v>0</v>
      </c>
      <c r="P131">
        <f t="shared" ref="P131:P194" si="13">IF(E131=0,0,E131/L131)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E195/D195*100</f>
        <v>0</v>
      </c>
      <c r="P195">
        <f t="shared" ref="P195:P258" si="19">IF(E195=0,0,E195/L195)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E259/D259*100</f>
        <v>106.72648571428572</v>
      </c>
      <c r="P259">
        <f t="shared" ref="P259:P322" si="25">IF(E259=0,0,E259/L259)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E323/D323*100</f>
        <v>102.66285714285715</v>
      </c>
      <c r="P323">
        <f t="shared" ref="P323:P386" si="31">IF(E323=0,0,E323/L323)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E387/D387*100</f>
        <v>105.982</v>
      </c>
      <c r="P387">
        <f t="shared" ref="P387:P450" si="37">IF(E387=0,0,E387/L387)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E451/D451*100</f>
        <v>2.25</v>
      </c>
      <c r="P451">
        <f t="shared" ref="P451:P514" si="43">IF(E451=0,0,E451/L451)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E515/D515*100</f>
        <v>13.923999999999999</v>
      </c>
      <c r="P515">
        <f t="shared" ref="P515:P578" si="49">IF(E515=0,0,E515/L515)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E579/D579*100</f>
        <v>0.2</v>
      </c>
      <c r="P579">
        <f t="shared" ref="P579:P642" si="55">IF(E579=0,0,E579/L579)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E643/D643*100</f>
        <v>119.16249999999999</v>
      </c>
      <c r="P643">
        <f t="shared" ref="P643:P706" si="61">IF(E643=0,0,E643/L643)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E707/D707*100</f>
        <v>0.97699999999999987</v>
      </c>
      <c r="P707">
        <f t="shared" ref="P707:P770" si="67">IF(E707=0,0,E707/L707)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E771/D771*100</f>
        <v>41.4</v>
      </c>
      <c r="P771">
        <f t="shared" ref="P771:P834" si="73">IF(E771=0,0,E771/L771)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E835/D835*100</f>
        <v>101.66666666666666</v>
      </c>
      <c r="P835">
        <f t="shared" ref="P835:P898" si="79">IF(E835=0,0,E835/L835)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E899/D899*100</f>
        <v>0</v>
      </c>
      <c r="P899">
        <f t="shared" ref="P899:P962" si="85">IF(E899=0,0,E899/L899)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E963/D963*100</f>
        <v>42.188421052631583</v>
      </c>
      <c r="P963">
        <f t="shared" ref="P963:P1026" si="91">IF(E963=0,0,E963/L963)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E1027/D1027*100</f>
        <v>109.92831428571431</v>
      </c>
      <c r="P1027">
        <f t="shared" ref="P1027:P1090" si="97">IF(E1027=0,0,E1027/L1027)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E1091/D1091*100</f>
        <v>7.8266666666666662</v>
      </c>
      <c r="P1091">
        <f t="shared" ref="P1091:P1154" si="103">IF(E1091=0,0,E1091/L1091)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E1155/D1155*100</f>
        <v>0.625</v>
      </c>
      <c r="P1155">
        <f t="shared" ref="P1155:P1218" si="109">IF(E1155=0,0,E1155/L1155)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E1219/D1219*100</f>
        <v>102.60000000000001</v>
      </c>
      <c r="P1219">
        <f t="shared" ref="P1219:P1282" si="115">IF(E1219=0,0,E1219/L1219)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E1283/D1283*100</f>
        <v>110.71428571428572</v>
      </c>
      <c r="P1283">
        <f t="shared" ref="P1283:P1346" si="121">IF(E1283=0,0,E1283/L1283)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E1347/D1347*100</f>
        <v>125</v>
      </c>
      <c r="P1347">
        <f t="shared" ref="P1347:P1410" si="127">IF(E1347=0,0,E1347/L1347)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E1411/D1411*100</f>
        <v>0</v>
      </c>
      <c r="P1411">
        <f t="shared" ref="P1411:P1474" si="133">IF(E1411=0,0,E1411/L1411)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E1475/D1475*100</f>
        <v>120.51600000000001</v>
      </c>
      <c r="P1475">
        <f t="shared" ref="P1475:P1538" si="139">IF(E1475=0,0,E1475/L1475)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E1539/D1539*100</f>
        <v>179.9</v>
      </c>
      <c r="P1539">
        <f t="shared" ref="P1539:P1602" si="145">IF(E1539=0,0,E1539/L1539)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E1603/D1603*100</f>
        <v>108.2492</v>
      </c>
      <c r="P1603">
        <f t="shared" ref="P1603:P1666" si="151">IF(E1603=0,0,E1603/L1603)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E1667/D1667*100</f>
        <v>119.45714285714286</v>
      </c>
      <c r="P1667">
        <f t="shared" ref="P1667:P1730" si="157">IF(E1667=0,0,E1667/L1667)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E1731/D1731*100</f>
        <v>0</v>
      </c>
      <c r="P1731">
        <f t="shared" ref="P1731:P1794" si="163">IF(E1731=0,0,E1731/L1731)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E1795/D1795*100</f>
        <v>1.3333333333333335</v>
      </c>
      <c r="P1795">
        <f t="shared" ref="P1795:P1858" si="169">IF(E1795=0,0,E1795/L1795)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E1859/D1859*100</f>
        <v>100</v>
      </c>
      <c r="P1859">
        <f t="shared" ref="P1859:P1922" si="175">IF(E1859=0,0,E1859/L1859)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E1923/D1923*100</f>
        <v>136.80000000000001</v>
      </c>
      <c r="P1923">
        <f t="shared" ref="P1923:P1986" si="181">IF(E1923=0,0,E1923/L1923)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E1987/D1987*100</f>
        <v>3.1875</v>
      </c>
      <c r="P1987">
        <f t="shared" ref="P1987:P2050" si="187">IF(E1987=0,0,E1987/L1987)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E2051/D2051*100</f>
        <v>120.19070000000001</v>
      </c>
      <c r="P2051">
        <f t="shared" ref="P2051:P2114" si="193">IF(E2051=0,0,E2051/L2051)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E2115/D2115*100</f>
        <v>104.85714285714285</v>
      </c>
      <c r="P2115">
        <f t="shared" ref="P2115:P2178" si="199">IF(E2115=0,0,E2115/L2115)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E2179/D2179*100</f>
        <v>100.12</v>
      </c>
      <c r="P2179">
        <f t="shared" ref="P2179:P2242" si="205">IF(E2179=0,0,E2179/L2179)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E2243/D2243*100</f>
        <v>806.4</v>
      </c>
      <c r="P2243">
        <f t="shared" ref="P2243:P2306" si="211">IF(E2243=0,0,E2243/L2243)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E2307/D2307*100</f>
        <v>101.22777777777779</v>
      </c>
      <c r="P2307">
        <f t="shared" ref="P2307:P2370" si="217">IF(E2307=0,0,E2307/L2307)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E2371/D2371*100</f>
        <v>0</v>
      </c>
      <c r="P2371">
        <f t="shared" ref="P2371:P2434" si="223">IF(E2371=0,0,E2371/L2371)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E2435/D2435*100</f>
        <v>0</v>
      </c>
      <c r="P2435">
        <f t="shared" ref="P2435:P2498" si="229">IF(E2435=0,0,E2435/L2435)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E2499/D2499*100</f>
        <v>112.7715</v>
      </c>
      <c r="P2499">
        <f t="shared" ref="P2499:P2562" si="235">IF(E2499=0,0,E2499/L2499)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E2563/D2563*100</f>
        <v>0</v>
      </c>
      <c r="P2563">
        <f t="shared" ref="P2563:P2626" si="241">IF(E2563=0,0,E2563/L2563)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E2627/D2627*100</f>
        <v>956</v>
      </c>
      <c r="P2627">
        <f t="shared" ref="P2627:P2690" si="247">IF(E2627=0,0,E2627/L2627)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E2691/D2691*100</f>
        <v>2.8571428571428571E-3</v>
      </c>
      <c r="P2691">
        <f t="shared" ref="P2691:P2754" si="253">IF(E2691=0,0,E2691/L2691)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E2755/D2755*100</f>
        <v>19</v>
      </c>
      <c r="P2755">
        <f t="shared" ref="P2755:P2818" si="259">IF(E2755=0,0,E2755/L2755)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E2819/D2819*100</f>
        <v>130</v>
      </c>
      <c r="P2819">
        <f t="shared" ref="P2819:P2882" si="265">IF(E2819=0,0,E2819/L2819)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E2883/D2883*100</f>
        <v>0</v>
      </c>
      <c r="P2883">
        <f t="shared" ref="P2883:P2946" si="271">IF(E2883=0,0,E2883/L2883)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E2947/D2947*100</f>
        <v>0</v>
      </c>
      <c r="P2947">
        <f t="shared" ref="P2947:P3010" si="277">IF(E2947=0,0,E2947/L2947)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E3011/D3011*100</f>
        <v>119.756</v>
      </c>
      <c r="P3011">
        <f t="shared" ref="P3011:P3074" si="283">IF(E3011=0,0,E3011/L3011)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E3075/D3075*100</f>
        <v>2.3035714285714284E-2</v>
      </c>
      <c r="P3075">
        <f t="shared" ref="P3075:P3138" si="289">IF(E3075=0,0,E3075/L3075)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E3139/D3139*100</f>
        <v>3.3333333333333335</v>
      </c>
      <c r="P3139">
        <f t="shared" ref="P3139:P3202" si="295">IF(E3139=0,0,E3139/L3139)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E3203/D3203*100</f>
        <v>1.25</v>
      </c>
      <c r="P3203">
        <f t="shared" ref="P3203:P3266" si="301">IF(E3203=0,0,E3203/L3203)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E3267/D3267*100</f>
        <v>164</v>
      </c>
      <c r="P3267">
        <f t="shared" ref="P3267:P3330" si="307">IF(E3267=0,0,E3267/L3267)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E3331/D3331*100</f>
        <v>116.8</v>
      </c>
      <c r="P3331">
        <f t="shared" ref="P3331:P3394" si="313">IF(E3331=0,0,E3331/L3331)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E3395/D3395*100</f>
        <v>105.80000000000001</v>
      </c>
      <c r="P3395">
        <f t="shared" ref="P3395:P3458" si="319">IF(E3395=0,0,E3395/L3395)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E3459/D3459*100</f>
        <v>140.19999999999999</v>
      </c>
      <c r="P3459">
        <f t="shared" ref="P3459:P3522" si="325">IF(E3459=0,0,E3459/L3459)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E3523/D3523*100</f>
        <v>169.42857142857144</v>
      </c>
      <c r="P3523">
        <f t="shared" ref="P3523:P3586" si="331">IF(E3523=0,0,E3523/L3523)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E3587/D3587*100</f>
        <v>119.11764705882352</v>
      </c>
      <c r="P3587">
        <f t="shared" ref="P3587:P3650" si="337">IF(E3587=0,0,E3587/L3587)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E3651/D3651*100</f>
        <v>104</v>
      </c>
      <c r="P3651">
        <f t="shared" ref="P3651:P3714" si="343">IF(E3651=0,0,E3651/L3651)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E3715/D3715*100</f>
        <v>101.49999999999999</v>
      </c>
      <c r="P3715">
        <f t="shared" ref="P3715:P3778" si="349">IF(E3715=0,0,E3715/L3715)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E3779/D3779*100</f>
        <v>143.19999999999999</v>
      </c>
      <c r="P3779">
        <f t="shared" ref="P3779:P3842" si="355">IF(E3779=0,0,E3779/L3779)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E3843/D3843*100</f>
        <v>8.7200000000000006</v>
      </c>
      <c r="P3843">
        <f t="shared" ref="P3843:P3906" si="361">IF(E3843=0,0,E3843/L3843)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E3907/D3907*100</f>
        <v>11.533333333333333</v>
      </c>
      <c r="P3907">
        <f t="shared" ref="P3907:P3970" si="367">IF(E3907=0,0,E3907/L3907)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E3971/D3971*100</f>
        <v>7.4690265486725664</v>
      </c>
      <c r="P3971">
        <f t="shared" ref="P3971:P4034" si="373">IF(E3971=0,0,E3971/L3971)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E4035/D4035*100</f>
        <v>25.698702928870294</v>
      </c>
      <c r="P4035">
        <f t="shared" ref="P4035:P4098" si="379">IF(E4035=0,0,E4035/L4035)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E4099/D4099*100</f>
        <v>0</v>
      </c>
      <c r="P4099">
        <f t="shared" ref="P4099:P4115" si="385">IF(E4099=0,0,E4099/L4099)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1" xr:uid="{FAB59BFA-1307-49D7-ACBD-B89207310945}"/>
  <conditionalFormatting sqref="F1:F4001">
    <cfRule type="cellIs" dxfId="3" priority="11" operator="equal">
      <formula>"successful"</formula>
    </cfRule>
    <cfRule type="cellIs" dxfId="2" priority="12" operator="equal">
      <formula>"live"</formula>
    </cfRule>
    <cfRule type="cellIs" dxfId="1" priority="13" operator="equal">
      <formula>"canceled"</formula>
    </cfRule>
    <cfRule type="cellIs" dxfId="0" priority="14" operator="equal">
      <formula>"failed"</formula>
    </cfRule>
  </conditionalFormatting>
  <conditionalFormatting sqref="O2:O4001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BB328-1ED6-4D5A-B043-D8D972540CB0}">
  <dimension ref="A1:F14"/>
  <sheetViews>
    <sheetView workbookViewId="0">
      <selection activeCell="P17" sqref="P17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10" t="s">
        <v>8223</v>
      </c>
      <c r="B1" t="s">
        <v>8319</v>
      </c>
    </row>
    <row r="3" spans="1:6" x14ac:dyDescent="0.25">
      <c r="A3" s="10" t="s">
        <v>8318</v>
      </c>
      <c r="B3" s="10" t="s">
        <v>8317</v>
      </c>
    </row>
    <row r="4" spans="1:6" x14ac:dyDescent="0.25">
      <c r="A4" s="10" t="s">
        <v>8310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</row>
    <row r="5" spans="1:6" x14ac:dyDescent="0.25">
      <c r="A5" s="11" t="s">
        <v>8397</v>
      </c>
      <c r="B5" s="13">
        <v>300</v>
      </c>
      <c r="C5" s="13">
        <v>40</v>
      </c>
      <c r="D5" s="13">
        <v>180</v>
      </c>
      <c r="E5" s="13"/>
      <c r="F5" s="13">
        <v>520</v>
      </c>
    </row>
    <row r="6" spans="1:6" x14ac:dyDescent="0.25">
      <c r="A6" s="11" t="s">
        <v>8312</v>
      </c>
      <c r="B6" s="13">
        <v>34</v>
      </c>
      <c r="C6" s="13">
        <v>20</v>
      </c>
      <c r="D6" s="13">
        <v>140</v>
      </c>
      <c r="E6" s="13">
        <v>6</v>
      </c>
      <c r="F6" s="13">
        <v>200</v>
      </c>
    </row>
    <row r="7" spans="1:6" x14ac:dyDescent="0.25">
      <c r="A7" s="11" t="s">
        <v>8398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5">
      <c r="A8" s="11" t="s">
        <v>8399</v>
      </c>
      <c r="B8" s="13"/>
      <c r="C8" s="13">
        <v>24</v>
      </c>
      <c r="D8" s="13"/>
      <c r="E8" s="13"/>
      <c r="F8" s="13">
        <v>24</v>
      </c>
    </row>
    <row r="9" spans="1:6" x14ac:dyDescent="0.25">
      <c r="A9" s="11" t="s">
        <v>8313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5">
      <c r="A10" s="11" t="s">
        <v>8314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5">
      <c r="A11" s="11" t="s">
        <v>8400</v>
      </c>
      <c r="B11" s="13">
        <v>80</v>
      </c>
      <c r="C11" s="13">
        <v>30</v>
      </c>
      <c r="D11" s="13">
        <v>127</v>
      </c>
      <c r="E11" s="13"/>
      <c r="F11" s="13">
        <v>237</v>
      </c>
    </row>
    <row r="12" spans="1:6" x14ac:dyDescent="0.25">
      <c r="A12" s="11" t="s">
        <v>8315</v>
      </c>
      <c r="B12" s="13">
        <v>209</v>
      </c>
      <c r="C12" s="13">
        <v>178</v>
      </c>
      <c r="D12" s="13">
        <v>213</v>
      </c>
      <c r="E12" s="13"/>
      <c r="F12" s="13">
        <v>600</v>
      </c>
    </row>
    <row r="13" spans="1:6" x14ac:dyDescent="0.25">
      <c r="A13" s="11" t="s">
        <v>8316</v>
      </c>
      <c r="B13" s="13">
        <v>839</v>
      </c>
      <c r="C13" s="13">
        <v>37</v>
      </c>
      <c r="D13" s="13">
        <v>493</v>
      </c>
      <c r="E13" s="13">
        <v>24</v>
      </c>
      <c r="F13" s="13">
        <v>1393</v>
      </c>
    </row>
    <row r="14" spans="1:6" x14ac:dyDescent="0.25">
      <c r="A14" s="11" t="s">
        <v>8311</v>
      </c>
      <c r="B14" s="13">
        <v>2185</v>
      </c>
      <c r="C14" s="13">
        <v>349</v>
      </c>
      <c r="D14" s="13">
        <v>1530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E30B-43AB-47F8-8C40-627BC17DB689}">
  <dimension ref="A1:F47"/>
  <sheetViews>
    <sheetView workbookViewId="0">
      <selection activeCell="Q14" sqref="Q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8319</v>
      </c>
    </row>
    <row r="2" spans="1:6" x14ac:dyDescent="0.25">
      <c r="A2" s="10" t="s">
        <v>8376</v>
      </c>
      <c r="B2" t="s">
        <v>8319</v>
      </c>
    </row>
    <row r="4" spans="1:6" x14ac:dyDescent="0.25">
      <c r="A4" s="10" t="s">
        <v>8318</v>
      </c>
      <c r="B4" s="10" t="s">
        <v>8317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8320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1" t="s">
        <v>8321</v>
      </c>
      <c r="B7" s="13"/>
      <c r="C7" s="13"/>
      <c r="D7" s="13">
        <v>20</v>
      </c>
      <c r="E7" s="13"/>
      <c r="F7" s="13">
        <v>20</v>
      </c>
    </row>
    <row r="8" spans="1:6" x14ac:dyDescent="0.25">
      <c r="A8" s="11" t="s">
        <v>8322</v>
      </c>
      <c r="B8" s="13"/>
      <c r="C8" s="13"/>
      <c r="D8" s="13">
        <v>24</v>
      </c>
      <c r="E8" s="13"/>
      <c r="F8" s="13">
        <v>24</v>
      </c>
    </row>
    <row r="9" spans="1:6" x14ac:dyDescent="0.25">
      <c r="A9" s="11" t="s">
        <v>8323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1" t="s">
        <v>8324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1" t="s">
        <v>8325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1" t="s">
        <v>8326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1" t="s">
        <v>8327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1" t="s">
        <v>8328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1" t="s">
        <v>8329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1" t="s">
        <v>8330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1" t="s">
        <v>8331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1" t="s">
        <v>8332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1" t="s">
        <v>8333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1" t="s">
        <v>8334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1" t="s">
        <v>8335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1" t="s">
        <v>8336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1" t="s">
        <v>8337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1" t="s">
        <v>8338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1" t="s">
        <v>8339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1" t="s">
        <v>8340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1" t="s">
        <v>8341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1" t="s">
        <v>8342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1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1" t="s">
        <v>8344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1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1" t="s">
        <v>8346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1" t="s">
        <v>8347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1" t="s">
        <v>8348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1" t="s">
        <v>8349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1" t="s">
        <v>8350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1" t="s">
        <v>8351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1" t="s">
        <v>8352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1" t="s">
        <v>8353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1" t="s">
        <v>8354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1" t="s">
        <v>8355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1" t="s">
        <v>8356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1" t="s">
        <v>8357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1" t="s">
        <v>8358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1" t="s">
        <v>8359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1" t="s">
        <v>8360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1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16814-EBC4-4012-A5BA-3733FB8FFB5A}">
  <dimension ref="A1:E18"/>
  <sheetViews>
    <sheetView workbookViewId="0">
      <selection activeCell="H4" sqref="H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8376</v>
      </c>
      <c r="B1" t="s">
        <v>8319</v>
      </c>
    </row>
    <row r="2" spans="1:5" x14ac:dyDescent="0.25">
      <c r="A2" s="10" t="s">
        <v>8375</v>
      </c>
      <c r="B2" t="s">
        <v>8319</v>
      </c>
    </row>
    <row r="4" spans="1:5" x14ac:dyDescent="0.25">
      <c r="A4" s="10" t="s">
        <v>8318</v>
      </c>
      <c r="B4" s="10" t="s">
        <v>8317</v>
      </c>
    </row>
    <row r="5" spans="1:5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2" t="s">
        <v>8369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2" t="s">
        <v>8370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2" t="s">
        <v>8371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2" t="s">
        <v>8372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2" t="s">
        <v>8363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2" t="s">
        <v>8373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2" t="s">
        <v>8364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2" t="s">
        <v>8365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2" t="s">
        <v>8366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2" t="s">
        <v>8367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2" t="s">
        <v>8368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2" t="s">
        <v>8374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2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6FB94-CCDC-419C-A488-01D026F1A5CD}">
  <dimension ref="A1:I123"/>
  <sheetViews>
    <sheetView workbookViewId="0">
      <selection activeCell="U7" sqref="U7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</cols>
  <sheetData>
    <row r="1" spans="1:9" x14ac:dyDescent="0.25">
      <c r="A1" t="s">
        <v>8401</v>
      </c>
    </row>
    <row r="2" spans="1:9" ht="15.75" thickBot="1" x14ac:dyDescent="0.3"/>
    <row r="3" spans="1:9" x14ac:dyDescent="0.25">
      <c r="A3" s="19" t="s">
        <v>8402</v>
      </c>
      <c r="B3" s="19"/>
    </row>
    <row r="4" spans="1:9" x14ac:dyDescent="0.25">
      <c r="A4" s="16" t="s">
        <v>8403</v>
      </c>
      <c r="B4" s="16">
        <v>0.958143069724255</v>
      </c>
    </row>
    <row r="5" spans="1:9" x14ac:dyDescent="0.25">
      <c r="A5" s="16" t="s">
        <v>8404</v>
      </c>
      <c r="B5" s="16">
        <v>0.91803814206061851</v>
      </c>
    </row>
    <row r="6" spans="1:9" x14ac:dyDescent="0.25">
      <c r="A6" s="16" t="s">
        <v>8405</v>
      </c>
      <c r="B6" s="16">
        <v>0.91719317445299597</v>
      </c>
    </row>
    <row r="7" spans="1:9" x14ac:dyDescent="0.25">
      <c r="A7" s="16" t="s">
        <v>8406</v>
      </c>
      <c r="B7" s="16">
        <v>3055.7512828416193</v>
      </c>
    </row>
    <row r="8" spans="1:9" ht="15.75" thickBot="1" x14ac:dyDescent="0.3">
      <c r="A8" s="17" t="s">
        <v>8407</v>
      </c>
      <c r="B8" s="17">
        <v>99</v>
      </c>
    </row>
    <row r="10" spans="1:9" ht="15.75" thickBot="1" x14ac:dyDescent="0.3">
      <c r="A10" t="s">
        <v>8408</v>
      </c>
    </row>
    <row r="11" spans="1:9" x14ac:dyDescent="0.25">
      <c r="A11" s="18"/>
      <c r="B11" s="18" t="s">
        <v>8413</v>
      </c>
      <c r="C11" s="18" t="s">
        <v>8414</v>
      </c>
      <c r="D11" s="18" t="s">
        <v>8415</v>
      </c>
      <c r="E11" s="18" t="s">
        <v>8416</v>
      </c>
      <c r="F11" s="18" t="s">
        <v>8417</v>
      </c>
    </row>
    <row r="12" spans="1:9" x14ac:dyDescent="0.25">
      <c r="A12" s="16" t="s">
        <v>8409</v>
      </c>
      <c r="B12" s="16">
        <v>1</v>
      </c>
      <c r="C12" s="16">
        <v>10145107903.731197</v>
      </c>
      <c r="D12" s="16">
        <v>10145107903.731197</v>
      </c>
      <c r="E12" s="16">
        <v>1086.477320288916</v>
      </c>
      <c r="F12" s="16">
        <v>1.7210194530489988E-54</v>
      </c>
    </row>
    <row r="13" spans="1:9" x14ac:dyDescent="0.25">
      <c r="A13" s="16" t="s">
        <v>8410</v>
      </c>
      <c r="B13" s="16">
        <v>97</v>
      </c>
      <c r="C13" s="16">
        <v>905748742.55105555</v>
      </c>
      <c r="D13" s="16">
        <v>9337615.9025882017</v>
      </c>
      <c r="E13" s="16"/>
      <c r="F13" s="16"/>
    </row>
    <row r="14" spans="1:9" ht="15.75" thickBot="1" x14ac:dyDescent="0.3">
      <c r="A14" s="17" t="s">
        <v>8411</v>
      </c>
      <c r="B14" s="17">
        <v>98</v>
      </c>
      <c r="C14" s="17">
        <v>11050856646.282253</v>
      </c>
      <c r="D14" s="17"/>
      <c r="E14" s="17"/>
      <c r="F14" s="17"/>
    </row>
    <row r="15" spans="1:9" ht="15.75" thickBot="1" x14ac:dyDescent="0.3"/>
    <row r="16" spans="1:9" x14ac:dyDescent="0.25">
      <c r="A16" s="18"/>
      <c r="B16" s="18" t="s">
        <v>8418</v>
      </c>
      <c r="C16" s="18" t="s">
        <v>8406</v>
      </c>
      <c r="D16" s="18" t="s">
        <v>8419</v>
      </c>
      <c r="E16" s="18" t="s">
        <v>8420</v>
      </c>
      <c r="F16" s="18" t="s">
        <v>8421</v>
      </c>
      <c r="G16" s="18" t="s">
        <v>8422</v>
      </c>
      <c r="H16" s="18" t="s">
        <v>8423</v>
      </c>
      <c r="I16" s="18" t="s">
        <v>8424</v>
      </c>
    </row>
    <row r="17" spans="1:9" x14ac:dyDescent="0.25">
      <c r="A17" s="16" t="s">
        <v>8412</v>
      </c>
      <c r="B17" s="16">
        <v>-95.451823556421914</v>
      </c>
      <c r="C17" s="16">
        <v>391.25189691061149</v>
      </c>
      <c r="D17" s="16">
        <v>-0.24396513936449896</v>
      </c>
      <c r="E17" s="16">
        <v>0.80777308127289249</v>
      </c>
      <c r="F17" s="16">
        <v>-871.97853492686545</v>
      </c>
      <c r="G17" s="16">
        <v>681.07488781402162</v>
      </c>
      <c r="H17" s="16">
        <v>-871.97853492686545</v>
      </c>
      <c r="I17" s="16">
        <v>681.07488781402162</v>
      </c>
    </row>
    <row r="18" spans="1:9" ht="15.75" thickBot="1" x14ac:dyDescent="0.3">
      <c r="A18" s="17" t="s">
        <v>8425</v>
      </c>
      <c r="B18" s="17">
        <v>1.2304974830821591</v>
      </c>
      <c r="C18" s="17">
        <v>3.7331066487443942E-2</v>
      </c>
      <c r="D18" s="17">
        <v>32.961755418801893</v>
      </c>
      <c r="E18" s="17">
        <v>1.7210194530489988E-54</v>
      </c>
      <c r="F18" s="17">
        <v>1.1564056498658994</v>
      </c>
      <c r="G18" s="17">
        <v>1.3045893162984188</v>
      </c>
      <c r="H18" s="17">
        <v>1.1564056498658994</v>
      </c>
      <c r="I18" s="17">
        <v>1.3045893162984188</v>
      </c>
    </row>
    <row r="22" spans="1:9" x14ac:dyDescent="0.25">
      <c r="A22" t="s">
        <v>8426</v>
      </c>
    </row>
    <row r="23" spans="1:9" ht="15.75" thickBot="1" x14ac:dyDescent="0.3"/>
    <row r="24" spans="1:9" x14ac:dyDescent="0.25">
      <c r="A24" s="18" t="s">
        <v>8427</v>
      </c>
      <c r="B24" s="18" t="s">
        <v>8428</v>
      </c>
      <c r="C24" s="18" t="s">
        <v>8429</v>
      </c>
    </row>
    <row r="25" spans="1:9" x14ac:dyDescent="0.25">
      <c r="A25" s="16">
        <v>1</v>
      </c>
      <c r="B25" s="16">
        <v>10363.776782641929</v>
      </c>
      <c r="C25" s="16">
        <v>1269.2232173580705</v>
      </c>
    </row>
    <row r="26" spans="1:9" x14ac:dyDescent="0.25">
      <c r="A26" s="16">
        <v>2</v>
      </c>
      <c r="B26" s="16">
        <v>12547.909815112762</v>
      </c>
      <c r="C26" s="16">
        <v>2105.0901848872381</v>
      </c>
    </row>
    <row r="27" spans="1:9" x14ac:dyDescent="0.25">
      <c r="A27" s="16">
        <v>3</v>
      </c>
      <c r="B27" s="16">
        <v>519.79691798465763</v>
      </c>
      <c r="C27" s="16">
        <v>5.2030820153423747</v>
      </c>
    </row>
    <row r="28" spans="1:9" x14ac:dyDescent="0.25">
      <c r="A28" s="16">
        <v>4</v>
      </c>
      <c r="B28" s="16">
        <v>12209.523007265168</v>
      </c>
      <c r="C28" s="16">
        <v>-1819.5230072651684</v>
      </c>
    </row>
    <row r="29" spans="1:9" x14ac:dyDescent="0.25">
      <c r="A29" s="16">
        <v>5</v>
      </c>
      <c r="B29" s="16">
        <v>54046.437432058578</v>
      </c>
      <c r="C29" s="16">
        <v>69.842567941421294</v>
      </c>
    </row>
    <row r="30" spans="1:9" x14ac:dyDescent="0.25">
      <c r="A30" s="16">
        <v>6</v>
      </c>
      <c r="B30" s="16">
        <v>4825.3076112891322</v>
      </c>
      <c r="C30" s="16">
        <v>-435.30761128913218</v>
      </c>
    </row>
    <row r="31" spans="1:9" x14ac:dyDescent="0.25">
      <c r="A31" s="16">
        <v>7</v>
      </c>
      <c r="B31" s="16">
        <v>9748.5280411008498</v>
      </c>
      <c r="C31" s="16">
        <v>-1229.5280411008498</v>
      </c>
    </row>
    <row r="32" spans="1:9" x14ac:dyDescent="0.25">
      <c r="A32" s="16">
        <v>8</v>
      </c>
      <c r="B32" s="16">
        <v>10979.025524183009</v>
      </c>
      <c r="C32" s="16">
        <v>-1869.0255241830091</v>
      </c>
    </row>
    <row r="33" spans="1:3" x14ac:dyDescent="0.25">
      <c r="A33" s="16">
        <v>9</v>
      </c>
      <c r="B33" s="16">
        <v>4211.2893672311347</v>
      </c>
      <c r="C33" s="16">
        <v>-709.76936723113477</v>
      </c>
    </row>
    <row r="34" spans="1:3" x14ac:dyDescent="0.25">
      <c r="A34" s="16">
        <v>10</v>
      </c>
      <c r="B34" s="16">
        <v>519.79691798465763</v>
      </c>
      <c r="C34" s="16">
        <v>110.19308201534238</v>
      </c>
    </row>
    <row r="35" spans="1:3" x14ac:dyDescent="0.25">
      <c r="A35" s="16">
        <v>11</v>
      </c>
      <c r="B35" s="16">
        <v>3596.0406256900555</v>
      </c>
      <c r="C35" s="16">
        <v>-581.04062569005555</v>
      </c>
    </row>
    <row r="36" spans="1:3" x14ac:dyDescent="0.25">
      <c r="A36" s="16">
        <v>12</v>
      </c>
      <c r="B36" s="16">
        <v>6057.0355918543737</v>
      </c>
      <c r="C36" s="16">
        <v>-32.035591854373706</v>
      </c>
    </row>
    <row r="37" spans="1:3" x14ac:dyDescent="0.25">
      <c r="A37" s="16">
        <v>13</v>
      </c>
      <c r="B37" s="16">
        <v>36819.472668908347</v>
      </c>
      <c r="C37" s="16">
        <v>12768.527331091653</v>
      </c>
    </row>
    <row r="38" spans="1:3" x14ac:dyDescent="0.25">
      <c r="A38" s="16">
        <v>14</v>
      </c>
      <c r="B38" s="16">
        <v>4211.2893672311347</v>
      </c>
      <c r="C38" s="16">
        <v>1387.7106327688653</v>
      </c>
    </row>
    <row r="39" spans="1:3" x14ac:dyDescent="0.25">
      <c r="A39" s="16">
        <v>15</v>
      </c>
      <c r="B39" s="16">
        <v>7287.533074936533</v>
      </c>
      <c r="C39" s="16">
        <v>-1231.533074936533</v>
      </c>
    </row>
    <row r="40" spans="1:3" x14ac:dyDescent="0.25">
      <c r="A40" s="16">
        <v>16</v>
      </c>
      <c r="B40" s="16">
        <v>2365.5431426078962</v>
      </c>
      <c r="C40" s="16">
        <v>-233.54314260789624</v>
      </c>
    </row>
    <row r="41" spans="1:3" x14ac:dyDescent="0.25">
      <c r="A41" s="16">
        <v>17</v>
      </c>
      <c r="B41" s="16">
        <v>14670.517973429487</v>
      </c>
      <c r="C41" s="16">
        <v>-2641.517973429487</v>
      </c>
    </row>
    <row r="42" spans="1:3" x14ac:dyDescent="0.25">
      <c r="A42" s="16">
        <v>18</v>
      </c>
      <c r="B42" s="16">
        <v>1750.2944010668168</v>
      </c>
      <c r="C42" s="16">
        <v>-240.29440106681682</v>
      </c>
    </row>
    <row r="43" spans="1:3" x14ac:dyDescent="0.25">
      <c r="A43" s="16">
        <v>19</v>
      </c>
      <c r="B43" s="16">
        <v>36819.472668908347</v>
      </c>
      <c r="C43" s="16">
        <v>-4923.1426689083455</v>
      </c>
    </row>
    <row r="44" spans="1:3" x14ac:dyDescent="0.25">
      <c r="A44" s="16">
        <v>20</v>
      </c>
      <c r="B44" s="16">
        <v>950.47103706341341</v>
      </c>
      <c r="C44" s="16">
        <v>284.52896293658659</v>
      </c>
    </row>
    <row r="45" spans="1:3" x14ac:dyDescent="0.25">
      <c r="A45" s="16">
        <v>21</v>
      </c>
      <c r="B45" s="16">
        <v>2365.5431426078962</v>
      </c>
      <c r="C45" s="16">
        <v>-361.54314260789624</v>
      </c>
    </row>
    <row r="46" spans="1:3" x14ac:dyDescent="0.25">
      <c r="A46" s="16">
        <v>22</v>
      </c>
      <c r="B46" s="16">
        <v>22668.751613463523</v>
      </c>
      <c r="C46" s="16">
        <v>-2478.7516134635225</v>
      </c>
    </row>
    <row r="47" spans="1:3" x14ac:dyDescent="0.25">
      <c r="A47" s="16">
        <v>23</v>
      </c>
      <c r="B47" s="16">
        <v>335.22229552233375</v>
      </c>
      <c r="C47" s="16">
        <v>74.777704477666248</v>
      </c>
    </row>
    <row r="48" spans="1:3" x14ac:dyDescent="0.25">
      <c r="A48" s="16">
        <v>24</v>
      </c>
      <c r="B48" s="16">
        <v>2365.5431426078962</v>
      </c>
      <c r="C48" s="16">
        <v>4.4568573921037569</v>
      </c>
    </row>
    <row r="49" spans="1:3" x14ac:dyDescent="0.25">
      <c r="A49" s="16">
        <v>25</v>
      </c>
      <c r="B49" s="16">
        <v>42971.960084319144</v>
      </c>
      <c r="C49" s="16">
        <v>-4889.2700843191415</v>
      </c>
    </row>
    <row r="50" spans="1:3" x14ac:dyDescent="0.25">
      <c r="A50" s="16">
        <v>26</v>
      </c>
      <c r="B50" s="16">
        <v>642.84666629287358</v>
      </c>
      <c r="C50" s="16">
        <v>157.15333370712642</v>
      </c>
    </row>
    <row r="51" spans="1:3" x14ac:dyDescent="0.25">
      <c r="A51" s="16">
        <v>27</v>
      </c>
      <c r="B51" s="16">
        <v>1442.670030296277</v>
      </c>
      <c r="C51" s="16">
        <v>497.32996970372301</v>
      </c>
    </row>
    <row r="52" spans="1:3" x14ac:dyDescent="0.25">
      <c r="A52" s="16">
        <v>28</v>
      </c>
      <c r="B52" s="16">
        <v>24514.497838086761</v>
      </c>
      <c r="C52" s="16">
        <v>-2169.4978380867615</v>
      </c>
    </row>
    <row r="53" spans="1:3" x14ac:dyDescent="0.25">
      <c r="A53" s="16">
        <v>29</v>
      </c>
      <c r="B53" s="16">
        <v>14670.517973429487</v>
      </c>
      <c r="C53" s="16">
        <v>-2628.517973429487</v>
      </c>
    </row>
    <row r="54" spans="1:3" x14ac:dyDescent="0.25">
      <c r="A54" s="16">
        <v>30</v>
      </c>
      <c r="B54" s="16">
        <v>3596.0406256900555</v>
      </c>
      <c r="C54" s="16">
        <v>103.95937430994445</v>
      </c>
    </row>
    <row r="55" spans="1:3" x14ac:dyDescent="0.25">
      <c r="A55" s="16">
        <v>31</v>
      </c>
      <c r="B55" s="16">
        <v>4826.5381087722144</v>
      </c>
      <c r="C55" s="16">
        <v>-774.54810877221462</v>
      </c>
    </row>
    <row r="56" spans="1:3" x14ac:dyDescent="0.25">
      <c r="A56" s="16">
        <v>32</v>
      </c>
      <c r="B56" s="16">
        <v>-79.455356276353839</v>
      </c>
      <c r="C56" s="16">
        <v>92.455356276353839</v>
      </c>
    </row>
    <row r="57" spans="1:3" x14ac:dyDescent="0.25">
      <c r="A57" s="16">
        <v>33</v>
      </c>
      <c r="B57" s="16">
        <v>34912.201570131001</v>
      </c>
      <c r="C57" s="16">
        <v>-6392.2015701310011</v>
      </c>
    </row>
    <row r="58" spans="1:3" x14ac:dyDescent="0.25">
      <c r="A58" s="16">
        <v>34</v>
      </c>
      <c r="B58" s="16">
        <v>6364.6599626249135</v>
      </c>
      <c r="C58" s="16">
        <v>-1004.6599626249135</v>
      </c>
    </row>
    <row r="59" spans="1:3" x14ac:dyDescent="0.25">
      <c r="A59" s="16">
        <v>35</v>
      </c>
      <c r="B59" s="16">
        <v>3103.8416324571917</v>
      </c>
      <c r="C59" s="16">
        <v>288.15836754280826</v>
      </c>
    </row>
    <row r="60" spans="1:3" x14ac:dyDescent="0.25">
      <c r="A60" s="16">
        <v>36</v>
      </c>
      <c r="B60" s="16">
        <v>1135.0456595257372</v>
      </c>
      <c r="C60" s="16">
        <v>529.95434047426284</v>
      </c>
    </row>
    <row r="61" spans="1:3" x14ac:dyDescent="0.25">
      <c r="A61" s="16">
        <v>37</v>
      </c>
      <c r="B61" s="16">
        <v>7287.533074936533</v>
      </c>
      <c r="C61" s="16">
        <v>1241.466925063467</v>
      </c>
    </row>
    <row r="62" spans="1:3" x14ac:dyDescent="0.25">
      <c r="A62" s="16">
        <v>38</v>
      </c>
      <c r="B62" s="16">
        <v>26975.49280425108</v>
      </c>
      <c r="C62" s="16">
        <v>13381.50719574892</v>
      </c>
    </row>
    <row r="63" spans="1:3" x14ac:dyDescent="0.25">
      <c r="A63" s="16">
        <v>39</v>
      </c>
      <c r="B63" s="16">
        <v>2980.7918841489759</v>
      </c>
      <c r="C63" s="16">
        <v>-229.7918841489759</v>
      </c>
    </row>
    <row r="64" spans="1:3" x14ac:dyDescent="0.25">
      <c r="A64" s="16">
        <v>40</v>
      </c>
      <c r="B64" s="16">
        <v>30666.985253497558</v>
      </c>
      <c r="C64" s="16">
        <v>2078.014746502442</v>
      </c>
    </row>
    <row r="65" spans="1:3" x14ac:dyDescent="0.25">
      <c r="A65" s="16">
        <v>41</v>
      </c>
      <c r="B65" s="16">
        <v>2365.5431426078962</v>
      </c>
      <c r="C65" s="16">
        <v>-338.54314260789624</v>
      </c>
    </row>
    <row r="66" spans="1:3" x14ac:dyDescent="0.25">
      <c r="A66" s="16">
        <v>42</v>
      </c>
      <c r="B66" s="16">
        <v>2365.5431426078962</v>
      </c>
      <c r="C66" s="16">
        <v>-365.54314260789624</v>
      </c>
    </row>
    <row r="67" spans="1:3" x14ac:dyDescent="0.25">
      <c r="A67" s="16">
        <v>43</v>
      </c>
      <c r="B67" s="16">
        <v>17131.512939593806</v>
      </c>
      <c r="C67" s="16">
        <v>2728.4870604061944</v>
      </c>
    </row>
    <row r="68" spans="1:3" x14ac:dyDescent="0.25">
      <c r="A68" s="16">
        <v>44</v>
      </c>
      <c r="B68" s="16">
        <v>12209.523007265168</v>
      </c>
      <c r="C68" s="16">
        <v>18656.476992734832</v>
      </c>
    </row>
    <row r="69" spans="1:3" x14ac:dyDescent="0.25">
      <c r="A69" s="16">
        <v>45</v>
      </c>
      <c r="B69" s="16">
        <v>2365.5431426078962</v>
      </c>
      <c r="C69" s="16">
        <v>-365.54314260789624</v>
      </c>
    </row>
    <row r="70" spans="1:3" x14ac:dyDescent="0.25">
      <c r="A70" s="16">
        <v>46</v>
      </c>
      <c r="B70" s="16">
        <v>6057.0355918543737</v>
      </c>
      <c r="C70" s="16">
        <v>-57.035591854373706</v>
      </c>
    </row>
    <row r="71" spans="1:3" x14ac:dyDescent="0.25">
      <c r="A71" s="16">
        <v>47</v>
      </c>
      <c r="B71" s="16">
        <v>10240.727034333715</v>
      </c>
      <c r="C71" s="16">
        <v>-1490.727034333715</v>
      </c>
    </row>
    <row r="72" spans="1:3" x14ac:dyDescent="0.25">
      <c r="A72" s="16">
        <v>48</v>
      </c>
      <c r="B72" s="16">
        <v>6057.0355918543737</v>
      </c>
      <c r="C72" s="16">
        <v>-676.48559185437352</v>
      </c>
    </row>
    <row r="73" spans="1:3" x14ac:dyDescent="0.25">
      <c r="A73" s="16">
        <v>49</v>
      </c>
      <c r="B73" s="16">
        <v>2365.5431426078962</v>
      </c>
      <c r="C73" s="16">
        <v>-206.54314260789624</v>
      </c>
    </row>
    <row r="74" spans="1:3" x14ac:dyDescent="0.25">
      <c r="A74" s="16">
        <v>50</v>
      </c>
      <c r="B74" s="16">
        <v>14670.517973429487</v>
      </c>
      <c r="C74" s="16">
        <v>-2670.517973429487</v>
      </c>
    </row>
    <row r="75" spans="1:3" x14ac:dyDescent="0.25">
      <c r="A75" s="16">
        <v>51</v>
      </c>
      <c r="B75" s="16">
        <v>642.84666629287358</v>
      </c>
      <c r="C75" s="16">
        <v>-42.846666292873579</v>
      </c>
    </row>
    <row r="76" spans="1:3" x14ac:dyDescent="0.25">
      <c r="A76" s="16">
        <v>52</v>
      </c>
      <c r="B76" s="16">
        <v>13440.020490347328</v>
      </c>
      <c r="C76" s="16">
        <v>641.97950965267228</v>
      </c>
    </row>
    <row r="77" spans="1:3" x14ac:dyDescent="0.25">
      <c r="A77" s="16">
        <v>53</v>
      </c>
      <c r="B77" s="16">
        <v>12209.523007265168</v>
      </c>
      <c r="C77" s="16">
        <v>-588.52300726516842</v>
      </c>
    </row>
    <row r="78" spans="1:3" x14ac:dyDescent="0.25">
      <c r="A78" s="16">
        <v>54</v>
      </c>
      <c r="B78" s="16">
        <v>3596.0406256900555</v>
      </c>
      <c r="C78" s="16">
        <v>-307.04062569005555</v>
      </c>
    </row>
    <row r="79" spans="1:3" x14ac:dyDescent="0.25">
      <c r="A79" s="16">
        <v>55</v>
      </c>
      <c r="B79" s="16">
        <v>12209.523007265168</v>
      </c>
      <c r="C79" s="16">
        <v>-2109.5230072651684</v>
      </c>
    </row>
    <row r="80" spans="1:3" x14ac:dyDescent="0.25">
      <c r="A80" s="16">
        <v>56</v>
      </c>
      <c r="B80" s="16">
        <v>10486.826530950148</v>
      </c>
      <c r="C80" s="16">
        <v>603.17346904985243</v>
      </c>
    </row>
    <row r="81" spans="1:3" x14ac:dyDescent="0.25">
      <c r="A81" s="16">
        <v>57</v>
      </c>
      <c r="B81" s="16">
        <v>9748.5280411008498</v>
      </c>
      <c r="C81" s="16">
        <v>-1167.5280411008498</v>
      </c>
    </row>
    <row r="82" spans="1:3" x14ac:dyDescent="0.25">
      <c r="A82" s="16">
        <v>58</v>
      </c>
      <c r="B82" s="16">
        <v>18362.010422675965</v>
      </c>
      <c r="C82" s="16">
        <v>-3077.0104226759649</v>
      </c>
    </row>
    <row r="83" spans="1:3" x14ac:dyDescent="0.25">
      <c r="A83" s="16">
        <v>59</v>
      </c>
      <c r="B83" s="16">
        <v>12209.523007265168</v>
      </c>
      <c r="C83" s="16">
        <v>-1918.5230072651684</v>
      </c>
    </row>
    <row r="84" spans="1:3" x14ac:dyDescent="0.25">
      <c r="A84" s="16">
        <v>60</v>
      </c>
      <c r="B84" s="16">
        <v>24514.497838086761</v>
      </c>
      <c r="C84" s="16">
        <v>-4489.3578380867621</v>
      </c>
    </row>
    <row r="85" spans="1:3" x14ac:dyDescent="0.25">
      <c r="A85" s="16">
        <v>61</v>
      </c>
      <c r="B85" s="16">
        <v>5441.7868503132941</v>
      </c>
      <c r="C85" s="16">
        <v>-793.45685031329413</v>
      </c>
    </row>
    <row r="86" spans="1:3" x14ac:dyDescent="0.25">
      <c r="A86" s="16">
        <v>62</v>
      </c>
      <c r="B86" s="16">
        <v>6057.0355918543737</v>
      </c>
      <c r="C86" s="16">
        <v>1357.9644081456263</v>
      </c>
    </row>
    <row r="87" spans="1:3" x14ac:dyDescent="0.25">
      <c r="A87" s="16">
        <v>63</v>
      </c>
      <c r="B87" s="16">
        <v>3596.0406256900555</v>
      </c>
      <c r="C87" s="16">
        <v>1045.9593743099445</v>
      </c>
    </row>
    <row r="88" spans="1:3" x14ac:dyDescent="0.25">
      <c r="A88" s="16">
        <v>64</v>
      </c>
      <c r="B88" s="16">
        <v>2365.5431426078962</v>
      </c>
      <c r="C88" s="16">
        <v>-95.173142607896352</v>
      </c>
    </row>
    <row r="89" spans="1:3" x14ac:dyDescent="0.25">
      <c r="A89" s="16">
        <v>65</v>
      </c>
      <c r="B89" s="16">
        <v>1381.1451561421691</v>
      </c>
      <c r="C89" s="16">
        <v>698.85484385783093</v>
      </c>
    </row>
    <row r="90" spans="1:3" x14ac:dyDescent="0.25">
      <c r="A90" s="16">
        <v>66</v>
      </c>
      <c r="B90" s="16">
        <v>8518.0305580186905</v>
      </c>
      <c r="C90" s="16">
        <v>-991.0305580186905</v>
      </c>
    </row>
    <row r="91" spans="1:3" x14ac:dyDescent="0.25">
      <c r="A91" s="16">
        <v>67</v>
      </c>
      <c r="B91" s="16">
        <v>2365.5431426078962</v>
      </c>
      <c r="C91" s="16">
        <v>6.4568573921037569</v>
      </c>
    </row>
    <row r="92" spans="1:3" x14ac:dyDescent="0.25">
      <c r="A92" s="16">
        <v>68</v>
      </c>
      <c r="B92" s="16">
        <v>2365.5431426078962</v>
      </c>
      <c r="C92" s="16">
        <v>-40.543142607896243</v>
      </c>
    </row>
    <row r="93" spans="1:3" x14ac:dyDescent="0.25">
      <c r="A93" s="16">
        <v>69</v>
      </c>
      <c r="B93" s="16">
        <v>642.84666629287358</v>
      </c>
      <c r="C93" s="16">
        <v>120.15333370712642</v>
      </c>
    </row>
    <row r="94" spans="1:3" x14ac:dyDescent="0.25">
      <c r="A94" s="16">
        <v>70</v>
      </c>
      <c r="B94" s="16">
        <v>12209.523007265168</v>
      </c>
      <c r="C94" s="16">
        <v>-1115.2930072651689</v>
      </c>
    </row>
    <row r="95" spans="1:3" x14ac:dyDescent="0.25">
      <c r="A95" s="16">
        <v>71</v>
      </c>
      <c r="B95" s="16">
        <v>519.79691798465763</v>
      </c>
      <c r="C95" s="16">
        <v>116.20308201534237</v>
      </c>
    </row>
    <row r="96" spans="1:3" x14ac:dyDescent="0.25">
      <c r="A96" s="16">
        <v>72</v>
      </c>
      <c r="B96" s="16">
        <v>2119.4436459914646</v>
      </c>
      <c r="C96" s="16">
        <v>111.55635400853544</v>
      </c>
    </row>
    <row r="97" spans="1:3" x14ac:dyDescent="0.25">
      <c r="A97" s="16">
        <v>73</v>
      </c>
      <c r="B97" s="16">
        <v>2611.6426392243279</v>
      </c>
      <c r="C97" s="16">
        <v>-226.64263922432792</v>
      </c>
    </row>
    <row r="98" spans="1:3" x14ac:dyDescent="0.25">
      <c r="A98" s="16">
        <v>74</v>
      </c>
      <c r="B98" s="16">
        <v>1011.9959112175213</v>
      </c>
      <c r="C98" s="16">
        <v>-111.99591121752132</v>
      </c>
    </row>
    <row r="99" spans="1:3" x14ac:dyDescent="0.25">
      <c r="A99" s="16">
        <v>75</v>
      </c>
      <c r="B99" s="16">
        <v>519.79691798465763</v>
      </c>
      <c r="C99" s="16">
        <v>44.863082015342343</v>
      </c>
    </row>
    <row r="100" spans="1:3" x14ac:dyDescent="0.25">
      <c r="A100" s="16">
        <v>76</v>
      </c>
      <c r="B100" s="16">
        <v>4211.2893672311347</v>
      </c>
      <c r="C100" s="16">
        <v>-171.28936723113475</v>
      </c>
    </row>
    <row r="101" spans="1:3" x14ac:dyDescent="0.25">
      <c r="A101" s="16">
        <v>77</v>
      </c>
      <c r="B101" s="16">
        <v>273.69742136822583</v>
      </c>
      <c r="C101" s="16">
        <v>186.30257863177417</v>
      </c>
    </row>
    <row r="102" spans="1:3" x14ac:dyDescent="0.25">
      <c r="A102" s="16">
        <v>78</v>
      </c>
      <c r="B102" s="16">
        <v>396.74716967644173</v>
      </c>
      <c r="C102" s="16">
        <v>1173.2528303235583</v>
      </c>
    </row>
    <row r="103" spans="1:3" x14ac:dyDescent="0.25">
      <c r="A103" s="16">
        <v>79</v>
      </c>
      <c r="B103" s="16">
        <v>-33.926949402313959</v>
      </c>
      <c r="C103" s="16">
        <v>1384.926949402314</v>
      </c>
    </row>
    <row r="104" spans="1:3" x14ac:dyDescent="0.25">
      <c r="A104" s="16">
        <v>80</v>
      </c>
      <c r="B104" s="16">
        <v>1504.1949044503849</v>
      </c>
      <c r="C104" s="16">
        <v>146.80509554961509</v>
      </c>
    </row>
    <row r="105" spans="1:3" x14ac:dyDescent="0.25">
      <c r="A105" s="16">
        <v>81</v>
      </c>
      <c r="B105" s="16">
        <v>14670.517973429487</v>
      </c>
      <c r="C105" s="16">
        <v>-1800.517973429487</v>
      </c>
    </row>
    <row r="106" spans="1:3" x14ac:dyDescent="0.25">
      <c r="A106" s="16">
        <v>82</v>
      </c>
      <c r="B106" s="16">
        <v>827.42128875519745</v>
      </c>
      <c r="C106" s="16">
        <v>657.57871124480255</v>
      </c>
    </row>
    <row r="107" spans="1:3" x14ac:dyDescent="0.25">
      <c r="A107" s="16">
        <v>83</v>
      </c>
      <c r="B107" s="16">
        <v>4826.5381087722144</v>
      </c>
      <c r="C107" s="16">
        <v>-826.0381087722144</v>
      </c>
    </row>
    <row r="108" spans="1:3" x14ac:dyDescent="0.25">
      <c r="A108" s="16">
        <v>84</v>
      </c>
      <c r="B108" s="16">
        <v>150.64767306000991</v>
      </c>
      <c r="C108" s="16">
        <v>54.352326939990093</v>
      </c>
    </row>
    <row r="109" spans="1:3" x14ac:dyDescent="0.25">
      <c r="A109" s="16">
        <v>85</v>
      </c>
      <c r="B109" s="16">
        <v>519.79691798465763</v>
      </c>
      <c r="C109" s="16">
        <v>-19.796917984657625</v>
      </c>
    </row>
    <row r="110" spans="1:3" x14ac:dyDescent="0.25">
      <c r="A110" s="16">
        <v>86</v>
      </c>
      <c r="B110" s="16">
        <v>1381.1451561421691</v>
      </c>
      <c r="C110" s="16">
        <v>124.85484385783093</v>
      </c>
    </row>
    <row r="111" spans="1:3" x14ac:dyDescent="0.25">
      <c r="A111" s="16">
        <v>87</v>
      </c>
      <c r="B111" s="16">
        <v>7287.533074936533</v>
      </c>
      <c r="C111" s="16">
        <v>-899.53307493653301</v>
      </c>
    </row>
    <row r="112" spans="1:3" x14ac:dyDescent="0.25">
      <c r="A112" s="16">
        <v>88</v>
      </c>
      <c r="B112" s="16">
        <v>2980.7918841489759</v>
      </c>
      <c r="C112" s="16">
        <v>-365.7918841489759</v>
      </c>
    </row>
    <row r="113" spans="1:3" x14ac:dyDescent="0.25">
      <c r="A113" s="16">
        <v>89</v>
      </c>
      <c r="B113" s="16">
        <v>4211.2893672311347</v>
      </c>
      <c r="C113" s="16">
        <v>-611.28936723113475</v>
      </c>
    </row>
    <row r="114" spans="1:3" x14ac:dyDescent="0.25">
      <c r="A114" s="16">
        <v>90</v>
      </c>
      <c r="B114" s="16">
        <v>7287.533074936533</v>
      </c>
      <c r="C114" s="16">
        <v>-383.53307493653301</v>
      </c>
    </row>
    <row r="115" spans="1:3" x14ac:dyDescent="0.25">
      <c r="A115" s="16">
        <v>91</v>
      </c>
      <c r="B115" s="16">
        <v>519.79691798465763</v>
      </c>
      <c r="C115" s="16">
        <v>-17.796917984657625</v>
      </c>
    </row>
    <row r="116" spans="1:3" x14ac:dyDescent="0.25">
      <c r="A116" s="16">
        <v>92</v>
      </c>
      <c r="B116" s="16">
        <v>3596.0406256900555</v>
      </c>
      <c r="C116" s="16">
        <v>3.9593743099444509</v>
      </c>
    </row>
    <row r="117" spans="1:3" x14ac:dyDescent="0.25">
      <c r="A117" s="16">
        <v>93</v>
      </c>
      <c r="B117" s="16">
        <v>6057.0355918543737</v>
      </c>
      <c r="C117" s="16">
        <v>-797.03559185437371</v>
      </c>
    </row>
    <row r="118" spans="1:3" x14ac:dyDescent="0.25">
      <c r="A118" s="16">
        <v>94</v>
      </c>
      <c r="B118" s="16">
        <v>1135.0456595257372</v>
      </c>
      <c r="C118" s="16">
        <v>-29.045659525737165</v>
      </c>
    </row>
    <row r="119" spans="1:3" x14ac:dyDescent="0.25">
      <c r="A119" s="16">
        <v>95</v>
      </c>
      <c r="B119" s="16">
        <v>212.17254721411786</v>
      </c>
      <c r="C119" s="16">
        <v>47.827452785882144</v>
      </c>
    </row>
    <row r="120" spans="1:3" x14ac:dyDescent="0.25">
      <c r="A120" s="16">
        <v>96</v>
      </c>
      <c r="B120" s="16">
        <v>335.22229552233375</v>
      </c>
      <c r="C120" s="16">
        <v>124.77770447766625</v>
      </c>
    </row>
    <row r="121" spans="1:3" x14ac:dyDescent="0.25">
      <c r="A121" s="16">
        <v>97</v>
      </c>
      <c r="B121" s="16">
        <v>1750.2944010668168</v>
      </c>
      <c r="C121" s="16">
        <v>-30.294401066816818</v>
      </c>
    </row>
    <row r="122" spans="1:3" x14ac:dyDescent="0.25">
      <c r="A122" s="16">
        <v>98</v>
      </c>
      <c r="B122" s="16">
        <v>396.74716967644173</v>
      </c>
      <c r="C122" s="16">
        <v>28.252830323558271</v>
      </c>
    </row>
    <row r="123" spans="1:3" ht="15.75" thickBot="1" x14ac:dyDescent="0.3">
      <c r="A123" s="17">
        <v>99</v>
      </c>
      <c r="B123" s="17">
        <v>3842.1401223064872</v>
      </c>
      <c r="C123" s="17">
        <v>-442.14012230648723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8C42-C997-41EC-BDDC-FE51BC6BD942}">
  <dimension ref="A1:H13"/>
  <sheetViews>
    <sheetView topLeftCell="A3" workbookViewId="0">
      <selection activeCell="K12" sqref="K12"/>
    </sheetView>
  </sheetViews>
  <sheetFormatPr defaultRowHeight="15" x14ac:dyDescent="0.25"/>
  <cols>
    <col min="1" max="1" width="28.140625" bestFit="1" customWidth="1"/>
    <col min="2" max="2" width="17.5703125" bestFit="1" customWidth="1"/>
    <col min="3" max="3" width="13.140625" bestFit="1" customWidth="1"/>
    <col min="4" max="4" width="15.85546875" bestFit="1" customWidth="1"/>
    <col min="5" max="5" width="12.5703125" bestFit="1" customWidth="1"/>
    <col min="6" max="6" width="20.5703125" bestFit="1" customWidth="1"/>
    <col min="7" max="7" width="16.140625" bestFit="1" customWidth="1"/>
    <col min="8" max="8" width="19" bestFit="1" customWidth="1"/>
  </cols>
  <sheetData>
    <row r="1" spans="1:8" s="5" customFormat="1" ht="15.75" x14ac:dyDescent="0.3">
      <c r="A1" s="9" t="s">
        <v>8377</v>
      </c>
      <c r="B1" s="9" t="s">
        <v>8378</v>
      </c>
      <c r="C1" s="9" t="s">
        <v>8379</v>
      </c>
      <c r="D1" s="9" t="s">
        <v>8380</v>
      </c>
      <c r="E1" s="9" t="s">
        <v>8381</v>
      </c>
      <c r="F1" s="9" t="s">
        <v>8382</v>
      </c>
      <c r="G1" s="9" t="s">
        <v>8383</v>
      </c>
      <c r="H1" s="9" t="s">
        <v>8384</v>
      </c>
    </row>
    <row r="2" spans="1:8" x14ac:dyDescent="0.25">
      <c r="A2" t="s">
        <v>8385</v>
      </c>
      <c r="B2">
        <f>COUNTIFS('Sheet 1'!$D$1:$D$4115,"&lt;1000",'Sheet 1'!$F$1:$F$4115,"successful")</f>
        <v>322</v>
      </c>
      <c r="C2">
        <f>COUNTIFS('Sheet 1'!$D$1:$D$4115,"&lt;1000",'Sheet 1'!$F$1:$F$4115,"failed")</f>
        <v>113</v>
      </c>
      <c r="D2">
        <f>COUNTIFS('Sheet 1'!$D$1:$D$4115,"&lt;1000",'Sheet 1'!$F$1:$F$4115,"canceled")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8386</v>
      </c>
      <c r="B3">
        <f>COUNTIFS('Sheet 1'!$D$1:$D$4115,"&gt;=1000",'Sheet 1'!$D$1:$D$4115,"&lt;=4999",'Sheet 1'!$F$1:$F$4115,"successful")</f>
        <v>932</v>
      </c>
      <c r="C3">
        <f>COUNTIFS('Sheet 1'!$D$1:$D$4115,"&gt;=1000",'Sheet 1'!$D$1:$D$4115,"&lt;=4999",'Sheet 1'!$F$1:$F$4115,"failed")</f>
        <v>420</v>
      </c>
      <c r="D3">
        <f>COUNTIFS('Sheet 1'!$D$1:$D$4115,"&gt;=1000",'Sheet 1'!$D$1:$D$4115,"&lt;=4999",'Sheet 1'!$F$1:$F$4115,"canceled")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8387</v>
      </c>
      <c r="B4">
        <f>COUNTIFS('Sheet 1'!$D$1:$D$4115,"&gt;=5000",'Sheet 1'!$D$1:$D$4115,"&lt;=9999",'Sheet 1'!$F$1:$F$4115,"successful")</f>
        <v>381</v>
      </c>
      <c r="C4">
        <f>COUNTIFS('Sheet 1'!$D$1:$D$4115,"&gt;=5000",'Sheet 1'!$D$1:$D$4115,"&lt;=9999",'Sheet 1'!$F$1:$F$4115,"failed")</f>
        <v>283</v>
      </c>
      <c r="D4">
        <f>COUNTIFS('Sheet 1'!$D$1:$D$4115,"&gt;=5000",'Sheet 1'!$D$1:$D$4115,"&lt;=9999",'Sheet 1'!$F$1:$F$4115,"canceled")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8388</v>
      </c>
      <c r="B5">
        <f>COUNTIFS('Sheet 1'!$D$1:$D$4115,"&gt;=10000",'Sheet 1'!$D$1:$D$4115,"&lt;=14999",'Sheet 1'!$F$1:$F$4115,"successful")</f>
        <v>168</v>
      </c>
      <c r="C5">
        <f>COUNTIFS('Sheet 1'!$D$1:$D$4115,"&gt;=10000",'Sheet 1'!$D$1:$D$4115,"&lt;=14999",'Sheet 1'!$F$1:$F$4115,"failed")</f>
        <v>144</v>
      </c>
      <c r="D5">
        <f>COUNTIFS('Sheet 1'!$D$1:$D$4115,"&gt;=10000",'Sheet 1'!$D$1:$D$4115,"&lt;=14999",'Sheet 1'!$F$1:$F$4115,"canceled")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8389</v>
      </c>
      <c r="B6">
        <f>COUNTIFS('Sheet 1'!$D$1:$D$4115,"&gt;=15000",'Sheet 1'!$D$1:$D$4115,"&lt;=19999",'Sheet 1'!$F$1:$F$4115,"successful")</f>
        <v>94</v>
      </c>
      <c r="C6">
        <f>COUNTIFS('Sheet 1'!$D$1:$D$4115,"&gt;=15000",'Sheet 1'!$D$1:$D$4115,"&lt;=19999",'Sheet 1'!$F$1:$F$4115,"failed")</f>
        <v>90</v>
      </c>
      <c r="D6">
        <f>COUNTIFS('Sheet 1'!$D$1:$D$4115,"&gt;=15000",'Sheet 1'!$D$1:$D$4115,"&lt;=19999",'Sheet 1'!$F$1:$F$4115,"canceled")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8390</v>
      </c>
      <c r="B7">
        <f>COUNTIFS('Sheet 1'!$D$1:$D$4115,"&gt;=20000",'Sheet 1'!$D$1:$D$4115,"&lt;=24999",'Sheet 1'!$F$1:$F$4115,"successful")</f>
        <v>62</v>
      </c>
      <c r="C7">
        <f>COUNTIFS('Sheet 1'!$D$1:$D$4115,"&gt;=20000",'Sheet 1'!$D$1:$D$4115,"&lt;=24999",'Sheet 1'!$F$1:$F$4115,"failed")</f>
        <v>72</v>
      </c>
      <c r="D7">
        <f>COUNTIFS('Sheet 1'!$D$1:$D$4115,"&gt;=20000",'Sheet 1'!$D$1:$D$4115,"&lt;=24999",'Sheet 1'!$F$1:$F$4115,"canceled")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8391</v>
      </c>
      <c r="B8">
        <f>COUNTIFS('Sheet 1'!$D$1:$D$4115,"&gt;=25000",'Sheet 1'!$D$1:$D$4115,"&lt;=29999",'Sheet 1'!$F$1:$F$4115,"successful")</f>
        <v>55</v>
      </c>
      <c r="C8">
        <f>COUNTIFS('Sheet 1'!$D$1:$D$4115,"&gt;=25000",'Sheet 1'!$D$1:$D$4115,"&lt;=29999",'Sheet 1'!$F$1:$F$4115,"failed")</f>
        <v>64</v>
      </c>
      <c r="D8">
        <f>COUNTIFS('Sheet 1'!$D$1:$D$4115,"&gt;=25000",'Sheet 1'!$D$1:$D$4115,"&lt;=29999",'Sheet 1'!$F$1:$F$4115,"canceled")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8392</v>
      </c>
      <c r="B9">
        <f>COUNTIFS('Sheet 1'!$D$1:$D$4115,"&gt;=30000",'Sheet 1'!$D$1:$D$4115,"&lt;=34999",'Sheet 1'!$F$1:$F$4115,"successful")</f>
        <v>32</v>
      </c>
      <c r="C9">
        <f>COUNTIFS('Sheet 1'!$D$1:$D$4115,"&gt;=30000",'Sheet 1'!$D$1:$D$4115,"&lt;=34999",'Sheet 1'!$F$1:$F$4115,"failed")</f>
        <v>37</v>
      </c>
      <c r="D9">
        <f>COUNTIFS('Sheet 1'!$D$1:$D$4115,"&gt;=30000",'Sheet 1'!$D$1:$D$4115,"&lt;=34999",'Sheet 1'!$F$1:$F$4115,"canceled")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8393</v>
      </c>
      <c r="B10">
        <f>COUNTIFS('Sheet 1'!$D$1:$D$4115,"&gt;=35000",'Sheet 1'!$D$1:$D$4115,"&lt;=39999",'Sheet 1'!$F$1:$F$4115,"successful")</f>
        <v>26</v>
      </c>
      <c r="C10">
        <f>COUNTIFS('Sheet 1'!$D$1:$D$4115,"&gt;=35000",'Sheet 1'!$D$1:$D$4115,"&lt;=39999",'Sheet 1'!$F$1:$F$4115,"failed")</f>
        <v>22</v>
      </c>
      <c r="D10">
        <f>COUNTIFS('Sheet 1'!$D$1:$D$4115,"&gt;=35000",'Sheet 1'!$D$1:$D$4115,"&lt;=39999",'Sheet 1'!$F$1:$F$4115,"canceled")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8394</v>
      </c>
      <c r="B11">
        <f>COUNTIFS('Sheet 1'!$D$1:$D$4115,"&gt;=40000",'Sheet 1'!$D$1:$D$4115,"&lt;=44999",'Sheet 1'!$F$1:$F$4115,"successful")</f>
        <v>21</v>
      </c>
      <c r="C11">
        <f>COUNTIFS('Sheet 1'!$D$1:$D$4115,"&gt;=40000",'Sheet 1'!$D$1:$D$4115,"&lt;=44999",'Sheet 1'!$F$1:$F$4115,"failed")</f>
        <v>16</v>
      </c>
      <c r="D11">
        <f>COUNTIFS('Sheet 1'!$D$1:$D$4115,"&gt;=40000",'Sheet 1'!$D$1:$D$4115,"&lt;=44999",'Sheet 1'!$F$1:$F$4115,"canceled")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8395</v>
      </c>
      <c r="B12">
        <f>COUNTIFS('Sheet 1'!$D$1:$D$4115,"&gt;=45000",'Sheet 1'!$D$1:$D$4115,"&lt;=49999",'Sheet 1'!$F$1:$F$4115,"successful")</f>
        <v>6</v>
      </c>
      <c r="C12">
        <f>COUNTIFS('Sheet 1'!$D$1:$D$4115,"&gt;=45000",'Sheet 1'!$D$1:$D$4115,"&lt;=49999",'Sheet 1'!$F$1:$F$4115,"failed")</f>
        <v>11</v>
      </c>
      <c r="D12">
        <f>COUNTIFS('Sheet 1'!$D$1:$D$4115,"&gt;=45000",'Sheet 1'!$D$1:$D$4115,"&lt;=49999",'Sheet 1'!$F$1:$F$4115,"canceled")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8396</v>
      </c>
      <c r="B13">
        <f>COUNTIFS('Sheet 1'!$D$1:$D$4115,"&gt;=50000",'Sheet 1'!$F$1:$F$4115,"successful")</f>
        <v>86</v>
      </c>
      <c r="C13">
        <f>COUNTIFS('Sheet 1'!$D$1:$D$4115,"&gt;=50000",'Sheet 1'!$F$1:$F$4115,"failed")</f>
        <v>258</v>
      </c>
      <c r="D13">
        <f>COUNTIFS('Sheet 1'!$D$1:$D$4115,"&gt;=50000",'Sheet 1'!$F$1:$F$4115,"canceled")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 1</vt:lpstr>
      <vt:lpstr>Pivot Table </vt:lpstr>
      <vt:lpstr>Pivot Table 1</vt:lpstr>
      <vt:lpstr>Pivot Table 2</vt:lpstr>
      <vt:lpstr>Data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Mercy</cp:lastModifiedBy>
  <dcterms:created xsi:type="dcterms:W3CDTF">2017-04-20T15:17:24Z</dcterms:created>
  <dcterms:modified xsi:type="dcterms:W3CDTF">2019-12-03T03:30:05Z</dcterms:modified>
</cp:coreProperties>
</file>