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omments3.xml" ContentType="application/vnd.openxmlformats-officedocument.spreadsheetml.comments+xml"/>
  <Override PartName="/xl/threadedComments/threadedComment2.xml" ContentType="application/vnd.ms-excel.threadedcomments+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1.xml" ContentType="application/vnd.openxmlformats-officedocument.spreadsheetml.pivotTable+xml"/>
  <Override PartName="/xl/drawings/drawing8.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tables/table19.xml" ContentType="application/vnd.openxmlformats-officedocument.spreadsheetml.table+xml"/>
  <Override PartName="/xl/comments4.xml" ContentType="application/vnd.openxmlformats-officedocument.spreadsheetml.comments+xml"/>
  <Override PartName="/xl/threadedComments/threadedComment3.xml" ContentType="application/vnd.ms-excel.threadedcomments+xml"/>
  <Override PartName="/xl/documenttasks/documenttask2.xml" ContentType="application/vnd.ms-excel.documenttasks+xml"/>
  <Override PartName="/xl/tables/table20.xml" ContentType="application/vnd.openxmlformats-officedocument.spreadsheetml.table+xml"/>
  <Override PartName="/xl/tables/table21.xml" ContentType="application/vnd.openxmlformats-officedocument.spreadsheetml.table+xml"/>
  <Override PartName="/xl/comments5.xml" ContentType="application/vnd.openxmlformats-officedocument.spreadsheetml.comments+xml"/>
  <Override PartName="/xl/threadedComments/threadedComment4.xml" ContentType="application/vnd.ms-excel.threadedcomments+xml"/>
  <Override PartName="/xl/documenttasks/documenttask3.xml" ContentType="application/vnd.ms-excel.documenttasks+xml"/>
  <Override PartName="/xl/tables/table22.xml" ContentType="application/vnd.openxmlformats-officedocument.spreadsheetml.table+xml"/>
  <Override PartName="/xl/comments6.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mercy\OneDrive\Documents\SNHU\SNHU\PMT\"/>
    </mc:Choice>
  </mc:AlternateContent>
  <xr:revisionPtr revIDLastSave="0" documentId="13_ncr:1_{E7842890-3A85-45B0-A6E3-1B620913C40A}" xr6:coauthVersionLast="47" xr6:coauthVersionMax="47" xr10:uidLastSave="{00000000-0000-0000-0000-000000000000}"/>
  <bookViews>
    <workbookView xWindow="-98" yWindow="-98" windowWidth="21795" windowHeight="13096" firstSheet="5" activeTab="19" xr2:uid="{00000000-000D-0000-FFFF-FFFF00000000}"/>
  </bookViews>
  <sheets>
    <sheet name="Egg sorting&amp;grading" sheetId="1" r:id="rId1"/>
    <sheet name="Sales by Month" sheetId="27" r:id="rId2"/>
    <sheet name="Sales by Size" sheetId="28" r:id="rId3"/>
    <sheet name="Sales by Customer" sheetId="29" r:id="rId4"/>
    <sheet name="Quantity Sold byMonth" sheetId="30" r:id="rId5"/>
    <sheet name="Egg Sales" sheetId="10" r:id="rId6"/>
    <sheet name="Dec 2025 Sales" sheetId="2" state="hidden" r:id="rId7"/>
    <sheet name="Form responses 11" sheetId="3" state="hidden" r:id="rId8"/>
    <sheet name="Copy of Mortality and Transfers" sheetId="4" state="hidden" r:id="rId9"/>
    <sheet name="Broiler Sales" sheetId="5" state="hidden" r:id="rId10"/>
    <sheet name="Broiler Orders" sheetId="6" state="hidden" r:id="rId11"/>
    <sheet name="Mortality and Transfers" sheetId="7" state="hidden" r:id="rId12"/>
    <sheet name="Stock trace" sheetId="8" state="hidden" r:id="rId13"/>
    <sheet name="Request Form" sheetId="9" state="hidden" r:id="rId14"/>
    <sheet name="COS Layers 1" sheetId="11" state="hidden" r:id="rId15"/>
    <sheet name="PMT Summary" sheetId="12" state="hidden" r:id="rId16"/>
    <sheet name="MoM Summary" sheetId="13" state="hidden" r:id="rId17"/>
    <sheet name="Copy of MoM Summary" sheetId="14" state="hidden" r:id="rId18"/>
    <sheet name="Sheet1" sheetId="25" r:id="rId19"/>
    <sheet name="Sales Dashboard" sheetId="31" r:id="rId20"/>
    <sheet name="MOM Expenses" sheetId="32" r:id="rId21"/>
    <sheet name="Expense by Setcategory" sheetId="33" r:id="rId22"/>
    <sheet name="Expense by Gencategory" sheetId="34" r:id="rId23"/>
    <sheet name="Accountable Imprest " sheetId="15" r:id="rId24"/>
    <sheet name="Sheet23" sheetId="16" state="hidden" r:id="rId25"/>
    <sheet name="Imprest" sheetId="18" state="hidden" r:id="rId26"/>
    <sheet name="Production" sheetId="19" r:id="rId27"/>
    <sheet name="Stock" sheetId="20" r:id="rId28"/>
    <sheet name="Cash Flows" sheetId="21" r:id="rId29"/>
    <sheet name="Sheet21" sheetId="22" state="hidden" r:id="rId30"/>
    <sheet name="Retro" sheetId="23" state="hidden" r:id="rId31"/>
    <sheet name="6 Months Budget-Layer Set 4" sheetId="24" state="hidden" r:id="rId32"/>
  </sheets>
  <definedNames>
    <definedName name="_xlnm._FilterDatabase" localSheetId="31" hidden="1">'6 Months Budget-Layer Set 4'!$A$1:$Z$54</definedName>
    <definedName name="_xlnm._FilterDatabase" localSheetId="6" hidden="1">'Dec 2025 Sales'!$A$1:$J$94</definedName>
    <definedName name="_xlnm._FilterDatabase" localSheetId="5" hidden="1">'Egg Sales'!$A$1:$L$1830</definedName>
    <definedName name="_xlnm._FilterDatabase" localSheetId="25" hidden="1">Imprest!$A$1:$F$501</definedName>
    <definedName name="_xlnm._FilterDatabase" localSheetId="26" hidden="1">Production!$A$1:$N$1732</definedName>
    <definedName name="NativeTimeline_Date">#N/A</definedName>
    <definedName name="Slicer_Customer_Name">#N/A</definedName>
    <definedName name="Slicer_Months__Timestamp">#N/A</definedName>
    <definedName name="Slicer_Select__Set_Categories">#N/A</definedName>
    <definedName name="Slicer_Service_item_category">#N/A</definedName>
    <definedName name="Slicer_Unit_Price_per_crate">#N/A</definedName>
    <definedName name="Slicer_Years__Timestamp">#N/A</definedName>
  </definedNames>
  <calcPr calcId="191029"/>
  <pivotCaches>
    <pivotCache cacheId="115" r:id="rId33"/>
    <pivotCache cacheId="122" r:id="rId34"/>
  </pivotCaches>
  <extLst>
    <ext xmlns:x14="http://schemas.microsoft.com/office/spreadsheetml/2009/9/main" uri="{BBE1A952-AA13-448e-AADC-164F8A28A991}">
      <x14:slicerCaches>
        <x14:slicerCache r:id="rId35"/>
        <x14:slicerCache r:id="rId36"/>
        <x14:slicerCache r:id="rId37"/>
        <x14:slicerCache r:id="rId38"/>
        <x14:slicerCache r:id="rId39"/>
        <x14:slicerCache r:id="rId4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4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7" i="24" l="1"/>
  <c r="E46" i="24"/>
  <c r="E45" i="24"/>
  <c r="E44" i="24"/>
  <c r="E43" i="24"/>
  <c r="E42" i="24"/>
  <c r="E39" i="24"/>
  <c r="D38" i="24"/>
  <c r="E38" i="24" s="1"/>
  <c r="D37" i="24"/>
  <c r="E37" i="24" s="1"/>
  <c r="E36" i="24"/>
  <c r="D36" i="24"/>
  <c r="E35" i="24"/>
  <c r="D35" i="24"/>
  <c r="E34" i="24"/>
  <c r="D34" i="24"/>
  <c r="E33" i="24"/>
  <c r="D33" i="24"/>
  <c r="E32" i="24"/>
  <c r="D32" i="24"/>
  <c r="D31" i="24"/>
  <c r="E31" i="24" s="1"/>
  <c r="E26" i="24"/>
  <c r="D26" i="24"/>
  <c r="E25" i="24"/>
  <c r="D25" i="24"/>
  <c r="E24" i="24"/>
  <c r="D24" i="24"/>
  <c r="E23" i="24"/>
  <c r="D23" i="24"/>
  <c r="E22" i="24"/>
  <c r="D22" i="24"/>
  <c r="D21" i="24"/>
  <c r="E21" i="24" s="1"/>
  <c r="E20" i="24"/>
  <c r="D20" i="24"/>
  <c r="E19" i="24"/>
  <c r="D19" i="24"/>
  <c r="E18" i="24"/>
  <c r="D18" i="24"/>
  <c r="E17" i="24"/>
  <c r="D17" i="24"/>
  <c r="E16" i="24"/>
  <c r="D16" i="24"/>
  <c r="D15" i="24"/>
  <c r="E15" i="24" s="1"/>
  <c r="E14" i="24"/>
  <c r="D14" i="24"/>
  <c r="C14" i="24"/>
  <c r="D13" i="24"/>
  <c r="E13" i="24" s="1"/>
  <c r="D12" i="24"/>
  <c r="E12" i="24" s="1"/>
  <c r="C12" i="24"/>
  <c r="E9" i="24"/>
  <c r="D9" i="24"/>
  <c r="D8" i="24"/>
  <c r="E8" i="24" s="1"/>
  <c r="E7" i="24"/>
  <c r="D7" i="24"/>
  <c r="C7" i="24"/>
  <c r="D6" i="24"/>
  <c r="C6" i="24"/>
  <c r="E6" i="24" s="1"/>
  <c r="D5" i="24"/>
  <c r="C5" i="24"/>
  <c r="E5" i="24" s="1"/>
  <c r="D4" i="24"/>
  <c r="C4" i="24"/>
  <c r="E4" i="24" s="1"/>
  <c r="F2" i="24"/>
  <c r="D2" i="24"/>
  <c r="E2" i="24" s="1"/>
  <c r="B11" i="22"/>
  <c r="D27" i="21"/>
  <c r="D26" i="21"/>
  <c r="D23" i="21"/>
  <c r="C9" i="21"/>
  <c r="C8" i="21"/>
  <c r="C7" i="21"/>
  <c r="C6" i="21"/>
  <c r="B497" i="20"/>
  <c r="B496" i="20"/>
  <c r="B70" i="20"/>
  <c r="B43" i="20"/>
  <c r="H6" i="20"/>
  <c r="H5" i="20"/>
  <c r="H4" i="20"/>
  <c r="H3" i="20"/>
  <c r="L1732" i="19"/>
  <c r="I1732" i="19"/>
  <c r="L1731" i="19"/>
  <c r="I1731" i="19"/>
  <c r="L1730" i="19"/>
  <c r="I1730" i="19"/>
  <c r="L1729" i="19"/>
  <c r="I1729" i="19"/>
  <c r="L1728" i="19"/>
  <c r="I1728" i="19"/>
  <c r="L1727" i="19"/>
  <c r="I1727" i="19"/>
  <c r="L1726" i="19"/>
  <c r="I1726" i="19"/>
  <c r="L1725" i="19"/>
  <c r="I1725" i="19"/>
  <c r="L1724" i="19"/>
  <c r="I1724" i="19"/>
  <c r="L1723" i="19"/>
  <c r="I1723" i="19"/>
  <c r="L1722" i="19"/>
  <c r="I1722" i="19"/>
  <c r="L1721" i="19"/>
  <c r="I1721" i="19"/>
  <c r="L1720" i="19"/>
  <c r="I1720" i="19"/>
  <c r="L1719" i="19"/>
  <c r="I1719" i="19"/>
  <c r="L1718" i="19"/>
  <c r="I1718" i="19"/>
  <c r="L1717" i="19"/>
  <c r="I1717" i="19"/>
  <c r="L1716" i="19"/>
  <c r="I1716" i="19"/>
  <c r="L1715" i="19"/>
  <c r="I1715" i="19"/>
  <c r="L1714" i="19"/>
  <c r="I1714" i="19"/>
  <c r="L1713" i="19"/>
  <c r="I1713" i="19"/>
  <c r="L1712" i="19"/>
  <c r="I1712" i="19"/>
  <c r="L1711" i="19"/>
  <c r="I1711" i="19"/>
  <c r="L1710" i="19"/>
  <c r="I1710" i="19"/>
  <c r="L1709" i="19"/>
  <c r="I1709" i="19"/>
  <c r="L1708" i="19"/>
  <c r="I1708" i="19"/>
  <c r="L1707" i="19"/>
  <c r="I1707" i="19"/>
  <c r="L1706" i="19"/>
  <c r="I1706" i="19"/>
  <c r="L1705" i="19"/>
  <c r="I1705" i="19"/>
  <c r="L1704" i="19"/>
  <c r="I1704" i="19"/>
  <c r="L1703" i="19"/>
  <c r="I1703" i="19"/>
  <c r="L1702" i="19"/>
  <c r="I1702" i="19"/>
  <c r="L1701" i="19"/>
  <c r="I1701" i="19"/>
  <c r="L1700" i="19"/>
  <c r="I1700" i="19"/>
  <c r="L1699" i="19"/>
  <c r="I1699" i="19"/>
  <c r="L1698" i="19"/>
  <c r="I1698" i="19"/>
  <c r="L1697" i="19"/>
  <c r="I1697" i="19"/>
  <c r="L1696" i="19"/>
  <c r="I1696" i="19"/>
  <c r="L1695" i="19"/>
  <c r="I1695" i="19"/>
  <c r="L1694" i="19"/>
  <c r="I1694" i="19"/>
  <c r="L1693" i="19"/>
  <c r="I1693" i="19"/>
  <c r="L1692" i="19"/>
  <c r="I1692" i="19"/>
  <c r="L1691" i="19"/>
  <c r="I1691" i="19"/>
  <c r="L1690" i="19"/>
  <c r="I1690" i="19"/>
  <c r="L1689" i="19"/>
  <c r="I1689" i="19"/>
  <c r="L1688" i="19"/>
  <c r="I1688" i="19"/>
  <c r="L1687" i="19"/>
  <c r="I1687" i="19"/>
  <c r="L1686" i="19"/>
  <c r="I1686" i="19"/>
  <c r="L1685" i="19"/>
  <c r="I1685" i="19"/>
  <c r="L1684" i="19"/>
  <c r="I1684" i="19"/>
  <c r="L1683" i="19"/>
  <c r="I1683" i="19"/>
  <c r="L1682" i="19"/>
  <c r="I1682" i="19"/>
  <c r="L1681" i="19"/>
  <c r="I1681" i="19"/>
  <c r="L1680" i="19"/>
  <c r="I1680" i="19"/>
  <c r="L1679" i="19"/>
  <c r="I1679" i="19"/>
  <c r="L1678" i="19"/>
  <c r="I1678" i="19"/>
  <c r="L1677" i="19"/>
  <c r="I1677" i="19"/>
  <c r="L1676" i="19"/>
  <c r="I1676" i="19"/>
  <c r="L1675" i="19"/>
  <c r="I1675" i="19"/>
  <c r="L1674" i="19"/>
  <c r="I1674" i="19"/>
  <c r="L1673" i="19"/>
  <c r="I1673" i="19"/>
  <c r="L1672" i="19"/>
  <c r="I1672" i="19"/>
  <c r="L1671" i="19"/>
  <c r="I1671" i="19"/>
  <c r="L1670" i="19"/>
  <c r="I1670" i="19"/>
  <c r="L1669" i="19"/>
  <c r="I1669" i="19"/>
  <c r="L1668" i="19"/>
  <c r="I1668" i="19"/>
  <c r="L1667" i="19"/>
  <c r="I1667" i="19"/>
  <c r="L1666" i="19"/>
  <c r="I1666" i="19"/>
  <c r="L1665" i="19"/>
  <c r="I1665" i="19"/>
  <c r="L1664" i="19"/>
  <c r="I1664" i="19"/>
  <c r="L1663" i="19"/>
  <c r="I1663" i="19"/>
  <c r="L1662" i="19"/>
  <c r="I1662" i="19"/>
  <c r="L1661" i="19"/>
  <c r="I1661" i="19"/>
  <c r="L1660" i="19"/>
  <c r="I1660" i="19"/>
  <c r="L1659" i="19"/>
  <c r="I1659" i="19"/>
  <c r="L1658" i="19"/>
  <c r="I1658" i="19"/>
  <c r="L1657" i="19"/>
  <c r="I1657" i="19"/>
  <c r="L1656" i="19"/>
  <c r="I1656" i="19"/>
  <c r="L1655" i="19"/>
  <c r="I1655" i="19"/>
  <c r="L1654" i="19"/>
  <c r="I1654" i="19"/>
  <c r="L1653" i="19"/>
  <c r="I1653" i="19"/>
  <c r="L1652" i="19"/>
  <c r="I1652" i="19"/>
  <c r="L1651" i="19"/>
  <c r="I1651" i="19"/>
  <c r="L1650" i="19"/>
  <c r="I1650" i="19"/>
  <c r="L1649" i="19"/>
  <c r="I1649" i="19"/>
  <c r="L1648" i="19"/>
  <c r="I1648" i="19"/>
  <c r="L1647" i="19"/>
  <c r="I1647" i="19"/>
  <c r="L1646" i="19"/>
  <c r="I1646" i="19"/>
  <c r="L1645" i="19"/>
  <c r="I1645" i="19"/>
  <c r="L1644" i="19"/>
  <c r="I1644" i="19"/>
  <c r="L1643" i="19"/>
  <c r="I1643" i="19"/>
  <c r="L1642" i="19"/>
  <c r="I1642" i="19"/>
  <c r="L1641" i="19"/>
  <c r="I1641" i="19"/>
  <c r="L1640" i="19"/>
  <c r="I1640" i="19"/>
  <c r="L1639" i="19"/>
  <c r="I1639" i="19"/>
  <c r="L1638" i="19"/>
  <c r="I1638" i="19"/>
  <c r="L1637" i="19"/>
  <c r="I1637" i="19"/>
  <c r="L1636" i="19"/>
  <c r="I1636" i="19"/>
  <c r="L1635" i="19"/>
  <c r="I1635" i="19"/>
  <c r="L1634" i="19"/>
  <c r="I1634" i="19"/>
  <c r="L1633" i="19"/>
  <c r="I1633" i="19"/>
  <c r="L1632" i="19"/>
  <c r="I1632" i="19"/>
  <c r="L1631" i="19"/>
  <c r="I1631" i="19"/>
  <c r="L1630" i="19"/>
  <c r="I1630" i="19"/>
  <c r="L1629" i="19"/>
  <c r="I1629" i="19"/>
  <c r="L1628" i="19"/>
  <c r="I1628" i="19"/>
  <c r="L1627" i="19"/>
  <c r="I1627" i="19"/>
  <c r="L1626" i="19"/>
  <c r="I1626" i="19"/>
  <c r="L1625" i="19"/>
  <c r="I1625" i="19"/>
  <c r="L1624" i="19"/>
  <c r="I1624" i="19"/>
  <c r="L1623" i="19"/>
  <c r="I1623" i="19"/>
  <c r="L1622" i="19"/>
  <c r="I1622" i="19"/>
  <c r="L1621" i="19"/>
  <c r="I1621" i="19"/>
  <c r="L1620" i="19"/>
  <c r="I1620" i="19"/>
  <c r="L1619" i="19"/>
  <c r="I1619" i="19"/>
  <c r="L1618" i="19"/>
  <c r="I1618" i="19"/>
  <c r="L1617" i="19"/>
  <c r="I1617" i="19"/>
  <c r="L1616" i="19"/>
  <c r="I1616" i="19"/>
  <c r="L1615" i="19"/>
  <c r="I1615" i="19"/>
  <c r="L1614" i="19"/>
  <c r="I1614" i="19"/>
  <c r="L1613" i="19"/>
  <c r="I1613" i="19"/>
  <c r="L1612" i="19"/>
  <c r="I1612" i="19"/>
  <c r="L1611" i="19"/>
  <c r="I1611" i="19"/>
  <c r="L1610" i="19"/>
  <c r="I1610" i="19"/>
  <c r="L1609" i="19"/>
  <c r="I1609" i="19"/>
  <c r="L1608" i="19"/>
  <c r="I1608" i="19"/>
  <c r="L1607" i="19"/>
  <c r="I1607" i="19"/>
  <c r="L1606" i="19"/>
  <c r="I1606" i="19"/>
  <c r="L1605" i="19"/>
  <c r="I1605" i="19"/>
  <c r="L1604" i="19"/>
  <c r="I1604" i="19"/>
  <c r="L1603" i="19"/>
  <c r="I1603" i="19"/>
  <c r="L1602" i="19"/>
  <c r="I1602" i="19"/>
  <c r="L1601" i="19"/>
  <c r="I1601" i="19"/>
  <c r="L1600" i="19"/>
  <c r="I1600" i="19"/>
  <c r="L1599" i="19"/>
  <c r="I1599" i="19"/>
  <c r="L1598" i="19"/>
  <c r="I1598" i="19"/>
  <c r="L1597" i="19"/>
  <c r="I1597" i="19"/>
  <c r="L1596" i="19"/>
  <c r="I1596" i="19"/>
  <c r="L1595" i="19"/>
  <c r="I1595" i="19"/>
  <c r="L1594" i="19"/>
  <c r="I1594" i="19"/>
  <c r="L1593" i="19"/>
  <c r="I1593" i="19"/>
  <c r="L1592" i="19"/>
  <c r="I1592" i="19"/>
  <c r="L1591" i="19"/>
  <c r="I1591" i="19"/>
  <c r="L1590" i="19"/>
  <c r="I1590" i="19"/>
  <c r="L1589" i="19"/>
  <c r="I1589" i="19"/>
  <c r="L1588" i="19"/>
  <c r="I1588" i="19"/>
  <c r="L1587" i="19"/>
  <c r="I1587" i="19"/>
  <c r="L1586" i="19"/>
  <c r="I1586" i="19"/>
  <c r="L1585" i="19"/>
  <c r="I1585" i="19"/>
  <c r="L1584" i="19"/>
  <c r="I1584" i="19"/>
  <c r="L1583" i="19"/>
  <c r="I1583" i="19"/>
  <c r="L1582" i="19"/>
  <c r="I1582" i="19"/>
  <c r="L1581" i="19"/>
  <c r="I1581" i="19"/>
  <c r="L1580" i="19"/>
  <c r="I1580" i="19"/>
  <c r="L1579" i="19"/>
  <c r="I1579" i="19"/>
  <c r="L1578" i="19"/>
  <c r="I1578" i="19"/>
  <c r="L1577" i="19"/>
  <c r="I1577" i="19"/>
  <c r="L1576" i="19"/>
  <c r="I1576" i="19"/>
  <c r="L1575" i="19"/>
  <c r="I1575" i="19"/>
  <c r="L1574" i="19"/>
  <c r="I1574" i="19"/>
  <c r="L1573" i="19"/>
  <c r="I1573" i="19"/>
  <c r="L1572" i="19"/>
  <c r="I1572" i="19"/>
  <c r="L1571" i="19"/>
  <c r="I1571" i="19"/>
  <c r="L1570" i="19"/>
  <c r="I1570" i="19"/>
  <c r="L1569" i="19"/>
  <c r="I1569" i="19"/>
  <c r="L1568" i="19"/>
  <c r="I1568" i="19"/>
  <c r="L1567" i="19"/>
  <c r="I1567" i="19"/>
  <c r="L1566" i="19"/>
  <c r="I1566" i="19"/>
  <c r="L1565" i="19"/>
  <c r="I1565" i="19"/>
  <c r="L1564" i="19"/>
  <c r="I1564" i="19"/>
  <c r="L1563" i="19"/>
  <c r="I1563" i="19"/>
  <c r="L1562" i="19"/>
  <c r="I1562" i="19"/>
  <c r="L1561" i="19"/>
  <c r="I1561" i="19"/>
  <c r="L1560" i="19"/>
  <c r="I1560" i="19"/>
  <c r="L1559" i="19"/>
  <c r="I1559" i="19"/>
  <c r="L1558" i="19"/>
  <c r="I1558" i="19"/>
  <c r="L1557" i="19"/>
  <c r="I1557" i="19"/>
  <c r="L1556" i="19"/>
  <c r="I1556" i="19"/>
  <c r="L1555" i="19"/>
  <c r="I1555" i="19"/>
  <c r="L1554" i="19"/>
  <c r="I1554" i="19"/>
  <c r="L1553" i="19"/>
  <c r="I1553" i="19"/>
  <c r="L1552" i="19"/>
  <c r="I1552" i="19"/>
  <c r="L1551" i="19"/>
  <c r="I1551" i="19"/>
  <c r="L1550" i="19"/>
  <c r="I1550" i="19"/>
  <c r="L1549" i="19"/>
  <c r="I1549" i="19"/>
  <c r="L1548" i="19"/>
  <c r="I1548" i="19"/>
  <c r="L1547" i="19"/>
  <c r="I1547" i="19"/>
  <c r="L1546" i="19"/>
  <c r="I1546" i="19"/>
  <c r="L1545" i="19"/>
  <c r="I1545" i="19"/>
  <c r="L1544" i="19"/>
  <c r="I1544" i="19"/>
  <c r="L1543" i="19"/>
  <c r="I1543" i="19"/>
  <c r="L1542" i="19"/>
  <c r="I1542" i="19"/>
  <c r="L1541" i="19"/>
  <c r="I1541" i="19"/>
  <c r="L1540" i="19"/>
  <c r="I1540" i="19"/>
  <c r="L1539" i="19"/>
  <c r="I1539" i="19"/>
  <c r="L1538" i="19"/>
  <c r="I1538" i="19"/>
  <c r="L1537" i="19"/>
  <c r="I1537" i="19"/>
  <c r="L1536" i="19"/>
  <c r="I1536" i="19"/>
  <c r="L1535" i="19"/>
  <c r="I1535" i="19"/>
  <c r="L1534" i="19"/>
  <c r="I1534" i="19"/>
  <c r="L1533" i="19"/>
  <c r="I1533" i="19"/>
  <c r="L1532" i="19"/>
  <c r="I1532" i="19"/>
  <c r="L1531" i="19"/>
  <c r="I1531" i="19"/>
  <c r="L1530" i="19"/>
  <c r="I1530" i="19"/>
  <c r="L1529" i="19"/>
  <c r="I1529" i="19"/>
  <c r="L1528" i="19"/>
  <c r="I1528" i="19"/>
  <c r="L1527" i="19"/>
  <c r="I1527" i="19"/>
  <c r="L1526" i="19"/>
  <c r="I1526" i="19"/>
  <c r="L1525" i="19"/>
  <c r="I1525" i="19"/>
  <c r="L1524" i="19"/>
  <c r="I1524" i="19"/>
  <c r="L1523" i="19"/>
  <c r="I1523" i="19"/>
  <c r="L1522" i="19"/>
  <c r="I1522" i="19"/>
  <c r="L1521" i="19"/>
  <c r="I1521" i="19"/>
  <c r="L1520" i="19"/>
  <c r="I1520" i="19"/>
  <c r="L1519" i="19"/>
  <c r="I1519" i="19"/>
  <c r="L1518" i="19"/>
  <c r="I1518" i="19"/>
  <c r="L1517" i="19"/>
  <c r="I1517" i="19"/>
  <c r="L1516" i="19"/>
  <c r="I1516" i="19"/>
  <c r="L1515" i="19"/>
  <c r="I1515" i="19"/>
  <c r="L1514" i="19"/>
  <c r="I1514" i="19"/>
  <c r="L1513" i="19"/>
  <c r="I1513" i="19"/>
  <c r="L1512" i="19"/>
  <c r="I1512" i="19"/>
  <c r="L1511" i="19"/>
  <c r="I1511" i="19"/>
  <c r="L1510" i="19"/>
  <c r="I1510" i="19"/>
  <c r="L1509" i="19"/>
  <c r="I1509" i="19"/>
  <c r="L1508" i="19"/>
  <c r="I1508" i="19"/>
  <c r="L1507" i="19"/>
  <c r="I1507" i="19"/>
  <c r="L1506" i="19"/>
  <c r="I1506" i="19"/>
  <c r="L1505" i="19"/>
  <c r="I1505" i="19"/>
  <c r="L1504" i="19"/>
  <c r="I1504" i="19"/>
  <c r="L1503" i="19"/>
  <c r="I1503" i="19"/>
  <c r="L1502" i="19"/>
  <c r="I1502" i="19"/>
  <c r="L1501" i="19"/>
  <c r="I1501" i="19"/>
  <c r="L1500" i="19"/>
  <c r="I1500" i="19"/>
  <c r="L1499" i="19"/>
  <c r="I1499" i="19"/>
  <c r="L1498" i="19"/>
  <c r="I1498" i="19"/>
  <c r="L1497" i="19"/>
  <c r="I1497" i="19"/>
  <c r="L1496" i="19"/>
  <c r="I1496" i="19"/>
  <c r="L1495" i="19"/>
  <c r="I1495" i="19"/>
  <c r="L1494" i="19"/>
  <c r="I1494" i="19"/>
  <c r="L1493" i="19"/>
  <c r="I1493" i="19"/>
  <c r="L1492" i="19"/>
  <c r="I1492" i="19"/>
  <c r="L1491" i="19"/>
  <c r="I1491" i="19"/>
  <c r="L1490" i="19"/>
  <c r="I1490" i="19"/>
  <c r="L1489" i="19"/>
  <c r="I1489" i="19"/>
  <c r="L1488" i="19"/>
  <c r="I1488" i="19"/>
  <c r="L1487" i="19"/>
  <c r="I1487" i="19"/>
  <c r="L1486" i="19"/>
  <c r="I1486" i="19"/>
  <c r="L1485" i="19"/>
  <c r="I1485" i="19"/>
  <c r="L1484" i="19"/>
  <c r="I1484" i="19"/>
  <c r="L1483" i="19"/>
  <c r="I1483" i="19"/>
  <c r="L1482" i="19"/>
  <c r="I1482" i="19"/>
  <c r="L1481" i="19"/>
  <c r="I1481" i="19"/>
  <c r="L1480" i="19"/>
  <c r="I1480" i="19"/>
  <c r="L1479" i="19"/>
  <c r="I1479" i="19"/>
  <c r="L1478" i="19"/>
  <c r="I1478" i="19"/>
  <c r="L1477" i="19"/>
  <c r="I1477" i="19"/>
  <c r="L1476" i="19"/>
  <c r="I1476" i="19"/>
  <c r="L1475" i="19"/>
  <c r="I1475" i="19"/>
  <c r="L1474" i="19"/>
  <c r="I1474" i="19"/>
  <c r="L1473" i="19"/>
  <c r="I1473" i="19"/>
  <c r="L1472" i="19"/>
  <c r="I1472" i="19"/>
  <c r="L1471" i="19"/>
  <c r="I1471" i="19"/>
  <c r="L1470" i="19"/>
  <c r="I1470" i="19"/>
  <c r="L1469" i="19"/>
  <c r="I1469" i="19"/>
  <c r="L1468" i="19"/>
  <c r="I1468" i="19"/>
  <c r="L1467" i="19"/>
  <c r="I1467" i="19"/>
  <c r="L1466" i="19"/>
  <c r="I1466" i="19"/>
  <c r="L1465" i="19"/>
  <c r="I1465" i="19"/>
  <c r="L1464" i="19"/>
  <c r="I1464" i="19"/>
  <c r="L1463" i="19"/>
  <c r="I1463" i="19"/>
  <c r="L1462" i="19"/>
  <c r="I1462" i="19"/>
  <c r="L1461" i="19"/>
  <c r="I1461" i="19"/>
  <c r="L1460" i="19"/>
  <c r="I1460" i="19"/>
  <c r="L1459" i="19"/>
  <c r="I1459" i="19"/>
  <c r="L1458" i="19"/>
  <c r="I1458" i="19"/>
  <c r="L1457" i="19"/>
  <c r="I1457" i="19"/>
  <c r="L1456" i="19"/>
  <c r="I1456" i="19"/>
  <c r="L1455" i="19"/>
  <c r="I1455" i="19"/>
  <c r="L1454" i="19"/>
  <c r="I1454" i="19"/>
  <c r="L1453" i="19"/>
  <c r="I1453" i="19"/>
  <c r="L1452" i="19"/>
  <c r="I1452" i="19"/>
  <c r="L1451" i="19"/>
  <c r="I1451" i="19"/>
  <c r="L1450" i="19"/>
  <c r="I1450" i="19"/>
  <c r="L1449" i="19"/>
  <c r="I1449" i="19"/>
  <c r="L1448" i="19"/>
  <c r="I1448" i="19"/>
  <c r="L1447" i="19"/>
  <c r="I1447" i="19"/>
  <c r="L1446" i="19"/>
  <c r="I1446" i="19"/>
  <c r="L1445" i="19"/>
  <c r="I1445" i="19"/>
  <c r="L1444" i="19"/>
  <c r="I1444" i="19"/>
  <c r="L1443" i="19"/>
  <c r="I1443" i="19"/>
  <c r="L1442" i="19"/>
  <c r="I1442" i="19"/>
  <c r="L1441" i="19"/>
  <c r="I1441" i="19"/>
  <c r="L1440" i="19"/>
  <c r="I1440" i="19"/>
  <c r="L1439" i="19"/>
  <c r="I1439" i="19"/>
  <c r="L1438" i="19"/>
  <c r="I1438" i="19"/>
  <c r="L1437" i="19"/>
  <c r="I1437" i="19"/>
  <c r="L1436" i="19"/>
  <c r="I1436" i="19"/>
  <c r="L1435" i="19"/>
  <c r="I1435" i="19"/>
  <c r="L1434" i="19"/>
  <c r="I1434" i="19"/>
  <c r="L1433" i="19"/>
  <c r="I1433" i="19"/>
  <c r="L1432" i="19"/>
  <c r="I1432" i="19"/>
  <c r="L1431" i="19"/>
  <c r="I1431" i="19"/>
  <c r="L1430" i="19"/>
  <c r="I1430" i="19"/>
  <c r="L1429" i="19"/>
  <c r="I1429" i="19"/>
  <c r="L1428" i="19"/>
  <c r="I1428" i="19"/>
  <c r="L1427" i="19"/>
  <c r="I1427" i="19"/>
  <c r="L1426" i="19"/>
  <c r="I1426" i="19"/>
  <c r="L1425" i="19"/>
  <c r="I1425" i="19"/>
  <c r="L1424" i="19"/>
  <c r="I1424" i="19"/>
  <c r="L1423" i="19"/>
  <c r="I1423" i="19"/>
  <c r="L1422" i="19"/>
  <c r="I1422" i="19"/>
  <c r="L1421" i="19"/>
  <c r="I1421" i="19"/>
  <c r="L1420" i="19"/>
  <c r="I1420" i="19"/>
  <c r="L1419" i="19"/>
  <c r="I1419" i="19"/>
  <c r="L1418" i="19"/>
  <c r="I1418" i="19"/>
  <c r="L1417" i="19"/>
  <c r="I1417" i="19"/>
  <c r="L1416" i="19"/>
  <c r="I1416" i="19"/>
  <c r="L1415" i="19"/>
  <c r="I1415" i="19"/>
  <c r="L1414" i="19"/>
  <c r="I1414" i="19"/>
  <c r="L1413" i="19"/>
  <c r="I1413" i="19"/>
  <c r="L1412" i="19"/>
  <c r="I1412" i="19"/>
  <c r="L1411" i="19"/>
  <c r="I1411" i="19"/>
  <c r="L1410" i="19"/>
  <c r="I1410" i="19"/>
  <c r="L1409" i="19"/>
  <c r="I1409" i="19"/>
  <c r="L1408" i="19"/>
  <c r="I1408" i="19"/>
  <c r="L1407" i="19"/>
  <c r="I1407" i="19"/>
  <c r="L1406" i="19"/>
  <c r="I1406" i="19"/>
  <c r="L1405" i="19"/>
  <c r="I1405" i="19"/>
  <c r="L1404" i="19"/>
  <c r="I1404" i="19"/>
  <c r="L1403" i="19"/>
  <c r="I1403" i="19"/>
  <c r="L1402" i="19"/>
  <c r="I1402" i="19"/>
  <c r="L1401" i="19"/>
  <c r="I1401" i="19"/>
  <c r="L1400" i="19"/>
  <c r="I1400" i="19"/>
  <c r="L1399" i="19"/>
  <c r="I1399" i="19"/>
  <c r="L1398" i="19"/>
  <c r="I1398" i="19"/>
  <c r="L1397" i="19"/>
  <c r="I1397" i="19"/>
  <c r="L1396" i="19"/>
  <c r="I1396" i="19"/>
  <c r="L1395" i="19"/>
  <c r="I1395" i="19"/>
  <c r="L1394" i="19"/>
  <c r="I1394" i="19"/>
  <c r="L1393" i="19"/>
  <c r="I1393" i="19"/>
  <c r="L1392" i="19"/>
  <c r="I1392" i="19"/>
  <c r="L1391" i="19"/>
  <c r="I1391" i="19"/>
  <c r="L1390" i="19"/>
  <c r="I1390" i="19"/>
  <c r="L1389" i="19"/>
  <c r="I1389" i="19"/>
  <c r="L1388" i="19"/>
  <c r="I1388" i="19"/>
  <c r="L1387" i="19"/>
  <c r="I1387" i="19"/>
  <c r="L1386" i="19"/>
  <c r="I1386" i="19"/>
  <c r="L1385" i="19"/>
  <c r="I1385" i="19"/>
  <c r="L1384" i="19"/>
  <c r="I1384" i="19"/>
  <c r="L1383" i="19"/>
  <c r="I1383" i="19"/>
  <c r="L1382" i="19"/>
  <c r="I1382" i="19"/>
  <c r="L1381" i="19"/>
  <c r="I1381" i="19"/>
  <c r="L1380" i="19"/>
  <c r="I1380" i="19"/>
  <c r="L1379" i="19"/>
  <c r="I1379" i="19"/>
  <c r="L1378" i="19"/>
  <c r="I1378" i="19"/>
  <c r="L1377" i="19"/>
  <c r="I1377" i="19"/>
  <c r="L1376" i="19"/>
  <c r="I1376" i="19"/>
  <c r="L1375" i="19"/>
  <c r="I1375" i="19"/>
  <c r="L1374" i="19"/>
  <c r="I1374" i="19"/>
  <c r="L1373" i="19"/>
  <c r="I1373" i="19"/>
  <c r="L1372" i="19"/>
  <c r="I1372" i="19"/>
  <c r="L1371" i="19"/>
  <c r="I1371" i="19"/>
  <c r="L1370" i="19"/>
  <c r="I1370" i="19"/>
  <c r="L1369" i="19"/>
  <c r="I1369" i="19"/>
  <c r="L1368" i="19"/>
  <c r="I1368" i="19"/>
  <c r="L1367" i="19"/>
  <c r="I1367" i="19"/>
  <c r="L1366" i="19"/>
  <c r="I1366" i="19"/>
  <c r="L1365" i="19"/>
  <c r="I1365" i="19"/>
  <c r="L1364" i="19"/>
  <c r="I1364" i="19"/>
  <c r="L1363" i="19"/>
  <c r="I1363" i="19"/>
  <c r="L1362" i="19"/>
  <c r="I1362" i="19"/>
  <c r="L1361" i="19"/>
  <c r="I1361" i="19"/>
  <c r="L1360" i="19"/>
  <c r="I1360" i="19"/>
  <c r="L1359" i="19"/>
  <c r="I1359" i="19"/>
  <c r="L1358" i="19"/>
  <c r="I1358" i="19"/>
  <c r="L1357" i="19"/>
  <c r="I1357" i="19"/>
  <c r="L1356" i="19"/>
  <c r="I1356" i="19"/>
  <c r="L1355" i="19"/>
  <c r="I1355" i="19"/>
  <c r="L1354" i="19"/>
  <c r="I1354" i="19"/>
  <c r="L1353" i="19"/>
  <c r="I1353" i="19"/>
  <c r="L1352" i="19"/>
  <c r="I1352" i="19"/>
  <c r="L1351" i="19"/>
  <c r="I1351" i="19"/>
  <c r="L1350" i="19"/>
  <c r="I1350" i="19"/>
  <c r="L1349" i="19"/>
  <c r="I1349" i="19"/>
  <c r="L1348" i="19"/>
  <c r="I1348" i="19"/>
  <c r="L1347" i="19"/>
  <c r="I1347" i="19"/>
  <c r="L1346" i="19"/>
  <c r="I1346" i="19"/>
  <c r="L1345" i="19"/>
  <c r="I1345" i="19"/>
  <c r="L1344" i="19"/>
  <c r="I1344" i="19"/>
  <c r="L1343" i="19"/>
  <c r="I1343" i="19"/>
  <c r="L1342" i="19"/>
  <c r="I1342" i="19"/>
  <c r="L1341" i="19"/>
  <c r="I1341" i="19"/>
  <c r="L1340" i="19"/>
  <c r="I1340" i="19"/>
  <c r="L1339" i="19"/>
  <c r="I1339" i="19"/>
  <c r="L1338" i="19"/>
  <c r="I1338" i="19"/>
  <c r="L1337" i="19"/>
  <c r="I1337" i="19"/>
  <c r="L1336" i="19"/>
  <c r="I1336" i="19"/>
  <c r="L1335" i="19"/>
  <c r="I1335" i="19"/>
  <c r="L1334" i="19"/>
  <c r="I1334" i="19"/>
  <c r="L1333" i="19"/>
  <c r="I1333" i="19"/>
  <c r="L1332" i="19"/>
  <c r="I1332" i="19"/>
  <c r="L1331" i="19"/>
  <c r="I1331" i="19"/>
  <c r="L1330" i="19"/>
  <c r="I1330" i="19"/>
  <c r="L1329" i="19"/>
  <c r="I1329" i="19"/>
  <c r="L1328" i="19"/>
  <c r="I1328" i="19"/>
  <c r="L1327" i="19"/>
  <c r="I1327" i="19"/>
  <c r="L1326" i="19"/>
  <c r="I1326" i="19"/>
  <c r="L1325" i="19"/>
  <c r="I1325" i="19"/>
  <c r="L1324" i="19"/>
  <c r="I1324" i="19"/>
  <c r="L1323" i="19"/>
  <c r="I1323" i="19"/>
  <c r="L1322" i="19"/>
  <c r="I1322" i="19"/>
  <c r="L1321" i="19"/>
  <c r="I1321" i="19"/>
  <c r="L1320" i="19"/>
  <c r="I1320" i="19"/>
  <c r="L1319" i="19"/>
  <c r="I1319" i="19"/>
  <c r="L1318" i="19"/>
  <c r="I1318" i="19"/>
  <c r="L1317" i="19"/>
  <c r="I1317" i="19"/>
  <c r="L1316" i="19"/>
  <c r="I1316" i="19"/>
  <c r="L1315" i="19"/>
  <c r="I1315" i="19"/>
  <c r="L1314" i="19"/>
  <c r="I1314" i="19"/>
  <c r="L1313" i="19"/>
  <c r="I1313" i="19"/>
  <c r="L1312" i="19"/>
  <c r="I1312" i="19"/>
  <c r="L1311" i="19"/>
  <c r="I1311" i="19"/>
  <c r="L1310" i="19"/>
  <c r="I1310" i="19"/>
  <c r="L1309" i="19"/>
  <c r="I1309" i="19"/>
  <c r="L1308" i="19"/>
  <c r="I1308" i="19"/>
  <c r="L1307" i="19"/>
  <c r="I1307" i="19"/>
  <c r="L1306" i="19"/>
  <c r="I1306" i="19"/>
  <c r="L1305" i="19"/>
  <c r="I1305" i="19"/>
  <c r="L1304" i="19"/>
  <c r="I1304" i="19"/>
  <c r="L1303" i="19"/>
  <c r="I1303" i="19"/>
  <c r="L1302" i="19"/>
  <c r="I1302" i="19"/>
  <c r="L1301" i="19"/>
  <c r="I1301" i="19"/>
  <c r="L1300" i="19"/>
  <c r="I1300" i="19"/>
  <c r="L1299" i="19"/>
  <c r="I1299" i="19"/>
  <c r="L1298" i="19"/>
  <c r="I1298" i="19"/>
  <c r="L1297" i="19"/>
  <c r="I1297" i="19"/>
  <c r="L1296" i="19"/>
  <c r="I1296" i="19"/>
  <c r="L1295" i="19"/>
  <c r="I1295" i="19"/>
  <c r="L1294" i="19"/>
  <c r="I1294" i="19"/>
  <c r="L1293" i="19"/>
  <c r="I1293" i="19"/>
  <c r="L1292" i="19"/>
  <c r="I1292" i="19"/>
  <c r="L1291" i="19"/>
  <c r="I1291" i="19"/>
  <c r="L1290" i="19"/>
  <c r="I1290" i="19"/>
  <c r="L1289" i="19"/>
  <c r="I1289" i="19"/>
  <c r="L1288" i="19"/>
  <c r="I1288" i="19"/>
  <c r="L1287" i="19"/>
  <c r="I1287" i="19"/>
  <c r="L1286" i="19"/>
  <c r="I1286" i="19"/>
  <c r="L1285" i="19"/>
  <c r="I1285" i="19"/>
  <c r="L1284" i="19"/>
  <c r="I1284" i="19"/>
  <c r="L1283" i="19"/>
  <c r="I1283" i="19"/>
  <c r="L1282" i="19"/>
  <c r="I1282" i="19"/>
  <c r="L1281" i="19"/>
  <c r="I1281" i="19"/>
  <c r="L1280" i="19"/>
  <c r="I1280" i="19"/>
  <c r="L1279" i="19"/>
  <c r="I1279" i="19"/>
  <c r="L1278" i="19"/>
  <c r="I1278" i="19"/>
  <c r="L1277" i="19"/>
  <c r="I1277" i="19"/>
  <c r="L1276" i="19"/>
  <c r="I1276" i="19"/>
  <c r="L1275" i="19"/>
  <c r="I1275" i="19"/>
  <c r="L1274" i="19"/>
  <c r="I1274" i="19"/>
  <c r="L1273" i="19"/>
  <c r="I1273" i="19"/>
  <c r="L1272" i="19"/>
  <c r="I1272" i="19"/>
  <c r="L1271" i="19"/>
  <c r="I1271" i="19"/>
  <c r="L1270" i="19"/>
  <c r="I1270" i="19"/>
  <c r="L1269" i="19"/>
  <c r="I1269" i="19"/>
  <c r="L1268" i="19"/>
  <c r="I1268" i="19"/>
  <c r="L1267" i="19"/>
  <c r="I1267" i="19"/>
  <c r="L1266" i="19"/>
  <c r="I1266" i="19"/>
  <c r="L1265" i="19"/>
  <c r="I1265" i="19"/>
  <c r="L1264" i="19"/>
  <c r="I1264" i="19"/>
  <c r="L1263" i="19"/>
  <c r="I1263" i="19"/>
  <c r="L1262" i="19"/>
  <c r="I1262" i="19"/>
  <c r="L1261" i="19"/>
  <c r="I1261" i="19"/>
  <c r="L1260" i="19"/>
  <c r="I1260" i="19"/>
  <c r="L1259" i="19"/>
  <c r="I1259" i="19"/>
  <c r="L1258" i="19"/>
  <c r="I1258" i="19"/>
  <c r="L1257" i="19"/>
  <c r="I1257" i="19"/>
  <c r="L1256" i="19"/>
  <c r="I1256" i="19"/>
  <c r="L1255" i="19"/>
  <c r="I1255" i="19"/>
  <c r="L1254" i="19"/>
  <c r="I1254" i="19"/>
  <c r="L1253" i="19"/>
  <c r="I1253" i="19"/>
  <c r="L1252" i="19"/>
  <c r="I1252" i="19"/>
  <c r="L1251" i="19"/>
  <c r="I1251" i="19"/>
  <c r="L1250" i="19"/>
  <c r="I1250" i="19"/>
  <c r="L1249" i="19"/>
  <c r="I1249" i="19"/>
  <c r="L1248" i="19"/>
  <c r="I1248" i="19"/>
  <c r="L1247" i="19"/>
  <c r="I1247" i="19"/>
  <c r="L1246" i="19"/>
  <c r="I1246" i="19"/>
  <c r="L1245" i="19"/>
  <c r="I1245" i="19"/>
  <c r="L1244" i="19"/>
  <c r="I1244" i="19"/>
  <c r="L1243" i="19"/>
  <c r="I1243" i="19"/>
  <c r="L1242" i="19"/>
  <c r="I1242" i="19"/>
  <c r="L1241" i="19"/>
  <c r="I1241" i="19"/>
  <c r="L1240" i="19"/>
  <c r="I1240" i="19"/>
  <c r="L1239" i="19"/>
  <c r="I1239" i="19"/>
  <c r="L1238" i="19"/>
  <c r="I1238" i="19"/>
  <c r="L1237" i="19"/>
  <c r="I1237" i="19"/>
  <c r="L1236" i="19"/>
  <c r="I1236" i="19"/>
  <c r="L1235" i="19"/>
  <c r="I1235" i="19"/>
  <c r="L1234" i="19"/>
  <c r="I1234" i="19"/>
  <c r="L1233" i="19"/>
  <c r="I1233" i="19"/>
  <c r="L1232" i="19"/>
  <c r="I1232" i="19"/>
  <c r="L1231" i="19"/>
  <c r="I1231" i="19"/>
  <c r="L1230" i="19"/>
  <c r="I1230" i="19"/>
  <c r="L1229" i="19"/>
  <c r="I1229" i="19"/>
  <c r="L1228" i="19"/>
  <c r="I1228" i="19"/>
  <c r="L1227" i="19"/>
  <c r="I1227" i="19"/>
  <c r="L1226" i="19"/>
  <c r="I1226" i="19"/>
  <c r="L1225" i="19"/>
  <c r="I1225" i="19"/>
  <c r="L1224" i="19"/>
  <c r="I1224" i="19"/>
  <c r="L1223" i="19"/>
  <c r="I1223" i="19"/>
  <c r="L1222" i="19"/>
  <c r="I1222" i="19"/>
  <c r="L1221" i="19"/>
  <c r="I1221" i="19"/>
  <c r="L1220" i="19"/>
  <c r="I1220" i="19"/>
  <c r="L1219" i="19"/>
  <c r="I1219" i="19"/>
  <c r="L1218" i="19"/>
  <c r="I1218" i="19"/>
  <c r="L1217" i="19"/>
  <c r="I1217" i="19"/>
  <c r="L1216" i="19"/>
  <c r="I1216" i="19"/>
  <c r="L1215" i="19"/>
  <c r="I1215" i="19"/>
  <c r="L1214" i="19"/>
  <c r="I1214" i="19"/>
  <c r="L1213" i="19"/>
  <c r="I1213" i="19"/>
  <c r="L1212" i="19"/>
  <c r="I1212" i="19"/>
  <c r="L1211" i="19"/>
  <c r="I1211" i="19"/>
  <c r="L1210" i="19"/>
  <c r="I1210" i="19"/>
  <c r="L1209" i="19"/>
  <c r="I1209" i="19"/>
  <c r="L1208" i="19"/>
  <c r="I1208" i="19"/>
  <c r="L1207" i="19"/>
  <c r="I1207" i="19"/>
  <c r="L1206" i="19"/>
  <c r="I1206" i="19"/>
  <c r="L1205" i="19"/>
  <c r="I1205" i="19"/>
  <c r="L1204" i="19"/>
  <c r="I1204" i="19"/>
  <c r="L1203" i="19"/>
  <c r="I1203" i="19"/>
  <c r="L1202" i="19"/>
  <c r="I1202" i="19"/>
  <c r="L1201" i="19"/>
  <c r="I1201" i="19"/>
  <c r="L1200" i="19"/>
  <c r="I1200" i="19"/>
  <c r="L1199" i="19"/>
  <c r="I1199" i="19"/>
  <c r="L1198" i="19"/>
  <c r="I1198" i="19"/>
  <c r="L1197" i="19"/>
  <c r="I1197" i="19"/>
  <c r="L1196" i="19"/>
  <c r="I1196" i="19"/>
  <c r="L1195" i="19"/>
  <c r="I1195" i="19"/>
  <c r="L1194" i="19"/>
  <c r="I1194" i="19"/>
  <c r="L1193" i="19"/>
  <c r="I1193" i="19"/>
  <c r="L1192" i="19"/>
  <c r="I1192" i="19"/>
  <c r="L1191" i="19"/>
  <c r="I1191" i="19"/>
  <c r="L1190" i="19"/>
  <c r="I1190" i="19"/>
  <c r="L1189" i="19"/>
  <c r="I1189" i="19"/>
  <c r="L1188" i="19"/>
  <c r="I1188" i="19"/>
  <c r="L1187" i="19"/>
  <c r="I1187" i="19"/>
  <c r="L1186" i="19"/>
  <c r="I1186" i="19"/>
  <c r="L1185" i="19"/>
  <c r="I1185" i="19"/>
  <c r="L1184" i="19"/>
  <c r="I1184" i="19"/>
  <c r="L1183" i="19"/>
  <c r="I1183" i="19"/>
  <c r="L1182" i="19"/>
  <c r="I1182" i="19"/>
  <c r="L1181" i="19"/>
  <c r="I1181" i="19"/>
  <c r="L1180" i="19"/>
  <c r="I1180" i="19"/>
  <c r="L1179" i="19"/>
  <c r="I1179" i="19"/>
  <c r="L1178" i="19"/>
  <c r="I1178" i="19"/>
  <c r="L1177" i="19"/>
  <c r="I1177" i="19"/>
  <c r="L1176" i="19"/>
  <c r="I1176" i="19"/>
  <c r="L1175" i="19"/>
  <c r="I1175" i="19"/>
  <c r="L1174" i="19"/>
  <c r="I1174" i="19"/>
  <c r="L1173" i="19"/>
  <c r="I1173" i="19"/>
  <c r="L1172" i="19"/>
  <c r="I1172" i="19"/>
  <c r="L1171" i="19"/>
  <c r="I1171" i="19"/>
  <c r="L1170" i="19"/>
  <c r="I1170" i="19"/>
  <c r="L1169" i="19"/>
  <c r="I1169" i="19"/>
  <c r="L1168" i="19"/>
  <c r="I1168" i="19"/>
  <c r="L1167" i="19"/>
  <c r="I1167" i="19"/>
  <c r="L1166" i="19"/>
  <c r="I1166" i="19"/>
  <c r="L1165" i="19"/>
  <c r="I1165" i="19"/>
  <c r="L1164" i="19"/>
  <c r="I1164" i="19"/>
  <c r="L1163" i="19"/>
  <c r="I1163" i="19"/>
  <c r="L1162" i="19"/>
  <c r="I1162" i="19"/>
  <c r="L1161" i="19"/>
  <c r="I1161" i="19"/>
  <c r="L1160" i="19"/>
  <c r="I1160" i="19"/>
  <c r="L1159" i="19"/>
  <c r="I1159" i="19"/>
  <c r="L1158" i="19"/>
  <c r="I1158" i="19"/>
  <c r="L1157" i="19"/>
  <c r="I1157" i="19"/>
  <c r="L1156" i="19"/>
  <c r="I1156" i="19"/>
  <c r="L1155" i="19"/>
  <c r="I1155" i="19"/>
  <c r="L1154" i="19"/>
  <c r="I1154" i="19"/>
  <c r="L1153" i="19"/>
  <c r="I1153" i="19"/>
  <c r="L1152" i="19"/>
  <c r="I1152" i="19"/>
  <c r="L1151" i="19"/>
  <c r="I1151" i="19"/>
  <c r="L1150" i="19"/>
  <c r="I1150" i="19"/>
  <c r="L1149" i="19"/>
  <c r="I1149" i="19"/>
  <c r="L1148" i="19"/>
  <c r="I1148" i="19"/>
  <c r="L1147" i="19"/>
  <c r="I1147" i="19"/>
  <c r="L1146" i="19"/>
  <c r="I1146" i="19"/>
  <c r="L1145" i="19"/>
  <c r="I1145" i="19"/>
  <c r="L1144" i="19"/>
  <c r="I1144" i="19"/>
  <c r="L1143" i="19"/>
  <c r="I1143" i="19"/>
  <c r="L1142" i="19"/>
  <c r="I1142" i="19"/>
  <c r="L1141" i="19"/>
  <c r="I1141" i="19"/>
  <c r="L1140" i="19"/>
  <c r="I1140" i="19"/>
  <c r="L1139" i="19"/>
  <c r="I1139" i="19"/>
  <c r="L1138" i="19"/>
  <c r="I1138" i="19"/>
  <c r="L1137" i="19"/>
  <c r="I1137" i="19"/>
  <c r="L1136" i="19"/>
  <c r="I1136" i="19"/>
  <c r="L1135" i="19"/>
  <c r="I1135" i="19"/>
  <c r="L1134" i="19"/>
  <c r="I1134" i="19"/>
  <c r="L1133" i="19"/>
  <c r="I1133" i="19"/>
  <c r="L1132" i="19"/>
  <c r="I1132" i="19"/>
  <c r="L1131" i="19"/>
  <c r="I1131" i="19"/>
  <c r="L1130" i="19"/>
  <c r="I1130" i="19"/>
  <c r="L1129" i="19"/>
  <c r="I1129" i="19"/>
  <c r="L1128" i="19"/>
  <c r="I1128" i="19"/>
  <c r="L1127" i="19"/>
  <c r="I1127" i="19"/>
  <c r="L1126" i="19"/>
  <c r="I1126" i="19"/>
  <c r="L1125" i="19"/>
  <c r="I1125" i="19"/>
  <c r="L1124" i="19"/>
  <c r="I1124" i="19"/>
  <c r="L1123" i="19"/>
  <c r="I1123" i="19"/>
  <c r="L1122" i="19"/>
  <c r="I1122" i="19"/>
  <c r="L1121" i="19"/>
  <c r="I1121" i="19"/>
  <c r="L1120" i="19"/>
  <c r="I1120" i="19"/>
  <c r="L1119" i="19"/>
  <c r="I1119" i="19"/>
  <c r="L1118" i="19"/>
  <c r="I1118" i="19"/>
  <c r="L1117" i="19"/>
  <c r="I1117" i="19"/>
  <c r="L1116" i="19"/>
  <c r="I1116" i="19"/>
  <c r="L1115" i="19"/>
  <c r="I1115" i="19"/>
  <c r="L1114" i="19"/>
  <c r="I1114" i="19"/>
  <c r="L1113" i="19"/>
  <c r="I1113" i="19"/>
  <c r="L1112" i="19"/>
  <c r="I1112" i="19"/>
  <c r="L1111" i="19"/>
  <c r="I1111" i="19"/>
  <c r="L1110" i="19"/>
  <c r="I1110" i="19"/>
  <c r="L1109" i="19"/>
  <c r="I1109" i="19"/>
  <c r="L1108" i="19"/>
  <c r="I1108" i="19"/>
  <c r="L1107" i="19"/>
  <c r="I1107" i="19"/>
  <c r="L1106" i="19"/>
  <c r="I1106" i="19"/>
  <c r="L1105" i="19"/>
  <c r="I1105" i="19"/>
  <c r="L1104" i="19"/>
  <c r="I1104" i="19"/>
  <c r="L1103" i="19"/>
  <c r="I1103" i="19"/>
  <c r="L1102" i="19"/>
  <c r="I1102" i="19"/>
  <c r="L1101" i="19"/>
  <c r="I1101" i="19"/>
  <c r="L1100" i="19"/>
  <c r="I1100" i="19"/>
  <c r="L1099" i="19"/>
  <c r="I1099" i="19"/>
  <c r="L1098" i="19"/>
  <c r="I1098" i="19"/>
  <c r="L1097" i="19"/>
  <c r="I1097" i="19"/>
  <c r="L1096" i="19"/>
  <c r="I1096" i="19"/>
  <c r="L1095" i="19"/>
  <c r="I1095" i="19"/>
  <c r="L1094" i="19"/>
  <c r="I1094" i="19"/>
  <c r="L1093" i="19"/>
  <c r="I1093" i="19"/>
  <c r="L1092" i="19"/>
  <c r="I1092" i="19"/>
  <c r="L1091" i="19"/>
  <c r="I1091" i="19"/>
  <c r="L1090" i="19"/>
  <c r="I1090" i="19"/>
  <c r="L1089" i="19"/>
  <c r="I1089" i="19"/>
  <c r="L1088" i="19"/>
  <c r="I1088" i="19"/>
  <c r="L1087" i="19"/>
  <c r="I1087" i="19"/>
  <c r="L1086" i="19"/>
  <c r="I1086" i="19"/>
  <c r="L1085" i="19"/>
  <c r="I1085" i="19"/>
  <c r="L1084" i="19"/>
  <c r="I1084" i="19"/>
  <c r="L1083" i="19"/>
  <c r="I1083" i="19"/>
  <c r="L1082" i="19"/>
  <c r="I1082" i="19"/>
  <c r="L1081" i="19"/>
  <c r="I1081" i="19"/>
  <c r="L1080" i="19"/>
  <c r="I1080" i="19"/>
  <c r="L1079" i="19"/>
  <c r="I1079" i="19"/>
  <c r="L1078" i="19"/>
  <c r="I1078" i="19"/>
  <c r="L1077" i="19"/>
  <c r="I1077" i="19"/>
  <c r="L1076" i="19"/>
  <c r="I1076" i="19"/>
  <c r="L1075" i="19"/>
  <c r="I1075" i="19"/>
  <c r="L1074" i="19"/>
  <c r="I1074" i="19"/>
  <c r="L1073" i="19"/>
  <c r="I1073" i="19"/>
  <c r="L1072" i="19"/>
  <c r="I1072" i="19"/>
  <c r="L1071" i="19"/>
  <c r="I1071" i="19"/>
  <c r="L1070" i="19"/>
  <c r="I1070" i="19"/>
  <c r="L1069" i="19"/>
  <c r="I1069" i="19"/>
  <c r="L1068" i="19"/>
  <c r="I1068" i="19"/>
  <c r="L1067" i="19"/>
  <c r="I1067" i="19"/>
  <c r="L1066" i="19"/>
  <c r="I1066" i="19"/>
  <c r="L1065" i="19"/>
  <c r="I1065" i="19"/>
  <c r="L1064" i="19"/>
  <c r="I1064" i="19"/>
  <c r="L1063" i="19"/>
  <c r="I1063" i="19"/>
  <c r="L1062" i="19"/>
  <c r="I1062" i="19"/>
  <c r="L1061" i="19"/>
  <c r="I1061" i="19"/>
  <c r="L1060" i="19"/>
  <c r="I1060" i="19"/>
  <c r="L1059" i="19"/>
  <c r="I1059" i="19"/>
  <c r="L1058" i="19"/>
  <c r="I1058" i="19"/>
  <c r="L1057" i="19"/>
  <c r="I1057" i="19"/>
  <c r="L1056" i="19"/>
  <c r="I1056" i="19"/>
  <c r="L1055" i="19"/>
  <c r="I1055" i="19"/>
  <c r="L1054" i="19"/>
  <c r="I1054" i="19"/>
  <c r="L1053" i="19"/>
  <c r="I1053" i="19"/>
  <c r="L1052" i="19"/>
  <c r="I1052" i="19"/>
  <c r="L1051" i="19"/>
  <c r="I1051" i="19"/>
  <c r="L1050" i="19"/>
  <c r="I1050" i="19"/>
  <c r="L1049" i="19"/>
  <c r="I1049" i="19"/>
  <c r="L1048" i="19"/>
  <c r="I1048" i="19"/>
  <c r="L1047" i="19"/>
  <c r="I1047" i="19"/>
  <c r="L1046" i="19"/>
  <c r="I1046" i="19"/>
  <c r="L1045" i="19"/>
  <c r="I1045" i="19"/>
  <c r="L1044" i="19"/>
  <c r="I1044" i="19"/>
  <c r="L1043" i="19"/>
  <c r="I1043" i="19"/>
  <c r="L1042" i="19"/>
  <c r="I1042" i="19"/>
  <c r="L1041" i="19"/>
  <c r="I1041" i="19"/>
  <c r="L1040" i="19"/>
  <c r="I1040" i="19"/>
  <c r="L1039" i="19"/>
  <c r="I1039" i="19"/>
  <c r="L1038" i="19"/>
  <c r="I1038" i="19"/>
  <c r="L1037" i="19"/>
  <c r="I1037" i="19"/>
  <c r="L1036" i="19"/>
  <c r="I1036" i="19"/>
  <c r="L1035" i="19"/>
  <c r="I1035" i="19"/>
  <c r="L1034" i="19"/>
  <c r="I1034" i="19"/>
  <c r="L1033" i="19"/>
  <c r="I1033" i="19"/>
  <c r="L1032" i="19"/>
  <c r="I1032" i="19"/>
  <c r="L1031" i="19"/>
  <c r="I1031" i="19"/>
  <c r="L1030" i="19"/>
  <c r="I1030" i="19"/>
  <c r="L1029" i="19"/>
  <c r="I1029" i="19"/>
  <c r="L1028" i="19"/>
  <c r="I1028" i="19"/>
  <c r="L1027" i="19"/>
  <c r="I1027" i="19"/>
  <c r="L1026" i="19"/>
  <c r="I1026" i="19"/>
  <c r="L1025" i="19"/>
  <c r="I1025" i="19"/>
  <c r="L1024" i="19"/>
  <c r="I1024" i="19"/>
  <c r="L1023" i="19"/>
  <c r="I1023" i="19"/>
  <c r="L1022" i="19"/>
  <c r="I1022" i="19"/>
  <c r="L1021" i="19"/>
  <c r="I1021" i="19"/>
  <c r="L1020" i="19"/>
  <c r="I1020" i="19"/>
  <c r="L1019" i="19"/>
  <c r="I1019" i="19"/>
  <c r="L1018" i="19"/>
  <c r="I1018" i="19"/>
  <c r="L1017" i="19"/>
  <c r="I1017" i="19"/>
  <c r="L1016" i="19"/>
  <c r="I1016" i="19"/>
  <c r="L1015" i="19"/>
  <c r="I1015" i="19"/>
  <c r="L1014" i="19"/>
  <c r="I1014" i="19"/>
  <c r="L1013" i="19"/>
  <c r="I1013" i="19"/>
  <c r="L1012" i="19"/>
  <c r="I1012" i="19"/>
  <c r="L1011" i="19"/>
  <c r="I1011" i="19"/>
  <c r="L1010" i="19"/>
  <c r="I1010" i="19"/>
  <c r="L1009" i="19"/>
  <c r="I1009" i="19"/>
  <c r="L1008" i="19"/>
  <c r="I1008" i="19"/>
  <c r="L1007" i="19"/>
  <c r="I1007" i="19"/>
  <c r="L1006" i="19"/>
  <c r="I1006" i="19"/>
  <c r="L1005" i="19"/>
  <c r="I1005" i="19"/>
  <c r="L1004" i="19"/>
  <c r="I1004" i="19"/>
  <c r="L1003" i="19"/>
  <c r="I1003" i="19"/>
  <c r="L1002" i="19"/>
  <c r="I1002" i="19"/>
  <c r="L1001" i="19"/>
  <c r="I1001" i="19"/>
  <c r="L1000" i="19"/>
  <c r="I1000" i="19"/>
  <c r="L999" i="19"/>
  <c r="I999" i="19"/>
  <c r="L998" i="19"/>
  <c r="I998" i="19"/>
  <c r="L997" i="19"/>
  <c r="I997" i="19"/>
  <c r="L996" i="19"/>
  <c r="I996" i="19"/>
  <c r="L995" i="19"/>
  <c r="I995" i="19"/>
  <c r="L994" i="19"/>
  <c r="I994" i="19"/>
  <c r="L993" i="19"/>
  <c r="I993" i="19"/>
  <c r="L992" i="19"/>
  <c r="I992" i="19"/>
  <c r="L991" i="19"/>
  <c r="I991" i="19"/>
  <c r="L990" i="19"/>
  <c r="I990" i="19"/>
  <c r="L989" i="19"/>
  <c r="I989" i="19"/>
  <c r="L988" i="19"/>
  <c r="I988" i="19"/>
  <c r="L987" i="19"/>
  <c r="I987" i="19"/>
  <c r="L986" i="19"/>
  <c r="I986" i="19"/>
  <c r="L985" i="19"/>
  <c r="I985" i="19"/>
  <c r="L984" i="19"/>
  <c r="I984" i="19"/>
  <c r="L983" i="19"/>
  <c r="I983" i="19"/>
  <c r="L982" i="19"/>
  <c r="I982" i="19"/>
  <c r="L981" i="19"/>
  <c r="I981" i="19"/>
  <c r="L980" i="19"/>
  <c r="I980" i="19"/>
  <c r="L979" i="19"/>
  <c r="I979" i="19"/>
  <c r="L978" i="19"/>
  <c r="I978" i="19"/>
  <c r="L977" i="19"/>
  <c r="I977" i="19"/>
  <c r="L976" i="19"/>
  <c r="I976" i="19"/>
  <c r="L975" i="19"/>
  <c r="I975" i="19"/>
  <c r="L974" i="19"/>
  <c r="I974" i="19"/>
  <c r="L973" i="19"/>
  <c r="I973" i="19"/>
  <c r="L972" i="19"/>
  <c r="I972" i="19"/>
  <c r="L971" i="19"/>
  <c r="I971" i="19"/>
  <c r="L970" i="19"/>
  <c r="I970" i="19"/>
  <c r="L969" i="19"/>
  <c r="I969" i="19"/>
  <c r="L968" i="19"/>
  <c r="I968" i="19"/>
  <c r="L967" i="19"/>
  <c r="I967" i="19"/>
  <c r="L966" i="19"/>
  <c r="I966" i="19"/>
  <c r="L965" i="19"/>
  <c r="I965" i="19"/>
  <c r="L964" i="19"/>
  <c r="I964" i="19"/>
  <c r="L963" i="19"/>
  <c r="I963" i="19"/>
  <c r="L962" i="19"/>
  <c r="I962" i="19"/>
  <c r="L961" i="19"/>
  <c r="I961" i="19"/>
  <c r="L960" i="19"/>
  <c r="I960" i="19"/>
  <c r="L959" i="19"/>
  <c r="I959" i="19"/>
  <c r="L958" i="19"/>
  <c r="I958" i="19"/>
  <c r="L957" i="19"/>
  <c r="I957" i="19"/>
  <c r="L956" i="19"/>
  <c r="I956" i="19"/>
  <c r="L955" i="19"/>
  <c r="I955" i="19"/>
  <c r="L954" i="19"/>
  <c r="I954" i="19"/>
  <c r="L953" i="19"/>
  <c r="I953" i="19"/>
  <c r="L952" i="19"/>
  <c r="I952" i="19"/>
  <c r="L951" i="19"/>
  <c r="I951" i="19"/>
  <c r="L950" i="19"/>
  <c r="I950" i="19"/>
  <c r="L949" i="19"/>
  <c r="I949" i="19"/>
  <c r="L948" i="19"/>
  <c r="I948" i="19"/>
  <c r="L947" i="19"/>
  <c r="I947" i="19"/>
  <c r="L946" i="19"/>
  <c r="I946" i="19"/>
  <c r="L945" i="19"/>
  <c r="I945" i="19"/>
  <c r="L944" i="19"/>
  <c r="I944" i="19"/>
  <c r="L943" i="19"/>
  <c r="I943" i="19"/>
  <c r="L942" i="19"/>
  <c r="I942" i="19"/>
  <c r="L941" i="19"/>
  <c r="I941" i="19"/>
  <c r="L940" i="19"/>
  <c r="I940" i="19"/>
  <c r="L939" i="19"/>
  <c r="I939" i="19"/>
  <c r="L938" i="19"/>
  <c r="I938" i="19"/>
  <c r="L937" i="19"/>
  <c r="I937" i="19"/>
  <c r="L936" i="19"/>
  <c r="I936" i="19"/>
  <c r="L935" i="19"/>
  <c r="I935" i="19"/>
  <c r="L934" i="19"/>
  <c r="I934" i="19"/>
  <c r="L933" i="19"/>
  <c r="I933" i="19"/>
  <c r="L932" i="19"/>
  <c r="I932" i="19"/>
  <c r="L931" i="19"/>
  <c r="I931" i="19"/>
  <c r="L930" i="19"/>
  <c r="I930" i="19"/>
  <c r="L929" i="19"/>
  <c r="I929" i="19"/>
  <c r="L928" i="19"/>
  <c r="I928" i="19"/>
  <c r="L927" i="19"/>
  <c r="I927" i="19"/>
  <c r="L926" i="19"/>
  <c r="I926" i="19"/>
  <c r="L925" i="19"/>
  <c r="I925" i="19"/>
  <c r="L924" i="19"/>
  <c r="I924" i="19"/>
  <c r="L923" i="19"/>
  <c r="I923" i="19"/>
  <c r="L922" i="19"/>
  <c r="I922" i="19"/>
  <c r="L921" i="19"/>
  <c r="I921" i="19"/>
  <c r="L920" i="19"/>
  <c r="I920" i="19"/>
  <c r="L919" i="19"/>
  <c r="I919" i="19"/>
  <c r="L918" i="19"/>
  <c r="I918" i="19"/>
  <c r="L917" i="19"/>
  <c r="I917" i="19"/>
  <c r="L916" i="19"/>
  <c r="I916" i="19"/>
  <c r="L915" i="19"/>
  <c r="I915" i="19"/>
  <c r="L914" i="19"/>
  <c r="I914" i="19"/>
  <c r="L913" i="19"/>
  <c r="I913" i="19"/>
  <c r="L912" i="19"/>
  <c r="I912" i="19"/>
  <c r="L911" i="19"/>
  <c r="I911" i="19"/>
  <c r="L910" i="19"/>
  <c r="I910" i="19"/>
  <c r="L909" i="19"/>
  <c r="I909" i="19"/>
  <c r="L908" i="19"/>
  <c r="I908" i="19"/>
  <c r="L907" i="19"/>
  <c r="I907" i="19"/>
  <c r="L906" i="19"/>
  <c r="I906" i="19"/>
  <c r="L905" i="19"/>
  <c r="I905" i="19"/>
  <c r="L904" i="19"/>
  <c r="I904" i="19"/>
  <c r="L903" i="19"/>
  <c r="I903" i="19"/>
  <c r="L902" i="19"/>
  <c r="I902" i="19"/>
  <c r="L901" i="19"/>
  <c r="I901" i="19"/>
  <c r="L900" i="19"/>
  <c r="I900" i="19"/>
  <c r="L899" i="19"/>
  <c r="I899" i="19"/>
  <c r="L898" i="19"/>
  <c r="I898" i="19"/>
  <c r="L897" i="19"/>
  <c r="I897" i="19"/>
  <c r="L896" i="19"/>
  <c r="I896" i="19"/>
  <c r="L895" i="19"/>
  <c r="I895" i="19"/>
  <c r="L894" i="19"/>
  <c r="I894" i="19"/>
  <c r="L893" i="19"/>
  <c r="I893" i="19"/>
  <c r="L892" i="19"/>
  <c r="I892" i="19"/>
  <c r="L891" i="19"/>
  <c r="I891" i="19"/>
  <c r="L890" i="19"/>
  <c r="I890" i="19"/>
  <c r="L889" i="19"/>
  <c r="I889" i="19"/>
  <c r="L888" i="19"/>
  <c r="I888" i="19"/>
  <c r="L887" i="19"/>
  <c r="I887" i="19"/>
  <c r="L886" i="19"/>
  <c r="I886" i="19"/>
  <c r="L885" i="19"/>
  <c r="I885" i="19"/>
  <c r="L884" i="19"/>
  <c r="I884" i="19"/>
  <c r="L883" i="19"/>
  <c r="I883" i="19"/>
  <c r="L882" i="19"/>
  <c r="I882" i="19"/>
  <c r="L881" i="19"/>
  <c r="I881" i="19"/>
  <c r="L880" i="19"/>
  <c r="I880" i="19"/>
  <c r="L879" i="19"/>
  <c r="I879" i="19"/>
  <c r="L878" i="19"/>
  <c r="I878" i="19"/>
  <c r="L877" i="19"/>
  <c r="I877" i="19"/>
  <c r="L876" i="19"/>
  <c r="I876" i="19"/>
  <c r="L875" i="19"/>
  <c r="I875" i="19"/>
  <c r="L874" i="19"/>
  <c r="I874" i="19"/>
  <c r="L873" i="19"/>
  <c r="I873" i="19"/>
  <c r="L872" i="19"/>
  <c r="I872" i="19"/>
  <c r="L871" i="19"/>
  <c r="I871" i="19"/>
  <c r="L870" i="19"/>
  <c r="I870" i="19"/>
  <c r="L869" i="19"/>
  <c r="I869" i="19"/>
  <c r="L868" i="19"/>
  <c r="I868" i="19"/>
  <c r="L867" i="19"/>
  <c r="I867" i="19"/>
  <c r="L866" i="19"/>
  <c r="I866" i="19"/>
  <c r="L865" i="19"/>
  <c r="I865" i="19"/>
  <c r="L864" i="19"/>
  <c r="I864" i="19"/>
  <c r="L863" i="19"/>
  <c r="I863" i="19"/>
  <c r="L862" i="19"/>
  <c r="I862" i="19"/>
  <c r="L861" i="19"/>
  <c r="I861" i="19"/>
  <c r="L860" i="19"/>
  <c r="I860" i="19"/>
  <c r="L859" i="19"/>
  <c r="I859" i="19"/>
  <c r="L858" i="19"/>
  <c r="I858" i="19"/>
  <c r="L857" i="19"/>
  <c r="I857" i="19"/>
  <c r="L856" i="19"/>
  <c r="I856" i="19"/>
  <c r="L855" i="19"/>
  <c r="I855" i="19"/>
  <c r="L854" i="19"/>
  <c r="I854" i="19"/>
  <c r="L853" i="19"/>
  <c r="I853" i="19"/>
  <c r="L852" i="19"/>
  <c r="I852" i="19"/>
  <c r="L851" i="19"/>
  <c r="I851" i="19"/>
  <c r="L850" i="19"/>
  <c r="I850" i="19"/>
  <c r="L849" i="19"/>
  <c r="I849" i="19"/>
  <c r="L848" i="19"/>
  <c r="I848" i="19"/>
  <c r="L847" i="19"/>
  <c r="I847" i="19"/>
  <c r="L846" i="19"/>
  <c r="I846" i="19"/>
  <c r="L845" i="19"/>
  <c r="I845" i="19"/>
  <c r="L844" i="19"/>
  <c r="I844" i="19"/>
  <c r="L843" i="19"/>
  <c r="I843" i="19"/>
  <c r="L842" i="19"/>
  <c r="I842" i="19"/>
  <c r="L841" i="19"/>
  <c r="I841" i="19"/>
  <c r="L840" i="19"/>
  <c r="I840" i="19"/>
  <c r="L839" i="19"/>
  <c r="I839" i="19"/>
  <c r="L838" i="19"/>
  <c r="I838" i="19"/>
  <c r="L837" i="19"/>
  <c r="I837" i="19"/>
  <c r="L836" i="19"/>
  <c r="I836" i="19"/>
  <c r="L835" i="19"/>
  <c r="I835" i="19"/>
  <c r="L834" i="19"/>
  <c r="I834" i="19"/>
  <c r="L833" i="19"/>
  <c r="I833" i="19"/>
  <c r="L832" i="19"/>
  <c r="I832" i="19"/>
  <c r="L831" i="19"/>
  <c r="I831" i="19"/>
  <c r="L830" i="19"/>
  <c r="I830" i="19"/>
  <c r="L829" i="19"/>
  <c r="I829" i="19"/>
  <c r="L828" i="19"/>
  <c r="I828" i="19"/>
  <c r="L827" i="19"/>
  <c r="I827" i="19"/>
  <c r="L826" i="19"/>
  <c r="I826" i="19"/>
  <c r="L825" i="19"/>
  <c r="I825" i="19"/>
  <c r="L824" i="19"/>
  <c r="I824" i="19"/>
  <c r="L823" i="19"/>
  <c r="I823" i="19"/>
  <c r="L822" i="19"/>
  <c r="I822" i="19"/>
  <c r="L821" i="19"/>
  <c r="I821" i="19"/>
  <c r="L820" i="19"/>
  <c r="I820" i="19"/>
  <c r="L819" i="19"/>
  <c r="I819" i="19"/>
  <c r="L818" i="19"/>
  <c r="I818" i="19"/>
  <c r="L817" i="19"/>
  <c r="I817" i="19"/>
  <c r="L816" i="19"/>
  <c r="I816" i="19"/>
  <c r="L815" i="19"/>
  <c r="I815" i="19"/>
  <c r="L814" i="19"/>
  <c r="I814" i="19"/>
  <c r="L813" i="19"/>
  <c r="K813" i="19"/>
  <c r="J813" i="19"/>
  <c r="I813" i="19"/>
  <c r="L812" i="19"/>
  <c r="K812" i="19"/>
  <c r="J812" i="19"/>
  <c r="I812" i="19"/>
  <c r="L811" i="19"/>
  <c r="K811" i="19"/>
  <c r="J811" i="19"/>
  <c r="I811" i="19"/>
  <c r="L810" i="19"/>
  <c r="K810" i="19"/>
  <c r="J810" i="19"/>
  <c r="I810" i="19"/>
  <c r="L809" i="19"/>
  <c r="K809" i="19"/>
  <c r="J809" i="19"/>
  <c r="I809" i="19"/>
  <c r="L808" i="19"/>
  <c r="K808" i="19"/>
  <c r="J808" i="19"/>
  <c r="I808" i="19"/>
  <c r="L807" i="19"/>
  <c r="K807" i="19"/>
  <c r="J807" i="19"/>
  <c r="I807" i="19"/>
  <c r="L806" i="19"/>
  <c r="K806" i="19"/>
  <c r="J806" i="19"/>
  <c r="I806" i="19"/>
  <c r="L805" i="19"/>
  <c r="K805" i="19"/>
  <c r="J805" i="19"/>
  <c r="I805" i="19"/>
  <c r="L804" i="19"/>
  <c r="K804" i="19"/>
  <c r="J804" i="19"/>
  <c r="I804" i="19"/>
  <c r="L803" i="19"/>
  <c r="K803" i="19"/>
  <c r="J803" i="19"/>
  <c r="I803" i="19"/>
  <c r="L802" i="19"/>
  <c r="K802" i="19"/>
  <c r="J802" i="19"/>
  <c r="I802" i="19"/>
  <c r="L801" i="19"/>
  <c r="K801" i="19"/>
  <c r="J801" i="19"/>
  <c r="I801" i="19"/>
  <c r="L800" i="19"/>
  <c r="K800" i="19"/>
  <c r="J800" i="19"/>
  <c r="I800" i="19"/>
  <c r="L799" i="19"/>
  <c r="K799" i="19"/>
  <c r="J799" i="19"/>
  <c r="I799" i="19"/>
  <c r="L798" i="19"/>
  <c r="K798" i="19"/>
  <c r="J798" i="19"/>
  <c r="I798" i="19"/>
  <c r="L797" i="19"/>
  <c r="K797" i="19"/>
  <c r="J797" i="19"/>
  <c r="I797" i="19"/>
  <c r="L796" i="19"/>
  <c r="K796" i="19"/>
  <c r="J796" i="19"/>
  <c r="I796" i="19"/>
  <c r="L795" i="19"/>
  <c r="K795" i="19"/>
  <c r="J795" i="19"/>
  <c r="I795" i="19"/>
  <c r="L794" i="19"/>
  <c r="K794" i="19"/>
  <c r="J794" i="19"/>
  <c r="I794" i="19"/>
  <c r="L793" i="19"/>
  <c r="K793" i="19"/>
  <c r="J793" i="19"/>
  <c r="I793" i="19"/>
  <c r="L792" i="19"/>
  <c r="K792" i="19"/>
  <c r="J792" i="19"/>
  <c r="I792" i="19"/>
  <c r="L791" i="19"/>
  <c r="K791" i="19"/>
  <c r="J791" i="19"/>
  <c r="I791" i="19"/>
  <c r="L790" i="19"/>
  <c r="K790" i="19"/>
  <c r="J790" i="19"/>
  <c r="I790" i="19"/>
  <c r="L789" i="19"/>
  <c r="K789" i="19"/>
  <c r="J789" i="19"/>
  <c r="I789" i="19"/>
  <c r="L788" i="19"/>
  <c r="K788" i="19"/>
  <c r="J788" i="19"/>
  <c r="I788" i="19"/>
  <c r="L787" i="19"/>
  <c r="K787" i="19"/>
  <c r="J787" i="19"/>
  <c r="I787" i="19"/>
  <c r="L786" i="19"/>
  <c r="K786" i="19"/>
  <c r="J786" i="19"/>
  <c r="I786" i="19"/>
  <c r="L785" i="19"/>
  <c r="K785" i="19"/>
  <c r="J785" i="19"/>
  <c r="I785" i="19"/>
  <c r="L784" i="19"/>
  <c r="K784" i="19"/>
  <c r="J784" i="19"/>
  <c r="I784" i="19"/>
  <c r="L783" i="19"/>
  <c r="K783" i="19"/>
  <c r="J783" i="19"/>
  <c r="I783" i="19"/>
  <c r="L782" i="19"/>
  <c r="K782" i="19"/>
  <c r="J782" i="19"/>
  <c r="I782" i="19"/>
  <c r="L781" i="19"/>
  <c r="K781" i="19"/>
  <c r="J781" i="19"/>
  <c r="I781" i="19"/>
  <c r="L780" i="19"/>
  <c r="K780" i="19"/>
  <c r="J780" i="19"/>
  <c r="I780" i="19"/>
  <c r="L779" i="19"/>
  <c r="K779" i="19"/>
  <c r="J779" i="19"/>
  <c r="I779" i="19"/>
  <c r="L778" i="19"/>
  <c r="K778" i="19"/>
  <c r="J778" i="19"/>
  <c r="I778" i="19"/>
  <c r="L777" i="19"/>
  <c r="K777" i="19"/>
  <c r="J777" i="19"/>
  <c r="I777" i="19"/>
  <c r="L776" i="19"/>
  <c r="K776" i="19"/>
  <c r="J776" i="19"/>
  <c r="I776" i="19"/>
  <c r="L775" i="19"/>
  <c r="K775" i="19"/>
  <c r="J775" i="19"/>
  <c r="I775" i="19"/>
  <c r="L774" i="19"/>
  <c r="K774" i="19"/>
  <c r="J774" i="19"/>
  <c r="I774" i="19"/>
  <c r="L773" i="19"/>
  <c r="K773" i="19"/>
  <c r="J773" i="19"/>
  <c r="I773" i="19"/>
  <c r="L772" i="19"/>
  <c r="K772" i="19"/>
  <c r="J772" i="19"/>
  <c r="I772" i="19"/>
  <c r="L771" i="19"/>
  <c r="K771" i="19"/>
  <c r="J771" i="19"/>
  <c r="I771" i="19"/>
  <c r="L770" i="19"/>
  <c r="K770" i="19"/>
  <c r="J770" i="19"/>
  <c r="I770" i="19"/>
  <c r="L769" i="19"/>
  <c r="K769" i="19"/>
  <c r="J769" i="19"/>
  <c r="I769" i="19"/>
  <c r="L768" i="19"/>
  <c r="K768" i="19"/>
  <c r="J768" i="19"/>
  <c r="I768" i="19"/>
  <c r="L767" i="19"/>
  <c r="K767" i="19"/>
  <c r="J767" i="19"/>
  <c r="I767" i="19"/>
  <c r="L766" i="19"/>
  <c r="K766" i="19"/>
  <c r="J766" i="19"/>
  <c r="I766" i="19"/>
  <c r="L765" i="19"/>
  <c r="K765" i="19"/>
  <c r="J765" i="19"/>
  <c r="I765" i="19"/>
  <c r="L764" i="19"/>
  <c r="K764" i="19"/>
  <c r="J764" i="19"/>
  <c r="I764" i="19"/>
  <c r="L763" i="19"/>
  <c r="K763" i="19"/>
  <c r="J763" i="19"/>
  <c r="I763" i="19"/>
  <c r="L762" i="19"/>
  <c r="K762" i="19"/>
  <c r="J762" i="19"/>
  <c r="I762" i="19"/>
  <c r="L761" i="19"/>
  <c r="K761" i="19"/>
  <c r="J761" i="19"/>
  <c r="I761" i="19"/>
  <c r="L760" i="19"/>
  <c r="K760" i="19"/>
  <c r="J760" i="19"/>
  <c r="I760" i="19"/>
  <c r="L759" i="19"/>
  <c r="K759" i="19"/>
  <c r="J759" i="19"/>
  <c r="I759" i="19"/>
  <c r="L758" i="19"/>
  <c r="K758" i="19"/>
  <c r="J758" i="19"/>
  <c r="I758" i="19"/>
  <c r="L757" i="19"/>
  <c r="K757" i="19"/>
  <c r="J757" i="19"/>
  <c r="I757" i="19"/>
  <c r="L756" i="19"/>
  <c r="K756" i="19"/>
  <c r="J756" i="19"/>
  <c r="I756" i="19"/>
  <c r="L755" i="19"/>
  <c r="K755" i="19"/>
  <c r="J755" i="19"/>
  <c r="I755" i="19"/>
  <c r="L754" i="19"/>
  <c r="K754" i="19"/>
  <c r="J754" i="19"/>
  <c r="I754" i="19"/>
  <c r="L753" i="19"/>
  <c r="K753" i="19"/>
  <c r="J753" i="19"/>
  <c r="I753" i="19"/>
  <c r="L752" i="19"/>
  <c r="K752" i="19"/>
  <c r="J752" i="19"/>
  <c r="I752" i="19"/>
  <c r="L751" i="19"/>
  <c r="K751" i="19"/>
  <c r="J751" i="19"/>
  <c r="I751" i="19"/>
  <c r="L750" i="19"/>
  <c r="K750" i="19"/>
  <c r="J750" i="19"/>
  <c r="I750" i="19"/>
  <c r="L749" i="19"/>
  <c r="K749" i="19"/>
  <c r="J749" i="19"/>
  <c r="I749" i="19"/>
  <c r="L748" i="19"/>
  <c r="K748" i="19"/>
  <c r="J748" i="19"/>
  <c r="I748" i="19"/>
  <c r="L747" i="19"/>
  <c r="K747" i="19"/>
  <c r="J747" i="19"/>
  <c r="I747" i="19"/>
  <c r="L746" i="19"/>
  <c r="K746" i="19"/>
  <c r="J746" i="19"/>
  <c r="I746" i="19"/>
  <c r="L745" i="19"/>
  <c r="K745" i="19"/>
  <c r="J745" i="19"/>
  <c r="I745" i="19"/>
  <c r="L744" i="19"/>
  <c r="K744" i="19"/>
  <c r="J744" i="19"/>
  <c r="I744" i="19"/>
  <c r="L743" i="19"/>
  <c r="K743" i="19"/>
  <c r="J743" i="19"/>
  <c r="I743" i="19"/>
  <c r="L742" i="19"/>
  <c r="K742" i="19"/>
  <c r="J742" i="19"/>
  <c r="I742" i="19"/>
  <c r="L741" i="19"/>
  <c r="K741" i="19"/>
  <c r="J741" i="19"/>
  <c r="I741" i="19"/>
  <c r="L740" i="19"/>
  <c r="K740" i="19"/>
  <c r="J740" i="19"/>
  <c r="I740" i="19"/>
  <c r="L739" i="19"/>
  <c r="K739" i="19"/>
  <c r="J739" i="19"/>
  <c r="I739" i="19"/>
  <c r="L738" i="19"/>
  <c r="K738" i="19"/>
  <c r="J738" i="19"/>
  <c r="I738" i="19"/>
  <c r="L737" i="19"/>
  <c r="K737" i="19"/>
  <c r="J737" i="19"/>
  <c r="I737" i="19"/>
  <c r="L736" i="19"/>
  <c r="K736" i="19"/>
  <c r="J736" i="19"/>
  <c r="I736" i="19" a="1"/>
  <c r="I736" i="19" s="1"/>
  <c r="L735" i="19"/>
  <c r="K735" i="19"/>
  <c r="J735" i="19"/>
  <c r="I735" i="19"/>
  <c r="L734" i="19"/>
  <c r="K734" i="19"/>
  <c r="J734" i="19"/>
  <c r="I734" i="19"/>
  <c r="L733" i="19"/>
  <c r="J733" i="19"/>
  <c r="K733" i="19" s="1"/>
  <c r="I733" i="19"/>
  <c r="L732" i="19"/>
  <c r="J732" i="19"/>
  <c r="K732" i="19" s="1"/>
  <c r="I732" i="19"/>
  <c r="L731" i="19"/>
  <c r="J731" i="19"/>
  <c r="K731" i="19" s="1"/>
  <c r="I731" i="19"/>
  <c r="L730" i="19"/>
  <c r="J730" i="19"/>
  <c r="K730" i="19" s="1"/>
  <c r="I730" i="19"/>
  <c r="L729" i="19"/>
  <c r="K729" i="19"/>
  <c r="J729" i="19"/>
  <c r="I729" i="19"/>
  <c r="L728" i="19"/>
  <c r="K728" i="19"/>
  <c r="J728" i="19"/>
  <c r="I728" i="19"/>
  <c r="L727" i="19"/>
  <c r="J727" i="19"/>
  <c r="K727" i="19" s="1"/>
  <c r="I727" i="19"/>
  <c r="L726" i="19"/>
  <c r="J726" i="19"/>
  <c r="K726" i="19" s="1"/>
  <c r="I726" i="19"/>
  <c r="L725" i="19"/>
  <c r="K725" i="19"/>
  <c r="J725" i="19"/>
  <c r="I725" i="19"/>
  <c r="L724" i="19"/>
  <c r="J724" i="19"/>
  <c r="K724" i="19" s="1"/>
  <c r="I724" i="19"/>
  <c r="L723" i="19"/>
  <c r="K723" i="19"/>
  <c r="J723" i="19"/>
  <c r="I723" i="19"/>
  <c r="L722" i="19"/>
  <c r="J722" i="19"/>
  <c r="K722" i="19" s="1"/>
  <c r="I722" i="19"/>
  <c r="L721" i="19"/>
  <c r="J721" i="19"/>
  <c r="K721" i="19" s="1"/>
  <c r="I721" i="19"/>
  <c r="L720" i="19"/>
  <c r="K720" i="19"/>
  <c r="J720" i="19"/>
  <c r="I720" i="19"/>
  <c r="L719" i="19"/>
  <c r="J719" i="19"/>
  <c r="K719" i="19" s="1"/>
  <c r="I719" i="19"/>
  <c r="L718" i="19"/>
  <c r="J718" i="19"/>
  <c r="K718" i="19" s="1"/>
  <c r="I718" i="19"/>
  <c r="L717" i="19"/>
  <c r="K717" i="19"/>
  <c r="J717" i="19"/>
  <c r="I717" i="19"/>
  <c r="L716" i="19"/>
  <c r="K716" i="19"/>
  <c r="J716" i="19"/>
  <c r="I716" i="19"/>
  <c r="L715" i="19"/>
  <c r="J715" i="19"/>
  <c r="K715" i="19" s="1"/>
  <c r="I715" i="19"/>
  <c r="L714" i="19"/>
  <c r="K714" i="19"/>
  <c r="J714" i="19"/>
  <c r="I714" i="19"/>
  <c r="L713" i="19"/>
  <c r="J713" i="19"/>
  <c r="K713" i="19" s="1"/>
  <c r="I713" i="19"/>
  <c r="L712" i="19"/>
  <c r="J712" i="19"/>
  <c r="K712" i="19" s="1"/>
  <c r="I712" i="19"/>
  <c r="L711" i="19"/>
  <c r="J711" i="19"/>
  <c r="K711" i="19" s="1"/>
  <c r="I711" i="19"/>
  <c r="L710" i="19"/>
  <c r="K710" i="19"/>
  <c r="J710" i="19"/>
  <c r="I710" i="19"/>
  <c r="L709" i="19"/>
  <c r="J709" i="19"/>
  <c r="K709" i="19" s="1"/>
  <c r="I709" i="19"/>
  <c r="L708" i="19"/>
  <c r="J708" i="19"/>
  <c r="K708" i="19" s="1"/>
  <c r="I708" i="19"/>
  <c r="L707" i="19"/>
  <c r="J707" i="19"/>
  <c r="K707" i="19" s="1"/>
  <c r="I707" i="19"/>
  <c r="L706" i="19"/>
  <c r="J706" i="19"/>
  <c r="K706" i="19" s="1"/>
  <c r="I706" i="19"/>
  <c r="L705" i="19"/>
  <c r="K705" i="19"/>
  <c r="J705" i="19"/>
  <c r="I705" i="19"/>
  <c r="L704" i="19"/>
  <c r="K704" i="19"/>
  <c r="J704" i="19"/>
  <c r="I704" i="19"/>
  <c r="L703" i="19"/>
  <c r="J703" i="19"/>
  <c r="K703" i="19" s="1"/>
  <c r="I703" i="19"/>
  <c r="L702" i="19"/>
  <c r="J702" i="19"/>
  <c r="K702" i="19" s="1"/>
  <c r="I702" i="19"/>
  <c r="L701" i="19"/>
  <c r="J701" i="19"/>
  <c r="K701" i="19" s="1"/>
  <c r="I701" i="19"/>
  <c r="L700" i="19"/>
  <c r="J700" i="19"/>
  <c r="K700" i="19" s="1"/>
  <c r="I700" i="19"/>
  <c r="L699" i="19"/>
  <c r="J699" i="19"/>
  <c r="K699" i="19" s="1"/>
  <c r="I699" i="19"/>
  <c r="L698" i="19"/>
  <c r="K698" i="19"/>
  <c r="J698" i="19"/>
  <c r="I698" i="19"/>
  <c r="L697" i="19"/>
  <c r="J697" i="19"/>
  <c r="K697" i="19" s="1"/>
  <c r="I697" i="19"/>
  <c r="L696" i="19"/>
  <c r="J696" i="19"/>
  <c r="K696" i="19" s="1"/>
  <c r="I696" i="19"/>
  <c r="L695" i="19"/>
  <c r="J695" i="19"/>
  <c r="K695" i="19" s="1"/>
  <c r="I695" i="19"/>
  <c r="L694" i="19"/>
  <c r="J694" i="19"/>
  <c r="K694" i="19" s="1"/>
  <c r="I694" i="19"/>
  <c r="L693" i="19"/>
  <c r="K693" i="19"/>
  <c r="J693" i="19"/>
  <c r="I693" i="19"/>
  <c r="L692" i="19"/>
  <c r="K692" i="19"/>
  <c r="J692" i="19"/>
  <c r="I692" i="19"/>
  <c r="L691" i="19"/>
  <c r="J691" i="19"/>
  <c r="K691" i="19" s="1"/>
  <c r="I691" i="19"/>
  <c r="L690" i="19"/>
  <c r="J690" i="19"/>
  <c r="K690" i="19" s="1"/>
  <c r="I690" i="19"/>
  <c r="L689" i="19"/>
  <c r="K689" i="19"/>
  <c r="J689" i="19"/>
  <c r="I689" i="19"/>
  <c r="L688" i="19"/>
  <c r="J688" i="19"/>
  <c r="K688" i="19" s="1"/>
  <c r="I688" i="19"/>
  <c r="L687" i="19"/>
  <c r="K687" i="19"/>
  <c r="J687" i="19"/>
  <c r="I687" i="19"/>
  <c r="L686" i="19"/>
  <c r="J686" i="19"/>
  <c r="K686" i="19" s="1"/>
  <c r="I686" i="19"/>
  <c r="L685" i="19"/>
  <c r="J685" i="19"/>
  <c r="K685" i="19" s="1"/>
  <c r="I685" i="19"/>
  <c r="L684" i="19"/>
  <c r="K684" i="19"/>
  <c r="J684" i="19"/>
  <c r="I684" i="19"/>
  <c r="L683" i="19"/>
  <c r="J683" i="19"/>
  <c r="K683" i="19" s="1"/>
  <c r="I683" i="19"/>
  <c r="L682" i="19"/>
  <c r="J682" i="19"/>
  <c r="K682" i="19" s="1"/>
  <c r="I682" i="19"/>
  <c r="L681" i="19"/>
  <c r="K681" i="19"/>
  <c r="J681" i="19"/>
  <c r="I681" i="19"/>
  <c r="L680" i="19"/>
  <c r="K680" i="19"/>
  <c r="J680" i="19"/>
  <c r="I680" i="19"/>
  <c r="L679" i="19"/>
  <c r="J679" i="19"/>
  <c r="K679" i="19" s="1"/>
  <c r="I679" i="19"/>
  <c r="L678" i="19"/>
  <c r="J678" i="19"/>
  <c r="K678" i="19" s="1"/>
  <c r="I678" i="19"/>
  <c r="L677" i="19"/>
  <c r="J677" i="19"/>
  <c r="K677" i="19" s="1"/>
  <c r="I677" i="19"/>
  <c r="L676" i="19"/>
  <c r="J676" i="19"/>
  <c r="K676" i="19" s="1"/>
  <c r="I676" i="19"/>
  <c r="L675" i="19"/>
  <c r="J675" i="19"/>
  <c r="K675" i="19" s="1"/>
  <c r="I675" i="19"/>
  <c r="L674" i="19"/>
  <c r="K674" i="19"/>
  <c r="J674" i="19"/>
  <c r="I674" i="19"/>
  <c r="L673" i="19"/>
  <c r="J673" i="19"/>
  <c r="K673" i="19" s="1"/>
  <c r="I673" i="19"/>
  <c r="L672" i="19"/>
  <c r="J672" i="19"/>
  <c r="K672" i="19" s="1"/>
  <c r="I672" i="19"/>
  <c r="L671" i="19"/>
  <c r="K671" i="19"/>
  <c r="J671" i="19"/>
  <c r="I671" i="19"/>
  <c r="L670" i="19"/>
  <c r="J670" i="19"/>
  <c r="K670" i="19" s="1"/>
  <c r="I670" i="19"/>
  <c r="L669" i="19"/>
  <c r="K669" i="19"/>
  <c r="J669" i="19"/>
  <c r="I669" i="19"/>
  <c r="L668" i="19"/>
  <c r="J668" i="19"/>
  <c r="K668" i="19" s="1"/>
  <c r="I668" i="19"/>
  <c r="L667" i="19"/>
  <c r="J667" i="19"/>
  <c r="K667" i="19" s="1"/>
  <c r="I667" i="19"/>
  <c r="L666" i="19"/>
  <c r="K666" i="19"/>
  <c r="J666" i="19"/>
  <c r="I666" i="19"/>
  <c r="L665" i="19"/>
  <c r="J665" i="19"/>
  <c r="K665" i="19" s="1"/>
  <c r="I665" i="19"/>
  <c r="L664" i="19"/>
  <c r="J664" i="19"/>
  <c r="K664" i="19" s="1"/>
  <c r="I664" i="19"/>
  <c r="L663" i="19"/>
  <c r="K663" i="19"/>
  <c r="J663" i="19"/>
  <c r="I663" i="19"/>
  <c r="L662" i="19"/>
  <c r="K662" i="19"/>
  <c r="J662" i="19"/>
  <c r="I662" i="19"/>
  <c r="L661" i="19"/>
  <c r="J661" i="19"/>
  <c r="K661" i="19" s="1"/>
  <c r="I661" i="19"/>
  <c r="L660" i="19"/>
  <c r="J660" i="19"/>
  <c r="K660" i="19" s="1"/>
  <c r="I660" i="19"/>
  <c r="L659" i="19"/>
  <c r="J659" i="19"/>
  <c r="K659" i="19" s="1"/>
  <c r="I659" i="19"/>
  <c r="L658" i="19"/>
  <c r="J658" i="19"/>
  <c r="K658" i="19" s="1"/>
  <c r="I658" i="19"/>
  <c r="L657" i="19"/>
  <c r="K657" i="19"/>
  <c r="J657" i="19"/>
  <c r="I657" i="19"/>
  <c r="L656" i="19"/>
  <c r="K656" i="19"/>
  <c r="J656" i="19"/>
  <c r="I656" i="19"/>
  <c r="L655" i="19"/>
  <c r="J655" i="19"/>
  <c r="K655" i="19" s="1"/>
  <c r="I655" i="19"/>
  <c r="L654" i="19"/>
  <c r="J654" i="19"/>
  <c r="K654" i="19" s="1"/>
  <c r="I654" i="19"/>
  <c r="L653" i="19"/>
  <c r="K653" i="19"/>
  <c r="J653" i="19"/>
  <c r="I653" i="19"/>
  <c r="L652" i="19"/>
  <c r="J652" i="19"/>
  <c r="K652" i="19" s="1"/>
  <c r="I652" i="19"/>
  <c r="L651" i="19"/>
  <c r="K651" i="19"/>
  <c r="J651" i="19"/>
  <c r="I651" i="19"/>
  <c r="L650" i="19"/>
  <c r="J650" i="19"/>
  <c r="K650" i="19" s="1"/>
  <c r="I650" i="19"/>
  <c r="L649" i="19"/>
  <c r="J649" i="19"/>
  <c r="K649" i="19" s="1"/>
  <c r="I649" i="19"/>
  <c r="L648" i="19"/>
  <c r="J648" i="19"/>
  <c r="K648" i="19" s="1"/>
  <c r="I648" i="19"/>
  <c r="L647" i="19"/>
  <c r="J647" i="19"/>
  <c r="K647" i="19" s="1"/>
  <c r="I647" i="19"/>
  <c r="L646" i="19"/>
  <c r="J646" i="19"/>
  <c r="K646" i="19" s="1"/>
  <c r="I646" i="19"/>
  <c r="L645" i="19"/>
  <c r="K645" i="19"/>
  <c r="J645" i="19"/>
  <c r="I645" i="19"/>
  <c r="L644" i="19"/>
  <c r="K644" i="19"/>
  <c r="J644" i="19"/>
  <c r="I644" i="19"/>
  <c r="L643" i="19"/>
  <c r="J643" i="19"/>
  <c r="K643" i="19" s="1"/>
  <c r="I643" i="19"/>
  <c r="L642" i="19"/>
  <c r="K642" i="19"/>
  <c r="J642" i="19"/>
  <c r="I642" i="19"/>
  <c r="L641" i="19"/>
  <c r="J641" i="19"/>
  <c r="K641" i="19" s="1"/>
  <c r="I641" i="19"/>
  <c r="L640" i="19"/>
  <c r="J640" i="19"/>
  <c r="K640" i="19" s="1"/>
  <c r="I640" i="19"/>
  <c r="L639" i="19"/>
  <c r="J639" i="19"/>
  <c r="K639" i="19" s="1"/>
  <c r="I639" i="19"/>
  <c r="L638" i="19"/>
  <c r="K638" i="19"/>
  <c r="J638" i="19"/>
  <c r="I638" i="19"/>
  <c r="L637" i="19"/>
  <c r="J637" i="19"/>
  <c r="K637" i="19" s="1"/>
  <c r="I637" i="19"/>
  <c r="L636" i="19"/>
  <c r="J636" i="19"/>
  <c r="K636" i="19" s="1"/>
  <c r="I636" i="19"/>
  <c r="L635" i="19"/>
  <c r="J635" i="19"/>
  <c r="K635" i="19" s="1"/>
  <c r="I635" i="19"/>
  <c r="L634" i="19"/>
  <c r="J634" i="19"/>
  <c r="K634" i="19" s="1"/>
  <c r="I634" i="19"/>
  <c r="M633" i="19"/>
  <c r="L633" i="19"/>
  <c r="J633" i="19"/>
  <c r="K633" i="19" s="1"/>
  <c r="M632" i="19"/>
  <c r="L632" i="19"/>
  <c r="K632" i="19"/>
  <c r="J632" i="19"/>
  <c r="L631" i="19"/>
  <c r="J631" i="19"/>
  <c r="I631" i="19"/>
  <c r="L630" i="19"/>
  <c r="J630" i="19"/>
  <c r="I630" i="19"/>
  <c r="M629" i="19"/>
  <c r="L629" i="19"/>
  <c r="K629" i="19"/>
  <c r="J629" i="19"/>
  <c r="I629" i="19"/>
  <c r="M628" i="19"/>
  <c r="L628" i="19"/>
  <c r="K628" i="19"/>
  <c r="J628" i="19"/>
  <c r="I628" i="19"/>
  <c r="M627" i="19"/>
  <c r="L627" i="19"/>
  <c r="K627" i="19"/>
  <c r="J627" i="19"/>
  <c r="I627" i="19"/>
  <c r="L626" i="19"/>
  <c r="J626" i="19"/>
  <c r="I626" i="19"/>
  <c r="M625" i="19"/>
  <c r="L625" i="19"/>
  <c r="K625" i="19"/>
  <c r="J625" i="19"/>
  <c r="I625" i="19"/>
  <c r="M624" i="19"/>
  <c r="L624" i="19"/>
  <c r="J624" i="19"/>
  <c r="K624" i="19" s="1"/>
  <c r="I624" i="19"/>
  <c r="L623" i="19"/>
  <c r="K623" i="19"/>
  <c r="J623" i="19"/>
  <c r="M623" i="19" s="1"/>
  <c r="I623" i="19"/>
  <c r="L622" i="19"/>
  <c r="J622" i="19"/>
  <c r="I622" i="19"/>
  <c r="L621" i="19"/>
  <c r="J621" i="19"/>
  <c r="I621" i="19"/>
  <c r="L620" i="19"/>
  <c r="J620" i="19"/>
  <c r="K620" i="19" s="1"/>
  <c r="I620" i="19"/>
  <c r="M619" i="19"/>
  <c r="L619" i="19"/>
  <c r="J619" i="19"/>
  <c r="K619" i="19" s="1"/>
  <c r="I619" i="19"/>
  <c r="M618" i="19"/>
  <c r="L618" i="19"/>
  <c r="K618" i="19"/>
  <c r="J618" i="19"/>
  <c r="I618" i="19"/>
  <c r="M617" i="19"/>
  <c r="L617" i="19"/>
  <c r="K617" i="19"/>
  <c r="J617" i="19"/>
  <c r="I617" i="19"/>
  <c r="M616" i="19"/>
  <c r="L616" i="19"/>
  <c r="K616" i="19"/>
  <c r="J616" i="19"/>
  <c r="I616" i="19"/>
  <c r="L615" i="19"/>
  <c r="K615" i="19"/>
  <c r="J615" i="19"/>
  <c r="M615" i="19" s="1"/>
  <c r="I615" i="19"/>
  <c r="L614" i="19"/>
  <c r="J614" i="19"/>
  <c r="I614" i="19"/>
  <c r="M613" i="19"/>
  <c r="L613" i="19"/>
  <c r="K613" i="19"/>
  <c r="J613" i="19"/>
  <c r="I613" i="19"/>
  <c r="M612" i="19"/>
  <c r="L612" i="19"/>
  <c r="J612" i="19"/>
  <c r="K612" i="19" s="1"/>
  <c r="I612" i="19"/>
  <c r="L611" i="19"/>
  <c r="J611" i="19"/>
  <c r="I611" i="19"/>
  <c r="M610" i="19"/>
  <c r="L610" i="19"/>
  <c r="K610" i="19"/>
  <c r="J610" i="19"/>
  <c r="I610" i="19"/>
  <c r="M609" i="19"/>
  <c r="L609" i="19"/>
  <c r="J609" i="19"/>
  <c r="K609" i="19" s="1"/>
  <c r="I609" i="19"/>
  <c r="M608" i="19"/>
  <c r="L608" i="19"/>
  <c r="K608" i="19"/>
  <c r="J608" i="19"/>
  <c r="I608" i="19"/>
  <c r="M607" i="19"/>
  <c r="L607" i="19"/>
  <c r="J607" i="19"/>
  <c r="K607" i="19" s="1"/>
  <c r="I607" i="19"/>
  <c r="L606" i="19"/>
  <c r="J606" i="19"/>
  <c r="I606" i="19"/>
  <c r="M605" i="19"/>
  <c r="L605" i="19"/>
  <c r="K605" i="19"/>
  <c r="J605" i="19"/>
  <c r="I605" i="19"/>
  <c r="M604" i="19"/>
  <c r="L604" i="19"/>
  <c r="K604" i="19"/>
  <c r="J604" i="19"/>
  <c r="I604" i="19"/>
  <c r="M603" i="19"/>
  <c r="L603" i="19"/>
  <c r="J603" i="19"/>
  <c r="K603" i="19" s="1"/>
  <c r="I603" i="19"/>
  <c r="L602" i="19"/>
  <c r="J602" i="19"/>
  <c r="I602" i="19"/>
  <c r="L601" i="19"/>
  <c r="J601" i="19"/>
  <c r="I601" i="19"/>
  <c r="L600" i="19"/>
  <c r="J600" i="19"/>
  <c r="I600" i="19"/>
  <c r="L599" i="19"/>
  <c r="J599" i="19"/>
  <c r="I599" i="19"/>
  <c r="M598" i="19"/>
  <c r="L598" i="19"/>
  <c r="K598" i="19"/>
  <c r="J598" i="19"/>
  <c r="I598" i="19"/>
  <c r="L597" i="19"/>
  <c r="J597" i="19"/>
  <c r="K597" i="19" s="1"/>
  <c r="I597" i="19"/>
  <c r="M596" i="19"/>
  <c r="L596" i="19"/>
  <c r="K596" i="19"/>
  <c r="J596" i="19"/>
  <c r="I596" i="19"/>
  <c r="L595" i="19"/>
  <c r="K595" i="19"/>
  <c r="J595" i="19"/>
  <c r="M595" i="19" s="1"/>
  <c r="I595" i="19"/>
  <c r="M594" i="19"/>
  <c r="L594" i="19"/>
  <c r="K594" i="19"/>
  <c r="J594" i="19"/>
  <c r="I594" i="19"/>
  <c r="M593" i="19"/>
  <c r="L593" i="19"/>
  <c r="K593" i="19"/>
  <c r="J593" i="19"/>
  <c r="I593" i="19"/>
  <c r="M592" i="19"/>
  <c r="L592" i="19"/>
  <c r="K592" i="19"/>
  <c r="J592" i="19"/>
  <c r="I592" i="19"/>
  <c r="L591" i="19"/>
  <c r="J591" i="19"/>
  <c r="I591" i="19"/>
  <c r="L590" i="19"/>
  <c r="J590" i="19"/>
  <c r="I590" i="19"/>
  <c r="M589" i="19"/>
  <c r="L589" i="19"/>
  <c r="K589" i="19"/>
  <c r="J589" i="19"/>
  <c r="I589" i="19"/>
  <c r="M588" i="19"/>
  <c r="L588" i="19"/>
  <c r="J588" i="19"/>
  <c r="K588" i="19" s="1"/>
  <c r="I588" i="19"/>
  <c r="L587" i="19"/>
  <c r="J587" i="19"/>
  <c r="I587" i="19"/>
  <c r="L586" i="19"/>
  <c r="J586" i="19"/>
  <c r="I586" i="19"/>
  <c r="L585" i="19"/>
  <c r="K585" i="19"/>
  <c r="J585" i="19"/>
  <c r="M585" i="19" s="1"/>
  <c r="I585" i="19"/>
  <c r="M584" i="19"/>
  <c r="L584" i="19"/>
  <c r="K584" i="19"/>
  <c r="J584" i="19"/>
  <c r="I584" i="19"/>
  <c r="L583" i="19"/>
  <c r="J583" i="19"/>
  <c r="K583" i="19" s="1"/>
  <c r="I583" i="19"/>
  <c r="M582" i="19"/>
  <c r="L582" i="19"/>
  <c r="K582" i="19"/>
  <c r="J582" i="19"/>
  <c r="I582" i="19"/>
  <c r="M581" i="19"/>
  <c r="L581" i="19"/>
  <c r="K581" i="19"/>
  <c r="J581" i="19"/>
  <c r="I581" i="19"/>
  <c r="M580" i="19"/>
  <c r="L580" i="19"/>
  <c r="K580" i="19"/>
  <c r="J580" i="19"/>
  <c r="I580" i="19"/>
  <c r="L579" i="19"/>
  <c r="J579" i="19"/>
  <c r="I579" i="19"/>
  <c r="L578" i="19"/>
  <c r="J578" i="19"/>
  <c r="I578" i="19"/>
  <c r="M577" i="19"/>
  <c r="L577" i="19"/>
  <c r="K577" i="19"/>
  <c r="J577" i="19"/>
  <c r="I577" i="19"/>
  <c r="L576" i="19"/>
  <c r="J576" i="19"/>
  <c r="I576" i="19"/>
  <c r="L575" i="19"/>
  <c r="K575" i="19"/>
  <c r="J575" i="19"/>
  <c r="M575" i="19" s="1"/>
  <c r="I575" i="19"/>
  <c r="M574" i="19"/>
  <c r="L574" i="19"/>
  <c r="K574" i="19"/>
  <c r="J574" i="19"/>
  <c r="I574" i="19"/>
  <c r="L573" i="19"/>
  <c r="J573" i="19"/>
  <c r="K573" i="19" s="1"/>
  <c r="I573" i="19"/>
  <c r="M572" i="19"/>
  <c r="L572" i="19"/>
  <c r="K572" i="19"/>
  <c r="J572" i="19"/>
  <c r="I572" i="19"/>
  <c r="L571" i="19"/>
  <c r="K571" i="19"/>
  <c r="J571" i="19"/>
  <c r="M571" i="19" s="1"/>
  <c r="I571" i="19"/>
  <c r="M570" i="19"/>
  <c r="L570" i="19"/>
  <c r="J570" i="19"/>
  <c r="K570" i="19" s="1"/>
  <c r="I570" i="19"/>
  <c r="M569" i="19"/>
  <c r="L569" i="19"/>
  <c r="K569" i="19"/>
  <c r="J569" i="19"/>
  <c r="I569" i="19"/>
  <c r="M568" i="19"/>
  <c r="L568" i="19"/>
  <c r="K568" i="19"/>
  <c r="J568" i="19"/>
  <c r="I568" i="19"/>
  <c r="M567" i="19"/>
  <c r="L567" i="19"/>
  <c r="J567" i="19"/>
  <c r="K567" i="19" s="1"/>
  <c r="I567" i="19"/>
  <c r="L566" i="19"/>
  <c r="J566" i="19"/>
  <c r="I566" i="19"/>
  <c r="M565" i="19"/>
  <c r="L565" i="19"/>
  <c r="K565" i="19"/>
  <c r="J565" i="19"/>
  <c r="I565" i="19"/>
  <c r="M564" i="19"/>
  <c r="L564" i="19"/>
  <c r="J564" i="19"/>
  <c r="K564" i="19" s="1"/>
  <c r="I564" i="19"/>
  <c r="L563" i="19"/>
  <c r="J563" i="19"/>
  <c r="I563" i="19"/>
  <c r="M562" i="19"/>
  <c r="L562" i="19"/>
  <c r="K562" i="19"/>
  <c r="J562" i="19"/>
  <c r="I562" i="19"/>
  <c r="L561" i="19"/>
  <c r="K561" i="19"/>
  <c r="J561" i="19"/>
  <c r="M561" i="19" s="1"/>
  <c r="I561" i="19"/>
  <c r="M560" i="19"/>
  <c r="L560" i="19"/>
  <c r="J560" i="19"/>
  <c r="K560" i="19" s="1"/>
  <c r="I560" i="19"/>
  <c r="L559" i="19"/>
  <c r="J559" i="19"/>
  <c r="I559" i="19"/>
  <c r="M558" i="19"/>
  <c r="L558" i="19"/>
  <c r="K558" i="19"/>
  <c r="J558" i="19"/>
  <c r="I558" i="19"/>
  <c r="M557" i="19"/>
  <c r="L557" i="19"/>
  <c r="K557" i="19"/>
  <c r="J557" i="19"/>
  <c r="I557" i="19"/>
  <c r="M556" i="19"/>
  <c r="L556" i="19"/>
  <c r="K556" i="19"/>
  <c r="J556" i="19"/>
  <c r="I556" i="19"/>
  <c r="L555" i="19"/>
  <c r="J555" i="19"/>
  <c r="I555" i="19"/>
  <c r="L554" i="19"/>
  <c r="J554" i="19"/>
  <c r="I554" i="19"/>
  <c r="L553" i="19"/>
  <c r="K553" i="19"/>
  <c r="J553" i="19"/>
  <c r="M553" i="19" s="1"/>
  <c r="I553" i="19"/>
  <c r="M552" i="19"/>
  <c r="L552" i="19"/>
  <c r="J552" i="19"/>
  <c r="K552" i="19" s="1"/>
  <c r="I552" i="19"/>
  <c r="L551" i="19"/>
  <c r="J551" i="19"/>
  <c r="I551" i="19"/>
  <c r="M550" i="19"/>
  <c r="L550" i="19"/>
  <c r="K550" i="19"/>
  <c r="J550" i="19"/>
  <c r="I550" i="19"/>
  <c r="L549" i="19"/>
  <c r="J549" i="19"/>
  <c r="I549" i="19"/>
  <c r="M548" i="19"/>
  <c r="L548" i="19"/>
  <c r="K548" i="19"/>
  <c r="J548" i="19"/>
  <c r="I548" i="19"/>
  <c r="M547" i="19"/>
  <c r="L547" i="19"/>
  <c r="J547" i="19"/>
  <c r="K547" i="19" s="1"/>
  <c r="I547" i="19"/>
  <c r="M546" i="19"/>
  <c r="L546" i="19"/>
  <c r="K546" i="19"/>
  <c r="J546" i="19"/>
  <c r="I546" i="19"/>
  <c r="M545" i="19"/>
  <c r="L545" i="19"/>
  <c r="K545" i="19"/>
  <c r="J545" i="19"/>
  <c r="I545" i="19"/>
  <c r="L544" i="19"/>
  <c r="K544" i="19"/>
  <c r="J544" i="19"/>
  <c r="M544" i="19" s="1"/>
  <c r="I544" i="19"/>
  <c r="L543" i="19"/>
  <c r="J543" i="19"/>
  <c r="I543" i="19"/>
  <c r="L542" i="19"/>
  <c r="J542" i="19"/>
  <c r="I542" i="19"/>
  <c r="M541" i="19"/>
  <c r="L541" i="19"/>
  <c r="K541" i="19"/>
  <c r="J541" i="19"/>
  <c r="I541" i="19"/>
  <c r="L540" i="19"/>
  <c r="J540" i="19"/>
  <c r="K540" i="19" s="1"/>
  <c r="I540" i="19"/>
  <c r="L539" i="19"/>
  <c r="J539" i="19"/>
  <c r="I539" i="19"/>
  <c r="L538" i="19"/>
  <c r="K538" i="19"/>
  <c r="J538" i="19"/>
  <c r="M538" i="19" s="1"/>
  <c r="I538" i="19"/>
  <c r="L537" i="19"/>
  <c r="J537" i="19"/>
  <c r="I537" i="19"/>
  <c r="M536" i="19"/>
  <c r="L536" i="19"/>
  <c r="K536" i="19"/>
  <c r="J536" i="19"/>
  <c r="I536" i="19"/>
  <c r="M535" i="19"/>
  <c r="L535" i="19"/>
  <c r="K535" i="19"/>
  <c r="J535" i="19"/>
  <c r="I535" i="19"/>
  <c r="L534" i="19"/>
  <c r="J534" i="19"/>
  <c r="K534" i="19" s="1"/>
  <c r="I534" i="19"/>
  <c r="M533" i="19"/>
  <c r="L533" i="19"/>
  <c r="K533" i="19"/>
  <c r="J533" i="19"/>
  <c r="I533" i="19"/>
  <c r="M532" i="19"/>
  <c r="L532" i="19"/>
  <c r="K532" i="19"/>
  <c r="J532" i="19"/>
  <c r="I532" i="19"/>
  <c r="M531" i="19"/>
  <c r="L531" i="19"/>
  <c r="J531" i="19"/>
  <c r="K531" i="19" s="1"/>
  <c r="I531" i="19"/>
  <c r="L530" i="19"/>
  <c r="J530" i="19"/>
  <c r="I530" i="19"/>
  <c r="L529" i="19"/>
  <c r="J529" i="19"/>
  <c r="I529" i="19"/>
  <c r="L528" i="19"/>
  <c r="J528" i="19"/>
  <c r="I528" i="19"/>
  <c r="M527" i="19"/>
  <c r="L527" i="19"/>
  <c r="J527" i="19"/>
  <c r="K527" i="19" s="1"/>
  <c r="I527" i="19"/>
  <c r="M526" i="19"/>
  <c r="L526" i="19"/>
  <c r="K526" i="19"/>
  <c r="J526" i="19"/>
  <c r="I526" i="19"/>
  <c r="L525" i="19"/>
  <c r="J525" i="19"/>
  <c r="I525" i="19"/>
  <c r="M524" i="19"/>
  <c r="L524" i="19"/>
  <c r="J524" i="19"/>
  <c r="K524" i="19" s="1"/>
  <c r="I524" i="19"/>
  <c r="L523" i="19"/>
  <c r="K523" i="19"/>
  <c r="J523" i="19"/>
  <c r="M523" i="19" s="1"/>
  <c r="I523" i="19"/>
  <c r="M522" i="19"/>
  <c r="L522" i="19"/>
  <c r="K522" i="19"/>
  <c r="J522" i="19"/>
  <c r="I522" i="19"/>
  <c r="M521" i="19"/>
  <c r="L521" i="19"/>
  <c r="K521" i="19"/>
  <c r="J521" i="19"/>
  <c r="I521" i="19"/>
  <c r="M520" i="19"/>
  <c r="L520" i="19"/>
  <c r="K520" i="19"/>
  <c r="J520" i="19"/>
  <c r="I520" i="19"/>
  <c r="L519" i="19"/>
  <c r="K519" i="19"/>
  <c r="J519" i="19"/>
  <c r="M519" i="19" s="1"/>
  <c r="I519" i="19"/>
  <c r="L518" i="19"/>
  <c r="J518" i="19"/>
  <c r="I518" i="19"/>
  <c r="M517" i="19"/>
  <c r="L517" i="19"/>
  <c r="K517" i="19"/>
  <c r="J517" i="19"/>
  <c r="I517" i="19"/>
  <c r="M516" i="19"/>
  <c r="L516" i="19"/>
  <c r="J516" i="19"/>
  <c r="K516" i="19" s="1"/>
  <c r="I516" i="19"/>
  <c r="M515" i="19"/>
  <c r="L515" i="19"/>
  <c r="K515" i="19"/>
  <c r="J515" i="19"/>
  <c r="I515" i="19"/>
  <c r="L514" i="19"/>
  <c r="J514" i="19"/>
  <c r="I514" i="19"/>
  <c r="L513" i="19"/>
  <c r="J513" i="19"/>
  <c r="I513" i="19"/>
  <c r="M512" i="19"/>
  <c r="L512" i="19"/>
  <c r="K512" i="19"/>
  <c r="J512" i="19"/>
  <c r="I512" i="19"/>
  <c r="M511" i="19"/>
  <c r="L511" i="19"/>
  <c r="J511" i="19"/>
  <c r="K511" i="19" s="1"/>
  <c r="I511" i="19"/>
  <c r="M510" i="19"/>
  <c r="L510" i="19"/>
  <c r="K510" i="19"/>
  <c r="J510" i="19"/>
  <c r="I510" i="19"/>
  <c r="M509" i="19"/>
  <c r="L509" i="19"/>
  <c r="K509" i="19"/>
  <c r="J509" i="19"/>
  <c r="I509" i="19"/>
  <c r="L508" i="19"/>
  <c r="J508" i="19"/>
  <c r="I508" i="19"/>
  <c r="L507" i="19"/>
  <c r="J507" i="19"/>
  <c r="I507" i="19"/>
  <c r="L506" i="19"/>
  <c r="J506" i="19"/>
  <c r="I506" i="19"/>
  <c r="M505" i="19"/>
  <c r="L505" i="19"/>
  <c r="K505" i="19"/>
  <c r="J505" i="19"/>
  <c r="I505" i="19"/>
  <c r="L504" i="19"/>
  <c r="J504" i="19"/>
  <c r="I504" i="19"/>
  <c r="L503" i="19"/>
  <c r="K503" i="19"/>
  <c r="J503" i="19"/>
  <c r="M503" i="19" s="1"/>
  <c r="I503" i="19"/>
  <c r="M502" i="19"/>
  <c r="L502" i="19"/>
  <c r="K502" i="19"/>
  <c r="J502" i="19"/>
  <c r="I502" i="19"/>
  <c r="M501" i="19"/>
  <c r="L501" i="19"/>
  <c r="J501" i="19"/>
  <c r="K501" i="19" s="1"/>
  <c r="I501" i="19"/>
  <c r="M500" i="19"/>
  <c r="L500" i="19"/>
  <c r="K500" i="19"/>
  <c r="J500" i="19"/>
  <c r="I500" i="19"/>
  <c r="L499" i="19"/>
  <c r="J499" i="19"/>
  <c r="I499" i="19"/>
  <c r="L498" i="19"/>
  <c r="J498" i="19"/>
  <c r="I498" i="19"/>
  <c r="M497" i="19"/>
  <c r="L497" i="19"/>
  <c r="K497" i="19"/>
  <c r="J497" i="19"/>
  <c r="I497" i="19"/>
  <c r="M496" i="19"/>
  <c r="L496" i="19"/>
  <c r="K496" i="19"/>
  <c r="J496" i="19"/>
  <c r="I496" i="19"/>
  <c r="M495" i="19"/>
  <c r="L495" i="19"/>
  <c r="J495" i="19"/>
  <c r="K495" i="19" s="1"/>
  <c r="I495" i="19"/>
  <c r="L494" i="19"/>
  <c r="K494" i="19"/>
  <c r="J494" i="19"/>
  <c r="M494" i="19" s="1"/>
  <c r="I494" i="19"/>
  <c r="M493" i="19"/>
  <c r="L493" i="19"/>
  <c r="J493" i="19"/>
  <c r="K493" i="19" s="1"/>
  <c r="I493" i="19"/>
  <c r="M492" i="19"/>
  <c r="L492" i="19"/>
  <c r="J492" i="19"/>
  <c r="K492" i="19" s="1"/>
  <c r="I492" i="19"/>
  <c r="L491" i="19"/>
  <c r="J491" i="19"/>
  <c r="K491" i="19" s="1"/>
  <c r="I491" i="19"/>
  <c r="M490" i="19"/>
  <c r="L490" i="19"/>
  <c r="K490" i="19"/>
  <c r="J490" i="19"/>
  <c r="I490" i="19"/>
  <c r="L489" i="19"/>
  <c r="K489" i="19"/>
  <c r="J489" i="19"/>
  <c r="M489" i="19" s="1"/>
  <c r="I489" i="19"/>
  <c r="L488" i="19"/>
  <c r="J488" i="19"/>
  <c r="I488" i="19"/>
  <c r="L487" i="19"/>
  <c r="J487" i="19"/>
  <c r="I487" i="19"/>
  <c r="M486" i="19"/>
  <c r="L486" i="19"/>
  <c r="J486" i="19"/>
  <c r="K486" i="19" s="1"/>
  <c r="I486" i="19"/>
  <c r="M485" i="19"/>
  <c r="L485" i="19"/>
  <c r="K485" i="19"/>
  <c r="J485" i="19"/>
  <c r="I485" i="19"/>
  <c r="M484" i="19"/>
  <c r="L484" i="19"/>
  <c r="K484" i="19"/>
  <c r="J484" i="19"/>
  <c r="I484" i="19"/>
  <c r="L483" i="19"/>
  <c r="J483" i="19"/>
  <c r="I483" i="19"/>
  <c r="L482" i="19"/>
  <c r="J482" i="19"/>
  <c r="I482" i="19"/>
  <c r="M481" i="19"/>
  <c r="L481" i="19"/>
  <c r="K481" i="19"/>
  <c r="J481" i="19"/>
  <c r="I481" i="19"/>
  <c r="M480" i="19"/>
  <c r="L480" i="19"/>
  <c r="J480" i="19"/>
  <c r="K480" i="19" s="1"/>
  <c r="I480" i="19"/>
  <c r="L479" i="19"/>
  <c r="J479" i="19"/>
  <c r="I479" i="19"/>
  <c r="M478" i="19"/>
  <c r="L478" i="19"/>
  <c r="J478" i="19"/>
  <c r="K478" i="19" s="1"/>
  <c r="I478" i="19"/>
  <c r="L477" i="19"/>
  <c r="J477" i="19"/>
  <c r="I477" i="19"/>
  <c r="L476" i="19"/>
  <c r="K476" i="19"/>
  <c r="J476" i="19"/>
  <c r="M476" i="19" s="1"/>
  <c r="I476" i="19"/>
  <c r="L475" i="19"/>
  <c r="J475" i="19"/>
  <c r="I475" i="19"/>
  <c r="M474" i="19"/>
  <c r="L474" i="19"/>
  <c r="K474" i="19"/>
  <c r="J474" i="19"/>
  <c r="I474" i="19"/>
  <c r="M473" i="19"/>
  <c r="L473" i="19"/>
  <c r="K473" i="19"/>
  <c r="J473" i="19"/>
  <c r="I473" i="19"/>
  <c r="M472" i="19"/>
  <c r="L472" i="19"/>
  <c r="J472" i="19"/>
  <c r="K472" i="19" s="1"/>
  <c r="I472" i="19"/>
  <c r="L471" i="19"/>
  <c r="J471" i="19"/>
  <c r="I471" i="19"/>
  <c r="L470" i="19"/>
  <c r="J470" i="19"/>
  <c r="I470" i="19"/>
  <c r="M469" i="19"/>
  <c r="L469" i="19"/>
  <c r="K469" i="19"/>
  <c r="J469" i="19"/>
  <c r="I469" i="19"/>
  <c r="L468" i="19"/>
  <c r="J468" i="19"/>
  <c r="I468" i="19"/>
  <c r="L467" i="19"/>
  <c r="J467" i="19"/>
  <c r="I467" i="19"/>
  <c r="M466" i="19"/>
  <c r="L466" i="19"/>
  <c r="K466" i="19"/>
  <c r="J466" i="19"/>
  <c r="I466" i="19"/>
  <c r="L465" i="19"/>
  <c r="J465" i="19"/>
  <c r="I465" i="19"/>
  <c r="M464" i="19"/>
  <c r="L464" i="19"/>
  <c r="K464" i="19"/>
  <c r="J464" i="19"/>
  <c r="I464" i="19"/>
  <c r="M463" i="19"/>
  <c r="L463" i="19"/>
  <c r="K463" i="19"/>
  <c r="J463" i="19"/>
  <c r="I463" i="19"/>
  <c r="M462" i="19"/>
  <c r="L462" i="19"/>
  <c r="K462" i="19"/>
  <c r="J462" i="19"/>
  <c r="I462" i="19"/>
  <c r="M461" i="19"/>
  <c r="L461" i="19"/>
  <c r="K461" i="19"/>
  <c r="J461" i="19"/>
  <c r="I461" i="19"/>
  <c r="M460" i="19"/>
  <c r="L460" i="19"/>
  <c r="K460" i="19"/>
  <c r="J460" i="19"/>
  <c r="I460" i="19"/>
  <c r="M459" i="19"/>
  <c r="L459" i="19"/>
  <c r="J459" i="19"/>
  <c r="K459" i="19" s="1"/>
  <c r="I459" i="19"/>
  <c r="L458" i="19"/>
  <c r="K458" i="19"/>
  <c r="J458" i="19"/>
  <c r="M458" i="19" s="1"/>
  <c r="I458" i="19"/>
  <c r="L457" i="19"/>
  <c r="J457" i="19"/>
  <c r="I457" i="19"/>
  <c r="L456" i="19"/>
  <c r="J456" i="19"/>
  <c r="I456" i="19"/>
  <c r="M455" i="19"/>
  <c r="L455" i="19"/>
  <c r="J455" i="19"/>
  <c r="K455" i="19" s="1"/>
  <c r="I455" i="19"/>
  <c r="M454" i="19"/>
  <c r="L454" i="19"/>
  <c r="K454" i="19"/>
  <c r="J454" i="19"/>
  <c r="I454" i="19"/>
  <c r="L453" i="19"/>
  <c r="J453" i="19"/>
  <c r="I453" i="19"/>
  <c r="M452" i="19"/>
  <c r="L452" i="19"/>
  <c r="J452" i="19"/>
  <c r="K452" i="19" s="1"/>
  <c r="I452" i="19"/>
  <c r="L451" i="19"/>
  <c r="K451" i="19"/>
  <c r="J451" i="19"/>
  <c r="M451" i="19" s="1"/>
  <c r="I451" i="19"/>
  <c r="M450" i="19"/>
  <c r="L450" i="19"/>
  <c r="K450" i="19"/>
  <c r="J450" i="19"/>
  <c r="I450" i="19"/>
  <c r="M449" i="19"/>
  <c r="L449" i="19"/>
  <c r="K449" i="19"/>
  <c r="J449" i="19"/>
  <c r="I449" i="19"/>
  <c r="M448" i="19"/>
  <c r="L448" i="19"/>
  <c r="K448" i="19"/>
  <c r="J448" i="19"/>
  <c r="I448" i="19"/>
  <c r="L447" i="19"/>
  <c r="J447" i="19"/>
  <c r="I447" i="19"/>
  <c r="L446" i="19"/>
  <c r="J446" i="19"/>
  <c r="I446" i="19"/>
  <c r="M445" i="19"/>
  <c r="L445" i="19"/>
  <c r="K445" i="19"/>
  <c r="J445" i="19"/>
  <c r="I445" i="19"/>
  <c r="M444" i="19"/>
  <c r="L444" i="19"/>
  <c r="J444" i="19"/>
  <c r="K444" i="19" s="1"/>
  <c r="I444" i="19"/>
  <c r="L443" i="19"/>
  <c r="J443" i="19"/>
  <c r="K443" i="19" s="1"/>
  <c r="I443" i="19"/>
  <c r="M442" i="19"/>
  <c r="L442" i="19"/>
  <c r="K442" i="19"/>
  <c r="J442" i="19"/>
  <c r="I442" i="19"/>
  <c r="L441" i="19"/>
  <c r="J441" i="19"/>
  <c r="I441" i="19"/>
  <c r="M440" i="19"/>
  <c r="L440" i="19"/>
  <c r="K440" i="19"/>
  <c r="J440" i="19"/>
  <c r="I440" i="19"/>
  <c r="L439" i="19"/>
  <c r="J439" i="19"/>
  <c r="I439" i="19"/>
  <c r="M438" i="19"/>
  <c r="L438" i="19"/>
  <c r="K438" i="19"/>
  <c r="J438" i="19"/>
  <c r="I438" i="19"/>
  <c r="M437" i="19"/>
  <c r="L437" i="19"/>
  <c r="K437" i="19"/>
  <c r="J437" i="19"/>
  <c r="I437" i="19"/>
  <c r="M436" i="19"/>
  <c r="L436" i="19"/>
  <c r="J436" i="19"/>
  <c r="K436" i="19" s="1"/>
  <c r="I436" i="19"/>
  <c r="L435" i="19"/>
  <c r="J435" i="19"/>
  <c r="I435" i="19"/>
  <c r="L434" i="19"/>
  <c r="J434" i="19"/>
  <c r="I434" i="19"/>
  <c r="M433" i="19"/>
  <c r="L433" i="19"/>
  <c r="K433" i="19"/>
  <c r="J433" i="19"/>
  <c r="I433" i="19"/>
  <c r="L432" i="19"/>
  <c r="J432" i="19"/>
  <c r="I432" i="19"/>
  <c r="L431" i="19"/>
  <c r="J431" i="19"/>
  <c r="I431" i="19"/>
  <c r="M430" i="19"/>
  <c r="L430" i="19"/>
  <c r="K430" i="19"/>
  <c r="J430" i="19"/>
  <c r="I430" i="19"/>
  <c r="L429" i="19"/>
  <c r="J429" i="19"/>
  <c r="K429" i="19" s="1"/>
  <c r="I429" i="19"/>
  <c r="M428" i="19"/>
  <c r="L428" i="19"/>
  <c r="K428" i="19"/>
  <c r="J428" i="19"/>
  <c r="I428" i="19"/>
  <c r="L427" i="19"/>
  <c r="J427" i="19"/>
  <c r="I427" i="19"/>
  <c r="L426" i="19"/>
  <c r="J426" i="19"/>
  <c r="I426" i="19"/>
  <c r="M425" i="19"/>
  <c r="L425" i="19"/>
  <c r="K425" i="19"/>
  <c r="J425" i="19"/>
  <c r="I425" i="19"/>
  <c r="M424" i="19"/>
  <c r="L424" i="19"/>
  <c r="J424" i="19"/>
  <c r="K424" i="19" s="1"/>
  <c r="I424" i="19"/>
  <c r="L423" i="19"/>
  <c r="J423" i="19"/>
  <c r="K423" i="19" s="1"/>
  <c r="I423" i="19"/>
  <c r="L422" i="19"/>
  <c r="J422" i="19"/>
  <c r="I422" i="19"/>
  <c r="M421" i="19"/>
  <c r="L421" i="19"/>
  <c r="K421" i="19"/>
  <c r="J421" i="19"/>
  <c r="I421" i="19"/>
  <c r="M420" i="19"/>
  <c r="L420" i="19"/>
  <c r="J420" i="19"/>
  <c r="K420" i="19" s="1"/>
  <c r="I420" i="19"/>
  <c r="L419" i="19"/>
  <c r="J419" i="19"/>
  <c r="I419" i="19"/>
  <c r="M418" i="19"/>
  <c r="L418" i="19"/>
  <c r="K418" i="19"/>
  <c r="J418" i="19"/>
  <c r="I418" i="19"/>
  <c r="L417" i="19"/>
  <c r="J417" i="19"/>
  <c r="I417" i="19"/>
  <c r="M416" i="19"/>
  <c r="L416" i="19"/>
  <c r="K416" i="19"/>
  <c r="J416" i="19"/>
  <c r="I416" i="19"/>
  <c r="L415" i="19"/>
  <c r="J415" i="19"/>
  <c r="I415" i="19"/>
  <c r="L414" i="19"/>
  <c r="J414" i="19"/>
  <c r="I414" i="19"/>
  <c r="M413" i="19"/>
  <c r="L413" i="19"/>
  <c r="K413" i="19"/>
  <c r="J413" i="19"/>
  <c r="I413" i="19"/>
  <c r="M412" i="19"/>
  <c r="L412" i="19"/>
  <c r="K412" i="19"/>
  <c r="J412" i="19"/>
  <c r="I412" i="19"/>
  <c r="M411" i="19"/>
  <c r="L411" i="19"/>
  <c r="K411" i="19"/>
  <c r="J411" i="19"/>
  <c r="I411" i="19"/>
  <c r="L410" i="19"/>
  <c r="J410" i="19"/>
  <c r="I410" i="19"/>
  <c r="M409" i="19"/>
  <c r="L409" i="19"/>
  <c r="J409" i="19"/>
  <c r="K409" i="19" s="1"/>
  <c r="I409" i="19"/>
  <c r="M408" i="19"/>
  <c r="L408" i="19"/>
  <c r="J408" i="19"/>
  <c r="K408" i="19" s="1"/>
  <c r="I408" i="19"/>
  <c r="L407" i="19"/>
  <c r="J407" i="19"/>
  <c r="I407" i="19"/>
  <c r="L406" i="19"/>
  <c r="J406" i="19"/>
  <c r="I406" i="19"/>
  <c r="L405" i="19"/>
  <c r="J405" i="19"/>
  <c r="I405" i="19"/>
  <c r="M404" i="19"/>
  <c r="L404" i="19"/>
  <c r="J404" i="19"/>
  <c r="K404" i="19" s="1"/>
  <c r="I404" i="19"/>
  <c r="L403" i="19"/>
  <c r="J403" i="19"/>
  <c r="I403" i="19"/>
  <c r="M402" i="19"/>
  <c r="L402" i="19"/>
  <c r="K402" i="19"/>
  <c r="J402" i="19"/>
  <c r="I402" i="19"/>
  <c r="M401" i="19"/>
  <c r="L401" i="19"/>
  <c r="K401" i="19"/>
  <c r="J401" i="19"/>
  <c r="I401" i="19"/>
  <c r="L400" i="19"/>
  <c r="J400" i="19"/>
  <c r="I400" i="19"/>
  <c r="L399" i="19"/>
  <c r="J399" i="19"/>
  <c r="I399" i="19"/>
  <c r="L398" i="19"/>
  <c r="J398" i="19"/>
  <c r="I398" i="19"/>
  <c r="M397" i="19"/>
  <c r="L397" i="19"/>
  <c r="K397" i="19"/>
  <c r="J397" i="19"/>
  <c r="I397" i="19"/>
  <c r="L396" i="19"/>
  <c r="J396" i="19"/>
  <c r="I396" i="19"/>
  <c r="L395" i="19"/>
  <c r="J395" i="19"/>
  <c r="I395" i="19"/>
  <c r="M394" i="19"/>
  <c r="L394" i="19"/>
  <c r="K394" i="19"/>
  <c r="J394" i="19"/>
  <c r="I394" i="19"/>
  <c r="L393" i="19"/>
  <c r="J393" i="19"/>
  <c r="I393" i="19"/>
  <c r="M392" i="19"/>
  <c r="L392" i="19"/>
  <c r="K392" i="19"/>
  <c r="J392" i="19"/>
  <c r="I392" i="19"/>
  <c r="L391" i="19"/>
  <c r="J391" i="19"/>
  <c r="K391" i="19" s="1"/>
  <c r="I391" i="19"/>
  <c r="M390" i="19"/>
  <c r="L390" i="19"/>
  <c r="K390" i="19"/>
  <c r="J390" i="19"/>
  <c r="I390" i="19"/>
  <c r="M389" i="19"/>
  <c r="L389" i="19"/>
  <c r="K389" i="19"/>
  <c r="J389" i="19"/>
  <c r="I389" i="19"/>
  <c r="M388" i="19"/>
  <c r="L388" i="19"/>
  <c r="K388" i="19"/>
  <c r="J388" i="19"/>
  <c r="I388" i="19"/>
  <c r="L387" i="19"/>
  <c r="J387" i="19"/>
  <c r="I387" i="19"/>
  <c r="L386" i="19"/>
  <c r="K386" i="19"/>
  <c r="J386" i="19"/>
  <c r="M386" i="19" s="1"/>
  <c r="I386" i="19"/>
  <c r="L385" i="19"/>
  <c r="J385" i="19"/>
  <c r="I385" i="19"/>
  <c r="L384" i="19"/>
  <c r="J384" i="19"/>
  <c r="I384" i="19"/>
  <c r="M383" i="19"/>
  <c r="L383" i="19"/>
  <c r="J383" i="19"/>
  <c r="K383" i="19" s="1"/>
  <c r="I383" i="19"/>
  <c r="M382" i="19"/>
  <c r="L382" i="19"/>
  <c r="K382" i="19"/>
  <c r="J382" i="19"/>
  <c r="I382" i="19"/>
  <c r="M381" i="19"/>
  <c r="L381" i="19"/>
  <c r="K381" i="19"/>
  <c r="J381" i="19"/>
  <c r="I381" i="19"/>
  <c r="L380" i="19"/>
  <c r="J380" i="19"/>
  <c r="I380" i="19"/>
  <c r="L379" i="19"/>
  <c r="J379" i="19"/>
  <c r="I379" i="19"/>
  <c r="M378" i="19"/>
  <c r="L378" i="19"/>
  <c r="K378" i="19"/>
  <c r="J378" i="19"/>
  <c r="I378" i="19"/>
  <c r="M377" i="19"/>
  <c r="L377" i="19"/>
  <c r="K377" i="19"/>
  <c r="J377" i="19"/>
  <c r="I377" i="19"/>
  <c r="M376" i="19"/>
  <c r="L376" i="19"/>
  <c r="K376" i="19"/>
  <c r="J376" i="19"/>
  <c r="I376" i="19"/>
  <c r="L375" i="19"/>
  <c r="K375" i="19"/>
  <c r="J375" i="19"/>
  <c r="M375" i="19" s="1"/>
  <c r="I375" i="19"/>
  <c r="L374" i="19"/>
  <c r="K374" i="19"/>
  <c r="J374" i="19"/>
  <c r="M374" i="19" s="1"/>
  <c r="I374" i="19"/>
  <c r="M373" i="19"/>
  <c r="L373" i="19"/>
  <c r="K373" i="19"/>
  <c r="J373" i="19"/>
  <c r="I373" i="19"/>
  <c r="M372" i="19"/>
  <c r="L372" i="19"/>
  <c r="J372" i="19"/>
  <c r="K372" i="19" s="1"/>
  <c r="I372" i="19"/>
  <c r="L371" i="19"/>
  <c r="J371" i="19"/>
  <c r="I371" i="19"/>
  <c r="M370" i="19"/>
  <c r="L370" i="19"/>
  <c r="J370" i="19"/>
  <c r="K370" i="19" s="1"/>
  <c r="I370" i="19"/>
  <c r="L369" i="19"/>
  <c r="J369" i="19"/>
  <c r="I369" i="19"/>
  <c r="M368" i="19"/>
  <c r="L368" i="19"/>
  <c r="K368" i="19"/>
  <c r="J368" i="19"/>
  <c r="I368" i="19"/>
  <c r="M367" i="19"/>
  <c r="L367" i="19"/>
  <c r="J367" i="19"/>
  <c r="K367" i="19" s="1"/>
  <c r="I367" i="19"/>
  <c r="M366" i="19"/>
  <c r="L366" i="19"/>
  <c r="K366" i="19"/>
  <c r="J366" i="19"/>
  <c r="I366" i="19"/>
  <c r="M365" i="19"/>
  <c r="L365" i="19"/>
  <c r="K365" i="19"/>
  <c r="J365" i="19"/>
  <c r="I365" i="19"/>
  <c r="L364" i="19"/>
  <c r="K364" i="19"/>
  <c r="J364" i="19"/>
  <c r="M364" i="19" s="1"/>
  <c r="I364" i="19"/>
  <c r="L363" i="19"/>
  <c r="J363" i="19"/>
  <c r="I363" i="19"/>
  <c r="L362" i="19"/>
  <c r="J362" i="19"/>
  <c r="I362" i="19"/>
  <c r="M361" i="19"/>
  <c r="L361" i="19"/>
  <c r="K361" i="19"/>
  <c r="J361" i="19"/>
  <c r="I361" i="19"/>
  <c r="L360" i="19"/>
  <c r="J360" i="19"/>
  <c r="I360" i="19"/>
  <c r="L359" i="19"/>
  <c r="J359" i="19"/>
  <c r="I359" i="19"/>
  <c r="M358" i="19"/>
  <c r="L358" i="19"/>
  <c r="K358" i="19"/>
  <c r="J358" i="19"/>
  <c r="I358" i="19"/>
  <c r="L357" i="19"/>
  <c r="J357" i="19"/>
  <c r="I357" i="19"/>
  <c r="M356" i="19"/>
  <c r="L356" i="19"/>
  <c r="K356" i="19"/>
  <c r="J356" i="19"/>
  <c r="I356" i="19"/>
  <c r="L355" i="19"/>
  <c r="J355" i="19"/>
  <c r="I355" i="19"/>
  <c r="M354" i="19"/>
  <c r="L354" i="19"/>
  <c r="K354" i="19"/>
  <c r="J354" i="19"/>
  <c r="I354" i="19"/>
  <c r="M353" i="19"/>
  <c r="L353" i="19"/>
  <c r="K353" i="19"/>
  <c r="J353" i="19"/>
  <c r="I353" i="19"/>
  <c r="M352" i="19"/>
  <c r="L352" i="19"/>
  <c r="K352" i="19"/>
  <c r="J352" i="19"/>
  <c r="I352" i="19"/>
  <c r="M351" i="19"/>
  <c r="L351" i="19"/>
  <c r="J351" i="19"/>
  <c r="K351" i="19" s="1"/>
  <c r="I351" i="19"/>
  <c r="L350" i="19"/>
  <c r="K350" i="19"/>
  <c r="J350" i="19"/>
  <c r="M350" i="19" s="1"/>
  <c r="I350" i="19"/>
  <c r="L349" i="19"/>
  <c r="K349" i="19"/>
  <c r="J349" i="19"/>
  <c r="M349" i="19" s="1"/>
  <c r="I349" i="19"/>
  <c r="L348" i="19"/>
  <c r="J348" i="19"/>
  <c r="K348" i="19" s="1"/>
  <c r="I348" i="19"/>
  <c r="L347" i="19"/>
  <c r="J347" i="19"/>
  <c r="I347" i="19"/>
  <c r="M346" i="19"/>
  <c r="L346" i="19"/>
  <c r="K346" i="19"/>
  <c r="J346" i="19"/>
  <c r="I346" i="19"/>
  <c r="L345" i="19"/>
  <c r="J345" i="19"/>
  <c r="I345" i="19"/>
  <c r="M344" i="19"/>
  <c r="L344" i="19"/>
  <c r="K344" i="19"/>
  <c r="J344" i="19"/>
  <c r="I344" i="19"/>
  <c r="L343" i="19"/>
  <c r="J343" i="19"/>
  <c r="I343" i="19"/>
  <c r="M342" i="19"/>
  <c r="L342" i="19"/>
  <c r="K342" i="19"/>
  <c r="J342" i="19"/>
  <c r="I342" i="19"/>
  <c r="M341" i="19"/>
  <c r="L341" i="19"/>
  <c r="K341" i="19"/>
  <c r="J341" i="19"/>
  <c r="I341" i="19"/>
  <c r="M340" i="19"/>
  <c r="L340" i="19"/>
  <c r="K340" i="19"/>
  <c r="J340" i="19"/>
  <c r="I340" i="19"/>
  <c r="L339" i="19"/>
  <c r="J339" i="19"/>
  <c r="I339" i="19"/>
  <c r="L338" i="19"/>
  <c r="J338" i="19"/>
  <c r="I338" i="19"/>
  <c r="M337" i="19"/>
  <c r="L337" i="19"/>
  <c r="J337" i="19"/>
  <c r="K337" i="19" s="1"/>
  <c r="I337" i="19"/>
  <c r="L336" i="19"/>
  <c r="J336" i="19"/>
  <c r="I336" i="19"/>
  <c r="M335" i="19"/>
  <c r="L335" i="19"/>
  <c r="K335" i="19"/>
  <c r="J335" i="19"/>
  <c r="I335" i="19"/>
  <c r="L334" i="19"/>
  <c r="J334" i="19"/>
  <c r="I334" i="19"/>
  <c r="L333" i="19"/>
  <c r="J333" i="19"/>
  <c r="I333" i="19"/>
  <c r="L332" i="19"/>
  <c r="K332" i="19"/>
  <c r="J332" i="19"/>
  <c r="M332" i="19" s="1"/>
  <c r="I332" i="19"/>
  <c r="M331" i="19"/>
  <c r="L331" i="19"/>
  <c r="K331" i="19"/>
  <c r="J331" i="19"/>
  <c r="I331" i="19"/>
  <c r="M330" i="19"/>
  <c r="L330" i="19"/>
  <c r="J330" i="19"/>
  <c r="K330" i="19" s="1"/>
  <c r="I330" i="19"/>
  <c r="M329" i="19"/>
  <c r="L329" i="19"/>
  <c r="K329" i="19"/>
  <c r="J329" i="19"/>
  <c r="I329" i="19"/>
  <c r="L328" i="19"/>
  <c r="K328" i="19"/>
  <c r="J328" i="19"/>
  <c r="M328" i="19" s="1"/>
  <c r="I328" i="19"/>
  <c r="M327" i="19"/>
  <c r="L327" i="19"/>
  <c r="K327" i="19"/>
  <c r="J327" i="19"/>
  <c r="I327" i="19"/>
  <c r="L326" i="19"/>
  <c r="J326" i="19"/>
  <c r="I326" i="19"/>
  <c r="M325" i="19"/>
  <c r="L325" i="19"/>
  <c r="J325" i="19"/>
  <c r="K325" i="19" s="1"/>
  <c r="I325" i="19"/>
  <c r="L324" i="19"/>
  <c r="J324" i="19"/>
  <c r="K324" i="19" s="1"/>
  <c r="I324" i="19"/>
  <c r="M323" i="19"/>
  <c r="L323" i="19"/>
  <c r="K323" i="19"/>
  <c r="J323" i="19"/>
  <c r="I323" i="19"/>
  <c r="L322" i="19"/>
  <c r="K322" i="19"/>
  <c r="J322" i="19"/>
  <c r="M322" i="19" s="1"/>
  <c r="I322" i="19"/>
  <c r="M321" i="19"/>
  <c r="L321" i="19"/>
  <c r="K321" i="19"/>
  <c r="J321" i="19"/>
  <c r="I321" i="19"/>
  <c r="L320" i="19"/>
  <c r="K320" i="19"/>
  <c r="J320" i="19"/>
  <c r="M320" i="19" s="1"/>
  <c r="I320" i="19"/>
  <c r="M319" i="19"/>
  <c r="L319" i="19"/>
  <c r="K319" i="19"/>
  <c r="J319" i="19"/>
  <c r="I319" i="19"/>
  <c r="L318" i="19"/>
  <c r="J318" i="19"/>
  <c r="K318" i="19" s="1"/>
  <c r="I318" i="19"/>
  <c r="M317" i="19"/>
  <c r="L317" i="19"/>
  <c r="K317" i="19"/>
  <c r="J317" i="19"/>
  <c r="I317" i="19"/>
  <c r="L316" i="19"/>
  <c r="K316" i="19"/>
  <c r="J316" i="19"/>
  <c r="M316" i="19" s="1"/>
  <c r="I316" i="19"/>
  <c r="L315" i="19"/>
  <c r="J315" i="19"/>
  <c r="I315" i="19"/>
  <c r="L314" i="19"/>
  <c r="J314" i="19"/>
  <c r="I314" i="19"/>
  <c r="M313" i="19"/>
  <c r="L313" i="19"/>
  <c r="J313" i="19"/>
  <c r="K313" i="19" s="1"/>
  <c r="I313" i="19"/>
  <c r="L312" i="19"/>
  <c r="J312" i="19"/>
  <c r="K312" i="19" s="1"/>
  <c r="I312" i="19"/>
  <c r="M311" i="19"/>
  <c r="L311" i="19"/>
  <c r="K311" i="19"/>
  <c r="J311" i="19"/>
  <c r="I311" i="19"/>
  <c r="L310" i="19"/>
  <c r="J310" i="19"/>
  <c r="I310" i="19"/>
  <c r="L309" i="19"/>
  <c r="J309" i="19"/>
  <c r="I309" i="19"/>
  <c r="L308" i="19"/>
  <c r="K308" i="19"/>
  <c r="J308" i="19"/>
  <c r="M308" i="19" s="1"/>
  <c r="I308" i="19"/>
  <c r="M307" i="19"/>
  <c r="L307" i="19"/>
  <c r="K307" i="19"/>
  <c r="J307" i="19"/>
  <c r="I307" i="19"/>
  <c r="M306" i="19"/>
  <c r="L306" i="19"/>
  <c r="J306" i="19"/>
  <c r="K306" i="19" s="1"/>
  <c r="I306" i="19"/>
  <c r="M305" i="19"/>
  <c r="L305" i="19"/>
  <c r="K305" i="19"/>
  <c r="J305" i="19"/>
  <c r="I305" i="19"/>
  <c r="L304" i="19"/>
  <c r="K304" i="19"/>
  <c r="J304" i="19"/>
  <c r="M304" i="19" s="1"/>
  <c r="I304" i="19"/>
  <c r="M303" i="19"/>
  <c r="L303" i="19"/>
  <c r="K303" i="19"/>
  <c r="J303" i="19"/>
  <c r="I303" i="19"/>
  <c r="L302" i="19"/>
  <c r="J302" i="19"/>
  <c r="I302" i="19"/>
  <c r="M301" i="19"/>
  <c r="L301" i="19"/>
  <c r="J301" i="19"/>
  <c r="K301" i="19" s="1"/>
  <c r="I301" i="19"/>
  <c r="L300" i="19"/>
  <c r="J300" i="19"/>
  <c r="K300" i="19" s="1"/>
  <c r="I300" i="19"/>
  <c r="M299" i="19"/>
  <c r="L299" i="19"/>
  <c r="K299" i="19"/>
  <c r="J299" i="19"/>
  <c r="I299" i="19"/>
  <c r="L298" i="19"/>
  <c r="K298" i="19"/>
  <c r="J298" i="19"/>
  <c r="M298" i="19" s="1"/>
  <c r="I298" i="19"/>
  <c r="M297" i="19"/>
  <c r="L297" i="19"/>
  <c r="K297" i="19"/>
  <c r="J297" i="19"/>
  <c r="I297" i="19"/>
  <c r="L296" i="19"/>
  <c r="K296" i="19"/>
  <c r="J296" i="19"/>
  <c r="M296" i="19" s="1"/>
  <c r="I296" i="19"/>
  <c r="M295" i="19"/>
  <c r="L295" i="19"/>
  <c r="K295" i="19"/>
  <c r="J295" i="19"/>
  <c r="I295" i="19"/>
  <c r="L294" i="19"/>
  <c r="J294" i="19"/>
  <c r="I294" i="19"/>
  <c r="M293" i="19"/>
  <c r="L293" i="19"/>
  <c r="K293" i="19"/>
  <c r="J293" i="19"/>
  <c r="I293" i="19"/>
  <c r="L292" i="19"/>
  <c r="K292" i="19"/>
  <c r="J292" i="19"/>
  <c r="M292" i="19" s="1"/>
  <c r="I292" i="19"/>
  <c r="L291" i="19"/>
  <c r="J291" i="19"/>
  <c r="I291" i="19"/>
  <c r="L290" i="19"/>
  <c r="J290" i="19"/>
  <c r="I290" i="19"/>
  <c r="M289" i="19"/>
  <c r="L289" i="19"/>
  <c r="J289" i="19"/>
  <c r="K289" i="19" s="1"/>
  <c r="I289" i="19"/>
  <c r="L288" i="19"/>
  <c r="J288" i="19"/>
  <c r="I288" i="19"/>
  <c r="M287" i="19"/>
  <c r="L287" i="19"/>
  <c r="K287" i="19"/>
  <c r="J287" i="19"/>
  <c r="I287" i="19"/>
  <c r="L286" i="19"/>
  <c r="J286" i="19"/>
  <c r="I286" i="19"/>
  <c r="L285" i="19"/>
  <c r="J285" i="19"/>
  <c r="I285" i="19"/>
  <c r="L284" i="19"/>
  <c r="K284" i="19"/>
  <c r="J284" i="19"/>
  <c r="M284" i="19" s="1"/>
  <c r="I284" i="19"/>
  <c r="M283" i="19"/>
  <c r="L283" i="19"/>
  <c r="K283" i="19"/>
  <c r="J283" i="19"/>
  <c r="I283" i="19"/>
  <c r="M282" i="19"/>
  <c r="L282" i="19"/>
  <c r="J282" i="19"/>
  <c r="K282" i="19" s="1"/>
  <c r="I282" i="19"/>
  <c r="M281" i="19"/>
  <c r="L281" i="19"/>
  <c r="K281" i="19"/>
  <c r="J281" i="19"/>
  <c r="I281" i="19"/>
  <c r="L280" i="19"/>
  <c r="K280" i="19"/>
  <c r="J280" i="19"/>
  <c r="M280" i="19" s="1"/>
  <c r="I280" i="19"/>
  <c r="M279" i="19"/>
  <c r="L279" i="19"/>
  <c r="K279" i="19"/>
  <c r="J279" i="19"/>
  <c r="I279" i="19"/>
  <c r="L278" i="19"/>
  <c r="J278" i="19"/>
  <c r="I278" i="19"/>
  <c r="M277" i="19"/>
  <c r="L277" i="19"/>
  <c r="J277" i="19"/>
  <c r="K277" i="19" s="1"/>
  <c r="I277" i="19"/>
  <c r="L276" i="19"/>
  <c r="J276" i="19"/>
  <c r="K276" i="19" s="1"/>
  <c r="I276" i="19"/>
  <c r="M275" i="19"/>
  <c r="L275" i="19"/>
  <c r="K275" i="19"/>
  <c r="J275" i="19"/>
  <c r="I275" i="19"/>
  <c r="L274" i="19"/>
  <c r="K274" i="19"/>
  <c r="J274" i="19"/>
  <c r="M274" i="19" s="1"/>
  <c r="I274" i="19"/>
  <c r="M273" i="19"/>
  <c r="L273" i="19"/>
  <c r="K273" i="19"/>
  <c r="J273" i="19"/>
  <c r="I273" i="19"/>
  <c r="L272" i="19"/>
  <c r="K272" i="19"/>
  <c r="J272" i="19"/>
  <c r="M272" i="19" s="1"/>
  <c r="I272" i="19"/>
  <c r="M271" i="19"/>
  <c r="L271" i="19"/>
  <c r="K271" i="19"/>
  <c r="J271" i="19"/>
  <c r="I271" i="19"/>
  <c r="L270" i="19"/>
  <c r="J270" i="19"/>
  <c r="K270" i="19" s="1"/>
  <c r="I270" i="19"/>
  <c r="M269" i="19"/>
  <c r="L269" i="19"/>
  <c r="K269" i="19"/>
  <c r="J269" i="19"/>
  <c r="I269" i="19"/>
  <c r="L268" i="19"/>
  <c r="K268" i="19"/>
  <c r="J268" i="19"/>
  <c r="M268" i="19" s="1"/>
  <c r="I268" i="19"/>
  <c r="L267" i="19"/>
  <c r="J267" i="19"/>
  <c r="I267" i="19"/>
  <c r="L266" i="19"/>
  <c r="J266" i="19"/>
  <c r="I266" i="19"/>
  <c r="M265" i="19"/>
  <c r="L265" i="19"/>
  <c r="J265" i="19"/>
  <c r="K265" i="19" s="1"/>
  <c r="I265" i="19"/>
  <c r="L264" i="19"/>
  <c r="J264" i="19"/>
  <c r="K264" i="19" s="1"/>
  <c r="I264" i="19"/>
  <c r="M263" i="19"/>
  <c r="L263" i="19"/>
  <c r="K263" i="19"/>
  <c r="J263" i="19"/>
  <c r="I263" i="19"/>
  <c r="L262" i="19"/>
  <c r="J262" i="19"/>
  <c r="I262" i="19"/>
  <c r="L261" i="19"/>
  <c r="J261" i="19"/>
  <c r="I261" i="19"/>
  <c r="L260" i="19"/>
  <c r="K260" i="19"/>
  <c r="J260" i="19"/>
  <c r="M260" i="19" s="1"/>
  <c r="I260" i="19"/>
  <c r="M259" i="19"/>
  <c r="L259" i="19"/>
  <c r="K259" i="19"/>
  <c r="J259" i="19"/>
  <c r="I259" i="19"/>
  <c r="M258" i="19"/>
  <c r="L258" i="19"/>
  <c r="J258" i="19"/>
  <c r="K258" i="19" s="1"/>
  <c r="I258" i="19"/>
  <c r="M257" i="19"/>
  <c r="L257" i="19"/>
  <c r="K257" i="19"/>
  <c r="J257" i="19"/>
  <c r="I257" i="19"/>
  <c r="L256" i="19"/>
  <c r="K256" i="19"/>
  <c r="J256" i="19"/>
  <c r="M256" i="19" s="1"/>
  <c r="I256" i="19"/>
  <c r="M255" i="19"/>
  <c r="L255" i="19"/>
  <c r="K255" i="19"/>
  <c r="J255" i="19"/>
  <c r="I255" i="19"/>
  <c r="L254" i="19"/>
  <c r="J254" i="19"/>
  <c r="I254" i="19"/>
  <c r="L253" i="19"/>
  <c r="J253" i="19"/>
  <c r="K253" i="19" s="1"/>
  <c r="I253" i="19"/>
  <c r="L252" i="19"/>
  <c r="J252" i="19"/>
  <c r="K252" i="19" s="1"/>
  <c r="I252" i="19"/>
  <c r="M251" i="19"/>
  <c r="L251" i="19"/>
  <c r="K251" i="19"/>
  <c r="J251" i="19"/>
  <c r="I251" i="19"/>
  <c r="L250" i="19"/>
  <c r="K250" i="19"/>
  <c r="J250" i="19"/>
  <c r="M250" i="19" s="1"/>
  <c r="I250" i="19"/>
  <c r="M249" i="19"/>
  <c r="L249" i="19"/>
  <c r="K249" i="19"/>
  <c r="J249" i="19"/>
  <c r="I249" i="19"/>
  <c r="L248" i="19"/>
  <c r="K248" i="19"/>
  <c r="J248" i="19"/>
  <c r="M248" i="19" s="1"/>
  <c r="I248" i="19"/>
  <c r="M247" i="19"/>
  <c r="L247" i="19"/>
  <c r="K247" i="19"/>
  <c r="J247" i="19"/>
  <c r="I247" i="19"/>
  <c r="L246" i="19"/>
  <c r="J246" i="19"/>
  <c r="I246" i="19"/>
  <c r="M245" i="19"/>
  <c r="L245" i="19"/>
  <c r="K245" i="19"/>
  <c r="J245" i="19"/>
  <c r="I245" i="19"/>
  <c r="L244" i="19"/>
  <c r="K244" i="19"/>
  <c r="J244" i="19"/>
  <c r="M244" i="19" s="1"/>
  <c r="I244" i="19"/>
  <c r="L243" i="19"/>
  <c r="J243" i="19"/>
  <c r="I243" i="19"/>
  <c r="L242" i="19"/>
  <c r="J242" i="19"/>
  <c r="I242" i="19"/>
  <c r="M241" i="19"/>
  <c r="L241" i="19"/>
  <c r="J241" i="19"/>
  <c r="K241" i="19" s="1"/>
  <c r="I241" i="19"/>
  <c r="L240" i="19"/>
  <c r="J240" i="19"/>
  <c r="I240" i="19"/>
  <c r="M239" i="19"/>
  <c r="L239" i="19"/>
  <c r="K239" i="19"/>
  <c r="J239" i="19"/>
  <c r="I239" i="19"/>
  <c r="L238" i="19"/>
  <c r="J238" i="19"/>
  <c r="I238" i="19"/>
  <c r="L237" i="19"/>
  <c r="J237" i="19"/>
  <c r="I237" i="19"/>
  <c r="L236" i="19"/>
  <c r="K236" i="19"/>
  <c r="J236" i="19"/>
  <c r="M236" i="19" s="1"/>
  <c r="I236" i="19"/>
  <c r="M235" i="19"/>
  <c r="L235" i="19"/>
  <c r="K235" i="19"/>
  <c r="J235" i="19"/>
  <c r="I235" i="19"/>
  <c r="M234" i="19"/>
  <c r="L234" i="19"/>
  <c r="J234" i="19"/>
  <c r="K234" i="19" s="1"/>
  <c r="I234" i="19"/>
  <c r="M233" i="19"/>
  <c r="L233" i="19"/>
  <c r="K233" i="19"/>
  <c r="J233" i="19"/>
  <c r="I233" i="19"/>
  <c r="L232" i="19"/>
  <c r="K232" i="19"/>
  <c r="J232" i="19"/>
  <c r="M232" i="19" s="1"/>
  <c r="I232" i="19"/>
  <c r="M231" i="19"/>
  <c r="L231" i="19"/>
  <c r="K231" i="19"/>
  <c r="J231" i="19"/>
  <c r="I231" i="19"/>
  <c r="L230" i="19"/>
  <c r="J230" i="19"/>
  <c r="I230" i="19"/>
  <c r="M229" i="19"/>
  <c r="L229" i="19"/>
  <c r="J229" i="19"/>
  <c r="K229" i="19" s="1"/>
  <c r="I229" i="19"/>
  <c r="L228" i="19"/>
  <c r="J228" i="19"/>
  <c r="K228" i="19" s="1"/>
  <c r="I228" i="19"/>
  <c r="M227" i="19"/>
  <c r="L227" i="19"/>
  <c r="K227" i="19"/>
  <c r="J227" i="19"/>
  <c r="I227" i="19"/>
  <c r="L226" i="19"/>
  <c r="K226" i="19"/>
  <c r="J226" i="19"/>
  <c r="M226" i="19" s="1"/>
  <c r="I226" i="19"/>
  <c r="M225" i="19"/>
  <c r="L225" i="19"/>
  <c r="K225" i="19"/>
  <c r="J225" i="19"/>
  <c r="I225" i="19"/>
  <c r="L224" i="19"/>
  <c r="K224" i="19"/>
  <c r="J224" i="19"/>
  <c r="M224" i="19" s="1"/>
  <c r="I224" i="19"/>
  <c r="M223" i="19"/>
  <c r="L223" i="19"/>
  <c r="K223" i="19"/>
  <c r="J223" i="19"/>
  <c r="I223" i="19"/>
  <c r="L222" i="19"/>
  <c r="J222" i="19"/>
  <c r="K222" i="19" s="1"/>
  <c r="I222" i="19"/>
  <c r="M221" i="19"/>
  <c r="L221" i="19"/>
  <c r="K221" i="19"/>
  <c r="J221" i="19"/>
  <c r="I221" i="19"/>
  <c r="L220" i="19"/>
  <c r="K220" i="19"/>
  <c r="J220" i="19"/>
  <c r="M220" i="19" s="1"/>
  <c r="I220" i="19"/>
  <c r="L219" i="19"/>
  <c r="J219" i="19"/>
  <c r="I219" i="19"/>
  <c r="L218" i="19"/>
  <c r="J218" i="19"/>
  <c r="I218" i="19"/>
  <c r="M217" i="19"/>
  <c r="L217" i="19"/>
  <c r="J217" i="19"/>
  <c r="K217" i="19" s="1"/>
  <c r="I217" i="19"/>
  <c r="L216" i="19"/>
  <c r="J216" i="19"/>
  <c r="K216" i="19" s="1"/>
  <c r="I216" i="19"/>
  <c r="M215" i="19"/>
  <c r="L215" i="19"/>
  <c r="K215" i="19"/>
  <c r="J215" i="19"/>
  <c r="I215" i="19"/>
  <c r="L214" i="19"/>
  <c r="J214" i="19"/>
  <c r="I214" i="19"/>
  <c r="L213" i="19"/>
  <c r="J213" i="19"/>
  <c r="I213" i="19"/>
  <c r="L212" i="19"/>
  <c r="K212" i="19"/>
  <c r="J212" i="19"/>
  <c r="M212" i="19" s="1"/>
  <c r="I212" i="19"/>
  <c r="M211" i="19"/>
  <c r="L211" i="19"/>
  <c r="K211" i="19"/>
  <c r="J211" i="19"/>
  <c r="I211" i="19"/>
  <c r="M210" i="19"/>
  <c r="L210" i="19"/>
  <c r="J210" i="19"/>
  <c r="K210" i="19" s="1"/>
  <c r="I210" i="19"/>
  <c r="M209" i="19"/>
  <c r="L209" i="19"/>
  <c r="K209" i="19"/>
  <c r="J209" i="19"/>
  <c r="I209" i="19"/>
  <c r="L208" i="19"/>
  <c r="K208" i="19"/>
  <c r="J208" i="19"/>
  <c r="M208" i="19" s="1"/>
  <c r="I208" i="19"/>
  <c r="M207" i="19"/>
  <c r="L207" i="19"/>
  <c r="K207" i="19"/>
  <c r="J207" i="19"/>
  <c r="I207" i="19"/>
  <c r="L206" i="19"/>
  <c r="J206" i="19"/>
  <c r="I206" i="19"/>
  <c r="L205" i="19"/>
  <c r="J205" i="19"/>
  <c r="K205" i="19" s="1"/>
  <c r="I205" i="19"/>
  <c r="M204" i="19"/>
  <c r="L204" i="19"/>
  <c r="J204" i="19"/>
  <c r="K204" i="19" s="1"/>
  <c r="I204" i="19"/>
  <c r="M203" i="19"/>
  <c r="L203" i="19"/>
  <c r="K203" i="19"/>
  <c r="J203" i="19"/>
  <c r="I203" i="19"/>
  <c r="L202" i="19"/>
  <c r="K202" i="19"/>
  <c r="J202" i="19"/>
  <c r="M202" i="19" s="1"/>
  <c r="I202" i="19"/>
  <c r="M201" i="19"/>
  <c r="L201" i="19"/>
  <c r="K201" i="19"/>
  <c r="J201" i="19"/>
  <c r="I201" i="19"/>
  <c r="L200" i="19"/>
  <c r="K200" i="19"/>
  <c r="J200" i="19"/>
  <c r="M200" i="19" s="1"/>
  <c r="I200" i="19"/>
  <c r="M199" i="19"/>
  <c r="L199" i="19"/>
  <c r="K199" i="19"/>
  <c r="J199" i="19"/>
  <c r="I199" i="19"/>
  <c r="L198" i="19"/>
  <c r="J198" i="19"/>
  <c r="I198" i="19"/>
  <c r="M197" i="19"/>
  <c r="L197" i="19"/>
  <c r="K197" i="19"/>
  <c r="J197" i="19"/>
  <c r="I197" i="19"/>
  <c r="L196" i="19"/>
  <c r="K196" i="19"/>
  <c r="J196" i="19"/>
  <c r="M196" i="19" s="1"/>
  <c r="I196" i="19"/>
  <c r="L195" i="19"/>
  <c r="J195" i="19"/>
  <c r="I195" i="19"/>
  <c r="L194" i="19"/>
  <c r="J194" i="19"/>
  <c r="I194" i="19"/>
  <c r="M193" i="19"/>
  <c r="L193" i="19"/>
  <c r="J193" i="19"/>
  <c r="K193" i="19" s="1"/>
  <c r="I193" i="19"/>
  <c r="L192" i="19"/>
  <c r="J192" i="19"/>
  <c r="I192" i="19"/>
  <c r="M191" i="19"/>
  <c r="L191" i="19"/>
  <c r="K191" i="19"/>
  <c r="J191" i="19"/>
  <c r="I191" i="19"/>
  <c r="L190" i="19"/>
  <c r="J190" i="19"/>
  <c r="I190" i="19"/>
  <c r="L189" i="19"/>
  <c r="J189" i="19"/>
  <c r="I189" i="19"/>
  <c r="L188" i="19"/>
  <c r="K188" i="19"/>
  <c r="J188" i="19"/>
  <c r="M188" i="19" s="1"/>
  <c r="I188" i="19"/>
  <c r="M187" i="19"/>
  <c r="L187" i="19"/>
  <c r="K187" i="19"/>
  <c r="J187" i="19"/>
  <c r="I187" i="19"/>
  <c r="M186" i="19"/>
  <c r="L186" i="19"/>
  <c r="J186" i="19"/>
  <c r="K186" i="19" s="1"/>
  <c r="I186" i="19"/>
  <c r="M185" i="19"/>
  <c r="L185" i="19"/>
  <c r="K185" i="19"/>
  <c r="J185" i="19"/>
  <c r="I185" i="19"/>
  <c r="L184" i="19"/>
  <c r="K184" i="19"/>
  <c r="J184" i="19"/>
  <c r="M184" i="19" s="1"/>
  <c r="I184" i="19"/>
  <c r="M183" i="19"/>
  <c r="L183" i="19"/>
  <c r="K183" i="19"/>
  <c r="J183" i="19"/>
  <c r="I183" i="19"/>
  <c r="L182" i="19"/>
  <c r="J182" i="19"/>
  <c r="I182" i="19"/>
  <c r="M181" i="19"/>
  <c r="L181" i="19"/>
  <c r="J181" i="19"/>
  <c r="K181" i="19" s="1"/>
  <c r="I181" i="19"/>
  <c r="L180" i="19"/>
  <c r="J180" i="19"/>
  <c r="K180" i="19" s="1"/>
  <c r="I180" i="19"/>
  <c r="M179" i="19"/>
  <c r="L179" i="19"/>
  <c r="K179" i="19"/>
  <c r="J179" i="19"/>
  <c r="I179" i="19"/>
  <c r="L178" i="19"/>
  <c r="K178" i="19"/>
  <c r="J178" i="19"/>
  <c r="M178" i="19" s="1"/>
  <c r="I178" i="19"/>
  <c r="M177" i="19"/>
  <c r="L177" i="19"/>
  <c r="K177" i="19"/>
  <c r="J177" i="19"/>
  <c r="I177" i="19"/>
  <c r="L176" i="19"/>
  <c r="K176" i="19"/>
  <c r="J176" i="19"/>
  <c r="M176" i="19" s="1"/>
  <c r="I176" i="19"/>
  <c r="M175" i="19"/>
  <c r="L175" i="19"/>
  <c r="K175" i="19"/>
  <c r="J175" i="19"/>
  <c r="I175" i="19"/>
  <c r="L174" i="19"/>
  <c r="J174" i="19"/>
  <c r="K174" i="19" s="1"/>
  <c r="I174" i="19"/>
  <c r="L173" i="19"/>
  <c r="J173" i="19"/>
  <c r="I173" i="19"/>
  <c r="L172" i="19"/>
  <c r="K172" i="19"/>
  <c r="J172" i="19"/>
  <c r="M172" i="19" s="1"/>
  <c r="I172" i="19"/>
  <c r="L171" i="19"/>
  <c r="J171" i="19"/>
  <c r="I171" i="19"/>
  <c r="M170" i="19"/>
  <c r="L170" i="19"/>
  <c r="J170" i="19"/>
  <c r="K170" i="19" s="1"/>
  <c r="I170" i="19"/>
  <c r="M169" i="19"/>
  <c r="L169" i="19"/>
  <c r="K169" i="19"/>
  <c r="J169" i="19"/>
  <c r="I169" i="19"/>
  <c r="M168" i="19"/>
  <c r="L168" i="19"/>
  <c r="J168" i="19"/>
  <c r="K168" i="19" s="1"/>
  <c r="I168" i="19"/>
  <c r="M167" i="19"/>
  <c r="L167" i="19"/>
  <c r="K167" i="19"/>
  <c r="J167" i="19"/>
  <c r="I167" i="19"/>
  <c r="L166" i="19"/>
  <c r="J166" i="19"/>
  <c r="I166" i="19"/>
  <c r="M165" i="19"/>
  <c r="L165" i="19"/>
  <c r="K165" i="19"/>
  <c r="J165" i="19"/>
  <c r="I165" i="19"/>
  <c r="L164" i="19"/>
  <c r="K164" i="19"/>
  <c r="J164" i="19"/>
  <c r="M164" i="19" s="1"/>
  <c r="I164" i="19"/>
  <c r="L163" i="19"/>
  <c r="J163" i="19"/>
  <c r="K163" i="19" s="1"/>
  <c r="I163" i="19"/>
  <c r="M162" i="19"/>
  <c r="L162" i="19"/>
  <c r="J162" i="19"/>
  <c r="K162" i="19" s="1"/>
  <c r="I162" i="19"/>
  <c r="L161" i="19"/>
  <c r="J161" i="19"/>
  <c r="K161" i="19" s="1"/>
  <c r="I161" i="19"/>
  <c r="L160" i="19"/>
  <c r="J160" i="19"/>
  <c r="I160" i="19"/>
  <c r="M159" i="19"/>
  <c r="L159" i="19"/>
  <c r="K159" i="19"/>
  <c r="J159" i="19"/>
  <c r="I159" i="19"/>
  <c r="M158" i="19"/>
  <c r="L158" i="19"/>
  <c r="J158" i="19"/>
  <c r="K158" i="19" s="1"/>
  <c r="I158" i="19"/>
  <c r="M157" i="19"/>
  <c r="L157" i="19"/>
  <c r="K157" i="19"/>
  <c r="J157" i="19"/>
  <c r="I157" i="19"/>
  <c r="L156" i="19"/>
  <c r="J156" i="19"/>
  <c r="I156" i="19"/>
  <c r="M155" i="19"/>
  <c r="L155" i="19"/>
  <c r="K155" i="19"/>
  <c r="J155" i="19"/>
  <c r="I155" i="19"/>
  <c r="L154" i="19"/>
  <c r="J154" i="19"/>
  <c r="I154" i="19"/>
  <c r="M153" i="19"/>
  <c r="L153" i="19"/>
  <c r="K153" i="19"/>
  <c r="J153" i="19"/>
  <c r="I153" i="19"/>
  <c r="L152" i="19"/>
  <c r="K152" i="19"/>
  <c r="J152" i="19"/>
  <c r="M152" i="19" s="1"/>
  <c r="I152" i="19"/>
  <c r="L151" i="19"/>
  <c r="K151" i="19"/>
  <c r="J151" i="19"/>
  <c r="M151" i="19" s="1"/>
  <c r="I151" i="19"/>
  <c r="M150" i="19"/>
  <c r="L150" i="19"/>
  <c r="J150" i="19"/>
  <c r="K150" i="19" s="1"/>
  <c r="I150" i="19"/>
  <c r="M149" i="19"/>
  <c r="L149" i="19"/>
  <c r="K149" i="19"/>
  <c r="J149" i="19"/>
  <c r="I149" i="19"/>
  <c r="M148" i="19"/>
  <c r="L148" i="19"/>
  <c r="J148" i="19"/>
  <c r="K148" i="19" s="1"/>
  <c r="I148" i="19"/>
  <c r="M147" i="19"/>
  <c r="L147" i="19"/>
  <c r="K147" i="19"/>
  <c r="J147" i="19"/>
  <c r="I147" i="19"/>
  <c r="L146" i="19"/>
  <c r="K146" i="19"/>
  <c r="J146" i="19"/>
  <c r="M146" i="19" s="1"/>
  <c r="I146" i="19"/>
  <c r="L145" i="19"/>
  <c r="K145" i="19"/>
  <c r="J145" i="19"/>
  <c r="M145" i="19" s="1"/>
  <c r="I145" i="19"/>
  <c r="L144" i="19"/>
  <c r="J144" i="19"/>
  <c r="I144" i="19"/>
  <c r="M143" i="19"/>
  <c r="L143" i="19"/>
  <c r="K143" i="19"/>
  <c r="J143" i="19"/>
  <c r="I143" i="19"/>
  <c r="L142" i="19"/>
  <c r="J142" i="19"/>
  <c r="K142" i="19" s="1"/>
  <c r="I142" i="19"/>
  <c r="M141" i="19"/>
  <c r="L141" i="19"/>
  <c r="K141" i="19"/>
  <c r="J141" i="19"/>
  <c r="I141" i="19"/>
  <c r="L140" i="19"/>
  <c r="K140" i="19"/>
  <c r="J140" i="19"/>
  <c r="M140" i="19" s="1"/>
  <c r="I140" i="19"/>
  <c r="L139" i="19"/>
  <c r="J139" i="19"/>
  <c r="I139" i="19"/>
  <c r="L138" i="19"/>
  <c r="J138" i="19"/>
  <c r="K138" i="19" s="1"/>
  <c r="I138" i="19"/>
  <c r="M137" i="19"/>
  <c r="L137" i="19"/>
  <c r="K137" i="19"/>
  <c r="J137" i="19"/>
  <c r="I137" i="19"/>
  <c r="L136" i="19"/>
  <c r="K136" i="19"/>
  <c r="J136" i="19"/>
  <c r="M136" i="19" s="1"/>
  <c r="I136" i="19"/>
  <c r="L135" i="19"/>
  <c r="J135" i="19"/>
  <c r="I135" i="19"/>
  <c r="L134" i="19"/>
  <c r="J134" i="19"/>
  <c r="I134" i="19"/>
  <c r="M133" i="19"/>
  <c r="L133" i="19"/>
  <c r="J133" i="19"/>
  <c r="K133" i="19" s="1"/>
  <c r="I133" i="19"/>
  <c r="L132" i="19"/>
  <c r="J132" i="19"/>
  <c r="K132" i="19" s="1"/>
  <c r="I132" i="19"/>
  <c r="M131" i="19"/>
  <c r="L131" i="19"/>
  <c r="K131" i="19"/>
  <c r="J131" i="19"/>
  <c r="I131" i="19"/>
  <c r="L130" i="19"/>
  <c r="J130" i="19"/>
  <c r="I130" i="19"/>
  <c r="M129" i="19"/>
  <c r="L129" i="19"/>
  <c r="K129" i="19"/>
  <c r="J129" i="19"/>
  <c r="I129" i="19"/>
  <c r="L128" i="19"/>
  <c r="K128" i="19"/>
  <c r="J128" i="19"/>
  <c r="M128" i="19" s="1"/>
  <c r="I128" i="19"/>
  <c r="L127" i="19"/>
  <c r="J127" i="19"/>
  <c r="K127" i="19" s="1"/>
  <c r="I127" i="19"/>
  <c r="M126" i="19"/>
  <c r="L126" i="19"/>
  <c r="J126" i="19"/>
  <c r="K126" i="19" s="1"/>
  <c r="I126" i="19"/>
  <c r="M125" i="19"/>
  <c r="L125" i="19"/>
  <c r="J125" i="19"/>
  <c r="K125" i="19" s="1"/>
  <c r="I125" i="19"/>
  <c r="L124" i="19"/>
  <c r="J124" i="19"/>
  <c r="I124" i="19"/>
  <c r="L123" i="19"/>
  <c r="J123" i="19"/>
  <c r="I123" i="19"/>
  <c r="L122" i="19"/>
  <c r="J122" i="19"/>
  <c r="I122" i="19"/>
  <c r="M121" i="19"/>
  <c r="L121" i="19"/>
  <c r="K121" i="19"/>
  <c r="J121" i="19"/>
  <c r="I121" i="19"/>
  <c r="L120" i="19"/>
  <c r="K120" i="19"/>
  <c r="J120" i="19"/>
  <c r="M120" i="19" s="1"/>
  <c r="I120" i="19"/>
  <c r="M119" i="19"/>
  <c r="L119" i="19"/>
  <c r="K119" i="19"/>
  <c r="J119" i="19"/>
  <c r="I119" i="19"/>
  <c r="L118" i="19"/>
  <c r="K118" i="19"/>
  <c r="J118" i="19"/>
  <c r="M118" i="19" s="1"/>
  <c r="I118" i="19"/>
  <c r="M117" i="19"/>
  <c r="L117" i="19"/>
  <c r="K117" i="19"/>
  <c r="J117" i="19"/>
  <c r="I117" i="19"/>
  <c r="L116" i="19"/>
  <c r="K116" i="19"/>
  <c r="J116" i="19"/>
  <c r="M116" i="19" s="1"/>
  <c r="I116" i="19"/>
  <c r="L115" i="19"/>
  <c r="J115" i="19"/>
  <c r="I115" i="19"/>
  <c r="M114" i="19"/>
  <c r="L114" i="19"/>
  <c r="J114" i="19"/>
  <c r="K114" i="19" s="1"/>
  <c r="I114" i="19"/>
  <c r="L113" i="19"/>
  <c r="J113" i="19"/>
  <c r="I113" i="19"/>
  <c r="L112" i="19"/>
  <c r="J112" i="19"/>
  <c r="K112" i="19" s="1"/>
  <c r="I112" i="19"/>
  <c r="M111" i="19"/>
  <c r="L111" i="19"/>
  <c r="K111" i="19"/>
  <c r="J111" i="19"/>
  <c r="I111" i="19"/>
  <c r="L110" i="19"/>
  <c r="J110" i="19"/>
  <c r="I110" i="19"/>
  <c r="M109" i="19"/>
  <c r="L109" i="19"/>
  <c r="K109" i="19"/>
  <c r="J109" i="19"/>
  <c r="I109" i="19"/>
  <c r="L108" i="19"/>
  <c r="K108" i="19"/>
  <c r="J108" i="19"/>
  <c r="M108" i="19" s="1"/>
  <c r="I108" i="19"/>
  <c r="M107" i="19"/>
  <c r="L107" i="19"/>
  <c r="K107" i="19"/>
  <c r="J107" i="19"/>
  <c r="I107" i="19"/>
  <c r="M106" i="19"/>
  <c r="L106" i="19"/>
  <c r="J106" i="19"/>
  <c r="K106" i="19" s="1"/>
  <c r="I106" i="19"/>
  <c r="M105" i="19"/>
  <c r="L105" i="19"/>
  <c r="K105" i="19"/>
  <c r="J105" i="19"/>
  <c r="I105" i="19"/>
  <c r="L104" i="19"/>
  <c r="K104" i="19"/>
  <c r="J104" i="19"/>
  <c r="M104" i="19" s="1"/>
  <c r="I104" i="19"/>
  <c r="L103" i="19"/>
  <c r="J103" i="19"/>
  <c r="I103" i="19"/>
  <c r="L102" i="19"/>
  <c r="J102" i="19"/>
  <c r="I102" i="19"/>
  <c r="M101" i="19"/>
  <c r="L101" i="19"/>
  <c r="J101" i="19"/>
  <c r="K101" i="19" s="1"/>
  <c r="I101" i="19"/>
  <c r="M100" i="19"/>
  <c r="L100" i="19"/>
  <c r="J100" i="19"/>
  <c r="K100" i="19" s="1"/>
  <c r="I100" i="19"/>
  <c r="M99" i="19"/>
  <c r="L99" i="19"/>
  <c r="K99" i="19"/>
  <c r="J99" i="19"/>
  <c r="I99" i="19"/>
  <c r="L98" i="19"/>
  <c r="J98" i="19"/>
  <c r="I98" i="19"/>
  <c r="M97" i="19"/>
  <c r="L97" i="19"/>
  <c r="K97" i="19"/>
  <c r="J97" i="19"/>
  <c r="I97" i="19"/>
  <c r="L96" i="19"/>
  <c r="K96" i="19"/>
  <c r="J96" i="19"/>
  <c r="M96" i="19" s="1"/>
  <c r="I96" i="19"/>
  <c r="M95" i="19"/>
  <c r="L95" i="19"/>
  <c r="K95" i="19"/>
  <c r="J95" i="19"/>
  <c r="I95" i="19"/>
  <c r="M94" i="19"/>
  <c r="L94" i="19"/>
  <c r="J94" i="19"/>
  <c r="K94" i="19" s="1"/>
  <c r="I94" i="19"/>
  <c r="M93" i="19"/>
  <c r="L93" i="19"/>
  <c r="K93" i="19"/>
  <c r="J93" i="19"/>
  <c r="I93" i="19"/>
  <c r="L92" i="19"/>
  <c r="K92" i="19"/>
  <c r="J92" i="19"/>
  <c r="M92" i="19" s="1"/>
  <c r="I92" i="19"/>
  <c r="L91" i="19"/>
  <c r="K91" i="19"/>
  <c r="J91" i="19"/>
  <c r="M91" i="19" s="1"/>
  <c r="I91" i="19"/>
  <c r="L90" i="19"/>
  <c r="J90" i="19"/>
  <c r="I90" i="19"/>
  <c r="L89" i="19"/>
  <c r="J89" i="19"/>
  <c r="I89" i="19"/>
  <c r="M88" i="19"/>
  <c r="L88" i="19"/>
  <c r="J88" i="19"/>
  <c r="K88" i="19" s="1"/>
  <c r="I88" i="19"/>
  <c r="M87" i="19"/>
  <c r="L87" i="19"/>
  <c r="K87" i="19"/>
  <c r="J87" i="19"/>
  <c r="I87" i="19"/>
  <c r="L86" i="19"/>
  <c r="J86" i="19"/>
  <c r="I86" i="19"/>
  <c r="M85" i="19"/>
  <c r="L85" i="19"/>
  <c r="K85" i="19"/>
  <c r="J85" i="19"/>
  <c r="I85" i="19"/>
  <c r="L84" i="19"/>
  <c r="K84" i="19"/>
  <c r="J84" i="19"/>
  <c r="M84" i="19" s="1"/>
  <c r="I84" i="19"/>
  <c r="M83" i="19"/>
  <c r="L83" i="19"/>
  <c r="K83" i="19"/>
  <c r="J83" i="19"/>
  <c r="I83" i="19"/>
  <c r="L82" i="19"/>
  <c r="J82" i="19"/>
  <c r="K82" i="19" s="1"/>
  <c r="I82" i="19"/>
  <c r="M81" i="19"/>
  <c r="L81" i="19"/>
  <c r="K81" i="19"/>
  <c r="J81" i="19"/>
  <c r="I81" i="19"/>
  <c r="L80" i="19"/>
  <c r="K80" i="19"/>
  <c r="J80" i="19"/>
  <c r="M80" i="19" s="1"/>
  <c r="I80" i="19"/>
  <c r="L79" i="19"/>
  <c r="J79" i="19"/>
  <c r="I79" i="19"/>
  <c r="L78" i="19"/>
  <c r="J78" i="19"/>
  <c r="I78" i="19"/>
  <c r="M77" i="19"/>
  <c r="L77" i="19"/>
  <c r="J77" i="19"/>
  <c r="K77" i="19" s="1"/>
  <c r="I77" i="19"/>
  <c r="M76" i="19"/>
  <c r="L76" i="19"/>
  <c r="J76" i="19"/>
  <c r="K76" i="19" s="1"/>
  <c r="I76" i="19"/>
  <c r="M75" i="19"/>
  <c r="L75" i="19"/>
  <c r="K75" i="19"/>
  <c r="J75" i="19"/>
  <c r="I75" i="19"/>
  <c r="L74" i="19"/>
  <c r="J74" i="19"/>
  <c r="I74" i="19"/>
  <c r="M73" i="19"/>
  <c r="L73" i="19"/>
  <c r="K73" i="19"/>
  <c r="J73" i="19"/>
  <c r="I73" i="19"/>
  <c r="L72" i="19"/>
  <c r="K72" i="19"/>
  <c r="J72" i="19"/>
  <c r="M72" i="19" s="1"/>
  <c r="I72" i="19"/>
  <c r="M71" i="19"/>
  <c r="L71" i="19"/>
  <c r="K71" i="19"/>
  <c r="J71" i="19"/>
  <c r="I71" i="19"/>
  <c r="M70" i="19"/>
  <c r="L70" i="19"/>
  <c r="J70" i="19"/>
  <c r="K70" i="19" s="1"/>
  <c r="I70" i="19"/>
  <c r="M69" i="19"/>
  <c r="L69" i="19"/>
  <c r="K69" i="19"/>
  <c r="J69" i="19"/>
  <c r="I69" i="19"/>
  <c r="L68" i="19"/>
  <c r="K68" i="19"/>
  <c r="J68" i="19"/>
  <c r="M68" i="19" s="1"/>
  <c r="I68" i="19"/>
  <c r="L67" i="19"/>
  <c r="K67" i="19"/>
  <c r="J67" i="19"/>
  <c r="M67" i="19" s="1"/>
  <c r="I67" i="19"/>
  <c r="L66" i="19"/>
  <c r="J66" i="19"/>
  <c r="I66" i="19"/>
  <c r="M65" i="19"/>
  <c r="L65" i="19"/>
  <c r="J65" i="19"/>
  <c r="K65" i="19" s="1"/>
  <c r="I65" i="19"/>
  <c r="M64" i="19"/>
  <c r="L64" i="19"/>
  <c r="J64" i="19"/>
  <c r="K64" i="19" s="1"/>
  <c r="I64" i="19"/>
  <c r="M63" i="19"/>
  <c r="L63" i="19"/>
  <c r="K63" i="19"/>
  <c r="J63" i="19"/>
  <c r="I63" i="19"/>
  <c r="L62" i="19"/>
  <c r="J62" i="19"/>
  <c r="I62" i="19"/>
  <c r="M61" i="19"/>
  <c r="L61" i="19"/>
  <c r="K61" i="19"/>
  <c r="J61" i="19"/>
  <c r="I61" i="19"/>
  <c r="L60" i="19"/>
  <c r="K60" i="19"/>
  <c r="J60" i="19"/>
  <c r="M60" i="19" s="1"/>
  <c r="I60" i="19"/>
  <c r="M59" i="19"/>
  <c r="L59" i="19"/>
  <c r="K59" i="19"/>
  <c r="J59" i="19"/>
  <c r="I59" i="19"/>
  <c r="L58" i="19"/>
  <c r="J58" i="19"/>
  <c r="K58" i="19" s="1"/>
  <c r="I58" i="19"/>
  <c r="M57" i="19"/>
  <c r="L57" i="19"/>
  <c r="K57" i="19"/>
  <c r="J57" i="19"/>
  <c r="I57" i="19"/>
  <c r="L56" i="19"/>
  <c r="K56" i="19"/>
  <c r="J56" i="19"/>
  <c r="M56" i="19" s="1"/>
  <c r="I56" i="19"/>
  <c r="L55" i="19"/>
  <c r="K55" i="19"/>
  <c r="J55" i="19"/>
  <c r="M55" i="19" s="1"/>
  <c r="I55" i="19"/>
  <c r="L54" i="19"/>
  <c r="J54" i="19"/>
  <c r="I54" i="19"/>
  <c r="M53" i="19"/>
  <c r="L53" i="19"/>
  <c r="J53" i="19"/>
  <c r="K53" i="19" s="1"/>
  <c r="I53" i="19"/>
  <c r="L52" i="19"/>
  <c r="J52" i="19"/>
  <c r="K52" i="19" s="1"/>
  <c r="I52" i="19"/>
  <c r="M51" i="19"/>
  <c r="L51" i="19"/>
  <c r="K51" i="19"/>
  <c r="J51" i="19"/>
  <c r="I51" i="19"/>
  <c r="L50" i="19"/>
  <c r="J50" i="19"/>
  <c r="I50" i="19"/>
  <c r="M49" i="19"/>
  <c r="L49" i="19"/>
  <c r="K49" i="19"/>
  <c r="J49" i="19"/>
  <c r="I49" i="19"/>
  <c r="L48" i="19"/>
  <c r="K48" i="19"/>
  <c r="J48" i="19"/>
  <c r="M48" i="19" s="1"/>
  <c r="I48" i="19"/>
  <c r="M47" i="19"/>
  <c r="L47" i="19"/>
  <c r="K47" i="19"/>
  <c r="J47" i="19"/>
  <c r="I47" i="19"/>
  <c r="L46" i="19"/>
  <c r="J46" i="19"/>
  <c r="I46" i="19"/>
  <c r="M45" i="19"/>
  <c r="L45" i="19"/>
  <c r="K45" i="19"/>
  <c r="J45" i="19"/>
  <c r="I45" i="19"/>
  <c r="L44" i="19"/>
  <c r="K44" i="19"/>
  <c r="J44" i="19"/>
  <c r="M44" i="19" s="1"/>
  <c r="I44" i="19"/>
  <c r="L43" i="19"/>
  <c r="K43" i="19"/>
  <c r="J43" i="19"/>
  <c r="M43" i="19" s="1"/>
  <c r="I43" i="19"/>
  <c r="M42" i="19"/>
  <c r="L42" i="19"/>
  <c r="J42" i="19"/>
  <c r="K42" i="19" s="1"/>
  <c r="I42" i="19"/>
  <c r="M41" i="19"/>
  <c r="L41" i="19"/>
  <c r="K41" i="19"/>
  <c r="J41" i="19"/>
  <c r="I41" i="19"/>
  <c r="M40" i="19"/>
  <c r="L40" i="19"/>
  <c r="J40" i="19"/>
  <c r="K40" i="19" s="1"/>
  <c r="I40" i="19"/>
  <c r="M39" i="19"/>
  <c r="L39" i="19"/>
  <c r="K39" i="19"/>
  <c r="J39" i="19"/>
  <c r="I39" i="19"/>
  <c r="L38" i="19"/>
  <c r="K38" i="19"/>
  <c r="J38" i="19"/>
  <c r="M38" i="19" s="1"/>
  <c r="I38" i="19"/>
  <c r="L37" i="19"/>
  <c r="J37" i="19"/>
  <c r="I37" i="19"/>
  <c r="L36" i="19"/>
  <c r="K36" i="19"/>
  <c r="J36" i="19"/>
  <c r="M36" i="19" s="1"/>
  <c r="I36" i="19"/>
  <c r="M35" i="19"/>
  <c r="L35" i="19"/>
  <c r="K35" i="19"/>
  <c r="J35" i="19"/>
  <c r="I35" i="19"/>
  <c r="M34" i="19"/>
  <c r="L34" i="19"/>
  <c r="J34" i="19"/>
  <c r="K34" i="19" s="1"/>
  <c r="I34" i="19"/>
  <c r="L33" i="19"/>
  <c r="J33" i="19"/>
  <c r="I33" i="19"/>
  <c r="L32" i="19"/>
  <c r="K32" i="19"/>
  <c r="J32" i="19"/>
  <c r="M32" i="19" s="1"/>
  <c r="I32" i="19"/>
  <c r="M31" i="19"/>
  <c r="L31" i="19"/>
  <c r="J31" i="19"/>
  <c r="K31" i="19" s="1"/>
  <c r="I31" i="19"/>
  <c r="M30" i="19"/>
  <c r="L30" i="19"/>
  <c r="J30" i="19"/>
  <c r="K30" i="19" s="1"/>
  <c r="I30" i="19"/>
  <c r="M29" i="19"/>
  <c r="L29" i="19"/>
  <c r="K29" i="19"/>
  <c r="J29" i="19"/>
  <c r="I29" i="19"/>
  <c r="L28" i="19"/>
  <c r="J28" i="19"/>
  <c r="I28" i="19"/>
  <c r="M27" i="19"/>
  <c r="L27" i="19"/>
  <c r="K27" i="19"/>
  <c r="J27" i="19"/>
  <c r="I27" i="19"/>
  <c r="L26" i="19"/>
  <c r="J26" i="19"/>
  <c r="K26" i="19" s="1"/>
  <c r="I26" i="19"/>
  <c r="M25" i="19"/>
  <c r="L25" i="19"/>
  <c r="K25" i="19"/>
  <c r="J25" i="19"/>
  <c r="I25" i="19"/>
  <c r="L24" i="19"/>
  <c r="J24" i="19"/>
  <c r="I24" i="19"/>
  <c r="M23" i="19"/>
  <c r="L23" i="19"/>
  <c r="K23" i="19"/>
  <c r="J23" i="19"/>
  <c r="I23" i="19"/>
  <c r="L22" i="19"/>
  <c r="J22" i="19"/>
  <c r="K22" i="19" s="1"/>
  <c r="I22" i="19"/>
  <c r="M21" i="19"/>
  <c r="L21" i="19"/>
  <c r="K21" i="19"/>
  <c r="J21" i="19"/>
  <c r="I21" i="19"/>
  <c r="L20" i="19"/>
  <c r="J20" i="19"/>
  <c r="I20" i="19"/>
  <c r="L19" i="19"/>
  <c r="J19" i="19"/>
  <c r="I19" i="19"/>
  <c r="M18" i="19"/>
  <c r="L18" i="19"/>
  <c r="J18" i="19"/>
  <c r="K18" i="19" s="1"/>
  <c r="I18" i="19"/>
  <c r="M17" i="19"/>
  <c r="L17" i="19"/>
  <c r="K17" i="19"/>
  <c r="J17" i="19"/>
  <c r="I17" i="19"/>
  <c r="L16" i="19"/>
  <c r="J16" i="19"/>
  <c r="P2" i="19" s="1"/>
  <c r="I16" i="19"/>
  <c r="M15" i="19"/>
  <c r="L15" i="19"/>
  <c r="K15" i="19"/>
  <c r="J15" i="19"/>
  <c r="I15" i="19"/>
  <c r="L14" i="19"/>
  <c r="J14" i="19"/>
  <c r="I14" i="19"/>
  <c r="M13" i="19"/>
  <c r="L13" i="19"/>
  <c r="K13" i="19"/>
  <c r="J13" i="19"/>
  <c r="I13" i="19"/>
  <c r="L12" i="19"/>
  <c r="K12" i="19"/>
  <c r="J12" i="19"/>
  <c r="M12" i="19" s="1"/>
  <c r="I12" i="19"/>
  <c r="M11" i="19"/>
  <c r="L11" i="19"/>
  <c r="K11" i="19"/>
  <c r="J11" i="19"/>
  <c r="I11" i="19"/>
  <c r="M10" i="19"/>
  <c r="L10" i="19"/>
  <c r="J10" i="19"/>
  <c r="I10" i="19"/>
  <c r="M9" i="19"/>
  <c r="L9" i="19"/>
  <c r="K9" i="19"/>
  <c r="J9" i="19"/>
  <c r="I9" i="19"/>
  <c r="L8" i="19"/>
  <c r="K8" i="19"/>
  <c r="J8" i="19"/>
  <c r="M8" i="19" s="1"/>
  <c r="I8" i="19"/>
  <c r="L7" i="19"/>
  <c r="K7" i="19"/>
  <c r="J7" i="19"/>
  <c r="M7" i="19" s="1"/>
  <c r="I7" i="19"/>
  <c r="M6" i="19"/>
  <c r="L6" i="19"/>
  <c r="J6" i="19"/>
  <c r="K6" i="19" s="1"/>
  <c r="I6" i="19"/>
  <c r="M5" i="19"/>
  <c r="L5" i="19"/>
  <c r="K5" i="19"/>
  <c r="J5" i="19"/>
  <c r="I5" i="19"/>
  <c r="M4" i="19"/>
  <c r="L4" i="19"/>
  <c r="K4" i="19"/>
  <c r="J4" i="19"/>
  <c r="I4" i="19"/>
  <c r="P3" i="19"/>
  <c r="M3" i="19"/>
  <c r="L3" i="19"/>
  <c r="K3" i="19"/>
  <c r="J3" i="19"/>
  <c r="I3" i="19"/>
  <c r="M2" i="19"/>
  <c r="L2" i="19"/>
  <c r="K2" i="19"/>
  <c r="J2" i="19"/>
  <c r="I2" i="19"/>
  <c r="B104" i="18"/>
  <c r="B97" i="18"/>
  <c r="B37" i="18"/>
  <c r="B3" i="18"/>
  <c r="W1926" i="15"/>
  <c r="U1926" i="15"/>
  <c r="W1925" i="15"/>
  <c r="U1925" i="15"/>
  <c r="W1924" i="15"/>
  <c r="U1924" i="15"/>
  <c r="W1923" i="15"/>
  <c r="U1923" i="15"/>
  <c r="W1922" i="15"/>
  <c r="U1922" i="15"/>
  <c r="W1921" i="15"/>
  <c r="U1921" i="15"/>
  <c r="W1920" i="15"/>
  <c r="U1920" i="15"/>
  <c r="W1919" i="15"/>
  <c r="U1919" i="15"/>
  <c r="W1918" i="15"/>
  <c r="U1918" i="15"/>
  <c r="W1917" i="15"/>
  <c r="U1917" i="15"/>
  <c r="W1916" i="15"/>
  <c r="U1916" i="15"/>
  <c r="W1915" i="15"/>
  <c r="U1915" i="15"/>
  <c r="W1914" i="15"/>
  <c r="U1914" i="15"/>
  <c r="W1913" i="15"/>
  <c r="U1913" i="15"/>
  <c r="W1912" i="15"/>
  <c r="U1912" i="15"/>
  <c r="W1911" i="15"/>
  <c r="U1911" i="15"/>
  <c r="W1910" i="15"/>
  <c r="U1910" i="15"/>
  <c r="W1909" i="15"/>
  <c r="U1909" i="15"/>
  <c r="W1908" i="15"/>
  <c r="U1908" i="15"/>
  <c r="W1907" i="15"/>
  <c r="U1907" i="15"/>
  <c r="W1906" i="15"/>
  <c r="U1906" i="15"/>
  <c r="W1905" i="15"/>
  <c r="U1905" i="15"/>
  <c r="W1904" i="15"/>
  <c r="U1904" i="15"/>
  <c r="W1903" i="15"/>
  <c r="U1903" i="15"/>
  <c r="W1902" i="15"/>
  <c r="U1902" i="15"/>
  <c r="W1901" i="15"/>
  <c r="U1901" i="15"/>
  <c r="W1900" i="15"/>
  <c r="U1900" i="15"/>
  <c r="W1899" i="15"/>
  <c r="U1899" i="15"/>
  <c r="W1898" i="15"/>
  <c r="U1898" i="15"/>
  <c r="W1897" i="15"/>
  <c r="U1897" i="15"/>
  <c r="W1896" i="15"/>
  <c r="U1896" i="15"/>
  <c r="W1895" i="15"/>
  <c r="U1895" i="15"/>
  <c r="W1894" i="15"/>
  <c r="U1894" i="15"/>
  <c r="W1893" i="15"/>
  <c r="U1893" i="15"/>
  <c r="W1892" i="15"/>
  <c r="U1892" i="15"/>
  <c r="W1891" i="15"/>
  <c r="U1891" i="15"/>
  <c r="W1890" i="15"/>
  <c r="U1890" i="15"/>
  <c r="W1889" i="15"/>
  <c r="U1889" i="15"/>
  <c r="W1888" i="15"/>
  <c r="U1888" i="15"/>
  <c r="W1887" i="15"/>
  <c r="U1887" i="15"/>
  <c r="W1886" i="15"/>
  <c r="U1886" i="15"/>
  <c r="W1885" i="15"/>
  <c r="U1885" i="15"/>
  <c r="W1884" i="15"/>
  <c r="U1884" i="15"/>
  <c r="W1883" i="15"/>
  <c r="U1883" i="15"/>
  <c r="W1882" i="15"/>
  <c r="U1882" i="15"/>
  <c r="W1881" i="15"/>
  <c r="U1881" i="15"/>
  <c r="W1880" i="15"/>
  <c r="U1880" i="15"/>
  <c r="W1879" i="15"/>
  <c r="U1879" i="15"/>
  <c r="W1878" i="15"/>
  <c r="U1878" i="15"/>
  <c r="W1877" i="15"/>
  <c r="U1877" i="15"/>
  <c r="W1876" i="15"/>
  <c r="U1876" i="15"/>
  <c r="W1875" i="15"/>
  <c r="U1875" i="15"/>
  <c r="W1874" i="15"/>
  <c r="U1874" i="15"/>
  <c r="W1873" i="15"/>
  <c r="U1873" i="15"/>
  <c r="W1872" i="15"/>
  <c r="U1872" i="15"/>
  <c r="W1871" i="15"/>
  <c r="U1871" i="15"/>
  <c r="W1870" i="15"/>
  <c r="U1870" i="15"/>
  <c r="W1869" i="15"/>
  <c r="U1869" i="15"/>
  <c r="W1868" i="15"/>
  <c r="U1868" i="15"/>
  <c r="W1867" i="15"/>
  <c r="U1867" i="15"/>
  <c r="W1866" i="15"/>
  <c r="U1866" i="15"/>
  <c r="W1865" i="15"/>
  <c r="U1865" i="15"/>
  <c r="W1864" i="15"/>
  <c r="U1864" i="15"/>
  <c r="W1863" i="15"/>
  <c r="U1863" i="15"/>
  <c r="W1862" i="15"/>
  <c r="U1862" i="15"/>
  <c r="W1861" i="15"/>
  <c r="U1861" i="15"/>
  <c r="W1860" i="15"/>
  <c r="U1860" i="15"/>
  <c r="W1859" i="15"/>
  <c r="U1859" i="15"/>
  <c r="W1858" i="15"/>
  <c r="U1858" i="15"/>
  <c r="W1857" i="15"/>
  <c r="U1857" i="15"/>
  <c r="W1856" i="15"/>
  <c r="U1856" i="15"/>
  <c r="W1855" i="15"/>
  <c r="U1855" i="15"/>
  <c r="W1854" i="15"/>
  <c r="U1854" i="15"/>
  <c r="W1853" i="15"/>
  <c r="U1853" i="15"/>
  <c r="W1852" i="15"/>
  <c r="U1852" i="15"/>
  <c r="W1851" i="15"/>
  <c r="U1851" i="15"/>
  <c r="W1850" i="15"/>
  <c r="U1850" i="15"/>
  <c r="W1849" i="15"/>
  <c r="U1849" i="15"/>
  <c r="W1848" i="15"/>
  <c r="U1848" i="15"/>
  <c r="W1847" i="15"/>
  <c r="U1847" i="15"/>
  <c r="W1846" i="15"/>
  <c r="U1846" i="15"/>
  <c r="W1845" i="15"/>
  <c r="U1845" i="15"/>
  <c r="W1844" i="15"/>
  <c r="U1844" i="15"/>
  <c r="W1843" i="15"/>
  <c r="U1843" i="15"/>
  <c r="W1842" i="15"/>
  <c r="U1842" i="15"/>
  <c r="W1841" i="15"/>
  <c r="U1841" i="15"/>
  <c r="W1840" i="15"/>
  <c r="U1840" i="15"/>
  <c r="W1839" i="15"/>
  <c r="U1839" i="15"/>
  <c r="W1838" i="15"/>
  <c r="U1838" i="15"/>
  <c r="W1837" i="15"/>
  <c r="U1837" i="15"/>
  <c r="W1836" i="15"/>
  <c r="U1836" i="15"/>
  <c r="W1835" i="15"/>
  <c r="U1835" i="15"/>
  <c r="W1834" i="15"/>
  <c r="U1834" i="15"/>
  <c r="W1833" i="15"/>
  <c r="U1833" i="15"/>
  <c r="W1832" i="15"/>
  <c r="U1832" i="15"/>
  <c r="W1831" i="15"/>
  <c r="U1831" i="15"/>
  <c r="W1830" i="15"/>
  <c r="U1830" i="15"/>
  <c r="W1829" i="15"/>
  <c r="U1829" i="15"/>
  <c r="W1828" i="15"/>
  <c r="U1828" i="15"/>
  <c r="W1827" i="15"/>
  <c r="U1827" i="15"/>
  <c r="W1826" i="15"/>
  <c r="U1826" i="15"/>
  <c r="W1825" i="15"/>
  <c r="U1825" i="15"/>
  <c r="W1824" i="15"/>
  <c r="U1824" i="15"/>
  <c r="W1823" i="15"/>
  <c r="U1823" i="15"/>
  <c r="W1822" i="15"/>
  <c r="U1822" i="15"/>
  <c r="W1821" i="15"/>
  <c r="U1821" i="15"/>
  <c r="W1820" i="15"/>
  <c r="U1820" i="15"/>
  <c r="W1819" i="15"/>
  <c r="U1819" i="15"/>
  <c r="W1818" i="15"/>
  <c r="U1818" i="15"/>
  <c r="W1817" i="15"/>
  <c r="U1817" i="15"/>
  <c r="W1816" i="15"/>
  <c r="U1816" i="15"/>
  <c r="W1815" i="15"/>
  <c r="U1815" i="15"/>
  <c r="W1814" i="15"/>
  <c r="U1814" i="15"/>
  <c r="W1813" i="15"/>
  <c r="U1813" i="15"/>
  <c r="W1812" i="15"/>
  <c r="U1812" i="15"/>
  <c r="W1811" i="15"/>
  <c r="U1811" i="15"/>
  <c r="W1810" i="15"/>
  <c r="U1810" i="15"/>
  <c r="W1809" i="15"/>
  <c r="U1809" i="15"/>
  <c r="W1808" i="15"/>
  <c r="U1808" i="15"/>
  <c r="W1807" i="15"/>
  <c r="U1807" i="15"/>
  <c r="W1806" i="15"/>
  <c r="U1806" i="15"/>
  <c r="W1805" i="15"/>
  <c r="U1805" i="15"/>
  <c r="W1804" i="15"/>
  <c r="U1804" i="15"/>
  <c r="W1803" i="15"/>
  <c r="U1803" i="15"/>
  <c r="W1802" i="15"/>
  <c r="U1802" i="15"/>
  <c r="W1801" i="15"/>
  <c r="U1801" i="15"/>
  <c r="W1800" i="15"/>
  <c r="U1800" i="15"/>
  <c r="W1799" i="15"/>
  <c r="U1799" i="15"/>
  <c r="W1798" i="15"/>
  <c r="U1798" i="15"/>
  <c r="W1797" i="15"/>
  <c r="U1797" i="15"/>
  <c r="W1796" i="15"/>
  <c r="U1796" i="15"/>
  <c r="W1795" i="15"/>
  <c r="U1795" i="15"/>
  <c r="W1794" i="15"/>
  <c r="U1794" i="15"/>
  <c r="W1793" i="15"/>
  <c r="U1793" i="15"/>
  <c r="W1792" i="15"/>
  <c r="U1792" i="15"/>
  <c r="W1791" i="15"/>
  <c r="U1791" i="15"/>
  <c r="W1790" i="15"/>
  <c r="U1790" i="15"/>
  <c r="W1789" i="15"/>
  <c r="U1789" i="15"/>
  <c r="W1788" i="15"/>
  <c r="U1788" i="15"/>
  <c r="W1787" i="15"/>
  <c r="U1787" i="15"/>
  <c r="W1786" i="15"/>
  <c r="U1786" i="15"/>
  <c r="W1785" i="15"/>
  <c r="U1785" i="15"/>
  <c r="W1784" i="15"/>
  <c r="U1784" i="15"/>
  <c r="W1783" i="15"/>
  <c r="U1783" i="15"/>
  <c r="W1782" i="15"/>
  <c r="U1782" i="15"/>
  <c r="W1781" i="15"/>
  <c r="U1781" i="15"/>
  <c r="W1780" i="15"/>
  <c r="U1780" i="15"/>
  <c r="W1779" i="15"/>
  <c r="U1779" i="15"/>
  <c r="W1778" i="15"/>
  <c r="U1778" i="15"/>
  <c r="W1777" i="15"/>
  <c r="U1777" i="15"/>
  <c r="W1776" i="15"/>
  <c r="U1776" i="15"/>
  <c r="W1775" i="15"/>
  <c r="U1775" i="15"/>
  <c r="W1774" i="15"/>
  <c r="U1774" i="15"/>
  <c r="W1773" i="15"/>
  <c r="U1773" i="15"/>
  <c r="W1772" i="15"/>
  <c r="U1772" i="15"/>
  <c r="W1771" i="15"/>
  <c r="U1771" i="15"/>
  <c r="W1770" i="15"/>
  <c r="U1770" i="15"/>
  <c r="W1769" i="15"/>
  <c r="U1769" i="15"/>
  <c r="W1768" i="15"/>
  <c r="U1768" i="15"/>
  <c r="W1767" i="15"/>
  <c r="U1767" i="15"/>
  <c r="W1766" i="15"/>
  <c r="U1766" i="15"/>
  <c r="W1765" i="15"/>
  <c r="U1765" i="15"/>
  <c r="W1764" i="15"/>
  <c r="U1764" i="15"/>
  <c r="W1763" i="15"/>
  <c r="U1763" i="15"/>
  <c r="W1762" i="15"/>
  <c r="U1762" i="15"/>
  <c r="W1761" i="15"/>
  <c r="U1761" i="15"/>
  <c r="W1760" i="15"/>
  <c r="U1760" i="15"/>
  <c r="W1759" i="15"/>
  <c r="U1759" i="15"/>
  <c r="W1758" i="15"/>
  <c r="U1758" i="15"/>
  <c r="W1757" i="15"/>
  <c r="U1757" i="15"/>
  <c r="W1756" i="15"/>
  <c r="U1756" i="15"/>
  <c r="W1755" i="15"/>
  <c r="U1755" i="15"/>
  <c r="W1754" i="15"/>
  <c r="U1754" i="15"/>
  <c r="W1753" i="15"/>
  <c r="U1753" i="15"/>
  <c r="W1752" i="15"/>
  <c r="U1752" i="15"/>
  <c r="W1751" i="15"/>
  <c r="U1751" i="15"/>
  <c r="W1750" i="15"/>
  <c r="U1750" i="15"/>
  <c r="W1749" i="15"/>
  <c r="U1749" i="15"/>
  <c r="W1748" i="15"/>
  <c r="U1748" i="15"/>
  <c r="W1747" i="15"/>
  <c r="U1747" i="15"/>
  <c r="W1746" i="15"/>
  <c r="U1746" i="15"/>
  <c r="W1745" i="15"/>
  <c r="U1745" i="15"/>
  <c r="W1744" i="15"/>
  <c r="U1744" i="15"/>
  <c r="W1743" i="15"/>
  <c r="U1743" i="15"/>
  <c r="W1742" i="15"/>
  <c r="U1742" i="15"/>
  <c r="W1741" i="15"/>
  <c r="U1741" i="15"/>
  <c r="W1740" i="15"/>
  <c r="U1740" i="15"/>
  <c r="W1739" i="15"/>
  <c r="U1739" i="15"/>
  <c r="W1738" i="15"/>
  <c r="U1738" i="15"/>
  <c r="W1737" i="15"/>
  <c r="U1737" i="15"/>
  <c r="W1736" i="15"/>
  <c r="U1736" i="15"/>
  <c r="W1735" i="15"/>
  <c r="U1735" i="15"/>
  <c r="W1734" i="15"/>
  <c r="U1734" i="15"/>
  <c r="W1733" i="15"/>
  <c r="U1733" i="15"/>
  <c r="W1732" i="15"/>
  <c r="U1732" i="15"/>
  <c r="W1731" i="15"/>
  <c r="U1731" i="15"/>
  <c r="W1730" i="15"/>
  <c r="U1730" i="15"/>
  <c r="W1729" i="15"/>
  <c r="U1729" i="15"/>
  <c r="W1728" i="15"/>
  <c r="U1728" i="15"/>
  <c r="W1727" i="15"/>
  <c r="U1727" i="15"/>
  <c r="W1726" i="15"/>
  <c r="U1726" i="15"/>
  <c r="W1725" i="15"/>
  <c r="U1725" i="15"/>
  <c r="W1724" i="15"/>
  <c r="U1724" i="15"/>
  <c r="W1723" i="15"/>
  <c r="U1723" i="15"/>
  <c r="W1722" i="15"/>
  <c r="U1722" i="15"/>
  <c r="W1721" i="15"/>
  <c r="U1721" i="15"/>
  <c r="W1720" i="15"/>
  <c r="U1720" i="15"/>
  <c r="W1719" i="15"/>
  <c r="U1719" i="15"/>
  <c r="W1718" i="15"/>
  <c r="U1718" i="15"/>
  <c r="W1717" i="15"/>
  <c r="U1717" i="15"/>
  <c r="W1716" i="15"/>
  <c r="U1716" i="15"/>
  <c r="W1715" i="15"/>
  <c r="U1715" i="15"/>
  <c r="W1714" i="15"/>
  <c r="U1714" i="15"/>
  <c r="W1713" i="15"/>
  <c r="U1713" i="15"/>
  <c r="W1712" i="15"/>
  <c r="U1712" i="15"/>
  <c r="W1711" i="15"/>
  <c r="U1711" i="15"/>
  <c r="W1710" i="15"/>
  <c r="U1710" i="15"/>
  <c r="W1709" i="15"/>
  <c r="U1709" i="15"/>
  <c r="W1708" i="15"/>
  <c r="U1708" i="15"/>
  <c r="W1707" i="15"/>
  <c r="U1707" i="15"/>
  <c r="W1706" i="15"/>
  <c r="U1706" i="15"/>
  <c r="W1705" i="15"/>
  <c r="U1705" i="15"/>
  <c r="W1704" i="15"/>
  <c r="U1704" i="15"/>
  <c r="W1703" i="15"/>
  <c r="U1703" i="15"/>
  <c r="W1702" i="15"/>
  <c r="U1702" i="15"/>
  <c r="W1701" i="15"/>
  <c r="U1701" i="15"/>
  <c r="W1700" i="15"/>
  <c r="U1700" i="15"/>
  <c r="W1699" i="15"/>
  <c r="U1699" i="15"/>
  <c r="W1698" i="15"/>
  <c r="U1698" i="15"/>
  <c r="W1697" i="15"/>
  <c r="U1697" i="15"/>
  <c r="W1696" i="15"/>
  <c r="U1696" i="15"/>
  <c r="W1695" i="15"/>
  <c r="U1695" i="15"/>
  <c r="W1694" i="15"/>
  <c r="U1694" i="15"/>
  <c r="W1693" i="15"/>
  <c r="U1693" i="15"/>
  <c r="W1692" i="15"/>
  <c r="U1692" i="15"/>
  <c r="W1691" i="15"/>
  <c r="U1691" i="15"/>
  <c r="W1690" i="15"/>
  <c r="U1690" i="15"/>
  <c r="W1689" i="15"/>
  <c r="U1689" i="15"/>
  <c r="W1688" i="15"/>
  <c r="U1688" i="15"/>
  <c r="W1687" i="15"/>
  <c r="U1687" i="15"/>
  <c r="W1686" i="15"/>
  <c r="U1686" i="15"/>
  <c r="W1685" i="15"/>
  <c r="U1685" i="15"/>
  <c r="W1684" i="15"/>
  <c r="U1684" i="15"/>
  <c r="W1683" i="15"/>
  <c r="U1683" i="15"/>
  <c r="W1682" i="15"/>
  <c r="U1682" i="15"/>
  <c r="W1681" i="15"/>
  <c r="U1681" i="15"/>
  <c r="W1680" i="15"/>
  <c r="U1680" i="15"/>
  <c r="W1679" i="15"/>
  <c r="U1679" i="15"/>
  <c r="W1678" i="15"/>
  <c r="U1678" i="15"/>
  <c r="W1677" i="15"/>
  <c r="U1677" i="15"/>
  <c r="W1676" i="15"/>
  <c r="U1676" i="15"/>
  <c r="W1675" i="15"/>
  <c r="U1675" i="15"/>
  <c r="W1674" i="15"/>
  <c r="U1674" i="15"/>
  <c r="W1673" i="15"/>
  <c r="U1673" i="15"/>
  <c r="W1672" i="15"/>
  <c r="U1672" i="15"/>
  <c r="W1671" i="15"/>
  <c r="U1671" i="15"/>
  <c r="W1670" i="15"/>
  <c r="U1670" i="15"/>
  <c r="W1669" i="15"/>
  <c r="U1669" i="15"/>
  <c r="W1668" i="15"/>
  <c r="U1668" i="15"/>
  <c r="W1667" i="15"/>
  <c r="U1667" i="15"/>
  <c r="W1666" i="15"/>
  <c r="U1666" i="15"/>
  <c r="W1665" i="15"/>
  <c r="U1665" i="15"/>
  <c r="W1664" i="15"/>
  <c r="U1664" i="15"/>
  <c r="W1663" i="15"/>
  <c r="U1663" i="15"/>
  <c r="W1662" i="15"/>
  <c r="U1662" i="15"/>
  <c r="W1661" i="15"/>
  <c r="U1661" i="15"/>
  <c r="W1660" i="15"/>
  <c r="U1660" i="15"/>
  <c r="W1659" i="15"/>
  <c r="U1659" i="15"/>
  <c r="W1658" i="15"/>
  <c r="U1658" i="15"/>
  <c r="W1657" i="15"/>
  <c r="U1657" i="15"/>
  <c r="W1656" i="15"/>
  <c r="U1656" i="15"/>
  <c r="W1655" i="15"/>
  <c r="U1655" i="15"/>
  <c r="W1654" i="15"/>
  <c r="U1654" i="15"/>
  <c r="W1653" i="15"/>
  <c r="U1653" i="15"/>
  <c r="W1652" i="15"/>
  <c r="U1652" i="15"/>
  <c r="W1651" i="15"/>
  <c r="U1651" i="15"/>
  <c r="W1650" i="15"/>
  <c r="U1650" i="15"/>
  <c r="W1649" i="15"/>
  <c r="U1649" i="15"/>
  <c r="W1648" i="15"/>
  <c r="U1648" i="15"/>
  <c r="W1647" i="15"/>
  <c r="U1647" i="15"/>
  <c r="W1646" i="15"/>
  <c r="U1646" i="15"/>
  <c r="W1645" i="15"/>
  <c r="U1645" i="15"/>
  <c r="W1644" i="15"/>
  <c r="U1644" i="15"/>
  <c r="W1643" i="15"/>
  <c r="U1643" i="15"/>
  <c r="W1642" i="15"/>
  <c r="U1642" i="15"/>
  <c r="W1641" i="15"/>
  <c r="U1641" i="15"/>
  <c r="W1640" i="15"/>
  <c r="U1640" i="15"/>
  <c r="W1639" i="15"/>
  <c r="U1639" i="15"/>
  <c r="W1638" i="15"/>
  <c r="U1638" i="15"/>
  <c r="W1637" i="15"/>
  <c r="U1637" i="15"/>
  <c r="W1636" i="15"/>
  <c r="U1636" i="15"/>
  <c r="W1635" i="15"/>
  <c r="U1635" i="15"/>
  <c r="W1634" i="15"/>
  <c r="U1634" i="15"/>
  <c r="W1633" i="15"/>
  <c r="U1633" i="15"/>
  <c r="W1632" i="15"/>
  <c r="U1632" i="15"/>
  <c r="W1631" i="15"/>
  <c r="U1631" i="15"/>
  <c r="W1630" i="15"/>
  <c r="U1630" i="15"/>
  <c r="W1629" i="15"/>
  <c r="U1629" i="15"/>
  <c r="W1628" i="15"/>
  <c r="U1628" i="15"/>
  <c r="W1627" i="15"/>
  <c r="U1627" i="15"/>
  <c r="W1626" i="15"/>
  <c r="U1626" i="15"/>
  <c r="W1625" i="15"/>
  <c r="U1625" i="15"/>
  <c r="W1624" i="15"/>
  <c r="U1624" i="15"/>
  <c r="W1623" i="15"/>
  <c r="U1623" i="15"/>
  <c r="W1622" i="15"/>
  <c r="U1622" i="15"/>
  <c r="W1621" i="15"/>
  <c r="U1621" i="15"/>
  <c r="W1620" i="15"/>
  <c r="U1620" i="15"/>
  <c r="W1619" i="15"/>
  <c r="U1619" i="15"/>
  <c r="W1618" i="15"/>
  <c r="U1618" i="15"/>
  <c r="W1617" i="15"/>
  <c r="U1617" i="15"/>
  <c r="W1616" i="15"/>
  <c r="U1616" i="15"/>
  <c r="W1615" i="15"/>
  <c r="U1615" i="15"/>
  <c r="W1614" i="15"/>
  <c r="U1614" i="15"/>
  <c r="W1613" i="15"/>
  <c r="U1613" i="15"/>
  <c r="W1612" i="15"/>
  <c r="U1612" i="15"/>
  <c r="W1611" i="15"/>
  <c r="U1611" i="15"/>
  <c r="W1610" i="15"/>
  <c r="U1610" i="15"/>
  <c r="W1609" i="15"/>
  <c r="U1609" i="15"/>
  <c r="W1608" i="15"/>
  <c r="U1608" i="15"/>
  <c r="W1607" i="15"/>
  <c r="U1607" i="15"/>
  <c r="W1606" i="15"/>
  <c r="U1606" i="15"/>
  <c r="W1605" i="15"/>
  <c r="U1605" i="15"/>
  <c r="W1604" i="15"/>
  <c r="U1604" i="15"/>
  <c r="W1603" i="15"/>
  <c r="U1603" i="15"/>
  <c r="W1602" i="15"/>
  <c r="U1602" i="15"/>
  <c r="W1601" i="15"/>
  <c r="U1601" i="15"/>
  <c r="W1600" i="15"/>
  <c r="U1600" i="15"/>
  <c r="W1599" i="15"/>
  <c r="U1599" i="15"/>
  <c r="W1598" i="15"/>
  <c r="U1598" i="15"/>
  <c r="W1597" i="15"/>
  <c r="U1597" i="15"/>
  <c r="W1596" i="15"/>
  <c r="U1596" i="15"/>
  <c r="W1595" i="15"/>
  <c r="U1595" i="15"/>
  <c r="W1594" i="15"/>
  <c r="U1594" i="15"/>
  <c r="W1593" i="15"/>
  <c r="U1593" i="15"/>
  <c r="W1592" i="15"/>
  <c r="U1592" i="15"/>
  <c r="W1591" i="15"/>
  <c r="U1591" i="15"/>
  <c r="W1590" i="15"/>
  <c r="U1590" i="15"/>
  <c r="W1589" i="15"/>
  <c r="U1589" i="15"/>
  <c r="W1588" i="15"/>
  <c r="U1588" i="15"/>
  <c r="W1587" i="15"/>
  <c r="U1587" i="15"/>
  <c r="W1586" i="15"/>
  <c r="U1586" i="15"/>
  <c r="W1585" i="15"/>
  <c r="U1585" i="15"/>
  <c r="W1584" i="15"/>
  <c r="U1584" i="15"/>
  <c r="W1583" i="15"/>
  <c r="U1583" i="15"/>
  <c r="W1582" i="15"/>
  <c r="U1582" i="15"/>
  <c r="W1581" i="15"/>
  <c r="U1581" i="15"/>
  <c r="W1580" i="15"/>
  <c r="U1580" i="15"/>
  <c r="W1579" i="15"/>
  <c r="U1579" i="15"/>
  <c r="W1578" i="15"/>
  <c r="U1578" i="15"/>
  <c r="W1577" i="15"/>
  <c r="U1577" i="15"/>
  <c r="W1576" i="15"/>
  <c r="U1576" i="15"/>
  <c r="W1575" i="15"/>
  <c r="U1575" i="15"/>
  <c r="W1574" i="15"/>
  <c r="U1574" i="15"/>
  <c r="W1573" i="15"/>
  <c r="U1573" i="15"/>
  <c r="W1572" i="15"/>
  <c r="U1572" i="15"/>
  <c r="W1571" i="15"/>
  <c r="U1571" i="15"/>
  <c r="W1570" i="15"/>
  <c r="U1570" i="15"/>
  <c r="W1569" i="15"/>
  <c r="U1569" i="15"/>
  <c r="W1568" i="15"/>
  <c r="U1568" i="15"/>
  <c r="W1567" i="15"/>
  <c r="U1567" i="15"/>
  <c r="W1566" i="15"/>
  <c r="U1566" i="15"/>
  <c r="W1565" i="15"/>
  <c r="U1565" i="15"/>
  <c r="W1564" i="15"/>
  <c r="U1564" i="15"/>
  <c r="W1563" i="15"/>
  <c r="U1563" i="15"/>
  <c r="W1562" i="15"/>
  <c r="U1562" i="15"/>
  <c r="W1561" i="15"/>
  <c r="U1561" i="15"/>
  <c r="W1560" i="15"/>
  <c r="U1560" i="15"/>
  <c r="W1559" i="15"/>
  <c r="U1559" i="15"/>
  <c r="W1558" i="15"/>
  <c r="U1558" i="15"/>
  <c r="W1557" i="15"/>
  <c r="U1557" i="15"/>
  <c r="W1556" i="15"/>
  <c r="U1556" i="15"/>
  <c r="W1555" i="15"/>
  <c r="U1555" i="15"/>
  <c r="W1554" i="15"/>
  <c r="U1554" i="15"/>
  <c r="W1553" i="15"/>
  <c r="U1553" i="15"/>
  <c r="W1552" i="15"/>
  <c r="U1552" i="15"/>
  <c r="W1551" i="15"/>
  <c r="U1551" i="15"/>
  <c r="W1550" i="15"/>
  <c r="U1550" i="15"/>
  <c r="W1549" i="15"/>
  <c r="U1549" i="15"/>
  <c r="W1548" i="15"/>
  <c r="U1548" i="15"/>
  <c r="W1547" i="15"/>
  <c r="U1547" i="15"/>
  <c r="W1546" i="15"/>
  <c r="U1546" i="15"/>
  <c r="W1545" i="15"/>
  <c r="U1545" i="15"/>
  <c r="W1544" i="15"/>
  <c r="U1544" i="15"/>
  <c r="W1543" i="15"/>
  <c r="U1543" i="15"/>
  <c r="W1542" i="15"/>
  <c r="U1542" i="15"/>
  <c r="W1541" i="15"/>
  <c r="U1541" i="15"/>
  <c r="W1540" i="15"/>
  <c r="U1540" i="15"/>
  <c r="W1539" i="15"/>
  <c r="U1539" i="15"/>
  <c r="W1538" i="15"/>
  <c r="U1538" i="15"/>
  <c r="W1537" i="15"/>
  <c r="U1537" i="15"/>
  <c r="W1536" i="15"/>
  <c r="U1536" i="15"/>
  <c r="W1535" i="15"/>
  <c r="U1535" i="15"/>
  <c r="W1534" i="15"/>
  <c r="U1534" i="15"/>
  <c r="W1533" i="15"/>
  <c r="U1533" i="15"/>
  <c r="W1532" i="15"/>
  <c r="U1532" i="15"/>
  <c r="W1531" i="15"/>
  <c r="U1531" i="15"/>
  <c r="W1530" i="15"/>
  <c r="U1530" i="15"/>
  <c r="W1529" i="15"/>
  <c r="U1529" i="15"/>
  <c r="W1528" i="15"/>
  <c r="U1528" i="15"/>
  <c r="W1527" i="15"/>
  <c r="U1527" i="15"/>
  <c r="W1526" i="15"/>
  <c r="U1526" i="15"/>
  <c r="W1525" i="15"/>
  <c r="U1525" i="15"/>
  <c r="W1524" i="15"/>
  <c r="U1524" i="15"/>
  <c r="W1523" i="15"/>
  <c r="U1523" i="15"/>
  <c r="W1522" i="15"/>
  <c r="U1522" i="15"/>
  <c r="W1521" i="15"/>
  <c r="U1521" i="15"/>
  <c r="W1520" i="15"/>
  <c r="U1520" i="15"/>
  <c r="W1519" i="15"/>
  <c r="U1519" i="15"/>
  <c r="W1518" i="15"/>
  <c r="U1518" i="15"/>
  <c r="W1517" i="15"/>
  <c r="U1517" i="15"/>
  <c r="W1516" i="15"/>
  <c r="U1516" i="15"/>
  <c r="W1515" i="15"/>
  <c r="U1515" i="15"/>
  <c r="W1514" i="15"/>
  <c r="U1514" i="15"/>
  <c r="W1513" i="15"/>
  <c r="U1513" i="15"/>
  <c r="W1512" i="15"/>
  <c r="U1512" i="15"/>
  <c r="W1511" i="15"/>
  <c r="U1511" i="15"/>
  <c r="W1510" i="15"/>
  <c r="U1510" i="15"/>
  <c r="W1509" i="15"/>
  <c r="U1509" i="15"/>
  <c r="W1508" i="15"/>
  <c r="U1508" i="15"/>
  <c r="W1507" i="15"/>
  <c r="U1507" i="15"/>
  <c r="W1506" i="15"/>
  <c r="U1506" i="15"/>
  <c r="W1505" i="15"/>
  <c r="U1505" i="15"/>
  <c r="W1504" i="15"/>
  <c r="U1504" i="15"/>
  <c r="W1503" i="15"/>
  <c r="U1503" i="15"/>
  <c r="W1502" i="15"/>
  <c r="U1502" i="15"/>
  <c r="W1501" i="15"/>
  <c r="U1501" i="15"/>
  <c r="W1500" i="15"/>
  <c r="U1500" i="15"/>
  <c r="W1499" i="15"/>
  <c r="U1499" i="15"/>
  <c r="W1498" i="15"/>
  <c r="U1498" i="15"/>
  <c r="W1497" i="15"/>
  <c r="U1497" i="15"/>
  <c r="W1496" i="15"/>
  <c r="U1496" i="15"/>
  <c r="W1495" i="15"/>
  <c r="U1495" i="15"/>
  <c r="W1494" i="15"/>
  <c r="U1494" i="15"/>
  <c r="W1493" i="15"/>
  <c r="U1493" i="15"/>
  <c r="W1492" i="15"/>
  <c r="U1492" i="15"/>
  <c r="W1491" i="15"/>
  <c r="U1491" i="15"/>
  <c r="W1490" i="15"/>
  <c r="U1490" i="15"/>
  <c r="W1489" i="15"/>
  <c r="U1489" i="15"/>
  <c r="W1488" i="15"/>
  <c r="U1488" i="15"/>
  <c r="W1487" i="15"/>
  <c r="U1487" i="15"/>
  <c r="W1486" i="15"/>
  <c r="U1486" i="15"/>
  <c r="W1485" i="15"/>
  <c r="U1485" i="15"/>
  <c r="W1484" i="15"/>
  <c r="U1484" i="15"/>
  <c r="W1483" i="15"/>
  <c r="U1483" i="15"/>
  <c r="W1482" i="15"/>
  <c r="U1482" i="15"/>
  <c r="W1481" i="15"/>
  <c r="U1481" i="15"/>
  <c r="W1480" i="15"/>
  <c r="U1480" i="15"/>
  <c r="W1479" i="15"/>
  <c r="U1479" i="15"/>
  <c r="W1478" i="15"/>
  <c r="U1478" i="15"/>
  <c r="W1477" i="15"/>
  <c r="U1477" i="15"/>
  <c r="W1476" i="15"/>
  <c r="U1476" i="15"/>
  <c r="W1475" i="15"/>
  <c r="U1475" i="15"/>
  <c r="W1474" i="15"/>
  <c r="U1474" i="15"/>
  <c r="W1473" i="15"/>
  <c r="U1473" i="15"/>
  <c r="W1472" i="15"/>
  <c r="U1472" i="15"/>
  <c r="W1471" i="15"/>
  <c r="U1471" i="15"/>
  <c r="W1470" i="15"/>
  <c r="U1470" i="15"/>
  <c r="W1469" i="15"/>
  <c r="U1469" i="15"/>
  <c r="W1468" i="15"/>
  <c r="U1468" i="15"/>
  <c r="W1467" i="15"/>
  <c r="U1467" i="15"/>
  <c r="W1466" i="15"/>
  <c r="U1466" i="15"/>
  <c r="W1465" i="15"/>
  <c r="U1465" i="15"/>
  <c r="W1464" i="15"/>
  <c r="U1464" i="15"/>
  <c r="W1463" i="15"/>
  <c r="U1463" i="15"/>
  <c r="W1462" i="15"/>
  <c r="U1462" i="15"/>
  <c r="W1461" i="15"/>
  <c r="U1461" i="15"/>
  <c r="W1460" i="15"/>
  <c r="U1460" i="15"/>
  <c r="W1459" i="15"/>
  <c r="U1459" i="15"/>
  <c r="W1458" i="15"/>
  <c r="U1458" i="15"/>
  <c r="W1457" i="15"/>
  <c r="U1457" i="15"/>
  <c r="W1456" i="15"/>
  <c r="U1456" i="15"/>
  <c r="W1455" i="15"/>
  <c r="U1455" i="15"/>
  <c r="W1454" i="15"/>
  <c r="U1454" i="15"/>
  <c r="W1453" i="15"/>
  <c r="U1453" i="15"/>
  <c r="W1452" i="15"/>
  <c r="U1452" i="15"/>
  <c r="W1451" i="15"/>
  <c r="U1451" i="15"/>
  <c r="W1450" i="15"/>
  <c r="U1450" i="15"/>
  <c r="W1449" i="15"/>
  <c r="U1449" i="15"/>
  <c r="W1448" i="15"/>
  <c r="U1448" i="15"/>
  <c r="W1447" i="15"/>
  <c r="U1447" i="15"/>
  <c r="W1446" i="15"/>
  <c r="U1446" i="15"/>
  <c r="W1445" i="15"/>
  <c r="U1445" i="15"/>
  <c r="W1444" i="15"/>
  <c r="U1444" i="15"/>
  <c r="W1443" i="15"/>
  <c r="U1443" i="15"/>
  <c r="W1442" i="15"/>
  <c r="U1442" i="15"/>
  <c r="W1441" i="15"/>
  <c r="U1441" i="15"/>
  <c r="W1440" i="15"/>
  <c r="U1440" i="15"/>
  <c r="W1439" i="15"/>
  <c r="U1439" i="15"/>
  <c r="W1438" i="15"/>
  <c r="U1438" i="15"/>
  <c r="W1437" i="15"/>
  <c r="U1437" i="15"/>
  <c r="W1436" i="15"/>
  <c r="U1436" i="15"/>
  <c r="W1435" i="15"/>
  <c r="U1435" i="15"/>
  <c r="W1434" i="15"/>
  <c r="U1434" i="15"/>
  <c r="W1433" i="15"/>
  <c r="U1433" i="15"/>
  <c r="W1432" i="15"/>
  <c r="U1432" i="15"/>
  <c r="W1431" i="15"/>
  <c r="U1431" i="15"/>
  <c r="W1430" i="15"/>
  <c r="U1430" i="15"/>
  <c r="W1429" i="15"/>
  <c r="U1429" i="15"/>
  <c r="W1428" i="15"/>
  <c r="U1428" i="15"/>
  <c r="W1427" i="15"/>
  <c r="U1427" i="15"/>
  <c r="W1426" i="15"/>
  <c r="U1426" i="15"/>
  <c r="W1425" i="15"/>
  <c r="U1425" i="15"/>
  <c r="W1424" i="15"/>
  <c r="U1424" i="15"/>
  <c r="W1423" i="15"/>
  <c r="U1423" i="15"/>
  <c r="W1422" i="15"/>
  <c r="U1422" i="15"/>
  <c r="W1421" i="15"/>
  <c r="U1421" i="15"/>
  <c r="W1420" i="15"/>
  <c r="U1420" i="15"/>
  <c r="W1419" i="15"/>
  <c r="U1419" i="15"/>
  <c r="W1418" i="15"/>
  <c r="U1418" i="15"/>
  <c r="W1417" i="15"/>
  <c r="U1417" i="15"/>
  <c r="W1416" i="15"/>
  <c r="U1416" i="15"/>
  <c r="W1415" i="15"/>
  <c r="U1415" i="15"/>
  <c r="W1414" i="15"/>
  <c r="U1414" i="15"/>
  <c r="W1413" i="15"/>
  <c r="U1413" i="15"/>
  <c r="W1412" i="15"/>
  <c r="U1412" i="15"/>
  <c r="W1411" i="15"/>
  <c r="U1411" i="15"/>
  <c r="W1410" i="15"/>
  <c r="U1410" i="15"/>
  <c r="W1409" i="15"/>
  <c r="U1409" i="15"/>
  <c r="W1408" i="15"/>
  <c r="U1408" i="15"/>
  <c r="W1407" i="15"/>
  <c r="U1407" i="15"/>
  <c r="W1406" i="15"/>
  <c r="U1406" i="15"/>
  <c r="W1405" i="15"/>
  <c r="U1405" i="15"/>
  <c r="W1404" i="15"/>
  <c r="U1404" i="15"/>
  <c r="W1403" i="15"/>
  <c r="U1403" i="15"/>
  <c r="W1402" i="15"/>
  <c r="U1402" i="15"/>
  <c r="W1401" i="15"/>
  <c r="U1401" i="15"/>
  <c r="W1400" i="15"/>
  <c r="U1400" i="15"/>
  <c r="W1399" i="15"/>
  <c r="U1399" i="15"/>
  <c r="W1398" i="15"/>
  <c r="U1398" i="15"/>
  <c r="W1397" i="15"/>
  <c r="U1397" i="15"/>
  <c r="W1396" i="15"/>
  <c r="U1396" i="15"/>
  <c r="W1395" i="15"/>
  <c r="U1395" i="15"/>
  <c r="W1394" i="15"/>
  <c r="U1394" i="15"/>
  <c r="W1393" i="15"/>
  <c r="U1393" i="15"/>
  <c r="W1392" i="15"/>
  <c r="U1392" i="15"/>
  <c r="W1391" i="15"/>
  <c r="U1391" i="15"/>
  <c r="W1390" i="15"/>
  <c r="U1390" i="15"/>
  <c r="W1389" i="15"/>
  <c r="U1389" i="15"/>
  <c r="W1388" i="15"/>
  <c r="U1388" i="15"/>
  <c r="W1387" i="15"/>
  <c r="U1387" i="15"/>
  <c r="W1386" i="15"/>
  <c r="U1386" i="15"/>
  <c r="W1385" i="15"/>
  <c r="U1385" i="15"/>
  <c r="W1384" i="15"/>
  <c r="U1384" i="15"/>
  <c r="W1383" i="15"/>
  <c r="U1383" i="15"/>
  <c r="W1382" i="15"/>
  <c r="U1382" i="15"/>
  <c r="W1381" i="15"/>
  <c r="U1381" i="15"/>
  <c r="W1380" i="15"/>
  <c r="U1380" i="15"/>
  <c r="W1379" i="15"/>
  <c r="U1379" i="15"/>
  <c r="W1378" i="15"/>
  <c r="U1378" i="15"/>
  <c r="W1377" i="15"/>
  <c r="U1377" i="15"/>
  <c r="W1376" i="15"/>
  <c r="U1376" i="15"/>
  <c r="W1375" i="15"/>
  <c r="U1375" i="15"/>
  <c r="W1374" i="15"/>
  <c r="U1374" i="15"/>
  <c r="W1373" i="15"/>
  <c r="U1373" i="15"/>
  <c r="W1372" i="15"/>
  <c r="U1372" i="15"/>
  <c r="W1371" i="15"/>
  <c r="U1371" i="15"/>
  <c r="W1370" i="15"/>
  <c r="U1370" i="15"/>
  <c r="W1369" i="15"/>
  <c r="U1369" i="15"/>
  <c r="W1368" i="15"/>
  <c r="U1368" i="15"/>
  <c r="W1367" i="15"/>
  <c r="U1367" i="15"/>
  <c r="W1366" i="15"/>
  <c r="U1366" i="15"/>
  <c r="W1365" i="15"/>
  <c r="U1365" i="15"/>
  <c r="W1364" i="15"/>
  <c r="U1364" i="15"/>
  <c r="W1363" i="15"/>
  <c r="U1363" i="15"/>
  <c r="W1362" i="15"/>
  <c r="U1362" i="15"/>
  <c r="W1361" i="15"/>
  <c r="U1361" i="15"/>
  <c r="W1360" i="15"/>
  <c r="U1360" i="15"/>
  <c r="W1359" i="15"/>
  <c r="U1359" i="15"/>
  <c r="W1358" i="15"/>
  <c r="U1358" i="15"/>
  <c r="W1357" i="15"/>
  <c r="U1357" i="15"/>
  <c r="W1356" i="15"/>
  <c r="U1356" i="15"/>
  <c r="W1355" i="15"/>
  <c r="U1355" i="15"/>
  <c r="W1354" i="15"/>
  <c r="U1354" i="15"/>
  <c r="W1353" i="15"/>
  <c r="U1353" i="15"/>
  <c r="W1352" i="15"/>
  <c r="U1352" i="15"/>
  <c r="W1351" i="15"/>
  <c r="U1351" i="15"/>
  <c r="W1350" i="15"/>
  <c r="U1350" i="15"/>
  <c r="W1349" i="15"/>
  <c r="U1349" i="15"/>
  <c r="W1348" i="15"/>
  <c r="U1348" i="15"/>
  <c r="W1347" i="15"/>
  <c r="U1347" i="15"/>
  <c r="W1346" i="15"/>
  <c r="U1346" i="15"/>
  <c r="W1345" i="15"/>
  <c r="U1345" i="15"/>
  <c r="W1344" i="15"/>
  <c r="U1344" i="15"/>
  <c r="W1343" i="15"/>
  <c r="U1343" i="15"/>
  <c r="W1342" i="15"/>
  <c r="U1342" i="15"/>
  <c r="W1341" i="15"/>
  <c r="U1341" i="15"/>
  <c r="W1340" i="15"/>
  <c r="U1340" i="15"/>
  <c r="W1339" i="15"/>
  <c r="U1339" i="15"/>
  <c r="W1338" i="15"/>
  <c r="U1338" i="15"/>
  <c r="W1337" i="15"/>
  <c r="U1337" i="15"/>
  <c r="W1336" i="15"/>
  <c r="U1336" i="15"/>
  <c r="W1335" i="15"/>
  <c r="U1335" i="15"/>
  <c r="W1334" i="15"/>
  <c r="U1334" i="15"/>
  <c r="W1333" i="15"/>
  <c r="U1333" i="15"/>
  <c r="W1332" i="15"/>
  <c r="U1332" i="15"/>
  <c r="W1331" i="15"/>
  <c r="U1331" i="15"/>
  <c r="W1330" i="15"/>
  <c r="U1330" i="15"/>
  <c r="W1329" i="15"/>
  <c r="U1329" i="15"/>
  <c r="W1328" i="15"/>
  <c r="U1328" i="15"/>
  <c r="W1327" i="15"/>
  <c r="U1327" i="15"/>
  <c r="W1326" i="15"/>
  <c r="U1326" i="15"/>
  <c r="W1325" i="15"/>
  <c r="U1325" i="15"/>
  <c r="W1324" i="15"/>
  <c r="U1324" i="15"/>
  <c r="W1323" i="15"/>
  <c r="U1323" i="15"/>
  <c r="W1322" i="15"/>
  <c r="U1322" i="15"/>
  <c r="W1321" i="15"/>
  <c r="U1321" i="15"/>
  <c r="W1320" i="15"/>
  <c r="U1320" i="15"/>
  <c r="W1319" i="15"/>
  <c r="U1319" i="15"/>
  <c r="W1318" i="15"/>
  <c r="U1318" i="15"/>
  <c r="W1317" i="15"/>
  <c r="U1317" i="15"/>
  <c r="W1316" i="15"/>
  <c r="U1316" i="15"/>
  <c r="W1315" i="15"/>
  <c r="U1315" i="15"/>
  <c r="W1314" i="15"/>
  <c r="U1314" i="15"/>
  <c r="W1313" i="15"/>
  <c r="U1313" i="15"/>
  <c r="W1312" i="15"/>
  <c r="U1312" i="15"/>
  <c r="W1311" i="15"/>
  <c r="U1311" i="15"/>
  <c r="W1310" i="15"/>
  <c r="U1310" i="15"/>
  <c r="W1309" i="15"/>
  <c r="U1309" i="15"/>
  <c r="W1308" i="15"/>
  <c r="U1308" i="15"/>
  <c r="W1307" i="15"/>
  <c r="U1307" i="15"/>
  <c r="W1306" i="15"/>
  <c r="U1306" i="15"/>
  <c r="W1305" i="15"/>
  <c r="U1305" i="15"/>
  <c r="W1304" i="15"/>
  <c r="U1304" i="15"/>
  <c r="W1303" i="15"/>
  <c r="U1303" i="15"/>
  <c r="W1302" i="15"/>
  <c r="U1302" i="15"/>
  <c r="W1301" i="15"/>
  <c r="U1301" i="15"/>
  <c r="W1300" i="15"/>
  <c r="U1300" i="15"/>
  <c r="W1299" i="15"/>
  <c r="U1299" i="15"/>
  <c r="W1298" i="15"/>
  <c r="U1298" i="15"/>
  <c r="W1297" i="15"/>
  <c r="U1297" i="15"/>
  <c r="W1296" i="15"/>
  <c r="U1296" i="15"/>
  <c r="W1295" i="15"/>
  <c r="U1295" i="15"/>
  <c r="W1294" i="15"/>
  <c r="U1294" i="15"/>
  <c r="W1293" i="15"/>
  <c r="U1293" i="15"/>
  <c r="W1292" i="15"/>
  <c r="U1292" i="15"/>
  <c r="W1291" i="15"/>
  <c r="U1291" i="15"/>
  <c r="W1290" i="15"/>
  <c r="U1290" i="15"/>
  <c r="W1289" i="15"/>
  <c r="U1289" i="15"/>
  <c r="W1288" i="15"/>
  <c r="U1288" i="15"/>
  <c r="W1287" i="15"/>
  <c r="U1287" i="15"/>
  <c r="W1286" i="15"/>
  <c r="U1286" i="15"/>
  <c r="W1285" i="15"/>
  <c r="U1285" i="15"/>
  <c r="W1284" i="15"/>
  <c r="U1284" i="15"/>
  <c r="W1283" i="15"/>
  <c r="U1283" i="15"/>
  <c r="W1282" i="15"/>
  <c r="U1282" i="15"/>
  <c r="W1281" i="15"/>
  <c r="U1281" i="15"/>
  <c r="W1280" i="15"/>
  <c r="U1280" i="15"/>
  <c r="W1279" i="15"/>
  <c r="U1279" i="15"/>
  <c r="W1278" i="15"/>
  <c r="U1278" i="15"/>
  <c r="W1277" i="15"/>
  <c r="U1277" i="15"/>
  <c r="W1276" i="15"/>
  <c r="U1276" i="15"/>
  <c r="W1275" i="15"/>
  <c r="U1275" i="15"/>
  <c r="W1274" i="15"/>
  <c r="U1274" i="15"/>
  <c r="W1273" i="15"/>
  <c r="U1273" i="15"/>
  <c r="W1272" i="15"/>
  <c r="U1272" i="15"/>
  <c r="W1271" i="15"/>
  <c r="U1271" i="15"/>
  <c r="W1270" i="15"/>
  <c r="U1270" i="15"/>
  <c r="W1269" i="15"/>
  <c r="U1269" i="15"/>
  <c r="W1268" i="15"/>
  <c r="U1268" i="15"/>
  <c r="W1267" i="15"/>
  <c r="U1267" i="15"/>
  <c r="W1266" i="15"/>
  <c r="U1266" i="15"/>
  <c r="W1265" i="15"/>
  <c r="U1265" i="15"/>
  <c r="W1264" i="15"/>
  <c r="U1264" i="15"/>
  <c r="W1263" i="15"/>
  <c r="U1263" i="15"/>
  <c r="W1262" i="15"/>
  <c r="U1262" i="15"/>
  <c r="W1261" i="15"/>
  <c r="U1261" i="15"/>
  <c r="W1260" i="15"/>
  <c r="U1260" i="15"/>
  <c r="W1259" i="15"/>
  <c r="U1259" i="15"/>
  <c r="W1258" i="15"/>
  <c r="U1258" i="15"/>
  <c r="W1257" i="15"/>
  <c r="U1257" i="15"/>
  <c r="W1256" i="15"/>
  <c r="U1256" i="15"/>
  <c r="W1255" i="15"/>
  <c r="U1255" i="15"/>
  <c r="W1254" i="15"/>
  <c r="U1254" i="15"/>
  <c r="W1253" i="15"/>
  <c r="U1253" i="15"/>
  <c r="W1252" i="15"/>
  <c r="U1252" i="15"/>
  <c r="W1251" i="15"/>
  <c r="U1251" i="15"/>
  <c r="W1250" i="15"/>
  <c r="U1250" i="15"/>
  <c r="W1249" i="15"/>
  <c r="U1249" i="15"/>
  <c r="W1248" i="15"/>
  <c r="U1248" i="15"/>
  <c r="W1247" i="15"/>
  <c r="U1247" i="15"/>
  <c r="W1246" i="15"/>
  <c r="U1246" i="15"/>
  <c r="W1245" i="15"/>
  <c r="U1245" i="15"/>
  <c r="W1244" i="15"/>
  <c r="U1244" i="15"/>
  <c r="W1243" i="15"/>
  <c r="U1243" i="15"/>
  <c r="W1242" i="15"/>
  <c r="U1242" i="15"/>
  <c r="W1241" i="15"/>
  <c r="U1241" i="15"/>
  <c r="W1240" i="15"/>
  <c r="U1240" i="15"/>
  <c r="W1239" i="15"/>
  <c r="U1239" i="15"/>
  <c r="W1238" i="15"/>
  <c r="U1238" i="15"/>
  <c r="W1237" i="15"/>
  <c r="U1237" i="15"/>
  <c r="W1236" i="15"/>
  <c r="U1236" i="15"/>
  <c r="W1235" i="15"/>
  <c r="U1235" i="15"/>
  <c r="W1234" i="15"/>
  <c r="U1234" i="15"/>
  <c r="W1233" i="15"/>
  <c r="U1233" i="15"/>
  <c r="W1232" i="15"/>
  <c r="U1232" i="15"/>
  <c r="W1231" i="15"/>
  <c r="U1231" i="15"/>
  <c r="W1230" i="15"/>
  <c r="U1230" i="15"/>
  <c r="W1229" i="15"/>
  <c r="U1229" i="15"/>
  <c r="W1228" i="15"/>
  <c r="U1228" i="15"/>
  <c r="W1227" i="15"/>
  <c r="U1227" i="15"/>
  <c r="W1226" i="15"/>
  <c r="U1226" i="15"/>
  <c r="W1225" i="15"/>
  <c r="U1225" i="15"/>
  <c r="W1224" i="15"/>
  <c r="U1224" i="15"/>
  <c r="W1223" i="15"/>
  <c r="U1223" i="15"/>
  <c r="W1222" i="15"/>
  <c r="U1222" i="15"/>
  <c r="W1221" i="15"/>
  <c r="U1221" i="15"/>
  <c r="W1220" i="15"/>
  <c r="U1220" i="15"/>
  <c r="W1219" i="15"/>
  <c r="U1219" i="15"/>
  <c r="W1218" i="15"/>
  <c r="U1218" i="15"/>
  <c r="W1217" i="15"/>
  <c r="U1217" i="15"/>
  <c r="W1216" i="15"/>
  <c r="U1216" i="15"/>
  <c r="W1215" i="15"/>
  <c r="U1215" i="15"/>
  <c r="W1214" i="15"/>
  <c r="U1214" i="15"/>
  <c r="W1213" i="15"/>
  <c r="U1213" i="15"/>
  <c r="W1212" i="15"/>
  <c r="U1212" i="15"/>
  <c r="W1211" i="15"/>
  <c r="U1211" i="15"/>
  <c r="W1210" i="15"/>
  <c r="U1210" i="15"/>
  <c r="W1209" i="15"/>
  <c r="U1209" i="15"/>
  <c r="W1208" i="15"/>
  <c r="U1208" i="15"/>
  <c r="W1207" i="15"/>
  <c r="U1207" i="15"/>
  <c r="W1206" i="15"/>
  <c r="U1206" i="15"/>
  <c r="W1205" i="15"/>
  <c r="U1205" i="15"/>
  <c r="W1204" i="15"/>
  <c r="U1204" i="15"/>
  <c r="W1203" i="15"/>
  <c r="U1203" i="15"/>
  <c r="W1202" i="15"/>
  <c r="U1202" i="15"/>
  <c r="W1201" i="15"/>
  <c r="U1201" i="15"/>
  <c r="W1200" i="15"/>
  <c r="U1200" i="15"/>
  <c r="W1199" i="15"/>
  <c r="U1199" i="15"/>
  <c r="W1198" i="15"/>
  <c r="U1198" i="15"/>
  <c r="W1197" i="15"/>
  <c r="U1197" i="15"/>
  <c r="W1196" i="15"/>
  <c r="U1196" i="15"/>
  <c r="W1195" i="15"/>
  <c r="U1195" i="15"/>
  <c r="W1194" i="15"/>
  <c r="U1194" i="15"/>
  <c r="W1193" i="15"/>
  <c r="U1193" i="15"/>
  <c r="W1192" i="15"/>
  <c r="U1192" i="15"/>
  <c r="W1191" i="15"/>
  <c r="U1191" i="15"/>
  <c r="W1190" i="15"/>
  <c r="U1190" i="15"/>
  <c r="W1189" i="15"/>
  <c r="U1189" i="15"/>
  <c r="W1188" i="15"/>
  <c r="U1188" i="15"/>
  <c r="W1187" i="15"/>
  <c r="U1187" i="15"/>
  <c r="W1186" i="15"/>
  <c r="U1186" i="15"/>
  <c r="W1185" i="15"/>
  <c r="U1185" i="15"/>
  <c r="W1184" i="15"/>
  <c r="U1184" i="15"/>
  <c r="W1183" i="15"/>
  <c r="U1183" i="15"/>
  <c r="W1182" i="15"/>
  <c r="U1182" i="15"/>
  <c r="W1181" i="15"/>
  <c r="U1181" i="15"/>
  <c r="W1180" i="15"/>
  <c r="U1180" i="15"/>
  <c r="W1179" i="15"/>
  <c r="U1179" i="15"/>
  <c r="W1178" i="15"/>
  <c r="U1178" i="15"/>
  <c r="W1177" i="15"/>
  <c r="U1177" i="15"/>
  <c r="W1176" i="15"/>
  <c r="U1176" i="15"/>
  <c r="W1175" i="15"/>
  <c r="U1175" i="15"/>
  <c r="W1174" i="15"/>
  <c r="U1174" i="15"/>
  <c r="W1173" i="15"/>
  <c r="U1173" i="15"/>
  <c r="W1172" i="15"/>
  <c r="U1172" i="15"/>
  <c r="W1171" i="15"/>
  <c r="U1171" i="15"/>
  <c r="W1170" i="15"/>
  <c r="U1170" i="15"/>
  <c r="W1169" i="15"/>
  <c r="U1169" i="15"/>
  <c r="W1168" i="15"/>
  <c r="U1168" i="15"/>
  <c r="W1167" i="15"/>
  <c r="U1167" i="15"/>
  <c r="W1166" i="15"/>
  <c r="U1166" i="15"/>
  <c r="W1165" i="15"/>
  <c r="U1165" i="15"/>
  <c r="W1164" i="15"/>
  <c r="U1164" i="15"/>
  <c r="W1163" i="15"/>
  <c r="U1163" i="15"/>
  <c r="W1162" i="15"/>
  <c r="U1162" i="15"/>
  <c r="W1161" i="15"/>
  <c r="U1161" i="15"/>
  <c r="W1160" i="15"/>
  <c r="U1160" i="15"/>
  <c r="W1159" i="15"/>
  <c r="U1159" i="15"/>
  <c r="W1158" i="15"/>
  <c r="U1158" i="15"/>
  <c r="W1157" i="15"/>
  <c r="U1157" i="15"/>
  <c r="W1156" i="15"/>
  <c r="U1156" i="15"/>
  <c r="W1155" i="15"/>
  <c r="U1155" i="15"/>
  <c r="W1154" i="15"/>
  <c r="U1154" i="15"/>
  <c r="W1153" i="15"/>
  <c r="U1153" i="15"/>
  <c r="W1152" i="15"/>
  <c r="U1152" i="15"/>
  <c r="W1151" i="15"/>
  <c r="U1151" i="15"/>
  <c r="W1150" i="15"/>
  <c r="U1150" i="15"/>
  <c r="W1149" i="15"/>
  <c r="U1149" i="15"/>
  <c r="W1148" i="15"/>
  <c r="U1148" i="15"/>
  <c r="W1147" i="15"/>
  <c r="U1147" i="15"/>
  <c r="W1146" i="15"/>
  <c r="U1146" i="15"/>
  <c r="W1145" i="15"/>
  <c r="U1145" i="15"/>
  <c r="W1144" i="15"/>
  <c r="U1144" i="15"/>
  <c r="W1143" i="15"/>
  <c r="U1143" i="15"/>
  <c r="W1142" i="15"/>
  <c r="U1142" i="15"/>
  <c r="W1141" i="15"/>
  <c r="U1141" i="15"/>
  <c r="W1140" i="15"/>
  <c r="U1140" i="15"/>
  <c r="W1139" i="15"/>
  <c r="U1139" i="15"/>
  <c r="W1138" i="15"/>
  <c r="U1138" i="15"/>
  <c r="W1137" i="15"/>
  <c r="U1137" i="15"/>
  <c r="W1136" i="15"/>
  <c r="U1136" i="15"/>
  <c r="W1135" i="15"/>
  <c r="U1135" i="15"/>
  <c r="W1134" i="15"/>
  <c r="U1134" i="15"/>
  <c r="W1133" i="15"/>
  <c r="U1133" i="15"/>
  <c r="W1132" i="15"/>
  <c r="U1132" i="15"/>
  <c r="W1131" i="15"/>
  <c r="U1131" i="15"/>
  <c r="W1130" i="15"/>
  <c r="U1130" i="15"/>
  <c r="W1129" i="15"/>
  <c r="U1129" i="15"/>
  <c r="W1128" i="15"/>
  <c r="U1128" i="15"/>
  <c r="W1127" i="15"/>
  <c r="U1127" i="15"/>
  <c r="W1126" i="15"/>
  <c r="U1126" i="15"/>
  <c r="W1125" i="15"/>
  <c r="U1125" i="15"/>
  <c r="W1124" i="15"/>
  <c r="U1124" i="15"/>
  <c r="W1123" i="15"/>
  <c r="U1123" i="15"/>
  <c r="W1122" i="15"/>
  <c r="U1122" i="15"/>
  <c r="W1121" i="15"/>
  <c r="U1121" i="15"/>
  <c r="W1120" i="15"/>
  <c r="U1120" i="15"/>
  <c r="W1119" i="15"/>
  <c r="U1119" i="15"/>
  <c r="W1118" i="15"/>
  <c r="U1118" i="15"/>
  <c r="W1117" i="15"/>
  <c r="U1117" i="15"/>
  <c r="W1116" i="15"/>
  <c r="U1116" i="15"/>
  <c r="W1115" i="15"/>
  <c r="U1115" i="15"/>
  <c r="W1114" i="15"/>
  <c r="U1114" i="15"/>
  <c r="W1113" i="15"/>
  <c r="U1113" i="15"/>
  <c r="W1112" i="15"/>
  <c r="U1112" i="15"/>
  <c r="W1111" i="15"/>
  <c r="U1111" i="15"/>
  <c r="W1110" i="15"/>
  <c r="U1110" i="15"/>
  <c r="W1109" i="15"/>
  <c r="U1109" i="15"/>
  <c r="W1108" i="15"/>
  <c r="U1108" i="15"/>
  <c r="W1107" i="15"/>
  <c r="U1107" i="15"/>
  <c r="W1106" i="15"/>
  <c r="U1106" i="15"/>
  <c r="W1105" i="15"/>
  <c r="U1105" i="15"/>
  <c r="W1104" i="15"/>
  <c r="U1104" i="15"/>
  <c r="W1103" i="15"/>
  <c r="U1103" i="15"/>
  <c r="W1102" i="15"/>
  <c r="U1102" i="15"/>
  <c r="W1101" i="15"/>
  <c r="U1101" i="15"/>
  <c r="W1100" i="15"/>
  <c r="U1100" i="15"/>
  <c r="W1099" i="15"/>
  <c r="U1099" i="15"/>
  <c r="W1098" i="15"/>
  <c r="U1098" i="15"/>
  <c r="W1097" i="15"/>
  <c r="U1097" i="15"/>
  <c r="W1096" i="15"/>
  <c r="U1096" i="15"/>
  <c r="W1095" i="15"/>
  <c r="U1095" i="15"/>
  <c r="W1094" i="15"/>
  <c r="U1094" i="15"/>
  <c r="W1093" i="15"/>
  <c r="U1093" i="15"/>
  <c r="W1092" i="15"/>
  <c r="U1092" i="15"/>
  <c r="W1091" i="15"/>
  <c r="U1091" i="15"/>
  <c r="W1090" i="15"/>
  <c r="U1090" i="15"/>
  <c r="W1089" i="15"/>
  <c r="U1089" i="15"/>
  <c r="W1088" i="15"/>
  <c r="U1088" i="15"/>
  <c r="W1087" i="15"/>
  <c r="U1087" i="15"/>
  <c r="W1086" i="15"/>
  <c r="U1086" i="15"/>
  <c r="W1085" i="15"/>
  <c r="U1085" i="15"/>
  <c r="W1084" i="15"/>
  <c r="U1084" i="15"/>
  <c r="W1083" i="15"/>
  <c r="U1083" i="15"/>
  <c r="W1082" i="15"/>
  <c r="U1082" i="15"/>
  <c r="W1081" i="15"/>
  <c r="U1081" i="15"/>
  <c r="W1080" i="15"/>
  <c r="U1080" i="15"/>
  <c r="W1079" i="15"/>
  <c r="U1079" i="15"/>
  <c r="W1078" i="15"/>
  <c r="U1078" i="15"/>
  <c r="W1077" i="15"/>
  <c r="U1077" i="15"/>
  <c r="W1076" i="15"/>
  <c r="U1076" i="15"/>
  <c r="W1075" i="15"/>
  <c r="U1075" i="15"/>
  <c r="W1074" i="15"/>
  <c r="U1074" i="15"/>
  <c r="U1073" i="15"/>
  <c r="O1073" i="15"/>
  <c r="W1073" i="15" s="1"/>
  <c r="U1072" i="15"/>
  <c r="O1072" i="15"/>
  <c r="W1072" i="15" s="1"/>
  <c r="U1071" i="15"/>
  <c r="O1071" i="15"/>
  <c r="W1071" i="15" s="1"/>
  <c r="U1070" i="15"/>
  <c r="O1070" i="15"/>
  <c r="W1070" i="15" s="1"/>
  <c r="U1069" i="15"/>
  <c r="O1069" i="15"/>
  <c r="W1069" i="15" s="1"/>
  <c r="U1068" i="15"/>
  <c r="O1068" i="15"/>
  <c r="W1068" i="15" s="1"/>
  <c r="U1067" i="15"/>
  <c r="O1067" i="15"/>
  <c r="W1067" i="15" s="1"/>
  <c r="U1066" i="15"/>
  <c r="O1066" i="15"/>
  <c r="W1066" i="15" s="1"/>
  <c r="U1065" i="15"/>
  <c r="O1065" i="15"/>
  <c r="W1065" i="15" s="1"/>
  <c r="U1064" i="15"/>
  <c r="O1064" i="15"/>
  <c r="W1064" i="15" s="1"/>
  <c r="U1063" i="15"/>
  <c r="O1063" i="15"/>
  <c r="W1063" i="15" s="1"/>
  <c r="U1062" i="15"/>
  <c r="O1062" i="15"/>
  <c r="W1062" i="15" s="1"/>
  <c r="U1061" i="15"/>
  <c r="O1061" i="15"/>
  <c r="W1061" i="15" s="1"/>
  <c r="U1060" i="15"/>
  <c r="O1060" i="15"/>
  <c r="W1060" i="15" s="1"/>
  <c r="U1059" i="15"/>
  <c r="O1059" i="15"/>
  <c r="W1059" i="15" s="1"/>
  <c r="U1058" i="15"/>
  <c r="O1058" i="15"/>
  <c r="W1058" i="15" s="1"/>
  <c r="U1057" i="15"/>
  <c r="O1057" i="15"/>
  <c r="W1057" i="15" s="1"/>
  <c r="U1056" i="15"/>
  <c r="O1056" i="15"/>
  <c r="W1056" i="15" s="1"/>
  <c r="U1055" i="15"/>
  <c r="O1055" i="15"/>
  <c r="W1055" i="15" s="1"/>
  <c r="U1054" i="15"/>
  <c r="O1054" i="15"/>
  <c r="W1054" i="15" s="1"/>
  <c r="U1053" i="15"/>
  <c r="O1053" i="15"/>
  <c r="W1053" i="15" s="1"/>
  <c r="U1052" i="15"/>
  <c r="O1052" i="15"/>
  <c r="W1052" i="15" s="1"/>
  <c r="U1051" i="15"/>
  <c r="O1051" i="15"/>
  <c r="W1051" i="15" s="1"/>
  <c r="U1050" i="15"/>
  <c r="O1050" i="15"/>
  <c r="W1050" i="15" s="1"/>
  <c r="U1049" i="15"/>
  <c r="O1049" i="15"/>
  <c r="W1049" i="15" s="1"/>
  <c r="U1048" i="15"/>
  <c r="O1048" i="15"/>
  <c r="W1048" i="15" s="1"/>
  <c r="U1047" i="15"/>
  <c r="O1047" i="15"/>
  <c r="W1047" i="15" s="1"/>
  <c r="U1046" i="15"/>
  <c r="O1046" i="15"/>
  <c r="W1046" i="15" s="1"/>
  <c r="U1045" i="15"/>
  <c r="O1045" i="15"/>
  <c r="W1045" i="15" s="1"/>
  <c r="U1044" i="15"/>
  <c r="O1044" i="15"/>
  <c r="W1044" i="15" s="1"/>
  <c r="U1043" i="15"/>
  <c r="O1043" i="15"/>
  <c r="W1043" i="15" s="1"/>
  <c r="U1042" i="15"/>
  <c r="O1042" i="15"/>
  <c r="W1042" i="15" s="1"/>
  <c r="U1041" i="15"/>
  <c r="O1041" i="15"/>
  <c r="W1041" i="15" s="1"/>
  <c r="U1040" i="15"/>
  <c r="O1040" i="15"/>
  <c r="W1040" i="15" s="1"/>
  <c r="U1039" i="15"/>
  <c r="O1039" i="15"/>
  <c r="W1039" i="15" s="1"/>
  <c r="U1038" i="15"/>
  <c r="O1038" i="15"/>
  <c r="W1038" i="15" s="1"/>
  <c r="U1037" i="15"/>
  <c r="O1037" i="15"/>
  <c r="W1037" i="15" s="1"/>
  <c r="U1036" i="15"/>
  <c r="O1036" i="15"/>
  <c r="W1036" i="15" s="1"/>
  <c r="U1035" i="15"/>
  <c r="O1035" i="15"/>
  <c r="W1035" i="15" s="1"/>
  <c r="U1034" i="15"/>
  <c r="O1034" i="15"/>
  <c r="W1034" i="15" s="1"/>
  <c r="U1033" i="15"/>
  <c r="O1033" i="15"/>
  <c r="W1033" i="15" s="1"/>
  <c r="U1032" i="15"/>
  <c r="O1032" i="15"/>
  <c r="W1032" i="15" s="1"/>
  <c r="U1031" i="15"/>
  <c r="O1031" i="15"/>
  <c r="W1031" i="15" s="1"/>
  <c r="U1030" i="15"/>
  <c r="O1030" i="15"/>
  <c r="W1030" i="15" s="1"/>
  <c r="U1029" i="15"/>
  <c r="O1029" i="15"/>
  <c r="W1029" i="15" s="1"/>
  <c r="U1028" i="15"/>
  <c r="O1028" i="15"/>
  <c r="W1028" i="15" s="1"/>
  <c r="U1027" i="15"/>
  <c r="O1027" i="15"/>
  <c r="W1027" i="15" s="1"/>
  <c r="U1026" i="15"/>
  <c r="O1026" i="15"/>
  <c r="W1026" i="15" s="1"/>
  <c r="U1025" i="15"/>
  <c r="O1025" i="15"/>
  <c r="W1025" i="15" s="1"/>
  <c r="U1024" i="15"/>
  <c r="O1024" i="15"/>
  <c r="W1024" i="15" s="1"/>
  <c r="U1023" i="15"/>
  <c r="O1023" i="15"/>
  <c r="W1023" i="15" s="1"/>
  <c r="U1022" i="15"/>
  <c r="O1022" i="15"/>
  <c r="W1022" i="15" s="1"/>
  <c r="U1021" i="15"/>
  <c r="O1021" i="15"/>
  <c r="W1021" i="15" s="1"/>
  <c r="U1020" i="15"/>
  <c r="O1020" i="15"/>
  <c r="W1020" i="15" s="1"/>
  <c r="U1019" i="15"/>
  <c r="O1019" i="15"/>
  <c r="W1019" i="15" s="1"/>
  <c r="U1018" i="15"/>
  <c r="O1018" i="15"/>
  <c r="W1018" i="15" s="1"/>
  <c r="U1017" i="15"/>
  <c r="O1017" i="15"/>
  <c r="W1017" i="15" s="1"/>
  <c r="U1016" i="15"/>
  <c r="O1016" i="15"/>
  <c r="W1016" i="15" s="1"/>
  <c r="U1015" i="15"/>
  <c r="O1015" i="15"/>
  <c r="W1015" i="15" s="1"/>
  <c r="U1014" i="15"/>
  <c r="O1014" i="15"/>
  <c r="W1014" i="15" s="1"/>
  <c r="U1013" i="15"/>
  <c r="O1013" i="15"/>
  <c r="W1013" i="15" s="1"/>
  <c r="U1012" i="15"/>
  <c r="O1012" i="15"/>
  <c r="W1012" i="15" s="1"/>
  <c r="U1011" i="15"/>
  <c r="O1011" i="15"/>
  <c r="W1011" i="15" s="1"/>
  <c r="U1010" i="15"/>
  <c r="O1010" i="15"/>
  <c r="W1010" i="15" s="1"/>
  <c r="U1009" i="15"/>
  <c r="O1009" i="15"/>
  <c r="W1009" i="15" s="1"/>
  <c r="U1008" i="15"/>
  <c r="O1008" i="15"/>
  <c r="W1008" i="15" s="1"/>
  <c r="U1007" i="15"/>
  <c r="O1007" i="15"/>
  <c r="W1007" i="15" s="1"/>
  <c r="U1006" i="15"/>
  <c r="O1006" i="15"/>
  <c r="W1006" i="15" s="1"/>
  <c r="U1005" i="15"/>
  <c r="O1005" i="15"/>
  <c r="W1005" i="15" s="1"/>
  <c r="U1004" i="15"/>
  <c r="O1004" i="15"/>
  <c r="W1004" i="15" s="1"/>
  <c r="U1003" i="15"/>
  <c r="O1003" i="15"/>
  <c r="W1003" i="15" s="1"/>
  <c r="U1002" i="15"/>
  <c r="O1002" i="15"/>
  <c r="W1002" i="15" s="1"/>
  <c r="U1001" i="15"/>
  <c r="O1001" i="15"/>
  <c r="W1001" i="15" s="1"/>
  <c r="U1000" i="15"/>
  <c r="O1000" i="15"/>
  <c r="W1000" i="15" s="1"/>
  <c r="U999" i="15"/>
  <c r="O999" i="15"/>
  <c r="W999" i="15" s="1"/>
  <c r="U998" i="15"/>
  <c r="O998" i="15"/>
  <c r="W998" i="15" s="1"/>
  <c r="U997" i="15"/>
  <c r="O997" i="15"/>
  <c r="W997" i="15" s="1"/>
  <c r="U996" i="15"/>
  <c r="O996" i="15"/>
  <c r="W996" i="15" s="1"/>
  <c r="U995" i="15"/>
  <c r="O995" i="15"/>
  <c r="W995" i="15" s="1"/>
  <c r="U994" i="15"/>
  <c r="O994" i="15"/>
  <c r="W994" i="15" s="1"/>
  <c r="U993" i="15"/>
  <c r="O993" i="15"/>
  <c r="W993" i="15" s="1"/>
  <c r="U992" i="15"/>
  <c r="O992" i="15"/>
  <c r="W992" i="15" s="1"/>
  <c r="U991" i="15"/>
  <c r="O991" i="15"/>
  <c r="W991" i="15" s="1"/>
  <c r="U990" i="15"/>
  <c r="O990" i="15"/>
  <c r="W990" i="15" s="1"/>
  <c r="U989" i="15"/>
  <c r="O989" i="15"/>
  <c r="W989" i="15" s="1"/>
  <c r="U988" i="15"/>
  <c r="O988" i="15"/>
  <c r="W988" i="15" s="1"/>
  <c r="U987" i="15"/>
  <c r="O987" i="15"/>
  <c r="W987" i="15" s="1"/>
  <c r="U986" i="15"/>
  <c r="O986" i="15"/>
  <c r="W986" i="15" s="1"/>
  <c r="U985" i="15"/>
  <c r="O985" i="15"/>
  <c r="W985" i="15" s="1"/>
  <c r="U984" i="15"/>
  <c r="O984" i="15"/>
  <c r="W984" i="15" s="1"/>
  <c r="U983" i="15"/>
  <c r="O983" i="15"/>
  <c r="W983" i="15" s="1"/>
  <c r="U982" i="15"/>
  <c r="O982" i="15"/>
  <c r="W982" i="15" s="1"/>
  <c r="U981" i="15"/>
  <c r="O981" i="15"/>
  <c r="W981" i="15" s="1"/>
  <c r="U980" i="15"/>
  <c r="O980" i="15"/>
  <c r="W980" i="15" s="1"/>
  <c r="U979" i="15"/>
  <c r="O979" i="15"/>
  <c r="W979" i="15" s="1"/>
  <c r="U978" i="15"/>
  <c r="O978" i="15"/>
  <c r="W978" i="15" s="1"/>
  <c r="U977" i="15"/>
  <c r="O977" i="15"/>
  <c r="W977" i="15" s="1"/>
  <c r="U976" i="15"/>
  <c r="O976" i="15"/>
  <c r="W976" i="15" s="1"/>
  <c r="W975" i="15"/>
  <c r="U975" i="15"/>
  <c r="O975" i="15"/>
  <c r="U974" i="15"/>
  <c r="O974" i="15"/>
  <c r="W974" i="15" s="1"/>
  <c r="U973" i="15"/>
  <c r="O973" i="15"/>
  <c r="W973" i="15" s="1"/>
  <c r="U972" i="15"/>
  <c r="O972" i="15"/>
  <c r="W972" i="15" s="1"/>
  <c r="U971" i="15"/>
  <c r="O971" i="15"/>
  <c r="W971" i="15" s="1"/>
  <c r="U970" i="15"/>
  <c r="O970" i="15"/>
  <c r="W970" i="15" s="1"/>
  <c r="U969" i="15"/>
  <c r="O969" i="15"/>
  <c r="W969" i="15" s="1"/>
  <c r="U968" i="15"/>
  <c r="O968" i="15"/>
  <c r="W968" i="15" s="1"/>
  <c r="U967" i="15"/>
  <c r="O967" i="15"/>
  <c r="W967" i="15" s="1"/>
  <c r="U966" i="15"/>
  <c r="O966" i="15"/>
  <c r="W966" i="15" s="1"/>
  <c r="U965" i="15"/>
  <c r="O965" i="15"/>
  <c r="W965" i="15" s="1"/>
  <c r="U964" i="15"/>
  <c r="O964" i="15"/>
  <c r="W964" i="15" s="1"/>
  <c r="U963" i="15"/>
  <c r="O963" i="15"/>
  <c r="W963" i="15" s="1"/>
  <c r="U962" i="15"/>
  <c r="O962" i="15"/>
  <c r="W962" i="15" s="1"/>
  <c r="U961" i="15"/>
  <c r="O961" i="15"/>
  <c r="W961" i="15" s="1"/>
  <c r="U960" i="15"/>
  <c r="O960" i="15"/>
  <c r="W960" i="15" s="1"/>
  <c r="U959" i="15"/>
  <c r="O959" i="15"/>
  <c r="W959" i="15" s="1"/>
  <c r="U958" i="15"/>
  <c r="O958" i="15"/>
  <c r="W958" i="15" s="1"/>
  <c r="U957" i="15"/>
  <c r="O957" i="15"/>
  <c r="W957" i="15" s="1"/>
  <c r="U956" i="15"/>
  <c r="O956" i="15"/>
  <c r="W956" i="15" s="1"/>
  <c r="U955" i="15"/>
  <c r="O955" i="15"/>
  <c r="W955" i="15" s="1"/>
  <c r="U954" i="15"/>
  <c r="O954" i="15"/>
  <c r="W954" i="15" s="1"/>
  <c r="U953" i="15"/>
  <c r="O953" i="15"/>
  <c r="W953" i="15" s="1"/>
  <c r="U952" i="15"/>
  <c r="O952" i="15"/>
  <c r="W952" i="15" s="1"/>
  <c r="U951" i="15"/>
  <c r="O951" i="15"/>
  <c r="W951" i="15" s="1"/>
  <c r="U950" i="15"/>
  <c r="O950" i="15"/>
  <c r="W950" i="15" s="1"/>
  <c r="U949" i="15"/>
  <c r="O949" i="15"/>
  <c r="W949" i="15" s="1"/>
  <c r="U948" i="15"/>
  <c r="O948" i="15"/>
  <c r="W948" i="15" s="1"/>
  <c r="U947" i="15"/>
  <c r="O947" i="15"/>
  <c r="W947" i="15" s="1"/>
  <c r="U946" i="15"/>
  <c r="O946" i="15"/>
  <c r="W946" i="15" s="1"/>
  <c r="U945" i="15"/>
  <c r="O945" i="15"/>
  <c r="W945" i="15" s="1"/>
  <c r="U944" i="15"/>
  <c r="O944" i="15"/>
  <c r="W944" i="15" s="1"/>
  <c r="U943" i="15"/>
  <c r="O943" i="15"/>
  <c r="W943" i="15" s="1"/>
  <c r="U942" i="15"/>
  <c r="O942" i="15"/>
  <c r="W942" i="15" s="1"/>
  <c r="U941" i="15"/>
  <c r="O941" i="15"/>
  <c r="W941" i="15" s="1"/>
  <c r="U940" i="15"/>
  <c r="O940" i="15"/>
  <c r="W940" i="15" s="1"/>
  <c r="U939" i="15"/>
  <c r="O939" i="15"/>
  <c r="W939" i="15" s="1"/>
  <c r="U938" i="15"/>
  <c r="O938" i="15"/>
  <c r="W938" i="15" s="1"/>
  <c r="U937" i="15"/>
  <c r="O937" i="15"/>
  <c r="W937" i="15" s="1"/>
  <c r="U936" i="15"/>
  <c r="O936" i="15"/>
  <c r="W936" i="15" s="1"/>
  <c r="U935" i="15"/>
  <c r="O935" i="15"/>
  <c r="W935" i="15" s="1"/>
  <c r="U934" i="15"/>
  <c r="O934" i="15"/>
  <c r="W934" i="15" s="1"/>
  <c r="U933" i="15"/>
  <c r="O933" i="15"/>
  <c r="W933" i="15" s="1"/>
  <c r="U932" i="15"/>
  <c r="O932" i="15"/>
  <c r="W932" i="15" s="1"/>
  <c r="U931" i="15"/>
  <c r="O931" i="15"/>
  <c r="W931" i="15" s="1"/>
  <c r="U930" i="15"/>
  <c r="O930" i="15"/>
  <c r="W930" i="15" s="1"/>
  <c r="U929" i="15"/>
  <c r="O929" i="15"/>
  <c r="W929" i="15" s="1"/>
  <c r="U928" i="15"/>
  <c r="O928" i="15"/>
  <c r="W928" i="15" s="1"/>
  <c r="U927" i="15"/>
  <c r="O927" i="15"/>
  <c r="W927" i="15" s="1"/>
  <c r="U926" i="15"/>
  <c r="O926" i="15"/>
  <c r="W926" i="15" s="1"/>
  <c r="U925" i="15"/>
  <c r="O925" i="15"/>
  <c r="W925" i="15" s="1"/>
  <c r="U924" i="15"/>
  <c r="O924" i="15"/>
  <c r="W924" i="15" s="1"/>
  <c r="U923" i="15"/>
  <c r="O923" i="15"/>
  <c r="W923" i="15" s="1"/>
  <c r="U922" i="15"/>
  <c r="O922" i="15"/>
  <c r="W922" i="15" s="1"/>
  <c r="U921" i="15"/>
  <c r="O921" i="15"/>
  <c r="W921" i="15" s="1"/>
  <c r="U920" i="15"/>
  <c r="O920" i="15"/>
  <c r="W920" i="15" s="1"/>
  <c r="U919" i="15"/>
  <c r="O919" i="15"/>
  <c r="W919" i="15" s="1"/>
  <c r="U918" i="15"/>
  <c r="O918" i="15"/>
  <c r="W918" i="15" s="1"/>
  <c r="U917" i="15"/>
  <c r="O917" i="15"/>
  <c r="W917" i="15" s="1"/>
  <c r="U916" i="15"/>
  <c r="O916" i="15"/>
  <c r="W916" i="15" s="1"/>
  <c r="U915" i="15"/>
  <c r="O915" i="15"/>
  <c r="W915" i="15" s="1"/>
  <c r="U914" i="15"/>
  <c r="O914" i="15"/>
  <c r="W914" i="15" s="1"/>
  <c r="U913" i="15"/>
  <c r="O913" i="15"/>
  <c r="W913" i="15" s="1"/>
  <c r="U912" i="15"/>
  <c r="O912" i="15"/>
  <c r="W912" i="15" s="1"/>
  <c r="U911" i="15"/>
  <c r="O911" i="15"/>
  <c r="W911" i="15" s="1"/>
  <c r="U910" i="15"/>
  <c r="O910" i="15"/>
  <c r="W910" i="15" s="1"/>
  <c r="U909" i="15"/>
  <c r="O909" i="15"/>
  <c r="W909" i="15" s="1"/>
  <c r="U908" i="15"/>
  <c r="O908" i="15"/>
  <c r="W908" i="15" s="1"/>
  <c r="U907" i="15"/>
  <c r="O907" i="15"/>
  <c r="W907" i="15" s="1"/>
  <c r="U906" i="15"/>
  <c r="O906" i="15"/>
  <c r="W906" i="15" s="1"/>
  <c r="U905" i="15"/>
  <c r="O905" i="15"/>
  <c r="W905" i="15" s="1"/>
  <c r="U904" i="15"/>
  <c r="O904" i="15"/>
  <c r="W904" i="15" s="1"/>
  <c r="U903" i="15"/>
  <c r="O903" i="15"/>
  <c r="W903" i="15" s="1"/>
  <c r="U902" i="15"/>
  <c r="O902" i="15"/>
  <c r="W902" i="15" s="1"/>
  <c r="U901" i="15"/>
  <c r="O901" i="15"/>
  <c r="W901" i="15" s="1"/>
  <c r="U900" i="15"/>
  <c r="O900" i="15"/>
  <c r="W900" i="15" s="1"/>
  <c r="U899" i="15"/>
  <c r="O899" i="15"/>
  <c r="W899" i="15" s="1"/>
  <c r="U898" i="15"/>
  <c r="O898" i="15"/>
  <c r="W898" i="15" s="1"/>
  <c r="U897" i="15"/>
  <c r="O897" i="15"/>
  <c r="W897" i="15" s="1"/>
  <c r="U896" i="15"/>
  <c r="O896" i="15"/>
  <c r="W896" i="15" s="1"/>
  <c r="U895" i="15"/>
  <c r="O895" i="15"/>
  <c r="W895" i="15" s="1"/>
  <c r="U894" i="15"/>
  <c r="O894" i="15"/>
  <c r="W894" i="15" s="1"/>
  <c r="U893" i="15"/>
  <c r="O893" i="15"/>
  <c r="W893" i="15" s="1"/>
  <c r="U892" i="15"/>
  <c r="O892" i="15"/>
  <c r="W892" i="15" s="1"/>
  <c r="U891" i="15"/>
  <c r="O891" i="15"/>
  <c r="W891" i="15" s="1"/>
  <c r="U890" i="15"/>
  <c r="O890" i="15"/>
  <c r="W890" i="15" s="1"/>
  <c r="U889" i="15"/>
  <c r="O889" i="15"/>
  <c r="W889" i="15" s="1"/>
  <c r="U888" i="15"/>
  <c r="O888" i="15"/>
  <c r="W888" i="15" s="1"/>
  <c r="U887" i="15"/>
  <c r="O887" i="15"/>
  <c r="W887" i="15" s="1"/>
  <c r="U886" i="15"/>
  <c r="O886" i="15"/>
  <c r="W886" i="15" s="1"/>
  <c r="U885" i="15"/>
  <c r="O885" i="15"/>
  <c r="W885" i="15" s="1"/>
  <c r="U884" i="15"/>
  <c r="O884" i="15"/>
  <c r="W884" i="15" s="1"/>
  <c r="U883" i="15"/>
  <c r="O883" i="15"/>
  <c r="W883" i="15" s="1"/>
  <c r="U882" i="15"/>
  <c r="O882" i="15"/>
  <c r="W882" i="15" s="1"/>
  <c r="U881" i="15"/>
  <c r="O881" i="15"/>
  <c r="W881" i="15" s="1"/>
  <c r="U880" i="15"/>
  <c r="O880" i="15"/>
  <c r="W880" i="15" s="1"/>
  <c r="U879" i="15"/>
  <c r="O879" i="15"/>
  <c r="W879" i="15" s="1"/>
  <c r="U878" i="15"/>
  <c r="O878" i="15"/>
  <c r="W878" i="15" s="1"/>
  <c r="U877" i="15"/>
  <c r="O877" i="15"/>
  <c r="W877" i="15" s="1"/>
  <c r="U876" i="15"/>
  <c r="O876" i="15"/>
  <c r="W876" i="15" s="1"/>
  <c r="U875" i="15"/>
  <c r="O875" i="15"/>
  <c r="W875" i="15" s="1"/>
  <c r="U874" i="15"/>
  <c r="O874" i="15"/>
  <c r="W874" i="15" s="1"/>
  <c r="U873" i="15"/>
  <c r="O873" i="15"/>
  <c r="W873" i="15" s="1"/>
  <c r="U872" i="15"/>
  <c r="O872" i="15"/>
  <c r="W872" i="15" s="1"/>
  <c r="U871" i="15"/>
  <c r="O871" i="15"/>
  <c r="W871" i="15" s="1"/>
  <c r="U870" i="15"/>
  <c r="O870" i="15"/>
  <c r="W870" i="15" s="1"/>
  <c r="U869" i="15"/>
  <c r="O869" i="15"/>
  <c r="W869" i="15" s="1"/>
  <c r="U868" i="15"/>
  <c r="O868" i="15"/>
  <c r="W868" i="15" s="1"/>
  <c r="U867" i="15"/>
  <c r="O867" i="15"/>
  <c r="W867" i="15" s="1"/>
  <c r="U866" i="15"/>
  <c r="O866" i="15"/>
  <c r="W866" i="15" s="1"/>
  <c r="U865" i="15"/>
  <c r="O865" i="15"/>
  <c r="W865" i="15" s="1"/>
  <c r="U864" i="15"/>
  <c r="O864" i="15"/>
  <c r="W864" i="15" s="1"/>
  <c r="U863" i="15"/>
  <c r="O863" i="15"/>
  <c r="W863" i="15" s="1"/>
  <c r="U862" i="15"/>
  <c r="O862" i="15"/>
  <c r="W862" i="15" s="1"/>
  <c r="U861" i="15"/>
  <c r="O861" i="15"/>
  <c r="W861" i="15" s="1"/>
  <c r="U860" i="15"/>
  <c r="O860" i="15"/>
  <c r="W860" i="15" s="1"/>
  <c r="U859" i="15"/>
  <c r="O859" i="15"/>
  <c r="W859" i="15" s="1"/>
  <c r="U858" i="15"/>
  <c r="O858" i="15"/>
  <c r="W858" i="15" s="1"/>
  <c r="U857" i="15"/>
  <c r="O857" i="15"/>
  <c r="W857" i="15" s="1"/>
  <c r="U856" i="15"/>
  <c r="O856" i="15"/>
  <c r="W856" i="15" s="1"/>
  <c r="U855" i="15"/>
  <c r="O855" i="15"/>
  <c r="W855" i="15" s="1"/>
  <c r="U854" i="15"/>
  <c r="O854" i="15"/>
  <c r="W854" i="15" s="1"/>
  <c r="U853" i="15"/>
  <c r="O853" i="15"/>
  <c r="W853" i="15" s="1"/>
  <c r="U852" i="15"/>
  <c r="O852" i="15"/>
  <c r="W852" i="15" s="1"/>
  <c r="U851" i="15"/>
  <c r="O851" i="15"/>
  <c r="W851" i="15" s="1"/>
  <c r="U850" i="15"/>
  <c r="O850" i="15"/>
  <c r="W850" i="15" s="1"/>
  <c r="U849" i="15"/>
  <c r="O849" i="15"/>
  <c r="W849" i="15" s="1"/>
  <c r="U848" i="15"/>
  <c r="O848" i="15"/>
  <c r="W848" i="15" s="1"/>
  <c r="U847" i="15"/>
  <c r="O847" i="15"/>
  <c r="W847" i="15" s="1"/>
  <c r="U846" i="15"/>
  <c r="O846" i="15"/>
  <c r="W846" i="15" s="1"/>
  <c r="U845" i="15"/>
  <c r="O845" i="15"/>
  <c r="W845" i="15" s="1"/>
  <c r="U844" i="15"/>
  <c r="O844" i="15"/>
  <c r="W844" i="15" s="1"/>
  <c r="U843" i="15"/>
  <c r="O843" i="15"/>
  <c r="W843" i="15" s="1"/>
  <c r="U842" i="15"/>
  <c r="O842" i="15"/>
  <c r="W842" i="15" s="1"/>
  <c r="U841" i="15"/>
  <c r="O841" i="15"/>
  <c r="W841" i="15" s="1"/>
  <c r="U840" i="15"/>
  <c r="O840" i="15"/>
  <c r="W840" i="15" s="1"/>
  <c r="U839" i="15"/>
  <c r="O839" i="15"/>
  <c r="W839" i="15" s="1"/>
  <c r="U838" i="15"/>
  <c r="O838" i="15"/>
  <c r="W838" i="15" s="1"/>
  <c r="U837" i="15"/>
  <c r="O837" i="15"/>
  <c r="W837" i="15" s="1"/>
  <c r="U836" i="15"/>
  <c r="O836" i="15"/>
  <c r="W836" i="15" s="1"/>
  <c r="U835" i="15"/>
  <c r="O835" i="15"/>
  <c r="W835" i="15" s="1"/>
  <c r="U834" i="15"/>
  <c r="O834" i="15"/>
  <c r="W834" i="15" s="1"/>
  <c r="U833" i="15"/>
  <c r="O833" i="15"/>
  <c r="W833" i="15" s="1"/>
  <c r="U832" i="15"/>
  <c r="O832" i="15"/>
  <c r="W832" i="15" s="1"/>
  <c r="U831" i="15"/>
  <c r="O831" i="15"/>
  <c r="W831" i="15" s="1"/>
  <c r="U830" i="15"/>
  <c r="O830" i="15"/>
  <c r="W830" i="15" s="1"/>
  <c r="U829" i="15"/>
  <c r="O829" i="15"/>
  <c r="W829" i="15" s="1"/>
  <c r="U828" i="15"/>
  <c r="O828" i="15"/>
  <c r="W828" i="15" s="1"/>
  <c r="U827" i="15"/>
  <c r="O827" i="15"/>
  <c r="W827" i="15" s="1"/>
  <c r="U826" i="15"/>
  <c r="O826" i="15"/>
  <c r="W826" i="15" s="1"/>
  <c r="U825" i="15"/>
  <c r="O825" i="15"/>
  <c r="W825" i="15" s="1"/>
  <c r="U824" i="15"/>
  <c r="O824" i="15"/>
  <c r="W824" i="15" s="1"/>
  <c r="U823" i="15"/>
  <c r="O823" i="15"/>
  <c r="W823" i="15" s="1"/>
  <c r="U822" i="15"/>
  <c r="O822" i="15"/>
  <c r="W822" i="15" s="1"/>
  <c r="U821" i="15"/>
  <c r="O821" i="15"/>
  <c r="W821" i="15" s="1"/>
  <c r="U820" i="15"/>
  <c r="O820" i="15"/>
  <c r="W820" i="15" s="1"/>
  <c r="U819" i="15"/>
  <c r="O819" i="15"/>
  <c r="W819" i="15" s="1"/>
  <c r="U818" i="15"/>
  <c r="O818" i="15"/>
  <c r="W818" i="15" s="1"/>
  <c r="U817" i="15"/>
  <c r="O817" i="15"/>
  <c r="W817" i="15" s="1"/>
  <c r="U816" i="15"/>
  <c r="O816" i="15"/>
  <c r="W816" i="15" s="1"/>
  <c r="U815" i="15"/>
  <c r="O815" i="15"/>
  <c r="W815" i="15" s="1"/>
  <c r="U814" i="15"/>
  <c r="O814" i="15"/>
  <c r="W814" i="15" s="1"/>
  <c r="U813" i="15"/>
  <c r="O813" i="15"/>
  <c r="W813" i="15" s="1"/>
  <c r="U812" i="15"/>
  <c r="O812" i="15"/>
  <c r="W812" i="15" s="1"/>
  <c r="U811" i="15"/>
  <c r="O811" i="15"/>
  <c r="W811" i="15" s="1"/>
  <c r="U810" i="15"/>
  <c r="O810" i="15"/>
  <c r="W810" i="15" s="1"/>
  <c r="U809" i="15"/>
  <c r="O809" i="15"/>
  <c r="W809" i="15" s="1"/>
  <c r="U808" i="15"/>
  <c r="O808" i="15"/>
  <c r="W808" i="15" s="1"/>
  <c r="U807" i="15"/>
  <c r="O807" i="15"/>
  <c r="W807" i="15" s="1"/>
  <c r="U806" i="15"/>
  <c r="O806" i="15"/>
  <c r="W806" i="15" s="1"/>
  <c r="U805" i="15"/>
  <c r="O805" i="15"/>
  <c r="W805" i="15" s="1"/>
  <c r="U804" i="15"/>
  <c r="O804" i="15"/>
  <c r="W804" i="15" s="1"/>
  <c r="U803" i="15"/>
  <c r="O803" i="15"/>
  <c r="W803" i="15" s="1"/>
  <c r="U802" i="15"/>
  <c r="O802" i="15"/>
  <c r="W802" i="15" s="1"/>
  <c r="U801" i="15"/>
  <c r="O801" i="15"/>
  <c r="W801" i="15" s="1"/>
  <c r="U800" i="15"/>
  <c r="O800" i="15"/>
  <c r="W800" i="15" s="1"/>
  <c r="U799" i="15"/>
  <c r="O799" i="15"/>
  <c r="W799" i="15" s="1"/>
  <c r="U798" i="15"/>
  <c r="O798" i="15"/>
  <c r="W798" i="15" s="1"/>
  <c r="U797" i="15"/>
  <c r="O797" i="15"/>
  <c r="W797" i="15" s="1"/>
  <c r="U796" i="15"/>
  <c r="O796" i="15"/>
  <c r="W796" i="15" s="1"/>
  <c r="U795" i="15"/>
  <c r="O795" i="15"/>
  <c r="W795" i="15" s="1"/>
  <c r="U794" i="15"/>
  <c r="O794" i="15"/>
  <c r="W794" i="15" s="1"/>
  <c r="U793" i="15"/>
  <c r="O793" i="15"/>
  <c r="W793" i="15" s="1"/>
  <c r="U792" i="15"/>
  <c r="O792" i="15"/>
  <c r="W792" i="15" s="1"/>
  <c r="U791" i="15"/>
  <c r="O791" i="15"/>
  <c r="W791" i="15" s="1"/>
  <c r="U790" i="15"/>
  <c r="O790" i="15"/>
  <c r="W790" i="15" s="1"/>
  <c r="U789" i="15"/>
  <c r="O789" i="15"/>
  <c r="W789" i="15" s="1"/>
  <c r="U788" i="15"/>
  <c r="O788" i="15"/>
  <c r="W788" i="15" s="1"/>
  <c r="U787" i="15"/>
  <c r="O787" i="15"/>
  <c r="W787" i="15" s="1"/>
  <c r="U786" i="15"/>
  <c r="O786" i="15"/>
  <c r="W786" i="15" s="1"/>
  <c r="U785" i="15"/>
  <c r="O785" i="15"/>
  <c r="W785" i="15" s="1"/>
  <c r="U784" i="15"/>
  <c r="O784" i="15"/>
  <c r="W784" i="15" s="1"/>
  <c r="U783" i="15"/>
  <c r="O783" i="15"/>
  <c r="W783" i="15" s="1"/>
  <c r="U782" i="15"/>
  <c r="O782" i="15"/>
  <c r="W782" i="15" s="1"/>
  <c r="U781" i="15"/>
  <c r="O781" i="15"/>
  <c r="W781" i="15" s="1"/>
  <c r="U780" i="15"/>
  <c r="O780" i="15"/>
  <c r="W780" i="15" s="1"/>
  <c r="U779" i="15"/>
  <c r="O779" i="15"/>
  <c r="W779" i="15" s="1"/>
  <c r="U778" i="15"/>
  <c r="O778" i="15"/>
  <c r="W778" i="15" s="1"/>
  <c r="U777" i="15"/>
  <c r="O777" i="15"/>
  <c r="W777" i="15" s="1"/>
  <c r="U776" i="15"/>
  <c r="O776" i="15"/>
  <c r="W776" i="15" s="1"/>
  <c r="U775" i="15"/>
  <c r="O775" i="15"/>
  <c r="W775" i="15" s="1"/>
  <c r="U774" i="15"/>
  <c r="O774" i="15"/>
  <c r="W774" i="15" s="1"/>
  <c r="U773" i="15"/>
  <c r="O773" i="15"/>
  <c r="W773" i="15" s="1"/>
  <c r="U772" i="15"/>
  <c r="O772" i="15"/>
  <c r="W772" i="15" s="1"/>
  <c r="U771" i="15"/>
  <c r="O771" i="15"/>
  <c r="W771" i="15" s="1"/>
  <c r="U770" i="15"/>
  <c r="O770" i="15"/>
  <c r="W770" i="15" s="1"/>
  <c r="U769" i="15"/>
  <c r="O769" i="15"/>
  <c r="W769" i="15" s="1"/>
  <c r="U768" i="15"/>
  <c r="O768" i="15"/>
  <c r="W768" i="15" s="1"/>
  <c r="U767" i="15"/>
  <c r="O767" i="15"/>
  <c r="W767" i="15" s="1"/>
  <c r="U766" i="15"/>
  <c r="O766" i="15"/>
  <c r="W766" i="15" s="1"/>
  <c r="U765" i="15"/>
  <c r="O765" i="15"/>
  <c r="W765" i="15" s="1"/>
  <c r="U764" i="15"/>
  <c r="O764" i="15"/>
  <c r="W764" i="15" s="1"/>
  <c r="U763" i="15"/>
  <c r="O763" i="15"/>
  <c r="W763" i="15" s="1"/>
  <c r="U762" i="15"/>
  <c r="O762" i="15"/>
  <c r="W762" i="15" s="1"/>
  <c r="U761" i="15"/>
  <c r="O761" i="15"/>
  <c r="W761" i="15" s="1"/>
  <c r="U760" i="15"/>
  <c r="O760" i="15"/>
  <c r="W760" i="15" s="1"/>
  <c r="U759" i="15"/>
  <c r="O759" i="15"/>
  <c r="W759" i="15" s="1"/>
  <c r="U758" i="15"/>
  <c r="O758" i="15"/>
  <c r="W758" i="15" s="1"/>
  <c r="U757" i="15"/>
  <c r="O757" i="15"/>
  <c r="W757" i="15" s="1"/>
  <c r="U756" i="15"/>
  <c r="O756" i="15"/>
  <c r="W756" i="15" s="1"/>
  <c r="U755" i="15"/>
  <c r="O755" i="15"/>
  <c r="W755" i="15" s="1"/>
  <c r="U754" i="15"/>
  <c r="O754" i="15"/>
  <c r="W754" i="15" s="1"/>
  <c r="U753" i="15"/>
  <c r="O753" i="15"/>
  <c r="W753" i="15" s="1"/>
  <c r="U752" i="15"/>
  <c r="O752" i="15"/>
  <c r="W752" i="15" s="1"/>
  <c r="U751" i="15"/>
  <c r="O751" i="15"/>
  <c r="W751" i="15" s="1"/>
  <c r="U750" i="15"/>
  <c r="O750" i="15"/>
  <c r="W750" i="15" s="1"/>
  <c r="U749" i="15"/>
  <c r="O749" i="15"/>
  <c r="W749" i="15" s="1"/>
  <c r="U748" i="15"/>
  <c r="O748" i="15"/>
  <c r="W748" i="15" s="1"/>
  <c r="U747" i="15"/>
  <c r="O747" i="15"/>
  <c r="W747" i="15" s="1"/>
  <c r="U746" i="15"/>
  <c r="O746" i="15"/>
  <c r="W746" i="15" s="1"/>
  <c r="U745" i="15"/>
  <c r="O745" i="15"/>
  <c r="W745" i="15" s="1"/>
  <c r="U744" i="15"/>
  <c r="O744" i="15"/>
  <c r="W744" i="15" s="1"/>
  <c r="U743" i="15"/>
  <c r="O743" i="15"/>
  <c r="W743" i="15" s="1"/>
  <c r="U742" i="15"/>
  <c r="O742" i="15"/>
  <c r="W742" i="15" s="1"/>
  <c r="U741" i="15"/>
  <c r="O741" i="15"/>
  <c r="W741" i="15" s="1"/>
  <c r="U740" i="15"/>
  <c r="O740" i="15"/>
  <c r="W740" i="15" s="1"/>
  <c r="U739" i="15"/>
  <c r="O739" i="15"/>
  <c r="W739" i="15" s="1"/>
  <c r="U738" i="15"/>
  <c r="O738" i="15"/>
  <c r="W738" i="15" s="1"/>
  <c r="U737" i="15"/>
  <c r="O737" i="15"/>
  <c r="W737" i="15" s="1"/>
  <c r="U736" i="15"/>
  <c r="O736" i="15"/>
  <c r="W736" i="15" s="1"/>
  <c r="U735" i="15"/>
  <c r="O735" i="15"/>
  <c r="W735" i="15" s="1"/>
  <c r="U734" i="15"/>
  <c r="O734" i="15"/>
  <c r="W734" i="15" s="1"/>
  <c r="U733" i="15"/>
  <c r="O733" i="15"/>
  <c r="W733" i="15" s="1"/>
  <c r="U732" i="15"/>
  <c r="O732" i="15"/>
  <c r="W732" i="15" s="1"/>
  <c r="U731" i="15"/>
  <c r="O731" i="15"/>
  <c r="W731" i="15" s="1"/>
  <c r="U730" i="15"/>
  <c r="O730" i="15"/>
  <c r="W730" i="15" s="1"/>
  <c r="U729" i="15"/>
  <c r="O729" i="15"/>
  <c r="W729" i="15" s="1"/>
  <c r="U728" i="15"/>
  <c r="O728" i="15"/>
  <c r="W728" i="15" s="1"/>
  <c r="U727" i="15"/>
  <c r="O727" i="15"/>
  <c r="W727" i="15" s="1"/>
  <c r="U726" i="15"/>
  <c r="O726" i="15"/>
  <c r="W726" i="15" s="1"/>
  <c r="U725" i="15"/>
  <c r="O725" i="15"/>
  <c r="W725" i="15" s="1"/>
  <c r="U724" i="15"/>
  <c r="O724" i="15"/>
  <c r="W724" i="15" s="1"/>
  <c r="U723" i="15"/>
  <c r="O723" i="15"/>
  <c r="W723" i="15" s="1"/>
  <c r="U722" i="15"/>
  <c r="O722" i="15"/>
  <c r="W722" i="15" s="1"/>
  <c r="U721" i="15"/>
  <c r="O721" i="15"/>
  <c r="W721" i="15" s="1"/>
  <c r="U720" i="15"/>
  <c r="O720" i="15"/>
  <c r="W720" i="15" s="1"/>
  <c r="U719" i="15"/>
  <c r="O719" i="15"/>
  <c r="W719" i="15" s="1"/>
  <c r="U718" i="15"/>
  <c r="O718" i="15"/>
  <c r="W718" i="15" s="1"/>
  <c r="U717" i="15"/>
  <c r="O717" i="15"/>
  <c r="W717" i="15" s="1"/>
  <c r="U716" i="15"/>
  <c r="O716" i="15"/>
  <c r="W716" i="15" s="1"/>
  <c r="U715" i="15"/>
  <c r="O715" i="15"/>
  <c r="W715" i="15" s="1"/>
  <c r="U714" i="15"/>
  <c r="O714" i="15"/>
  <c r="W714" i="15" s="1"/>
  <c r="U713" i="15"/>
  <c r="O713" i="15"/>
  <c r="W713" i="15" s="1"/>
  <c r="U712" i="15"/>
  <c r="O712" i="15"/>
  <c r="W712" i="15" s="1"/>
  <c r="U711" i="15"/>
  <c r="O711" i="15"/>
  <c r="W711" i="15" s="1"/>
  <c r="U710" i="15"/>
  <c r="O710" i="15"/>
  <c r="W710" i="15" s="1"/>
  <c r="U709" i="15"/>
  <c r="O709" i="15"/>
  <c r="W709" i="15" s="1"/>
  <c r="U708" i="15"/>
  <c r="O708" i="15"/>
  <c r="W708" i="15" s="1"/>
  <c r="U707" i="15"/>
  <c r="O707" i="15"/>
  <c r="W707" i="15" s="1"/>
  <c r="U706" i="15"/>
  <c r="O706" i="15"/>
  <c r="W706" i="15" s="1"/>
  <c r="U705" i="15"/>
  <c r="O705" i="15"/>
  <c r="W705" i="15" s="1"/>
  <c r="U704" i="15"/>
  <c r="O704" i="15"/>
  <c r="W704" i="15" s="1"/>
  <c r="U703" i="15"/>
  <c r="O703" i="15"/>
  <c r="W703" i="15" s="1"/>
  <c r="U702" i="15"/>
  <c r="O702" i="15"/>
  <c r="W702" i="15" s="1"/>
  <c r="U701" i="15"/>
  <c r="O701" i="15"/>
  <c r="W701" i="15" s="1"/>
  <c r="U700" i="15"/>
  <c r="O700" i="15"/>
  <c r="W700" i="15" s="1"/>
  <c r="U699" i="15"/>
  <c r="O699" i="15"/>
  <c r="W699" i="15" s="1"/>
  <c r="U698" i="15"/>
  <c r="O698" i="15"/>
  <c r="W698" i="15" s="1"/>
  <c r="U697" i="15"/>
  <c r="O697" i="15"/>
  <c r="W697" i="15" s="1"/>
  <c r="U696" i="15"/>
  <c r="O696" i="15"/>
  <c r="W696" i="15" s="1"/>
  <c r="U695" i="15"/>
  <c r="O695" i="15"/>
  <c r="W695" i="15" s="1"/>
  <c r="U694" i="15"/>
  <c r="O694" i="15"/>
  <c r="W694" i="15" s="1"/>
  <c r="U693" i="15"/>
  <c r="O693" i="15"/>
  <c r="W693" i="15" s="1"/>
  <c r="U692" i="15"/>
  <c r="O692" i="15"/>
  <c r="W692" i="15" s="1"/>
  <c r="U691" i="15"/>
  <c r="O691" i="15"/>
  <c r="W691" i="15" s="1"/>
  <c r="U690" i="15"/>
  <c r="O690" i="15"/>
  <c r="W690" i="15" s="1"/>
  <c r="U689" i="15"/>
  <c r="O689" i="15"/>
  <c r="W689" i="15" s="1"/>
  <c r="U688" i="15"/>
  <c r="O688" i="15"/>
  <c r="W688" i="15" s="1"/>
  <c r="U687" i="15"/>
  <c r="O687" i="15"/>
  <c r="W687" i="15" s="1"/>
  <c r="U686" i="15"/>
  <c r="O686" i="15"/>
  <c r="W686" i="15" s="1"/>
  <c r="U685" i="15"/>
  <c r="O685" i="15"/>
  <c r="W685" i="15" s="1"/>
  <c r="U684" i="15"/>
  <c r="O684" i="15"/>
  <c r="W684" i="15" s="1"/>
  <c r="U683" i="15"/>
  <c r="O683" i="15"/>
  <c r="W683" i="15" s="1"/>
  <c r="U682" i="15"/>
  <c r="O682" i="15"/>
  <c r="W682" i="15" s="1"/>
  <c r="U681" i="15"/>
  <c r="O681" i="15"/>
  <c r="W681" i="15" s="1"/>
  <c r="U680" i="15"/>
  <c r="O680" i="15"/>
  <c r="W680" i="15" s="1"/>
  <c r="U679" i="15"/>
  <c r="O679" i="15"/>
  <c r="W679" i="15" s="1"/>
  <c r="U678" i="15"/>
  <c r="O678" i="15"/>
  <c r="W678" i="15" s="1"/>
  <c r="U677" i="15"/>
  <c r="O677" i="15"/>
  <c r="W677" i="15" s="1"/>
  <c r="U676" i="15"/>
  <c r="O676" i="15"/>
  <c r="W676" i="15" s="1"/>
  <c r="U675" i="15"/>
  <c r="O675" i="15"/>
  <c r="W675" i="15" s="1"/>
  <c r="U674" i="15"/>
  <c r="O674" i="15"/>
  <c r="W674" i="15" s="1"/>
  <c r="U673" i="15"/>
  <c r="O673" i="15"/>
  <c r="W673" i="15" s="1"/>
  <c r="U672" i="15"/>
  <c r="O672" i="15"/>
  <c r="W672" i="15" s="1"/>
  <c r="U671" i="15"/>
  <c r="O671" i="15"/>
  <c r="W671" i="15" s="1"/>
  <c r="U670" i="15"/>
  <c r="O670" i="15"/>
  <c r="W670" i="15" s="1"/>
  <c r="U669" i="15"/>
  <c r="O669" i="15"/>
  <c r="W669" i="15" s="1"/>
  <c r="U668" i="15"/>
  <c r="O668" i="15"/>
  <c r="W668" i="15" s="1"/>
  <c r="U667" i="15"/>
  <c r="O667" i="15"/>
  <c r="W667" i="15" s="1"/>
  <c r="U666" i="15"/>
  <c r="O666" i="15"/>
  <c r="W666" i="15" s="1"/>
  <c r="U665" i="15"/>
  <c r="O665" i="15"/>
  <c r="W665" i="15" s="1"/>
  <c r="U664" i="15"/>
  <c r="O664" i="15"/>
  <c r="W664" i="15" s="1"/>
  <c r="U663" i="15"/>
  <c r="O663" i="15"/>
  <c r="W663" i="15" s="1"/>
  <c r="U662" i="15"/>
  <c r="O662" i="15"/>
  <c r="W662" i="15" s="1"/>
  <c r="U661" i="15"/>
  <c r="O661" i="15"/>
  <c r="W661" i="15" s="1"/>
  <c r="U660" i="15"/>
  <c r="O660" i="15"/>
  <c r="W660" i="15" s="1"/>
  <c r="U659" i="15"/>
  <c r="O659" i="15"/>
  <c r="W659" i="15" s="1"/>
  <c r="U658" i="15"/>
  <c r="O658" i="15"/>
  <c r="W658" i="15" s="1"/>
  <c r="U657" i="15"/>
  <c r="O657" i="15"/>
  <c r="W657" i="15" s="1"/>
  <c r="U656" i="15"/>
  <c r="O656" i="15"/>
  <c r="W656" i="15" s="1"/>
  <c r="U655" i="15"/>
  <c r="O655" i="15"/>
  <c r="W655" i="15" s="1"/>
  <c r="U654" i="15"/>
  <c r="O654" i="15"/>
  <c r="W654" i="15" s="1"/>
  <c r="U653" i="15"/>
  <c r="O653" i="15"/>
  <c r="W653" i="15" s="1"/>
  <c r="U652" i="15"/>
  <c r="O652" i="15"/>
  <c r="W652" i="15" s="1"/>
  <c r="U651" i="15"/>
  <c r="O651" i="15"/>
  <c r="W651" i="15" s="1"/>
  <c r="U650" i="15"/>
  <c r="O650" i="15"/>
  <c r="W650" i="15" s="1"/>
  <c r="U649" i="15"/>
  <c r="O649" i="15"/>
  <c r="W649" i="15" s="1"/>
  <c r="U648" i="15"/>
  <c r="O648" i="15"/>
  <c r="W648" i="15" s="1"/>
  <c r="U647" i="15"/>
  <c r="O647" i="15"/>
  <c r="W647" i="15" s="1"/>
  <c r="U646" i="15"/>
  <c r="O646" i="15"/>
  <c r="W646" i="15" s="1"/>
  <c r="U645" i="15"/>
  <c r="O645" i="15"/>
  <c r="W645" i="15" s="1"/>
  <c r="U644" i="15"/>
  <c r="O644" i="15"/>
  <c r="W644" i="15" s="1"/>
  <c r="U643" i="15"/>
  <c r="O643" i="15"/>
  <c r="W643" i="15" s="1"/>
  <c r="U642" i="15"/>
  <c r="O642" i="15"/>
  <c r="W642" i="15" s="1"/>
  <c r="U641" i="15"/>
  <c r="O641" i="15"/>
  <c r="W641" i="15" s="1"/>
  <c r="U640" i="15"/>
  <c r="O640" i="15"/>
  <c r="W640" i="15" s="1"/>
  <c r="U639" i="15"/>
  <c r="O639" i="15"/>
  <c r="W639" i="15" s="1"/>
  <c r="U638" i="15"/>
  <c r="O638" i="15"/>
  <c r="W638" i="15" s="1"/>
  <c r="U637" i="15"/>
  <c r="O637" i="15"/>
  <c r="W637" i="15" s="1"/>
  <c r="U636" i="15"/>
  <c r="O636" i="15"/>
  <c r="W636" i="15" s="1"/>
  <c r="U635" i="15"/>
  <c r="O635" i="15"/>
  <c r="W635" i="15" s="1"/>
  <c r="U634" i="15"/>
  <c r="O634" i="15"/>
  <c r="W634" i="15" s="1"/>
  <c r="U633" i="15"/>
  <c r="O633" i="15"/>
  <c r="W633" i="15" s="1"/>
  <c r="U632" i="15"/>
  <c r="O632" i="15"/>
  <c r="W632" i="15" s="1"/>
  <c r="U631" i="15"/>
  <c r="O631" i="15"/>
  <c r="W631" i="15" s="1"/>
  <c r="U630" i="15"/>
  <c r="O630" i="15"/>
  <c r="W630" i="15" s="1"/>
  <c r="U629" i="15"/>
  <c r="O629" i="15"/>
  <c r="W629" i="15" s="1"/>
  <c r="U628" i="15"/>
  <c r="O628" i="15"/>
  <c r="W628" i="15" s="1"/>
  <c r="U627" i="15"/>
  <c r="O627" i="15"/>
  <c r="W627" i="15" s="1"/>
  <c r="U626" i="15"/>
  <c r="O626" i="15"/>
  <c r="W626" i="15" s="1"/>
  <c r="U625" i="15"/>
  <c r="O625" i="15"/>
  <c r="W625" i="15" s="1"/>
  <c r="U624" i="15"/>
  <c r="O624" i="15"/>
  <c r="W624" i="15" s="1"/>
  <c r="U623" i="15"/>
  <c r="O623" i="15"/>
  <c r="W623" i="15" s="1"/>
  <c r="U622" i="15"/>
  <c r="O622" i="15"/>
  <c r="W622" i="15" s="1"/>
  <c r="U621" i="15"/>
  <c r="O621" i="15"/>
  <c r="W621" i="15" s="1"/>
  <c r="U620" i="15"/>
  <c r="O620" i="15"/>
  <c r="W620" i="15" s="1"/>
  <c r="U619" i="15"/>
  <c r="O619" i="15"/>
  <c r="W619" i="15" s="1"/>
  <c r="U618" i="15"/>
  <c r="O618" i="15"/>
  <c r="W618" i="15" s="1"/>
  <c r="U617" i="15"/>
  <c r="O617" i="15"/>
  <c r="W617" i="15" s="1"/>
  <c r="U616" i="15"/>
  <c r="O616" i="15"/>
  <c r="W616" i="15" s="1"/>
  <c r="U615" i="15"/>
  <c r="O615" i="15"/>
  <c r="W615" i="15" s="1"/>
  <c r="U614" i="15"/>
  <c r="O614" i="15"/>
  <c r="W614" i="15" s="1"/>
  <c r="U613" i="15"/>
  <c r="O613" i="15"/>
  <c r="W613" i="15" s="1"/>
  <c r="U612" i="15"/>
  <c r="O612" i="15"/>
  <c r="W612" i="15" s="1"/>
  <c r="U611" i="15"/>
  <c r="O611" i="15"/>
  <c r="W611" i="15" s="1"/>
  <c r="U610" i="15"/>
  <c r="O610" i="15"/>
  <c r="W610" i="15" s="1"/>
  <c r="U609" i="15"/>
  <c r="O609" i="15"/>
  <c r="W609" i="15" s="1"/>
  <c r="U608" i="15"/>
  <c r="O608" i="15"/>
  <c r="W608" i="15" s="1"/>
  <c r="U607" i="15"/>
  <c r="O607" i="15"/>
  <c r="W607" i="15" s="1"/>
  <c r="U606" i="15"/>
  <c r="O606" i="15"/>
  <c r="W606" i="15" s="1"/>
  <c r="U605" i="15"/>
  <c r="O605" i="15"/>
  <c r="W605" i="15" s="1"/>
  <c r="U604" i="15"/>
  <c r="O604" i="15"/>
  <c r="W604" i="15" s="1"/>
  <c r="U603" i="15"/>
  <c r="O603" i="15"/>
  <c r="W603" i="15" s="1"/>
  <c r="U602" i="15"/>
  <c r="O602" i="15"/>
  <c r="W602" i="15" s="1"/>
  <c r="U601" i="15"/>
  <c r="O601" i="15"/>
  <c r="W601" i="15" s="1"/>
  <c r="U600" i="15"/>
  <c r="O600" i="15"/>
  <c r="W600" i="15" s="1"/>
  <c r="U599" i="15"/>
  <c r="O599" i="15"/>
  <c r="W599" i="15" s="1"/>
  <c r="U598" i="15"/>
  <c r="O598" i="15"/>
  <c r="W598" i="15" s="1"/>
  <c r="U597" i="15"/>
  <c r="O597" i="15"/>
  <c r="W597" i="15" s="1"/>
  <c r="U596" i="15"/>
  <c r="O596" i="15"/>
  <c r="W596" i="15" s="1"/>
  <c r="U595" i="15"/>
  <c r="O595" i="15"/>
  <c r="W595" i="15" s="1"/>
  <c r="U594" i="15"/>
  <c r="O594" i="15"/>
  <c r="W594" i="15" s="1"/>
  <c r="U593" i="15"/>
  <c r="O593" i="15"/>
  <c r="W593" i="15" s="1"/>
  <c r="U592" i="15"/>
  <c r="O592" i="15"/>
  <c r="W592" i="15" s="1"/>
  <c r="U591" i="15"/>
  <c r="O591" i="15"/>
  <c r="W591" i="15" s="1"/>
  <c r="U590" i="15"/>
  <c r="O590" i="15"/>
  <c r="W590" i="15" s="1"/>
  <c r="U589" i="15"/>
  <c r="O589" i="15"/>
  <c r="W589" i="15" s="1"/>
  <c r="U588" i="15"/>
  <c r="O588" i="15"/>
  <c r="W588" i="15" s="1"/>
  <c r="U587" i="15"/>
  <c r="O587" i="15"/>
  <c r="W587" i="15" s="1"/>
  <c r="U586" i="15"/>
  <c r="O586" i="15"/>
  <c r="W586" i="15" s="1"/>
  <c r="U585" i="15"/>
  <c r="O585" i="15"/>
  <c r="W585" i="15" s="1"/>
  <c r="U584" i="15"/>
  <c r="O584" i="15"/>
  <c r="W584" i="15" s="1"/>
  <c r="U583" i="15"/>
  <c r="O583" i="15"/>
  <c r="W583" i="15" s="1"/>
  <c r="U582" i="15"/>
  <c r="O582" i="15"/>
  <c r="W582" i="15" s="1"/>
  <c r="U581" i="15"/>
  <c r="O581" i="15"/>
  <c r="W581" i="15" s="1"/>
  <c r="U580" i="15"/>
  <c r="O580" i="15"/>
  <c r="W580" i="15" s="1"/>
  <c r="U579" i="15"/>
  <c r="O579" i="15"/>
  <c r="W579" i="15" s="1"/>
  <c r="U578" i="15"/>
  <c r="O578" i="15"/>
  <c r="W578" i="15" s="1"/>
  <c r="U577" i="15"/>
  <c r="O577" i="15"/>
  <c r="W577" i="15" s="1"/>
  <c r="U576" i="15"/>
  <c r="O576" i="15"/>
  <c r="W576" i="15" s="1"/>
  <c r="U575" i="15"/>
  <c r="O575" i="15"/>
  <c r="W575" i="15" s="1"/>
  <c r="U574" i="15"/>
  <c r="O574" i="15"/>
  <c r="W574" i="15" s="1"/>
  <c r="U573" i="15"/>
  <c r="O573" i="15"/>
  <c r="W573" i="15" s="1"/>
  <c r="U572" i="15"/>
  <c r="O572" i="15"/>
  <c r="W572" i="15" s="1"/>
  <c r="U571" i="15"/>
  <c r="O571" i="15"/>
  <c r="W571" i="15" s="1"/>
  <c r="U570" i="15"/>
  <c r="O570" i="15"/>
  <c r="W570" i="15" s="1"/>
  <c r="U569" i="15"/>
  <c r="O569" i="15"/>
  <c r="W569" i="15" s="1"/>
  <c r="U568" i="15"/>
  <c r="O568" i="15"/>
  <c r="W568" i="15" s="1"/>
  <c r="U567" i="15"/>
  <c r="O567" i="15"/>
  <c r="W567" i="15" s="1"/>
  <c r="U566" i="15"/>
  <c r="O566" i="15"/>
  <c r="W566" i="15" s="1"/>
  <c r="U565" i="15"/>
  <c r="O565" i="15"/>
  <c r="W565" i="15" s="1"/>
  <c r="U564" i="15"/>
  <c r="O564" i="15"/>
  <c r="W564" i="15" s="1"/>
  <c r="U563" i="15"/>
  <c r="O563" i="15"/>
  <c r="W563" i="15" s="1"/>
  <c r="U562" i="15"/>
  <c r="O562" i="15"/>
  <c r="W562" i="15" s="1"/>
  <c r="U561" i="15"/>
  <c r="O561" i="15"/>
  <c r="W561" i="15" s="1"/>
  <c r="U560" i="15"/>
  <c r="O560" i="15"/>
  <c r="W560" i="15" s="1"/>
  <c r="U559" i="15"/>
  <c r="O559" i="15"/>
  <c r="W559" i="15" s="1"/>
  <c r="U558" i="15"/>
  <c r="O558" i="15"/>
  <c r="W558" i="15" s="1"/>
  <c r="U557" i="15"/>
  <c r="O557" i="15"/>
  <c r="W557" i="15" s="1"/>
  <c r="U556" i="15"/>
  <c r="O556" i="15"/>
  <c r="W556" i="15" s="1"/>
  <c r="U555" i="15"/>
  <c r="O555" i="15"/>
  <c r="W555" i="15" s="1"/>
  <c r="U554" i="15"/>
  <c r="O554" i="15"/>
  <c r="W554" i="15" s="1"/>
  <c r="U553" i="15"/>
  <c r="O553" i="15"/>
  <c r="W553" i="15" s="1"/>
  <c r="U552" i="15"/>
  <c r="O552" i="15"/>
  <c r="W552" i="15" s="1"/>
  <c r="U551" i="15"/>
  <c r="O551" i="15"/>
  <c r="W551" i="15" s="1"/>
  <c r="U550" i="15"/>
  <c r="O550" i="15"/>
  <c r="W550" i="15" s="1"/>
  <c r="U549" i="15"/>
  <c r="O549" i="15"/>
  <c r="W549" i="15" s="1"/>
  <c r="U548" i="15"/>
  <c r="O548" i="15"/>
  <c r="W548" i="15" s="1"/>
  <c r="U547" i="15"/>
  <c r="O547" i="15"/>
  <c r="W547" i="15" s="1"/>
  <c r="U546" i="15"/>
  <c r="O546" i="15"/>
  <c r="W546" i="15" s="1"/>
  <c r="U545" i="15"/>
  <c r="O545" i="15"/>
  <c r="W545" i="15" s="1"/>
  <c r="U544" i="15"/>
  <c r="O544" i="15"/>
  <c r="W544" i="15" s="1"/>
  <c r="U543" i="15"/>
  <c r="O543" i="15"/>
  <c r="W543" i="15" s="1"/>
  <c r="U542" i="15"/>
  <c r="O542" i="15"/>
  <c r="W542" i="15" s="1"/>
  <c r="U541" i="15"/>
  <c r="O541" i="15"/>
  <c r="W541" i="15" s="1"/>
  <c r="U540" i="15"/>
  <c r="O540" i="15"/>
  <c r="W540" i="15" s="1"/>
  <c r="U539" i="15"/>
  <c r="O539" i="15"/>
  <c r="W539" i="15" s="1"/>
  <c r="U538" i="15"/>
  <c r="O538" i="15"/>
  <c r="W538" i="15" s="1"/>
  <c r="U537" i="15"/>
  <c r="O537" i="15"/>
  <c r="W537" i="15" s="1"/>
  <c r="U536" i="15"/>
  <c r="O536" i="15"/>
  <c r="W536" i="15" s="1"/>
  <c r="U535" i="15"/>
  <c r="O535" i="15"/>
  <c r="W535" i="15" s="1"/>
  <c r="U534" i="15"/>
  <c r="O534" i="15"/>
  <c r="W534" i="15" s="1"/>
  <c r="U533" i="15"/>
  <c r="O533" i="15"/>
  <c r="W533" i="15" s="1"/>
  <c r="U532" i="15"/>
  <c r="O532" i="15"/>
  <c r="W532" i="15" s="1"/>
  <c r="U531" i="15"/>
  <c r="O531" i="15"/>
  <c r="W531" i="15" s="1"/>
  <c r="U530" i="15"/>
  <c r="O530" i="15"/>
  <c r="W530" i="15" s="1"/>
  <c r="U529" i="15"/>
  <c r="O529" i="15"/>
  <c r="W529" i="15" s="1"/>
  <c r="U528" i="15"/>
  <c r="O528" i="15"/>
  <c r="W528" i="15" s="1"/>
  <c r="U527" i="15"/>
  <c r="O527" i="15"/>
  <c r="W527" i="15" s="1"/>
  <c r="U526" i="15"/>
  <c r="O526" i="15"/>
  <c r="W526" i="15" s="1"/>
  <c r="U525" i="15"/>
  <c r="O525" i="15"/>
  <c r="W525" i="15" s="1"/>
  <c r="U524" i="15"/>
  <c r="O524" i="15"/>
  <c r="W524" i="15" s="1"/>
  <c r="U523" i="15"/>
  <c r="O523" i="15"/>
  <c r="W523" i="15" s="1"/>
  <c r="U522" i="15"/>
  <c r="O522" i="15"/>
  <c r="W522" i="15" s="1"/>
  <c r="U521" i="15"/>
  <c r="O521" i="15"/>
  <c r="W521" i="15" s="1"/>
  <c r="U520" i="15"/>
  <c r="O520" i="15"/>
  <c r="W520" i="15" s="1"/>
  <c r="U519" i="15"/>
  <c r="O519" i="15"/>
  <c r="W519" i="15" s="1"/>
  <c r="U518" i="15"/>
  <c r="O518" i="15"/>
  <c r="W518" i="15" s="1"/>
  <c r="U517" i="15"/>
  <c r="O517" i="15"/>
  <c r="W517" i="15" s="1"/>
  <c r="U516" i="15"/>
  <c r="O516" i="15"/>
  <c r="W516" i="15" s="1"/>
  <c r="U515" i="15"/>
  <c r="O515" i="15"/>
  <c r="W515" i="15" s="1"/>
  <c r="U514" i="15"/>
  <c r="O514" i="15"/>
  <c r="W514" i="15" s="1"/>
  <c r="U513" i="15"/>
  <c r="O513" i="15"/>
  <c r="W513" i="15" s="1"/>
  <c r="U512" i="15"/>
  <c r="O512" i="15"/>
  <c r="W512" i="15" s="1"/>
  <c r="U511" i="15"/>
  <c r="O511" i="15"/>
  <c r="W511" i="15" s="1"/>
  <c r="U510" i="15"/>
  <c r="O510" i="15"/>
  <c r="W510" i="15" s="1"/>
  <c r="U509" i="15"/>
  <c r="O509" i="15"/>
  <c r="W509" i="15" s="1"/>
  <c r="U508" i="15"/>
  <c r="O508" i="15"/>
  <c r="W508" i="15" s="1"/>
  <c r="U507" i="15"/>
  <c r="O507" i="15"/>
  <c r="W507" i="15" s="1"/>
  <c r="U506" i="15"/>
  <c r="O506" i="15"/>
  <c r="W506" i="15" s="1"/>
  <c r="U505" i="15"/>
  <c r="O505" i="15"/>
  <c r="W505" i="15" s="1"/>
  <c r="U504" i="15"/>
  <c r="O504" i="15"/>
  <c r="W504" i="15" s="1"/>
  <c r="U503" i="15"/>
  <c r="O503" i="15"/>
  <c r="W503" i="15" s="1"/>
  <c r="U502" i="15"/>
  <c r="O502" i="15"/>
  <c r="W502" i="15" s="1"/>
  <c r="U501" i="15"/>
  <c r="O501" i="15"/>
  <c r="W501" i="15" s="1"/>
  <c r="U500" i="15"/>
  <c r="O500" i="15"/>
  <c r="W500" i="15" s="1"/>
  <c r="U499" i="15"/>
  <c r="O499" i="15"/>
  <c r="W499" i="15" s="1"/>
  <c r="U498" i="15"/>
  <c r="O498" i="15"/>
  <c r="W498" i="15" s="1"/>
  <c r="U497" i="15"/>
  <c r="O497" i="15"/>
  <c r="W497" i="15" s="1"/>
  <c r="U496" i="15"/>
  <c r="O496" i="15"/>
  <c r="W496" i="15" s="1"/>
  <c r="U495" i="15"/>
  <c r="O495" i="15"/>
  <c r="W495" i="15" s="1"/>
  <c r="U494" i="15"/>
  <c r="O494" i="15"/>
  <c r="W494" i="15" s="1"/>
  <c r="U493" i="15"/>
  <c r="O493" i="15"/>
  <c r="W493" i="15" s="1"/>
  <c r="U492" i="15"/>
  <c r="O492" i="15"/>
  <c r="W492" i="15" s="1"/>
  <c r="U491" i="15"/>
  <c r="O491" i="15"/>
  <c r="W491" i="15" s="1"/>
  <c r="U490" i="15"/>
  <c r="O490" i="15"/>
  <c r="W490" i="15" s="1"/>
  <c r="U489" i="15"/>
  <c r="O489" i="15"/>
  <c r="W489" i="15" s="1"/>
  <c r="U488" i="15"/>
  <c r="O488" i="15"/>
  <c r="W488" i="15" s="1"/>
  <c r="U487" i="15"/>
  <c r="O487" i="15"/>
  <c r="W487" i="15" s="1"/>
  <c r="U486" i="15"/>
  <c r="O486" i="15"/>
  <c r="W486" i="15" s="1"/>
  <c r="U485" i="15"/>
  <c r="O485" i="15"/>
  <c r="W485" i="15" s="1"/>
  <c r="U484" i="15"/>
  <c r="O484" i="15"/>
  <c r="W484" i="15" s="1"/>
  <c r="U483" i="15"/>
  <c r="O483" i="15"/>
  <c r="W483" i="15" s="1"/>
  <c r="U482" i="15"/>
  <c r="O482" i="15"/>
  <c r="W482" i="15" s="1"/>
  <c r="U481" i="15"/>
  <c r="O481" i="15"/>
  <c r="W481" i="15" s="1"/>
  <c r="U480" i="15"/>
  <c r="O480" i="15"/>
  <c r="W480" i="15" s="1"/>
  <c r="U479" i="15"/>
  <c r="O479" i="15"/>
  <c r="W479" i="15" s="1"/>
  <c r="U478" i="15"/>
  <c r="O478" i="15"/>
  <c r="W478" i="15" s="1"/>
  <c r="U477" i="15"/>
  <c r="O477" i="15"/>
  <c r="W477" i="15" s="1"/>
  <c r="U476" i="15"/>
  <c r="O476" i="15"/>
  <c r="W476" i="15" s="1"/>
  <c r="U475" i="15"/>
  <c r="O475" i="15"/>
  <c r="W475" i="15" s="1"/>
  <c r="U474" i="15"/>
  <c r="O474" i="15"/>
  <c r="W474" i="15" s="1"/>
  <c r="U473" i="15"/>
  <c r="O473" i="15"/>
  <c r="W473" i="15" s="1"/>
  <c r="U472" i="15"/>
  <c r="O472" i="15"/>
  <c r="W472" i="15" s="1"/>
  <c r="U471" i="15"/>
  <c r="O471" i="15"/>
  <c r="W471" i="15" s="1"/>
  <c r="U470" i="15"/>
  <c r="O470" i="15"/>
  <c r="W470" i="15" s="1"/>
  <c r="U469" i="15"/>
  <c r="O469" i="15"/>
  <c r="W469" i="15" s="1"/>
  <c r="U468" i="15"/>
  <c r="O468" i="15"/>
  <c r="W468" i="15" s="1"/>
  <c r="U467" i="15"/>
  <c r="O467" i="15"/>
  <c r="W467" i="15" s="1"/>
  <c r="U466" i="15"/>
  <c r="O466" i="15"/>
  <c r="W466" i="15" s="1"/>
  <c r="U465" i="15"/>
  <c r="O465" i="15"/>
  <c r="W465" i="15" s="1"/>
  <c r="U464" i="15"/>
  <c r="O464" i="15"/>
  <c r="W464" i="15" s="1"/>
  <c r="U463" i="15"/>
  <c r="O463" i="15"/>
  <c r="W463" i="15" s="1"/>
  <c r="U462" i="15"/>
  <c r="O462" i="15"/>
  <c r="W462" i="15" s="1"/>
  <c r="U461" i="15"/>
  <c r="O461" i="15"/>
  <c r="W461" i="15" s="1"/>
  <c r="U460" i="15"/>
  <c r="O460" i="15"/>
  <c r="W460" i="15" s="1"/>
  <c r="U459" i="15"/>
  <c r="O459" i="15"/>
  <c r="W459" i="15" s="1"/>
  <c r="U458" i="15"/>
  <c r="O458" i="15"/>
  <c r="W458" i="15" s="1"/>
  <c r="U457" i="15"/>
  <c r="O457" i="15"/>
  <c r="W457" i="15" s="1"/>
  <c r="U456" i="15"/>
  <c r="O456" i="15"/>
  <c r="W456" i="15" s="1"/>
  <c r="U455" i="15"/>
  <c r="O455" i="15"/>
  <c r="W455" i="15" s="1"/>
  <c r="U454" i="15"/>
  <c r="O454" i="15"/>
  <c r="W454" i="15" s="1"/>
  <c r="U453" i="15"/>
  <c r="O453" i="15"/>
  <c r="W453" i="15" s="1"/>
  <c r="U452" i="15"/>
  <c r="O452" i="15"/>
  <c r="W452" i="15" s="1"/>
  <c r="U451" i="15"/>
  <c r="O451" i="15"/>
  <c r="W451" i="15" s="1"/>
  <c r="U450" i="15"/>
  <c r="O450" i="15"/>
  <c r="W450" i="15" s="1"/>
  <c r="U449" i="15"/>
  <c r="O449" i="15"/>
  <c r="W449" i="15" s="1"/>
  <c r="U448" i="15"/>
  <c r="O448" i="15"/>
  <c r="W448" i="15" s="1"/>
  <c r="U447" i="15"/>
  <c r="O447" i="15"/>
  <c r="W447" i="15" s="1"/>
  <c r="U446" i="15"/>
  <c r="O446" i="15"/>
  <c r="W446" i="15" s="1"/>
  <c r="U445" i="15"/>
  <c r="O445" i="15"/>
  <c r="W445" i="15" s="1"/>
  <c r="U444" i="15"/>
  <c r="O444" i="15"/>
  <c r="W444" i="15" s="1"/>
  <c r="U443" i="15"/>
  <c r="O443" i="15"/>
  <c r="W443" i="15" s="1"/>
  <c r="U442" i="15"/>
  <c r="O442" i="15"/>
  <c r="W442" i="15" s="1"/>
  <c r="U441" i="15"/>
  <c r="O441" i="15"/>
  <c r="W441" i="15" s="1"/>
  <c r="U440" i="15"/>
  <c r="O440" i="15"/>
  <c r="W440" i="15" s="1"/>
  <c r="U439" i="15"/>
  <c r="O439" i="15"/>
  <c r="W439" i="15" s="1"/>
  <c r="U438" i="15"/>
  <c r="O438" i="15"/>
  <c r="W438" i="15" s="1"/>
  <c r="U437" i="15"/>
  <c r="O437" i="15"/>
  <c r="W437" i="15" s="1"/>
  <c r="U436" i="15"/>
  <c r="O436" i="15"/>
  <c r="W436" i="15" s="1"/>
  <c r="U435" i="15"/>
  <c r="O435" i="15"/>
  <c r="W435" i="15" s="1"/>
  <c r="U434" i="15"/>
  <c r="O434" i="15"/>
  <c r="W434" i="15" s="1"/>
  <c r="U433" i="15"/>
  <c r="O433" i="15"/>
  <c r="W433" i="15" s="1"/>
  <c r="U432" i="15"/>
  <c r="O432" i="15"/>
  <c r="W432" i="15" s="1"/>
  <c r="U431" i="15"/>
  <c r="O431" i="15"/>
  <c r="W431" i="15" s="1"/>
  <c r="U430" i="15"/>
  <c r="O430" i="15"/>
  <c r="W430" i="15" s="1"/>
  <c r="U429" i="15"/>
  <c r="O429" i="15"/>
  <c r="W429" i="15" s="1"/>
  <c r="U428" i="15"/>
  <c r="O428" i="15"/>
  <c r="W428" i="15" s="1"/>
  <c r="U427" i="15"/>
  <c r="O427" i="15"/>
  <c r="W427" i="15" s="1"/>
  <c r="U426" i="15"/>
  <c r="O426" i="15"/>
  <c r="W426" i="15" s="1"/>
  <c r="U425" i="15"/>
  <c r="O425" i="15"/>
  <c r="W425" i="15" s="1"/>
  <c r="U424" i="15"/>
  <c r="O424" i="15"/>
  <c r="W424" i="15" s="1"/>
  <c r="U423" i="15"/>
  <c r="O423" i="15"/>
  <c r="W423" i="15" s="1"/>
  <c r="U422" i="15"/>
  <c r="O422" i="15"/>
  <c r="W422" i="15" s="1"/>
  <c r="U421" i="15"/>
  <c r="O421" i="15"/>
  <c r="W421" i="15" s="1"/>
  <c r="U420" i="15"/>
  <c r="O420" i="15"/>
  <c r="W420" i="15" s="1"/>
  <c r="U419" i="15"/>
  <c r="O419" i="15"/>
  <c r="W419" i="15" s="1"/>
  <c r="U418" i="15"/>
  <c r="O418" i="15"/>
  <c r="W418" i="15" s="1"/>
  <c r="U417" i="15"/>
  <c r="O417" i="15"/>
  <c r="W417" i="15" s="1"/>
  <c r="U416" i="15"/>
  <c r="O416" i="15"/>
  <c r="W416" i="15" s="1"/>
  <c r="U415" i="15"/>
  <c r="O415" i="15"/>
  <c r="W415" i="15" s="1"/>
  <c r="U414" i="15"/>
  <c r="O414" i="15"/>
  <c r="W414" i="15" s="1"/>
  <c r="U413" i="15"/>
  <c r="O413" i="15"/>
  <c r="W413" i="15" s="1"/>
  <c r="U412" i="15"/>
  <c r="O412" i="15"/>
  <c r="W412" i="15" s="1"/>
  <c r="U411" i="15"/>
  <c r="O411" i="15"/>
  <c r="W411" i="15" s="1"/>
  <c r="U410" i="15"/>
  <c r="O410" i="15"/>
  <c r="W410" i="15" s="1"/>
  <c r="U409" i="15"/>
  <c r="O409" i="15"/>
  <c r="W409" i="15" s="1"/>
  <c r="U408" i="15"/>
  <c r="O408" i="15"/>
  <c r="W408" i="15" s="1"/>
  <c r="U407" i="15"/>
  <c r="O407" i="15"/>
  <c r="W407" i="15" s="1"/>
  <c r="U406" i="15"/>
  <c r="O406" i="15"/>
  <c r="W406" i="15" s="1"/>
  <c r="U405" i="15"/>
  <c r="O405" i="15"/>
  <c r="W405" i="15" s="1"/>
  <c r="U404" i="15"/>
  <c r="O404" i="15"/>
  <c r="W404" i="15" s="1"/>
  <c r="U403" i="15"/>
  <c r="O403" i="15"/>
  <c r="W403" i="15" s="1"/>
  <c r="U402" i="15"/>
  <c r="O402" i="15"/>
  <c r="W402" i="15" s="1"/>
  <c r="U401" i="15"/>
  <c r="O401" i="15"/>
  <c r="W401" i="15" s="1"/>
  <c r="U400" i="15"/>
  <c r="O400" i="15"/>
  <c r="W400" i="15" s="1"/>
  <c r="U399" i="15"/>
  <c r="O399" i="15"/>
  <c r="W399" i="15" s="1"/>
  <c r="U398" i="15"/>
  <c r="O398" i="15"/>
  <c r="W398" i="15" s="1"/>
  <c r="U397" i="15"/>
  <c r="O397" i="15"/>
  <c r="W397" i="15" s="1"/>
  <c r="U396" i="15"/>
  <c r="O396" i="15"/>
  <c r="W396" i="15" s="1"/>
  <c r="U395" i="15"/>
  <c r="O395" i="15"/>
  <c r="W395" i="15" s="1"/>
  <c r="U394" i="15"/>
  <c r="O394" i="15"/>
  <c r="W394" i="15" s="1"/>
  <c r="U393" i="15"/>
  <c r="O393" i="15"/>
  <c r="W393" i="15" s="1"/>
  <c r="U392" i="15"/>
  <c r="O392" i="15"/>
  <c r="W392" i="15" s="1"/>
  <c r="U391" i="15"/>
  <c r="O391" i="15"/>
  <c r="W391" i="15" s="1"/>
  <c r="U390" i="15"/>
  <c r="O390" i="15"/>
  <c r="W390" i="15" s="1"/>
  <c r="U389" i="15"/>
  <c r="O389" i="15"/>
  <c r="W389" i="15" s="1"/>
  <c r="U388" i="15"/>
  <c r="O388" i="15"/>
  <c r="W388" i="15" s="1"/>
  <c r="U387" i="15"/>
  <c r="O387" i="15"/>
  <c r="W387" i="15" s="1"/>
  <c r="U386" i="15"/>
  <c r="O386" i="15"/>
  <c r="W386" i="15" s="1"/>
  <c r="U385" i="15"/>
  <c r="O385" i="15"/>
  <c r="W385" i="15" s="1"/>
  <c r="U384" i="15"/>
  <c r="O384" i="15"/>
  <c r="W384" i="15" s="1"/>
  <c r="U383" i="15"/>
  <c r="O383" i="15"/>
  <c r="W383" i="15" s="1"/>
  <c r="U382" i="15"/>
  <c r="O382" i="15"/>
  <c r="W382" i="15" s="1"/>
  <c r="U381" i="15"/>
  <c r="O381" i="15"/>
  <c r="W381" i="15" s="1"/>
  <c r="U380" i="15"/>
  <c r="O380" i="15"/>
  <c r="W380" i="15" s="1"/>
  <c r="U379" i="15"/>
  <c r="O379" i="15"/>
  <c r="W379" i="15" s="1"/>
  <c r="U378" i="15"/>
  <c r="O378" i="15"/>
  <c r="W378" i="15" s="1"/>
  <c r="U377" i="15"/>
  <c r="O377" i="15"/>
  <c r="W377" i="15" s="1"/>
  <c r="U376" i="15"/>
  <c r="O376" i="15"/>
  <c r="W376" i="15" s="1"/>
  <c r="U375" i="15"/>
  <c r="O375" i="15"/>
  <c r="W375" i="15" s="1"/>
  <c r="U374" i="15"/>
  <c r="O374" i="15"/>
  <c r="W374" i="15" s="1"/>
  <c r="U373" i="15"/>
  <c r="O373" i="15"/>
  <c r="W373" i="15" s="1"/>
  <c r="U372" i="15"/>
  <c r="O372" i="15"/>
  <c r="W372" i="15" s="1"/>
  <c r="U371" i="15"/>
  <c r="O371" i="15"/>
  <c r="W371" i="15" s="1"/>
  <c r="U370" i="15"/>
  <c r="O370" i="15"/>
  <c r="W370" i="15" s="1"/>
  <c r="U369" i="15"/>
  <c r="O369" i="15"/>
  <c r="W369" i="15" s="1"/>
  <c r="U368" i="15"/>
  <c r="O368" i="15"/>
  <c r="W368" i="15" s="1"/>
  <c r="U367" i="15"/>
  <c r="O367" i="15"/>
  <c r="W367" i="15" s="1"/>
  <c r="U366" i="15"/>
  <c r="O366" i="15"/>
  <c r="W366" i="15" s="1"/>
  <c r="U365" i="15"/>
  <c r="O365" i="15"/>
  <c r="W365" i="15" s="1"/>
  <c r="U364" i="15"/>
  <c r="O364" i="15"/>
  <c r="W364" i="15" s="1"/>
  <c r="U363" i="15"/>
  <c r="O363" i="15"/>
  <c r="W363" i="15" s="1"/>
  <c r="U362" i="15"/>
  <c r="O362" i="15"/>
  <c r="W362" i="15" s="1"/>
  <c r="U361" i="15"/>
  <c r="O361" i="15"/>
  <c r="W361" i="15" s="1"/>
  <c r="U360" i="15"/>
  <c r="O360" i="15"/>
  <c r="W360" i="15" s="1"/>
  <c r="U359" i="15"/>
  <c r="O359" i="15"/>
  <c r="W359" i="15" s="1"/>
  <c r="U358" i="15"/>
  <c r="O358" i="15"/>
  <c r="W358" i="15" s="1"/>
  <c r="U357" i="15"/>
  <c r="O357" i="15"/>
  <c r="W357" i="15" s="1"/>
  <c r="U356" i="15"/>
  <c r="O356" i="15"/>
  <c r="W356" i="15" s="1"/>
  <c r="U355" i="15"/>
  <c r="O355" i="15"/>
  <c r="W355" i="15" s="1"/>
  <c r="U354" i="15"/>
  <c r="O354" i="15"/>
  <c r="W354" i="15" s="1"/>
  <c r="U353" i="15"/>
  <c r="O353" i="15"/>
  <c r="W353" i="15" s="1"/>
  <c r="U352" i="15"/>
  <c r="O352" i="15"/>
  <c r="W352" i="15" s="1"/>
  <c r="U351" i="15"/>
  <c r="O351" i="15"/>
  <c r="W351" i="15" s="1"/>
  <c r="U350" i="15"/>
  <c r="O350" i="15"/>
  <c r="W350" i="15" s="1"/>
  <c r="U349" i="15"/>
  <c r="O349" i="15"/>
  <c r="W349" i="15" s="1"/>
  <c r="U348" i="15"/>
  <c r="O348" i="15"/>
  <c r="W348" i="15" s="1"/>
  <c r="U347" i="15"/>
  <c r="O347" i="15"/>
  <c r="W347" i="15" s="1"/>
  <c r="U346" i="15"/>
  <c r="O346" i="15"/>
  <c r="W346" i="15" s="1"/>
  <c r="U345" i="15"/>
  <c r="O345" i="15"/>
  <c r="W345" i="15" s="1"/>
  <c r="U344" i="15"/>
  <c r="O344" i="15"/>
  <c r="W344" i="15" s="1"/>
  <c r="U343" i="15"/>
  <c r="O343" i="15"/>
  <c r="W343" i="15" s="1"/>
  <c r="U342" i="15"/>
  <c r="O342" i="15"/>
  <c r="W342" i="15" s="1"/>
  <c r="U341" i="15"/>
  <c r="O341" i="15"/>
  <c r="W341" i="15" s="1"/>
  <c r="U340" i="15"/>
  <c r="O340" i="15"/>
  <c r="W340" i="15" s="1"/>
  <c r="U339" i="15"/>
  <c r="O339" i="15"/>
  <c r="W339" i="15" s="1"/>
  <c r="U338" i="15"/>
  <c r="O338" i="15"/>
  <c r="W338" i="15" s="1"/>
  <c r="U337" i="15"/>
  <c r="O337" i="15"/>
  <c r="W337" i="15" s="1"/>
  <c r="U336" i="15"/>
  <c r="O336" i="15"/>
  <c r="W336" i="15" s="1"/>
  <c r="U335" i="15"/>
  <c r="O335" i="15"/>
  <c r="W335" i="15" s="1"/>
  <c r="U334" i="15"/>
  <c r="O334" i="15"/>
  <c r="W334" i="15" s="1"/>
  <c r="U333" i="15"/>
  <c r="O333" i="15"/>
  <c r="W333" i="15" s="1"/>
  <c r="U332" i="15"/>
  <c r="O332" i="15"/>
  <c r="W332" i="15" s="1"/>
  <c r="U331" i="15"/>
  <c r="O331" i="15"/>
  <c r="W331" i="15" s="1"/>
  <c r="U330" i="15"/>
  <c r="O330" i="15"/>
  <c r="W330" i="15" s="1"/>
  <c r="U329" i="15"/>
  <c r="O329" i="15"/>
  <c r="W329" i="15" s="1"/>
  <c r="U328" i="15"/>
  <c r="O328" i="15"/>
  <c r="W328" i="15" s="1"/>
  <c r="U327" i="15"/>
  <c r="O327" i="15"/>
  <c r="W327" i="15" s="1"/>
  <c r="U326" i="15"/>
  <c r="O326" i="15"/>
  <c r="W326" i="15" s="1"/>
  <c r="U325" i="15"/>
  <c r="O325" i="15"/>
  <c r="W325" i="15" s="1"/>
  <c r="U324" i="15"/>
  <c r="O324" i="15"/>
  <c r="W324" i="15" s="1"/>
  <c r="U323" i="15"/>
  <c r="O323" i="15"/>
  <c r="W323" i="15" s="1"/>
  <c r="U322" i="15"/>
  <c r="O322" i="15"/>
  <c r="W322" i="15" s="1"/>
  <c r="U321" i="15"/>
  <c r="O321" i="15"/>
  <c r="W321" i="15" s="1"/>
  <c r="U320" i="15"/>
  <c r="O320" i="15"/>
  <c r="W320" i="15" s="1"/>
  <c r="U319" i="15"/>
  <c r="O319" i="15"/>
  <c r="W319" i="15" s="1"/>
  <c r="U318" i="15"/>
  <c r="O318" i="15"/>
  <c r="W318" i="15" s="1"/>
  <c r="U317" i="15"/>
  <c r="O317" i="15"/>
  <c r="W317" i="15" s="1"/>
  <c r="U316" i="15"/>
  <c r="O316" i="15"/>
  <c r="W316" i="15" s="1"/>
  <c r="U315" i="15"/>
  <c r="O315" i="15"/>
  <c r="W315" i="15" s="1"/>
  <c r="U314" i="15"/>
  <c r="O314" i="15"/>
  <c r="W314" i="15" s="1"/>
  <c r="U313" i="15"/>
  <c r="O313" i="15"/>
  <c r="W313" i="15" s="1"/>
  <c r="U312" i="15"/>
  <c r="O312" i="15"/>
  <c r="W312" i="15" s="1"/>
  <c r="U311" i="15"/>
  <c r="O311" i="15"/>
  <c r="W311" i="15" s="1"/>
  <c r="U310" i="15"/>
  <c r="O310" i="15"/>
  <c r="W310" i="15" s="1"/>
  <c r="U309" i="15"/>
  <c r="O309" i="15"/>
  <c r="W309" i="15" s="1"/>
  <c r="U308" i="15"/>
  <c r="O308" i="15"/>
  <c r="W308" i="15" s="1"/>
  <c r="U307" i="15"/>
  <c r="O307" i="15"/>
  <c r="W307" i="15" s="1"/>
  <c r="U306" i="15"/>
  <c r="O306" i="15"/>
  <c r="W306" i="15" s="1"/>
  <c r="U305" i="15"/>
  <c r="O305" i="15"/>
  <c r="W305" i="15" s="1"/>
  <c r="U304" i="15"/>
  <c r="O304" i="15"/>
  <c r="W304" i="15" s="1"/>
  <c r="U303" i="15"/>
  <c r="O303" i="15"/>
  <c r="W303" i="15" s="1"/>
  <c r="U302" i="15"/>
  <c r="O302" i="15"/>
  <c r="W302" i="15" s="1"/>
  <c r="U301" i="15"/>
  <c r="O301" i="15"/>
  <c r="W301" i="15" s="1"/>
  <c r="U300" i="15"/>
  <c r="O300" i="15"/>
  <c r="W300" i="15" s="1"/>
  <c r="U299" i="15"/>
  <c r="O299" i="15"/>
  <c r="W299" i="15" s="1"/>
  <c r="U298" i="15"/>
  <c r="O298" i="15"/>
  <c r="W298" i="15" s="1"/>
  <c r="U297" i="15"/>
  <c r="O297" i="15"/>
  <c r="W297" i="15" s="1"/>
  <c r="U296" i="15"/>
  <c r="O296" i="15"/>
  <c r="W296" i="15" s="1"/>
  <c r="U295" i="15"/>
  <c r="O295" i="15"/>
  <c r="W295" i="15" s="1"/>
  <c r="U294" i="15"/>
  <c r="O294" i="15"/>
  <c r="W294" i="15" s="1"/>
  <c r="U293" i="15"/>
  <c r="O293" i="15"/>
  <c r="W293" i="15" s="1"/>
  <c r="U292" i="15"/>
  <c r="O292" i="15"/>
  <c r="W292" i="15" s="1"/>
  <c r="U291" i="15"/>
  <c r="O291" i="15"/>
  <c r="W291" i="15" s="1"/>
  <c r="U290" i="15"/>
  <c r="O290" i="15"/>
  <c r="W290" i="15" s="1"/>
  <c r="U289" i="15"/>
  <c r="O289" i="15"/>
  <c r="W289" i="15" s="1"/>
  <c r="U288" i="15"/>
  <c r="O288" i="15"/>
  <c r="W288" i="15" s="1"/>
  <c r="U287" i="15"/>
  <c r="O287" i="15"/>
  <c r="W287" i="15" s="1"/>
  <c r="U286" i="15"/>
  <c r="O286" i="15"/>
  <c r="W286" i="15" s="1"/>
  <c r="U285" i="15"/>
  <c r="O285" i="15"/>
  <c r="W285" i="15" s="1"/>
  <c r="U284" i="15"/>
  <c r="O284" i="15"/>
  <c r="W284" i="15" s="1"/>
  <c r="U283" i="15"/>
  <c r="O283" i="15"/>
  <c r="W283" i="15" s="1"/>
  <c r="U282" i="15"/>
  <c r="O282" i="15"/>
  <c r="W282" i="15" s="1"/>
  <c r="U281" i="15"/>
  <c r="O281" i="15"/>
  <c r="W281" i="15" s="1"/>
  <c r="U280" i="15"/>
  <c r="O280" i="15"/>
  <c r="W280" i="15" s="1"/>
  <c r="U279" i="15"/>
  <c r="O279" i="15"/>
  <c r="W279" i="15" s="1"/>
  <c r="U278" i="15"/>
  <c r="O278" i="15"/>
  <c r="W278" i="15" s="1"/>
  <c r="U277" i="15"/>
  <c r="O277" i="15"/>
  <c r="W277" i="15" s="1"/>
  <c r="U276" i="15"/>
  <c r="O276" i="15"/>
  <c r="W276" i="15" s="1"/>
  <c r="U275" i="15"/>
  <c r="O275" i="15"/>
  <c r="W275" i="15" s="1"/>
  <c r="U274" i="15"/>
  <c r="O274" i="15"/>
  <c r="W274" i="15" s="1"/>
  <c r="U273" i="15"/>
  <c r="O273" i="15"/>
  <c r="W273" i="15" s="1"/>
  <c r="U272" i="15"/>
  <c r="O272" i="15"/>
  <c r="W272" i="15" s="1"/>
  <c r="U271" i="15"/>
  <c r="O271" i="15"/>
  <c r="W271" i="15" s="1"/>
  <c r="U270" i="15"/>
  <c r="O270" i="15"/>
  <c r="W270" i="15" s="1"/>
  <c r="U269" i="15"/>
  <c r="O269" i="15"/>
  <c r="W269" i="15" s="1"/>
  <c r="U268" i="15"/>
  <c r="O268" i="15"/>
  <c r="W268" i="15" s="1"/>
  <c r="U267" i="15"/>
  <c r="O267" i="15"/>
  <c r="W267" i="15" s="1"/>
  <c r="U266" i="15"/>
  <c r="O266" i="15"/>
  <c r="W266" i="15" s="1"/>
  <c r="U265" i="15"/>
  <c r="O265" i="15"/>
  <c r="W265" i="15" s="1"/>
  <c r="U264" i="15"/>
  <c r="O264" i="15"/>
  <c r="W264" i="15" s="1"/>
  <c r="U263" i="15"/>
  <c r="O263" i="15"/>
  <c r="W263" i="15" s="1"/>
  <c r="U262" i="15"/>
  <c r="O262" i="15"/>
  <c r="W262" i="15" s="1"/>
  <c r="U261" i="15"/>
  <c r="O261" i="15"/>
  <c r="W261" i="15" s="1"/>
  <c r="U260" i="15"/>
  <c r="O260" i="15"/>
  <c r="W260" i="15" s="1"/>
  <c r="U259" i="15"/>
  <c r="O259" i="15"/>
  <c r="W259" i="15" s="1"/>
  <c r="U258" i="15"/>
  <c r="O258" i="15"/>
  <c r="W258" i="15" s="1"/>
  <c r="U257" i="15"/>
  <c r="O257" i="15"/>
  <c r="W257" i="15" s="1"/>
  <c r="U256" i="15"/>
  <c r="O256" i="15"/>
  <c r="W256" i="15" s="1"/>
  <c r="U255" i="15"/>
  <c r="O255" i="15"/>
  <c r="W255" i="15" s="1"/>
  <c r="U254" i="15"/>
  <c r="O254" i="15"/>
  <c r="W254" i="15" s="1"/>
  <c r="U253" i="15"/>
  <c r="O253" i="15"/>
  <c r="W253" i="15" s="1"/>
  <c r="U252" i="15"/>
  <c r="O252" i="15"/>
  <c r="W252" i="15" s="1"/>
  <c r="U251" i="15"/>
  <c r="O251" i="15"/>
  <c r="W251" i="15" s="1"/>
  <c r="U250" i="15"/>
  <c r="O250" i="15"/>
  <c r="W250" i="15" s="1"/>
  <c r="U249" i="15"/>
  <c r="O249" i="15"/>
  <c r="W249" i="15" s="1"/>
  <c r="U248" i="15"/>
  <c r="O248" i="15"/>
  <c r="W248" i="15" s="1"/>
  <c r="U247" i="15"/>
  <c r="O247" i="15"/>
  <c r="W247" i="15" s="1"/>
  <c r="U246" i="15"/>
  <c r="O246" i="15"/>
  <c r="W246" i="15" s="1"/>
  <c r="U245" i="15"/>
  <c r="O245" i="15"/>
  <c r="W245" i="15" s="1"/>
  <c r="U244" i="15"/>
  <c r="O244" i="15"/>
  <c r="W244" i="15" s="1"/>
  <c r="U243" i="15"/>
  <c r="O243" i="15"/>
  <c r="W243" i="15" s="1"/>
  <c r="U242" i="15"/>
  <c r="O242" i="15"/>
  <c r="W242" i="15" s="1"/>
  <c r="W241" i="15"/>
  <c r="U241" i="15"/>
  <c r="O241" i="15"/>
  <c r="U240" i="15"/>
  <c r="O240" i="15"/>
  <c r="W240" i="15" s="1"/>
  <c r="U239" i="15"/>
  <c r="O239" i="15"/>
  <c r="W239" i="15" s="1"/>
  <c r="U238" i="15"/>
  <c r="O238" i="15"/>
  <c r="W238" i="15" s="1"/>
  <c r="U237" i="15"/>
  <c r="O237" i="15"/>
  <c r="W237" i="15" s="1"/>
  <c r="U236" i="15"/>
  <c r="O236" i="15"/>
  <c r="W236" i="15" s="1"/>
  <c r="U235" i="15"/>
  <c r="O235" i="15"/>
  <c r="W235" i="15" s="1"/>
  <c r="U234" i="15"/>
  <c r="O234" i="15"/>
  <c r="W234" i="15" s="1"/>
  <c r="U233" i="15"/>
  <c r="O233" i="15"/>
  <c r="W233" i="15" s="1"/>
  <c r="U232" i="15"/>
  <c r="O232" i="15"/>
  <c r="W232" i="15" s="1"/>
  <c r="U231" i="15"/>
  <c r="O231" i="15"/>
  <c r="W231" i="15" s="1"/>
  <c r="U230" i="15"/>
  <c r="O230" i="15"/>
  <c r="W230" i="15" s="1"/>
  <c r="U229" i="15"/>
  <c r="O229" i="15"/>
  <c r="W229" i="15" s="1"/>
  <c r="U228" i="15"/>
  <c r="O228" i="15"/>
  <c r="W228" i="15" s="1"/>
  <c r="U227" i="15"/>
  <c r="O227" i="15"/>
  <c r="W227" i="15" s="1"/>
  <c r="U226" i="15"/>
  <c r="O226" i="15"/>
  <c r="W226" i="15" s="1"/>
  <c r="U225" i="15"/>
  <c r="O225" i="15"/>
  <c r="W225" i="15" s="1"/>
  <c r="U224" i="15"/>
  <c r="O224" i="15"/>
  <c r="W224" i="15" s="1"/>
  <c r="U223" i="15"/>
  <c r="O223" i="15"/>
  <c r="W223" i="15" s="1"/>
  <c r="U222" i="15"/>
  <c r="O222" i="15"/>
  <c r="W222" i="15" s="1"/>
  <c r="U221" i="15"/>
  <c r="O221" i="15"/>
  <c r="W221" i="15" s="1"/>
  <c r="U220" i="15"/>
  <c r="O220" i="15"/>
  <c r="W220" i="15" s="1"/>
  <c r="U219" i="15"/>
  <c r="O219" i="15"/>
  <c r="W219" i="15" s="1"/>
  <c r="U218" i="15"/>
  <c r="O218" i="15"/>
  <c r="W218" i="15" s="1"/>
  <c r="U217" i="15"/>
  <c r="O217" i="15"/>
  <c r="W217" i="15" s="1"/>
  <c r="U216" i="15"/>
  <c r="O216" i="15"/>
  <c r="W216" i="15" s="1"/>
  <c r="U215" i="15"/>
  <c r="O215" i="15"/>
  <c r="W215" i="15" s="1"/>
  <c r="U214" i="15"/>
  <c r="O214" i="15"/>
  <c r="W214" i="15" s="1"/>
  <c r="U213" i="15"/>
  <c r="O213" i="15"/>
  <c r="W213" i="15" s="1"/>
  <c r="U212" i="15"/>
  <c r="O212" i="15"/>
  <c r="W212" i="15" s="1"/>
  <c r="U211" i="15"/>
  <c r="O211" i="15"/>
  <c r="W211" i="15" s="1"/>
  <c r="U210" i="15"/>
  <c r="O210" i="15"/>
  <c r="W210" i="15" s="1"/>
  <c r="U209" i="15"/>
  <c r="O209" i="15"/>
  <c r="W209" i="15" s="1"/>
  <c r="U208" i="15"/>
  <c r="O208" i="15"/>
  <c r="W208" i="15" s="1"/>
  <c r="U207" i="15"/>
  <c r="O207" i="15"/>
  <c r="W207" i="15" s="1"/>
  <c r="U206" i="15"/>
  <c r="O206" i="15"/>
  <c r="W206" i="15" s="1"/>
  <c r="U205" i="15"/>
  <c r="O205" i="15"/>
  <c r="W205" i="15" s="1"/>
  <c r="U204" i="15"/>
  <c r="O204" i="15"/>
  <c r="W204" i="15" s="1"/>
  <c r="U203" i="15"/>
  <c r="O203" i="15"/>
  <c r="W203" i="15" s="1"/>
  <c r="U202" i="15"/>
  <c r="O202" i="15"/>
  <c r="W202" i="15" s="1"/>
  <c r="U201" i="15"/>
  <c r="O201" i="15"/>
  <c r="W201" i="15" s="1"/>
  <c r="U200" i="15"/>
  <c r="O200" i="15"/>
  <c r="W200" i="15" s="1"/>
  <c r="U199" i="15"/>
  <c r="O199" i="15"/>
  <c r="W199" i="15" s="1"/>
  <c r="U198" i="15"/>
  <c r="O198" i="15"/>
  <c r="W198" i="15" s="1"/>
  <c r="U197" i="15"/>
  <c r="O197" i="15"/>
  <c r="W197" i="15" s="1"/>
  <c r="U196" i="15"/>
  <c r="O196" i="15"/>
  <c r="W196" i="15" s="1"/>
  <c r="U195" i="15"/>
  <c r="O195" i="15"/>
  <c r="W195" i="15" s="1"/>
  <c r="U194" i="15"/>
  <c r="O194" i="15"/>
  <c r="W194" i="15" s="1"/>
  <c r="U193" i="15"/>
  <c r="O193" i="15"/>
  <c r="W193" i="15" s="1"/>
  <c r="U192" i="15"/>
  <c r="O192" i="15"/>
  <c r="W192" i="15" s="1"/>
  <c r="U191" i="15"/>
  <c r="O191" i="15"/>
  <c r="W191" i="15" s="1"/>
  <c r="U190" i="15"/>
  <c r="O190" i="15"/>
  <c r="W190" i="15" s="1"/>
  <c r="U189" i="15"/>
  <c r="O189" i="15"/>
  <c r="W189" i="15" s="1"/>
  <c r="U188" i="15"/>
  <c r="O188" i="15"/>
  <c r="W188" i="15" s="1"/>
  <c r="U187" i="15"/>
  <c r="O187" i="15"/>
  <c r="W187" i="15" s="1"/>
  <c r="U186" i="15"/>
  <c r="O186" i="15"/>
  <c r="W186" i="15" s="1"/>
  <c r="U185" i="15"/>
  <c r="O185" i="15"/>
  <c r="W185" i="15" s="1"/>
  <c r="U184" i="15"/>
  <c r="O184" i="15"/>
  <c r="W184" i="15" s="1"/>
  <c r="U183" i="15"/>
  <c r="O183" i="15"/>
  <c r="W183" i="15" s="1"/>
  <c r="U182" i="15"/>
  <c r="O182" i="15"/>
  <c r="W182" i="15" s="1"/>
  <c r="U181" i="15"/>
  <c r="O181" i="15"/>
  <c r="W181" i="15" s="1"/>
  <c r="U180" i="15"/>
  <c r="O180" i="15"/>
  <c r="W180" i="15" s="1"/>
  <c r="U179" i="15"/>
  <c r="O179" i="15"/>
  <c r="W179" i="15" s="1"/>
  <c r="U178" i="15"/>
  <c r="O178" i="15"/>
  <c r="W178" i="15" s="1"/>
  <c r="U177" i="15"/>
  <c r="O177" i="15"/>
  <c r="W177" i="15" s="1"/>
  <c r="U176" i="15"/>
  <c r="O176" i="15"/>
  <c r="W176" i="15" s="1"/>
  <c r="U175" i="15"/>
  <c r="O175" i="15"/>
  <c r="W175" i="15" s="1"/>
  <c r="U174" i="15"/>
  <c r="O174" i="15"/>
  <c r="W174" i="15" s="1"/>
  <c r="U173" i="15"/>
  <c r="O173" i="15"/>
  <c r="W173" i="15" s="1"/>
  <c r="U172" i="15"/>
  <c r="O172" i="15"/>
  <c r="W172" i="15" s="1"/>
  <c r="U171" i="15"/>
  <c r="O171" i="15"/>
  <c r="W171" i="15" s="1"/>
  <c r="U170" i="15"/>
  <c r="O170" i="15"/>
  <c r="W170" i="15" s="1"/>
  <c r="U169" i="15"/>
  <c r="O169" i="15"/>
  <c r="W169" i="15" s="1"/>
  <c r="U168" i="15"/>
  <c r="O168" i="15"/>
  <c r="W168" i="15" s="1"/>
  <c r="U167" i="15"/>
  <c r="O167" i="15"/>
  <c r="W167" i="15" s="1"/>
  <c r="U166" i="15"/>
  <c r="O166" i="15"/>
  <c r="W166" i="15" s="1"/>
  <c r="U165" i="15"/>
  <c r="O165" i="15"/>
  <c r="W165" i="15" s="1"/>
  <c r="U164" i="15"/>
  <c r="O164" i="15"/>
  <c r="W164" i="15" s="1"/>
  <c r="U163" i="15"/>
  <c r="O163" i="15"/>
  <c r="W163" i="15" s="1"/>
  <c r="U162" i="15"/>
  <c r="O162" i="15"/>
  <c r="W162" i="15" s="1"/>
  <c r="U161" i="15"/>
  <c r="O161" i="15"/>
  <c r="W161" i="15" s="1"/>
  <c r="U160" i="15"/>
  <c r="O160" i="15"/>
  <c r="W160" i="15" s="1"/>
  <c r="U159" i="15"/>
  <c r="O159" i="15"/>
  <c r="W159" i="15" s="1"/>
  <c r="U158" i="15"/>
  <c r="O158" i="15"/>
  <c r="W158" i="15" s="1"/>
  <c r="U157" i="15"/>
  <c r="O157" i="15"/>
  <c r="W157" i="15" s="1"/>
  <c r="U156" i="15"/>
  <c r="O156" i="15"/>
  <c r="W156" i="15" s="1"/>
  <c r="U155" i="15"/>
  <c r="O155" i="15"/>
  <c r="W155" i="15" s="1"/>
  <c r="U154" i="15"/>
  <c r="O154" i="15"/>
  <c r="W154" i="15" s="1"/>
  <c r="U153" i="15"/>
  <c r="O153" i="15"/>
  <c r="W153" i="15" s="1"/>
  <c r="U152" i="15"/>
  <c r="O152" i="15"/>
  <c r="W152" i="15" s="1"/>
  <c r="U151" i="15"/>
  <c r="O151" i="15"/>
  <c r="W151" i="15" s="1"/>
  <c r="U150" i="15"/>
  <c r="O150" i="15"/>
  <c r="W150" i="15" s="1"/>
  <c r="U149" i="15"/>
  <c r="O149" i="15"/>
  <c r="W149" i="15" s="1"/>
  <c r="U148" i="15"/>
  <c r="O148" i="15"/>
  <c r="W148" i="15" s="1"/>
  <c r="U147" i="15"/>
  <c r="O147" i="15"/>
  <c r="W147" i="15" s="1"/>
  <c r="U146" i="15"/>
  <c r="O146" i="15"/>
  <c r="W146" i="15" s="1"/>
  <c r="U145" i="15"/>
  <c r="O145" i="15"/>
  <c r="W145" i="15" s="1"/>
  <c r="U144" i="15"/>
  <c r="O144" i="15"/>
  <c r="W144" i="15" s="1"/>
  <c r="U143" i="15"/>
  <c r="O143" i="15"/>
  <c r="W143" i="15" s="1"/>
  <c r="U142" i="15"/>
  <c r="O142" i="15"/>
  <c r="W142" i="15" s="1"/>
  <c r="U141" i="15"/>
  <c r="O141" i="15"/>
  <c r="W141" i="15" s="1"/>
  <c r="U140" i="15"/>
  <c r="O140" i="15"/>
  <c r="W140" i="15" s="1"/>
  <c r="U139" i="15"/>
  <c r="O139" i="15"/>
  <c r="W139" i="15" s="1"/>
  <c r="U138" i="15"/>
  <c r="O138" i="15"/>
  <c r="W138" i="15" s="1"/>
  <c r="U137" i="15"/>
  <c r="O137" i="15"/>
  <c r="W137" i="15" s="1"/>
  <c r="U136" i="15"/>
  <c r="O136" i="15"/>
  <c r="W136" i="15" s="1"/>
  <c r="U135" i="15"/>
  <c r="O135" i="15"/>
  <c r="W135" i="15" s="1"/>
  <c r="U134" i="15"/>
  <c r="O134" i="15"/>
  <c r="W134" i="15" s="1"/>
  <c r="U133" i="15"/>
  <c r="O133" i="15"/>
  <c r="W133" i="15" s="1"/>
  <c r="U132" i="15"/>
  <c r="O132" i="15"/>
  <c r="W132" i="15" s="1"/>
  <c r="U131" i="15"/>
  <c r="O131" i="15"/>
  <c r="W131" i="15" s="1"/>
  <c r="U130" i="15"/>
  <c r="O130" i="15"/>
  <c r="W130" i="15" s="1"/>
  <c r="U129" i="15"/>
  <c r="O129" i="15"/>
  <c r="W129" i="15" s="1"/>
  <c r="U128" i="15"/>
  <c r="O128" i="15"/>
  <c r="W128" i="15" s="1"/>
  <c r="U127" i="15"/>
  <c r="O127" i="15"/>
  <c r="W127" i="15" s="1"/>
  <c r="U126" i="15"/>
  <c r="O126" i="15"/>
  <c r="W126" i="15" s="1"/>
  <c r="U125" i="15"/>
  <c r="O125" i="15"/>
  <c r="W125" i="15" s="1"/>
  <c r="U124" i="15"/>
  <c r="O124" i="15"/>
  <c r="W124" i="15" s="1"/>
  <c r="U123" i="15"/>
  <c r="O123" i="15"/>
  <c r="W123" i="15" s="1"/>
  <c r="U122" i="15"/>
  <c r="O122" i="15"/>
  <c r="W122" i="15" s="1"/>
  <c r="U121" i="15"/>
  <c r="O121" i="15"/>
  <c r="W121" i="15" s="1"/>
  <c r="U120" i="15"/>
  <c r="O120" i="15"/>
  <c r="W120" i="15" s="1"/>
  <c r="U119" i="15"/>
  <c r="O119" i="15"/>
  <c r="W119" i="15" s="1"/>
  <c r="U118" i="15"/>
  <c r="O118" i="15"/>
  <c r="W118" i="15" s="1"/>
  <c r="U117" i="15"/>
  <c r="O117" i="15"/>
  <c r="W117" i="15" s="1"/>
  <c r="U116" i="15"/>
  <c r="O116" i="15"/>
  <c r="U115" i="15"/>
  <c r="O115" i="15"/>
  <c r="W115" i="15" s="1"/>
  <c r="U114" i="15"/>
  <c r="O114" i="15"/>
  <c r="W114" i="15" s="1"/>
  <c r="U113" i="15"/>
  <c r="O113" i="15"/>
  <c r="W113" i="15" s="1"/>
  <c r="U112" i="15"/>
  <c r="O112" i="15"/>
  <c r="W112" i="15" s="1"/>
  <c r="U111" i="15"/>
  <c r="O111" i="15"/>
  <c r="W111" i="15" s="1"/>
  <c r="U110" i="15"/>
  <c r="O110" i="15"/>
  <c r="W110" i="15" s="1"/>
  <c r="U109" i="15"/>
  <c r="O109" i="15"/>
  <c r="W109" i="15" s="1"/>
  <c r="U108" i="15"/>
  <c r="O108" i="15"/>
  <c r="W108" i="15" s="1"/>
  <c r="U107" i="15"/>
  <c r="O107" i="15"/>
  <c r="W107" i="15" s="1"/>
  <c r="U106" i="15"/>
  <c r="O106" i="15"/>
  <c r="W106" i="15" s="1"/>
  <c r="U105" i="15"/>
  <c r="O105" i="15"/>
  <c r="W105" i="15" s="1"/>
  <c r="U104" i="15"/>
  <c r="O104" i="15"/>
  <c r="W104" i="15" s="1"/>
  <c r="U103" i="15"/>
  <c r="O103" i="15"/>
  <c r="W103" i="15" s="1"/>
  <c r="U102" i="15"/>
  <c r="O102" i="15"/>
  <c r="W102" i="15" s="1"/>
  <c r="U101" i="15"/>
  <c r="O101" i="15"/>
  <c r="W101" i="15" s="1"/>
  <c r="U100" i="15"/>
  <c r="O100" i="15"/>
  <c r="W100" i="15" s="1"/>
  <c r="U99" i="15"/>
  <c r="O99" i="15"/>
  <c r="W99" i="15" s="1"/>
  <c r="U98" i="15"/>
  <c r="O98" i="15"/>
  <c r="W98" i="15" s="1"/>
  <c r="U97" i="15"/>
  <c r="O97" i="15"/>
  <c r="W97" i="15" s="1"/>
  <c r="U96" i="15"/>
  <c r="O96" i="15"/>
  <c r="W96" i="15" s="1"/>
  <c r="U95" i="15"/>
  <c r="O95" i="15"/>
  <c r="W95" i="15" s="1"/>
  <c r="U94" i="15"/>
  <c r="O94" i="15"/>
  <c r="W94" i="15" s="1"/>
  <c r="U93" i="15"/>
  <c r="O93" i="15"/>
  <c r="W93" i="15" s="1"/>
  <c r="U92" i="15"/>
  <c r="O92" i="15"/>
  <c r="W92" i="15" s="1"/>
  <c r="U91" i="15"/>
  <c r="O91" i="15"/>
  <c r="W91" i="15" s="1"/>
  <c r="U90" i="15"/>
  <c r="O90" i="15"/>
  <c r="W90" i="15" s="1"/>
  <c r="U89" i="15"/>
  <c r="O89" i="15"/>
  <c r="W89" i="15" s="1"/>
  <c r="U88" i="15"/>
  <c r="O88" i="15"/>
  <c r="W88" i="15" s="1"/>
  <c r="U87" i="15"/>
  <c r="O87" i="15"/>
  <c r="W87" i="15" s="1"/>
  <c r="U86" i="15"/>
  <c r="O86" i="15"/>
  <c r="W86" i="15" s="1"/>
  <c r="U85" i="15"/>
  <c r="O85" i="15"/>
  <c r="W85" i="15" s="1"/>
  <c r="U84" i="15"/>
  <c r="O84" i="15"/>
  <c r="W84" i="15" s="1"/>
  <c r="U83" i="15"/>
  <c r="O83" i="15"/>
  <c r="W83" i="15" s="1"/>
  <c r="U82" i="15"/>
  <c r="O82" i="15"/>
  <c r="W82" i="15" s="1"/>
  <c r="U81" i="15"/>
  <c r="O81" i="15"/>
  <c r="W81" i="15" s="1"/>
  <c r="U80" i="15"/>
  <c r="O80" i="15"/>
  <c r="W80" i="15" s="1"/>
  <c r="U79" i="15"/>
  <c r="O79" i="15"/>
  <c r="W79" i="15" s="1"/>
  <c r="U78" i="15"/>
  <c r="O78" i="15"/>
  <c r="W78" i="15" s="1"/>
  <c r="U77" i="15"/>
  <c r="O77" i="15"/>
  <c r="W77" i="15" s="1"/>
  <c r="U76" i="15"/>
  <c r="O76" i="15"/>
  <c r="W76" i="15" s="1"/>
  <c r="U75" i="15"/>
  <c r="O75" i="15"/>
  <c r="W75" i="15" s="1"/>
  <c r="U74" i="15"/>
  <c r="O74" i="15"/>
  <c r="W74" i="15" s="1"/>
  <c r="U73" i="15"/>
  <c r="O73" i="15"/>
  <c r="W73" i="15" s="1"/>
  <c r="U72" i="15"/>
  <c r="O72" i="15"/>
  <c r="W72" i="15" s="1"/>
  <c r="U71" i="15"/>
  <c r="O71" i="15"/>
  <c r="W71" i="15" s="1"/>
  <c r="U70" i="15"/>
  <c r="O70" i="15"/>
  <c r="W70" i="15" s="1"/>
  <c r="U69" i="15"/>
  <c r="O69" i="15"/>
  <c r="W69" i="15" s="1"/>
  <c r="U68" i="15"/>
  <c r="O68" i="15"/>
  <c r="W68" i="15" s="1"/>
  <c r="U67" i="15"/>
  <c r="O67" i="15"/>
  <c r="W67" i="15" s="1"/>
  <c r="U66" i="15"/>
  <c r="O66" i="15"/>
  <c r="W66" i="15" s="1"/>
  <c r="U65" i="15"/>
  <c r="O65" i="15"/>
  <c r="W65" i="15" s="1"/>
  <c r="U64" i="15"/>
  <c r="O64" i="15"/>
  <c r="W64" i="15" s="1"/>
  <c r="U63" i="15"/>
  <c r="O63" i="15"/>
  <c r="W63" i="15" s="1"/>
  <c r="U62" i="15"/>
  <c r="O62" i="15"/>
  <c r="W62" i="15" s="1"/>
  <c r="U61" i="15"/>
  <c r="O61" i="15"/>
  <c r="W61" i="15" s="1"/>
  <c r="U60" i="15"/>
  <c r="O60" i="15"/>
  <c r="W60" i="15" s="1"/>
  <c r="U59" i="15"/>
  <c r="O59" i="15"/>
  <c r="W59" i="15" s="1"/>
  <c r="U58" i="15"/>
  <c r="O58" i="15"/>
  <c r="W58" i="15" s="1"/>
  <c r="U57" i="15"/>
  <c r="O57" i="15"/>
  <c r="W57" i="15" s="1"/>
  <c r="U56" i="15"/>
  <c r="O56" i="15"/>
  <c r="W56" i="15" s="1"/>
  <c r="U55" i="15"/>
  <c r="O55" i="15"/>
  <c r="W55" i="15" s="1"/>
  <c r="U54" i="15"/>
  <c r="O54" i="15"/>
  <c r="W54" i="15" s="1"/>
  <c r="U53" i="15"/>
  <c r="O53" i="15"/>
  <c r="W53" i="15" s="1"/>
  <c r="U52" i="15"/>
  <c r="O52" i="15"/>
  <c r="W52" i="15" s="1"/>
  <c r="U51" i="15"/>
  <c r="O51" i="15"/>
  <c r="W51" i="15" s="1"/>
  <c r="U50" i="15"/>
  <c r="O50" i="15"/>
  <c r="W50" i="15" s="1"/>
  <c r="U49" i="15"/>
  <c r="O49" i="15"/>
  <c r="W49" i="15" s="1"/>
  <c r="U48" i="15"/>
  <c r="O48" i="15"/>
  <c r="W48" i="15" s="1"/>
  <c r="U47" i="15"/>
  <c r="O47" i="15"/>
  <c r="W47" i="15" s="1"/>
  <c r="U46" i="15"/>
  <c r="O46" i="15"/>
  <c r="W46" i="15" s="1"/>
  <c r="U45" i="15"/>
  <c r="O45" i="15"/>
  <c r="W45" i="15" s="1"/>
  <c r="U44" i="15"/>
  <c r="O44" i="15"/>
  <c r="A13" i="14"/>
  <c r="A12" i="14"/>
  <c r="A11" i="14"/>
  <c r="A10" i="14"/>
  <c r="A9" i="14"/>
  <c r="A8" i="14"/>
  <c r="A7" i="14"/>
  <c r="A6" i="14"/>
  <c r="A5" i="14"/>
  <c r="A4" i="14"/>
  <c r="B3" i="14"/>
  <c r="A3" i="14"/>
  <c r="A2" i="14"/>
  <c r="A38" i="13"/>
  <c r="A37" i="13"/>
  <c r="A36" i="13"/>
  <c r="A35" i="13"/>
  <c r="A34" i="13"/>
  <c r="A33" i="13"/>
  <c r="A32" i="13"/>
  <c r="A31" i="13"/>
  <c r="A30" i="13"/>
  <c r="A26" i="13"/>
  <c r="A25" i="13"/>
  <c r="A24" i="13"/>
  <c r="A23" i="13"/>
  <c r="A22" i="13"/>
  <c r="A21" i="13"/>
  <c r="A20" i="13"/>
  <c r="A19" i="13"/>
  <c r="A18" i="13"/>
  <c r="A17" i="13"/>
  <c r="A16" i="13"/>
  <c r="A15" i="13"/>
  <c r="A14" i="13"/>
  <c r="A13" i="13"/>
  <c r="A12" i="13"/>
  <c r="A11" i="13"/>
  <c r="A10" i="13"/>
  <c r="A9" i="13"/>
  <c r="A8" i="13"/>
  <c r="A7" i="13"/>
  <c r="A6" i="13"/>
  <c r="A5" i="13"/>
  <c r="A4" i="13"/>
  <c r="B3" i="13"/>
  <c r="A3" i="13"/>
  <c r="A2" i="13"/>
  <c r="E56" i="12"/>
  <c r="D56" i="12"/>
  <c r="C56" i="12"/>
  <c r="B56" i="12"/>
  <c r="A56" i="12"/>
  <c r="C52" i="12"/>
  <c r="B52" i="12"/>
  <c r="A52" i="12"/>
  <c r="C51" i="12"/>
  <c r="B51" i="12"/>
  <c r="A51" i="12"/>
  <c r="D47" i="12"/>
  <c r="A47" i="12"/>
  <c r="C43" i="12"/>
  <c r="B43" i="12"/>
  <c r="D43" i="12" s="1"/>
  <c r="A43" i="12"/>
  <c r="C40" i="12"/>
  <c r="C47" i="12" s="1"/>
  <c r="B40" i="12"/>
  <c r="A40" i="12"/>
  <c r="D36" i="12"/>
  <c r="B36" i="12"/>
  <c r="A36" i="12"/>
  <c r="A32" i="12"/>
  <c r="E28" i="12"/>
  <c r="C28" i="12"/>
  <c r="A28" i="12"/>
  <c r="E23" i="12"/>
  <c r="C23" i="12"/>
  <c r="E8" i="12" s="1"/>
  <c r="D18" i="12"/>
  <c r="C18" i="12"/>
  <c r="D3" i="12"/>
  <c r="G74" i="11"/>
  <c r="G73" i="11"/>
  <c r="G72" i="11"/>
  <c r="G71" i="11"/>
  <c r="G70" i="11"/>
  <c r="G69" i="11"/>
  <c r="G68" i="11"/>
  <c r="G67" i="11"/>
  <c r="G66" i="11"/>
  <c r="G65" i="11"/>
  <c r="G64" i="11"/>
  <c r="G63" i="11"/>
  <c r="G62" i="11"/>
  <c r="G61" i="11"/>
  <c r="G60" i="11"/>
  <c r="G59" i="11"/>
  <c r="G58" i="11"/>
  <c r="G57" i="11"/>
  <c r="G56" i="11"/>
  <c r="G55" i="11"/>
  <c r="G54" i="11"/>
  <c r="G53" i="11"/>
  <c r="G52" i="11"/>
  <c r="G51" i="11"/>
  <c r="G50" i="11"/>
  <c r="G49" i="11"/>
  <c r="G48" i="11"/>
  <c r="G47" i="11"/>
  <c r="G46" i="11"/>
  <c r="G45" i="11"/>
  <c r="G44" i="11"/>
  <c r="G43" i="11"/>
  <c r="G42" i="11"/>
  <c r="G41" i="11"/>
  <c r="G40" i="11"/>
  <c r="G39" i="11"/>
  <c r="G38" i="11"/>
  <c r="G37" i="11"/>
  <c r="G36" i="11"/>
  <c r="G35" i="11"/>
  <c r="G34" i="11"/>
  <c r="G33" i="11"/>
  <c r="G32" i="11"/>
  <c r="G31" i="11"/>
  <c r="G30" i="11"/>
  <c r="G29" i="11"/>
  <c r="G28" i="11"/>
  <c r="G27" i="11"/>
  <c r="G26" i="11"/>
  <c r="G25" i="11"/>
  <c r="G24" i="11"/>
  <c r="G23" i="11"/>
  <c r="G22" i="11"/>
  <c r="G21" i="11"/>
  <c r="G20" i="11"/>
  <c r="G19" i="11"/>
  <c r="G18" i="11"/>
  <c r="G17" i="11"/>
  <c r="G16" i="11"/>
  <c r="G15" i="11"/>
  <c r="G14" i="11"/>
  <c r="G13" i="11"/>
  <c r="G12" i="11"/>
  <c r="G11" i="11"/>
  <c r="G10" i="11"/>
  <c r="G9" i="11"/>
  <c r="G8" i="11"/>
  <c r="G7" i="11"/>
  <c r="G6" i="11"/>
  <c r="G5" i="11"/>
  <c r="G4" i="11"/>
  <c r="H1830" i="10"/>
  <c r="H1829" i="10"/>
  <c r="H1828" i="10"/>
  <c r="H1827" i="10"/>
  <c r="H1826" i="10"/>
  <c r="H1825" i="10"/>
  <c r="H1824" i="10"/>
  <c r="H1823" i="10"/>
  <c r="H1822" i="10"/>
  <c r="H1821" i="10"/>
  <c r="H1820" i="10"/>
  <c r="H1819" i="10"/>
  <c r="H1818" i="10"/>
  <c r="H1817" i="10"/>
  <c r="H1816" i="10"/>
  <c r="H1815" i="10"/>
  <c r="H1814" i="10"/>
  <c r="H1813" i="10"/>
  <c r="H1812" i="10"/>
  <c r="H1811" i="10"/>
  <c r="H1810" i="10"/>
  <c r="H1809" i="10"/>
  <c r="H1808" i="10"/>
  <c r="H1807" i="10"/>
  <c r="H1806" i="10"/>
  <c r="H1805" i="10"/>
  <c r="H1804" i="10"/>
  <c r="H1803" i="10"/>
  <c r="H1802" i="10"/>
  <c r="H1801" i="10"/>
  <c r="H1800" i="10"/>
  <c r="H1799" i="10"/>
  <c r="H1798" i="10"/>
  <c r="H1797" i="10"/>
  <c r="H1796" i="10"/>
  <c r="H1795" i="10"/>
  <c r="H1794" i="10"/>
  <c r="H1793" i="10"/>
  <c r="H1792" i="10"/>
  <c r="H1791" i="10"/>
  <c r="H1790" i="10"/>
  <c r="H1789" i="10"/>
  <c r="H1788" i="10"/>
  <c r="H1787" i="10"/>
  <c r="H1786" i="10"/>
  <c r="H1785" i="10"/>
  <c r="H1784" i="10"/>
  <c r="H1783" i="10"/>
  <c r="H1782" i="10"/>
  <c r="H1781" i="10"/>
  <c r="H1780" i="10"/>
  <c r="H1779" i="10"/>
  <c r="H1778" i="10"/>
  <c r="H1777" i="10"/>
  <c r="H1776" i="10"/>
  <c r="H1775" i="10"/>
  <c r="H1774" i="10"/>
  <c r="H1773" i="10"/>
  <c r="H1772" i="10"/>
  <c r="H1771" i="10"/>
  <c r="J1770" i="10"/>
  <c r="I1770" i="10"/>
  <c r="K1770" i="10" s="1"/>
  <c r="H1770" i="10"/>
  <c r="J1769" i="10"/>
  <c r="I1769" i="10"/>
  <c r="K1769" i="10" s="1"/>
  <c r="H1769" i="10"/>
  <c r="J1768" i="10"/>
  <c r="I1768" i="10"/>
  <c r="K1768" i="10" s="1"/>
  <c r="H1768" i="10"/>
  <c r="J1767" i="10"/>
  <c r="I1767" i="10"/>
  <c r="K1767" i="10" s="1"/>
  <c r="H1767" i="10"/>
  <c r="J1766" i="10"/>
  <c r="I1766" i="10"/>
  <c r="K1766" i="10" s="1"/>
  <c r="H1766" i="10"/>
  <c r="J1765" i="10"/>
  <c r="I1765" i="10"/>
  <c r="K1765" i="10" s="1"/>
  <c r="H1765" i="10"/>
  <c r="J1764" i="10"/>
  <c r="I1764" i="10"/>
  <c r="K1764" i="10" s="1"/>
  <c r="H1764" i="10"/>
  <c r="J1763" i="10"/>
  <c r="I1763" i="10"/>
  <c r="K1763" i="10" s="1"/>
  <c r="H1763" i="10"/>
  <c r="J1762" i="10"/>
  <c r="I1762" i="10"/>
  <c r="K1762" i="10" s="1"/>
  <c r="H1762" i="10"/>
  <c r="J1761" i="10"/>
  <c r="I1761" i="10"/>
  <c r="K1761" i="10" s="1"/>
  <c r="H1761" i="10"/>
  <c r="J1760" i="10"/>
  <c r="I1760" i="10"/>
  <c r="K1760" i="10" s="1"/>
  <c r="H1760" i="10"/>
  <c r="J1759" i="10"/>
  <c r="I1759" i="10"/>
  <c r="K1759" i="10" s="1"/>
  <c r="H1759" i="10"/>
  <c r="J1758" i="10"/>
  <c r="I1758" i="10"/>
  <c r="K1758" i="10" s="1"/>
  <c r="H1758" i="10"/>
  <c r="J1756" i="10"/>
  <c r="I1756" i="10"/>
  <c r="K1756" i="10" s="1"/>
  <c r="H1756" i="10"/>
  <c r="J1757" i="10"/>
  <c r="I1757" i="10"/>
  <c r="K1757" i="10" s="1"/>
  <c r="H1757" i="10"/>
  <c r="J1755" i="10"/>
  <c r="I1755" i="10"/>
  <c r="K1755" i="10" s="1"/>
  <c r="H1755" i="10"/>
  <c r="J1754" i="10"/>
  <c r="I1754" i="10"/>
  <c r="K1754" i="10" s="1"/>
  <c r="H1754" i="10"/>
  <c r="J1753" i="10"/>
  <c r="I1753" i="10"/>
  <c r="K1753" i="10" s="1"/>
  <c r="H1753" i="10"/>
  <c r="J1752" i="10"/>
  <c r="I1752" i="10"/>
  <c r="K1752" i="10" s="1"/>
  <c r="H1752" i="10"/>
  <c r="J1751" i="10"/>
  <c r="I1751" i="10"/>
  <c r="K1751" i="10" s="1"/>
  <c r="H1751" i="10"/>
  <c r="J1750" i="10"/>
  <c r="I1750" i="10"/>
  <c r="K1750" i="10" s="1"/>
  <c r="H1750" i="10"/>
  <c r="J1749" i="10"/>
  <c r="I1749" i="10"/>
  <c r="K1749" i="10" s="1"/>
  <c r="H1749" i="10"/>
  <c r="J1748" i="10"/>
  <c r="I1748" i="10"/>
  <c r="K1748" i="10" s="1"/>
  <c r="H1748" i="10"/>
  <c r="J1747" i="10"/>
  <c r="I1747" i="10"/>
  <c r="K1747" i="10" s="1"/>
  <c r="H1747" i="10"/>
  <c r="J1746" i="10"/>
  <c r="I1746" i="10"/>
  <c r="K1746" i="10" s="1"/>
  <c r="H1746" i="10"/>
  <c r="J1745" i="10"/>
  <c r="I1745" i="10"/>
  <c r="K1745" i="10" s="1"/>
  <c r="H1745" i="10"/>
  <c r="J1744" i="10"/>
  <c r="I1744" i="10"/>
  <c r="K1744" i="10" s="1"/>
  <c r="H1744" i="10"/>
  <c r="J1743" i="10"/>
  <c r="I1743" i="10"/>
  <c r="K1743" i="10" s="1"/>
  <c r="H1743" i="10"/>
  <c r="J1742" i="10"/>
  <c r="I1742" i="10"/>
  <c r="K1742" i="10" s="1"/>
  <c r="H1742" i="10"/>
  <c r="J1741" i="10"/>
  <c r="I1741" i="10"/>
  <c r="K1741" i="10" s="1"/>
  <c r="H1741" i="10"/>
  <c r="J1740" i="10"/>
  <c r="I1740" i="10"/>
  <c r="K1740" i="10" s="1"/>
  <c r="H1740" i="10"/>
  <c r="J1739" i="10"/>
  <c r="I1739" i="10"/>
  <c r="K1739" i="10" s="1"/>
  <c r="H1739" i="10"/>
  <c r="J1738" i="10"/>
  <c r="I1738" i="10"/>
  <c r="K1738" i="10" s="1"/>
  <c r="H1738" i="10"/>
  <c r="J1737" i="10"/>
  <c r="I1737" i="10"/>
  <c r="K1737" i="10" s="1"/>
  <c r="H1737" i="10"/>
  <c r="J1736" i="10"/>
  <c r="I1736" i="10"/>
  <c r="K1736" i="10" s="1"/>
  <c r="H1736" i="10"/>
  <c r="J1735" i="10"/>
  <c r="I1735" i="10"/>
  <c r="K1735" i="10" s="1"/>
  <c r="H1735" i="10"/>
  <c r="J1734" i="10"/>
  <c r="I1734" i="10"/>
  <c r="K1734" i="10" s="1"/>
  <c r="H1734" i="10"/>
  <c r="J1733" i="10"/>
  <c r="I1733" i="10"/>
  <c r="K1733" i="10" s="1"/>
  <c r="H1733" i="10"/>
  <c r="J1731" i="10"/>
  <c r="I1731" i="10"/>
  <c r="K1731" i="10" s="1"/>
  <c r="H1731" i="10"/>
  <c r="J1732" i="10"/>
  <c r="I1732" i="10"/>
  <c r="K1732" i="10" s="1"/>
  <c r="H1732" i="10"/>
  <c r="J1730" i="10"/>
  <c r="I1730" i="10"/>
  <c r="K1730" i="10" s="1"/>
  <c r="H1730" i="10"/>
  <c r="J1729" i="10"/>
  <c r="I1729" i="10"/>
  <c r="K1729" i="10" s="1"/>
  <c r="H1729" i="10"/>
  <c r="J1728" i="10"/>
  <c r="I1728" i="10"/>
  <c r="K1728" i="10" s="1"/>
  <c r="H1728" i="10"/>
  <c r="J1727" i="10"/>
  <c r="I1727" i="10"/>
  <c r="K1727" i="10" s="1"/>
  <c r="H1727" i="10"/>
  <c r="J1726" i="10"/>
  <c r="I1726" i="10"/>
  <c r="K1726" i="10" s="1"/>
  <c r="H1726" i="10"/>
  <c r="J1725" i="10"/>
  <c r="I1725" i="10"/>
  <c r="K1725" i="10" s="1"/>
  <c r="H1725" i="10"/>
  <c r="J1724" i="10"/>
  <c r="I1724" i="10"/>
  <c r="K1724" i="10" s="1"/>
  <c r="H1724" i="10"/>
  <c r="J1723" i="10"/>
  <c r="I1723" i="10"/>
  <c r="K1723" i="10" s="1"/>
  <c r="H1723" i="10"/>
  <c r="J1722" i="10"/>
  <c r="I1722" i="10"/>
  <c r="K1722" i="10" s="1"/>
  <c r="H1722" i="10"/>
  <c r="J1721" i="10"/>
  <c r="I1721" i="10"/>
  <c r="K1721" i="10" s="1"/>
  <c r="H1721" i="10"/>
  <c r="J1720" i="10"/>
  <c r="I1720" i="10"/>
  <c r="K1720" i="10" s="1"/>
  <c r="H1720" i="10"/>
  <c r="J1719" i="10"/>
  <c r="I1719" i="10"/>
  <c r="K1719" i="10" s="1"/>
  <c r="H1719" i="10"/>
  <c r="J1718" i="10"/>
  <c r="I1718" i="10"/>
  <c r="K1718" i="10" s="1"/>
  <c r="H1718" i="10"/>
  <c r="J1717" i="10"/>
  <c r="I1717" i="10"/>
  <c r="K1717" i="10" s="1"/>
  <c r="H1717" i="10"/>
  <c r="J1716" i="10"/>
  <c r="I1716" i="10"/>
  <c r="K1716" i="10" s="1"/>
  <c r="H1716" i="10"/>
  <c r="J1715" i="10"/>
  <c r="I1715" i="10"/>
  <c r="K1715" i="10" s="1"/>
  <c r="H1715" i="10"/>
  <c r="J1714" i="10"/>
  <c r="I1714" i="10"/>
  <c r="K1714" i="10" s="1"/>
  <c r="H1714" i="10"/>
  <c r="J1713" i="10"/>
  <c r="I1713" i="10"/>
  <c r="K1713" i="10" s="1"/>
  <c r="H1713" i="10"/>
  <c r="J1712" i="10"/>
  <c r="I1712" i="10"/>
  <c r="K1712" i="10" s="1"/>
  <c r="H1712" i="10"/>
  <c r="J1711" i="10"/>
  <c r="I1711" i="10"/>
  <c r="K1711" i="10" s="1"/>
  <c r="H1711" i="10"/>
  <c r="J1710" i="10"/>
  <c r="I1710" i="10"/>
  <c r="K1710" i="10" s="1"/>
  <c r="H1710" i="10"/>
  <c r="J1709" i="10"/>
  <c r="I1709" i="10"/>
  <c r="K1709" i="10" s="1"/>
  <c r="H1709" i="10"/>
  <c r="J1708" i="10"/>
  <c r="I1708" i="10"/>
  <c r="K1708" i="10" s="1"/>
  <c r="H1708" i="10"/>
  <c r="J1707" i="10"/>
  <c r="I1707" i="10"/>
  <c r="K1707" i="10" s="1"/>
  <c r="H1707" i="10"/>
  <c r="J1706" i="10"/>
  <c r="I1706" i="10"/>
  <c r="K1706" i="10" s="1"/>
  <c r="H1706" i="10"/>
  <c r="J1705" i="10"/>
  <c r="I1705" i="10"/>
  <c r="K1705" i="10" s="1"/>
  <c r="H1705" i="10"/>
  <c r="J1703" i="10"/>
  <c r="I1703" i="10"/>
  <c r="K1703" i="10" s="1"/>
  <c r="H1703" i="10"/>
  <c r="J1704" i="10"/>
  <c r="I1704" i="10"/>
  <c r="K1704" i="10" s="1"/>
  <c r="H1704" i="10"/>
  <c r="J1702" i="10"/>
  <c r="I1702" i="10"/>
  <c r="K1702" i="10" s="1"/>
  <c r="H1702" i="10"/>
  <c r="J1701" i="10"/>
  <c r="I1701" i="10"/>
  <c r="K1701" i="10" s="1"/>
  <c r="H1701" i="10"/>
  <c r="J1700" i="10"/>
  <c r="I1700" i="10"/>
  <c r="K1700" i="10" s="1"/>
  <c r="H1700" i="10"/>
  <c r="J1699" i="10"/>
  <c r="I1699" i="10"/>
  <c r="K1699" i="10" s="1"/>
  <c r="H1699" i="10"/>
  <c r="J1698" i="10"/>
  <c r="I1698" i="10"/>
  <c r="K1698" i="10" s="1"/>
  <c r="H1698" i="10"/>
  <c r="J1697" i="10"/>
  <c r="I1697" i="10"/>
  <c r="K1697" i="10" s="1"/>
  <c r="H1697" i="10"/>
  <c r="J1688" i="10"/>
  <c r="I1688" i="10"/>
  <c r="K1688" i="10" s="1"/>
  <c r="H1688" i="10"/>
  <c r="J1696" i="10"/>
  <c r="I1696" i="10"/>
  <c r="K1696" i="10" s="1"/>
  <c r="H1696" i="10"/>
  <c r="J1695" i="10"/>
  <c r="I1695" i="10"/>
  <c r="K1695" i="10" s="1"/>
  <c r="H1695" i="10"/>
  <c r="J1694" i="10"/>
  <c r="I1694" i="10"/>
  <c r="K1694" i="10" s="1"/>
  <c r="H1694" i="10"/>
  <c r="J1693" i="10"/>
  <c r="I1693" i="10"/>
  <c r="K1693" i="10" s="1"/>
  <c r="H1693" i="10"/>
  <c r="J1692" i="10"/>
  <c r="I1692" i="10"/>
  <c r="K1692" i="10" s="1"/>
  <c r="H1692" i="10"/>
  <c r="J1691" i="10"/>
  <c r="I1691" i="10"/>
  <c r="K1691" i="10" s="1"/>
  <c r="H1691" i="10"/>
  <c r="J1690" i="10"/>
  <c r="I1690" i="10"/>
  <c r="K1690" i="10" s="1"/>
  <c r="H1690" i="10"/>
  <c r="J1689" i="10"/>
  <c r="I1689" i="10"/>
  <c r="K1689" i="10" s="1"/>
  <c r="H1689" i="10"/>
  <c r="J1687" i="10"/>
  <c r="I1687" i="10"/>
  <c r="K1687" i="10" s="1"/>
  <c r="H1687" i="10"/>
  <c r="J1682" i="10"/>
  <c r="I1682" i="10"/>
  <c r="K1682" i="10" s="1"/>
  <c r="H1682" i="10"/>
  <c r="J1686" i="10"/>
  <c r="I1686" i="10"/>
  <c r="K1686" i="10" s="1"/>
  <c r="H1686" i="10"/>
  <c r="J1685" i="10"/>
  <c r="I1685" i="10"/>
  <c r="K1685" i="10" s="1"/>
  <c r="H1685" i="10"/>
  <c r="J1684" i="10"/>
  <c r="I1684" i="10"/>
  <c r="K1684" i="10" s="1"/>
  <c r="H1684" i="10"/>
  <c r="J1683" i="10"/>
  <c r="I1683" i="10"/>
  <c r="K1683" i="10" s="1"/>
  <c r="H1683" i="10"/>
  <c r="J1681" i="10"/>
  <c r="I1681" i="10"/>
  <c r="K1681" i="10" s="1"/>
  <c r="H1681" i="10"/>
  <c r="J1680" i="10"/>
  <c r="I1680" i="10"/>
  <c r="K1680" i="10" s="1"/>
  <c r="H1680" i="10"/>
  <c r="J1679" i="10"/>
  <c r="I1679" i="10"/>
  <c r="K1679" i="10" s="1"/>
  <c r="H1679" i="10"/>
  <c r="J1678" i="10"/>
  <c r="I1678" i="10"/>
  <c r="K1678" i="10" s="1"/>
  <c r="H1678" i="10"/>
  <c r="J1677" i="10"/>
  <c r="I1677" i="10"/>
  <c r="K1677" i="10" s="1"/>
  <c r="H1677" i="10"/>
  <c r="J1676" i="10"/>
  <c r="I1676" i="10"/>
  <c r="K1676" i="10" s="1"/>
  <c r="H1676" i="10"/>
  <c r="J1675" i="10"/>
  <c r="I1675" i="10"/>
  <c r="K1675" i="10" s="1"/>
  <c r="H1675" i="10"/>
  <c r="J1674" i="10"/>
  <c r="I1674" i="10"/>
  <c r="K1674" i="10" s="1"/>
  <c r="H1674" i="10"/>
  <c r="J1673" i="10"/>
  <c r="I1673" i="10"/>
  <c r="K1673" i="10" s="1"/>
  <c r="H1673" i="10"/>
  <c r="J1672" i="10"/>
  <c r="I1672" i="10"/>
  <c r="K1672" i="10" s="1"/>
  <c r="H1672" i="10"/>
  <c r="J1671" i="10"/>
  <c r="I1671" i="10"/>
  <c r="K1671" i="10" s="1"/>
  <c r="H1671" i="10"/>
  <c r="J1670" i="10"/>
  <c r="I1670" i="10"/>
  <c r="K1670" i="10" s="1"/>
  <c r="H1670" i="10"/>
  <c r="J1669" i="10"/>
  <c r="I1669" i="10"/>
  <c r="K1669" i="10" s="1"/>
  <c r="H1669" i="10"/>
  <c r="J1668" i="10"/>
  <c r="I1668" i="10"/>
  <c r="K1668" i="10" s="1"/>
  <c r="H1668" i="10"/>
  <c r="J1667" i="10"/>
  <c r="I1667" i="10"/>
  <c r="K1667" i="10" s="1"/>
  <c r="H1667" i="10"/>
  <c r="J1666" i="10"/>
  <c r="I1666" i="10"/>
  <c r="K1666" i="10" s="1"/>
  <c r="H1666" i="10"/>
  <c r="J1665" i="10"/>
  <c r="I1665" i="10"/>
  <c r="K1665" i="10" s="1"/>
  <c r="H1665" i="10"/>
  <c r="J1664" i="10"/>
  <c r="I1664" i="10"/>
  <c r="K1664" i="10" s="1"/>
  <c r="H1664" i="10"/>
  <c r="J1663" i="10"/>
  <c r="I1663" i="10"/>
  <c r="K1663" i="10" s="1"/>
  <c r="H1663" i="10"/>
  <c r="J1662" i="10"/>
  <c r="I1662" i="10"/>
  <c r="K1662" i="10" s="1"/>
  <c r="H1662" i="10"/>
  <c r="J1661" i="10"/>
  <c r="I1661" i="10"/>
  <c r="K1661" i="10" s="1"/>
  <c r="H1661" i="10"/>
  <c r="J1660" i="10"/>
  <c r="I1660" i="10"/>
  <c r="K1660" i="10" s="1"/>
  <c r="H1660" i="10"/>
  <c r="J1659" i="10"/>
  <c r="I1659" i="10"/>
  <c r="K1659" i="10" s="1"/>
  <c r="H1659" i="10"/>
  <c r="J1658" i="10"/>
  <c r="I1658" i="10"/>
  <c r="K1658" i="10" s="1"/>
  <c r="H1658" i="10"/>
  <c r="J1657" i="10"/>
  <c r="I1657" i="10"/>
  <c r="K1657" i="10" s="1"/>
  <c r="H1657" i="10"/>
  <c r="J1656" i="10"/>
  <c r="I1656" i="10"/>
  <c r="K1656" i="10" s="1"/>
  <c r="H1656" i="10"/>
  <c r="J1655" i="10"/>
  <c r="I1655" i="10"/>
  <c r="K1655" i="10" s="1"/>
  <c r="H1655" i="10"/>
  <c r="J1654" i="10"/>
  <c r="I1654" i="10"/>
  <c r="K1654" i="10" s="1"/>
  <c r="H1654" i="10"/>
  <c r="J1653" i="10"/>
  <c r="I1653" i="10"/>
  <c r="K1653" i="10" s="1"/>
  <c r="H1653" i="10"/>
  <c r="J1652" i="10"/>
  <c r="I1652" i="10"/>
  <c r="K1652" i="10" s="1"/>
  <c r="H1652" i="10"/>
  <c r="J1651" i="10"/>
  <c r="I1651" i="10"/>
  <c r="K1651" i="10" s="1"/>
  <c r="H1651" i="10"/>
  <c r="J1650" i="10"/>
  <c r="I1650" i="10"/>
  <c r="K1650" i="10" s="1"/>
  <c r="H1650" i="10"/>
  <c r="J1649" i="10"/>
  <c r="I1649" i="10"/>
  <c r="K1649" i="10" s="1"/>
  <c r="H1649" i="10"/>
  <c r="J1648" i="10"/>
  <c r="I1648" i="10"/>
  <c r="K1648" i="10" s="1"/>
  <c r="H1648" i="10"/>
  <c r="J1647" i="10"/>
  <c r="I1647" i="10"/>
  <c r="K1647" i="10" s="1"/>
  <c r="H1647" i="10"/>
  <c r="J1646" i="10"/>
  <c r="I1646" i="10"/>
  <c r="K1646" i="10" s="1"/>
  <c r="H1646" i="10"/>
  <c r="J1645" i="10"/>
  <c r="I1645" i="10"/>
  <c r="K1645" i="10" s="1"/>
  <c r="H1645" i="10"/>
  <c r="J1644" i="10"/>
  <c r="I1644" i="10"/>
  <c r="K1644" i="10" s="1"/>
  <c r="H1644" i="10"/>
  <c r="J1643" i="10"/>
  <c r="I1643" i="10"/>
  <c r="K1643" i="10" s="1"/>
  <c r="H1643" i="10"/>
  <c r="J1642" i="10"/>
  <c r="I1642" i="10"/>
  <c r="K1642" i="10" s="1"/>
  <c r="H1642" i="10"/>
  <c r="J1641" i="10"/>
  <c r="I1641" i="10"/>
  <c r="K1641" i="10" s="1"/>
  <c r="H1641" i="10"/>
  <c r="J1640" i="10"/>
  <c r="I1640" i="10"/>
  <c r="K1640" i="10" s="1"/>
  <c r="H1640" i="10"/>
  <c r="J1639" i="10"/>
  <c r="I1639" i="10"/>
  <c r="K1639" i="10" s="1"/>
  <c r="H1639" i="10"/>
  <c r="J1638" i="10"/>
  <c r="I1638" i="10"/>
  <c r="K1638" i="10" s="1"/>
  <c r="H1638" i="10"/>
  <c r="J1637" i="10"/>
  <c r="I1637" i="10"/>
  <c r="K1637" i="10" s="1"/>
  <c r="H1637" i="10"/>
  <c r="J1636" i="10"/>
  <c r="I1636" i="10"/>
  <c r="K1636" i="10" s="1"/>
  <c r="H1636" i="10"/>
  <c r="J1635" i="10"/>
  <c r="I1635" i="10"/>
  <c r="K1635" i="10" s="1"/>
  <c r="H1635" i="10"/>
  <c r="J1634" i="10"/>
  <c r="I1634" i="10"/>
  <c r="K1634" i="10" s="1"/>
  <c r="H1634" i="10"/>
  <c r="J1633" i="10"/>
  <c r="I1633" i="10"/>
  <c r="K1633" i="10" s="1"/>
  <c r="H1633" i="10"/>
  <c r="J1632" i="10"/>
  <c r="I1632" i="10"/>
  <c r="K1632" i="10" s="1"/>
  <c r="H1632" i="10"/>
  <c r="J1629" i="10"/>
  <c r="I1629" i="10"/>
  <c r="K1629" i="10" s="1"/>
  <c r="H1629" i="10"/>
  <c r="J1628" i="10"/>
  <c r="I1628" i="10"/>
  <c r="K1628" i="10" s="1"/>
  <c r="H1628" i="10"/>
  <c r="J1631" i="10"/>
  <c r="I1631" i="10"/>
  <c r="K1631" i="10" s="1"/>
  <c r="H1631" i="10"/>
  <c r="J1630" i="10"/>
  <c r="I1630" i="10"/>
  <c r="K1630" i="10" s="1"/>
  <c r="H1630" i="10"/>
  <c r="J1627" i="10"/>
  <c r="I1627" i="10"/>
  <c r="K1627" i="10" s="1"/>
  <c r="H1627" i="10"/>
  <c r="J1626" i="10"/>
  <c r="I1626" i="10"/>
  <c r="K1626" i="10" s="1"/>
  <c r="H1626" i="10"/>
  <c r="J1625" i="10"/>
  <c r="I1625" i="10"/>
  <c r="K1625" i="10" s="1"/>
  <c r="H1625" i="10"/>
  <c r="J1623" i="10"/>
  <c r="I1623" i="10"/>
  <c r="K1623" i="10" s="1"/>
  <c r="H1623" i="10"/>
  <c r="J1624" i="10"/>
  <c r="I1624" i="10"/>
  <c r="K1624" i="10" s="1"/>
  <c r="H1624" i="10"/>
  <c r="J1622" i="10"/>
  <c r="I1622" i="10"/>
  <c r="K1622" i="10" s="1"/>
  <c r="H1622" i="10"/>
  <c r="J1621" i="10"/>
  <c r="I1621" i="10"/>
  <c r="K1621" i="10" s="1"/>
  <c r="H1621" i="10"/>
  <c r="J1620" i="10"/>
  <c r="I1620" i="10"/>
  <c r="K1620" i="10" s="1"/>
  <c r="H1620" i="10"/>
  <c r="J1619" i="10"/>
  <c r="I1619" i="10"/>
  <c r="K1619" i="10" s="1"/>
  <c r="H1619" i="10"/>
  <c r="J1618" i="10"/>
  <c r="I1618" i="10"/>
  <c r="K1618" i="10" s="1"/>
  <c r="H1618" i="10"/>
  <c r="J1617" i="10"/>
  <c r="I1617" i="10"/>
  <c r="K1617" i="10" s="1"/>
  <c r="H1617" i="10"/>
  <c r="J1616" i="10"/>
  <c r="I1616" i="10"/>
  <c r="K1616" i="10" s="1"/>
  <c r="H1616" i="10"/>
  <c r="J1615" i="10"/>
  <c r="I1615" i="10"/>
  <c r="K1615" i="10" s="1"/>
  <c r="H1615" i="10"/>
  <c r="J1614" i="10"/>
  <c r="I1614" i="10"/>
  <c r="K1614" i="10" s="1"/>
  <c r="H1614" i="10"/>
  <c r="J1613" i="10"/>
  <c r="I1613" i="10"/>
  <c r="K1613" i="10" s="1"/>
  <c r="H1613" i="10"/>
  <c r="J1612" i="10"/>
  <c r="I1612" i="10"/>
  <c r="K1612" i="10" s="1"/>
  <c r="H1612" i="10"/>
  <c r="J1611" i="10"/>
  <c r="I1611" i="10"/>
  <c r="K1611" i="10" s="1"/>
  <c r="H1611" i="10"/>
  <c r="J1610" i="10"/>
  <c r="I1610" i="10"/>
  <c r="K1610" i="10" s="1"/>
  <c r="H1610" i="10"/>
  <c r="J1609" i="10"/>
  <c r="I1609" i="10"/>
  <c r="K1609" i="10" s="1"/>
  <c r="H1609" i="10"/>
  <c r="J1608" i="10"/>
  <c r="I1608" i="10"/>
  <c r="K1608" i="10" s="1"/>
  <c r="H1608" i="10"/>
  <c r="J1607" i="10"/>
  <c r="I1607" i="10"/>
  <c r="K1607" i="10" s="1"/>
  <c r="H1607" i="10"/>
  <c r="J1606" i="10"/>
  <c r="I1606" i="10"/>
  <c r="K1606" i="10" s="1"/>
  <c r="H1606" i="10"/>
  <c r="J1605" i="10"/>
  <c r="I1605" i="10"/>
  <c r="K1605" i="10" s="1"/>
  <c r="H1605" i="10"/>
  <c r="J1604" i="10"/>
  <c r="I1604" i="10"/>
  <c r="K1604" i="10" s="1"/>
  <c r="H1604" i="10"/>
  <c r="J1598" i="10"/>
  <c r="I1598" i="10"/>
  <c r="K1598" i="10" s="1"/>
  <c r="H1598" i="10"/>
  <c r="J1603" i="10"/>
  <c r="I1603" i="10"/>
  <c r="K1603" i="10" s="1"/>
  <c r="H1603" i="10"/>
  <c r="J1602" i="10"/>
  <c r="I1602" i="10"/>
  <c r="K1602" i="10" s="1"/>
  <c r="H1602" i="10"/>
  <c r="J1601" i="10"/>
  <c r="I1601" i="10"/>
  <c r="K1601" i="10" s="1"/>
  <c r="H1601" i="10"/>
  <c r="J1600" i="10"/>
  <c r="I1600" i="10"/>
  <c r="K1600" i="10" s="1"/>
  <c r="H1600" i="10"/>
  <c r="J1599" i="10"/>
  <c r="I1599" i="10"/>
  <c r="K1599" i="10" s="1"/>
  <c r="H1599" i="10"/>
  <c r="J1595" i="10"/>
  <c r="I1595" i="10"/>
  <c r="K1595" i="10" s="1"/>
  <c r="H1595" i="10"/>
  <c r="J1597" i="10"/>
  <c r="I1597" i="10"/>
  <c r="K1597" i="10" s="1"/>
  <c r="H1597" i="10"/>
  <c r="J1596" i="10"/>
  <c r="I1596" i="10"/>
  <c r="K1596" i="10" s="1"/>
  <c r="H1596" i="10"/>
  <c r="J1594" i="10"/>
  <c r="I1594" i="10"/>
  <c r="K1594" i="10" s="1"/>
  <c r="H1594" i="10"/>
  <c r="J1593" i="10"/>
  <c r="I1593" i="10"/>
  <c r="K1593" i="10" s="1"/>
  <c r="H1593" i="10"/>
  <c r="J1592" i="10"/>
  <c r="I1592" i="10"/>
  <c r="K1592" i="10" s="1"/>
  <c r="H1592" i="10"/>
  <c r="J1591" i="10"/>
  <c r="I1591" i="10"/>
  <c r="K1591" i="10" s="1"/>
  <c r="H1591" i="10"/>
  <c r="J1590" i="10"/>
  <c r="I1590" i="10"/>
  <c r="K1590" i="10" s="1"/>
  <c r="H1590" i="10"/>
  <c r="J1589" i="10"/>
  <c r="I1589" i="10"/>
  <c r="K1589" i="10" s="1"/>
  <c r="H1589" i="10"/>
  <c r="J1588" i="10"/>
  <c r="I1588" i="10"/>
  <c r="K1588" i="10" s="1"/>
  <c r="H1588" i="10"/>
  <c r="J1587" i="10"/>
  <c r="I1587" i="10"/>
  <c r="K1587" i="10" s="1"/>
  <c r="H1587" i="10"/>
  <c r="J1586" i="10"/>
  <c r="I1586" i="10"/>
  <c r="K1586" i="10" s="1"/>
  <c r="H1586" i="10"/>
  <c r="J1585" i="10"/>
  <c r="I1585" i="10"/>
  <c r="K1585" i="10" s="1"/>
  <c r="H1585" i="10"/>
  <c r="J1584" i="10"/>
  <c r="I1584" i="10"/>
  <c r="K1584" i="10" s="1"/>
  <c r="H1584" i="10"/>
  <c r="J1583" i="10"/>
  <c r="I1583" i="10"/>
  <c r="K1583" i="10" s="1"/>
  <c r="H1583" i="10"/>
  <c r="J1582" i="10"/>
  <c r="I1582" i="10"/>
  <c r="K1582" i="10" s="1"/>
  <c r="H1582" i="10"/>
  <c r="J1581" i="10"/>
  <c r="I1581" i="10"/>
  <c r="K1581" i="10" s="1"/>
  <c r="H1581" i="10"/>
  <c r="J1580" i="10"/>
  <c r="I1580" i="10"/>
  <c r="K1580" i="10" s="1"/>
  <c r="H1580" i="10"/>
  <c r="J1579" i="10"/>
  <c r="I1579" i="10"/>
  <c r="K1579" i="10" s="1"/>
  <c r="H1579" i="10"/>
  <c r="J1578" i="10"/>
  <c r="I1578" i="10"/>
  <c r="K1578" i="10" s="1"/>
  <c r="H1578" i="10"/>
  <c r="J1577" i="10"/>
  <c r="I1577" i="10"/>
  <c r="K1577" i="10" s="1"/>
  <c r="H1577" i="10"/>
  <c r="J1576" i="10"/>
  <c r="I1576" i="10"/>
  <c r="K1576" i="10" s="1"/>
  <c r="H1576" i="10"/>
  <c r="J1575" i="10"/>
  <c r="I1575" i="10"/>
  <c r="K1575" i="10" s="1"/>
  <c r="H1575" i="10"/>
  <c r="J1574" i="10"/>
  <c r="I1574" i="10"/>
  <c r="K1574" i="10" s="1"/>
  <c r="H1574" i="10"/>
  <c r="J1573" i="10"/>
  <c r="I1573" i="10"/>
  <c r="K1573" i="10" s="1"/>
  <c r="H1573" i="10"/>
  <c r="J1572" i="10"/>
  <c r="I1572" i="10"/>
  <c r="K1572" i="10" s="1"/>
  <c r="H1572" i="10"/>
  <c r="J1571" i="10"/>
  <c r="I1571" i="10"/>
  <c r="K1571" i="10" s="1"/>
  <c r="H1571" i="10"/>
  <c r="J1570" i="10"/>
  <c r="I1570" i="10"/>
  <c r="K1570" i="10" s="1"/>
  <c r="H1570" i="10"/>
  <c r="J1569" i="10"/>
  <c r="I1569" i="10"/>
  <c r="K1569" i="10" s="1"/>
  <c r="H1569" i="10"/>
  <c r="J1568" i="10"/>
  <c r="I1568" i="10"/>
  <c r="K1568" i="10" s="1"/>
  <c r="H1568" i="10"/>
  <c r="J1567" i="10"/>
  <c r="I1567" i="10"/>
  <c r="K1567" i="10" s="1"/>
  <c r="H1567" i="10"/>
  <c r="J1566" i="10"/>
  <c r="I1566" i="10"/>
  <c r="K1566" i="10" s="1"/>
  <c r="H1566" i="10"/>
  <c r="J1565" i="10"/>
  <c r="I1565" i="10"/>
  <c r="K1565" i="10" s="1"/>
  <c r="H1565" i="10"/>
  <c r="J1564" i="10"/>
  <c r="I1564" i="10"/>
  <c r="K1564" i="10" s="1"/>
  <c r="H1564" i="10"/>
  <c r="J1563" i="10"/>
  <c r="I1563" i="10"/>
  <c r="K1563" i="10" s="1"/>
  <c r="H1563" i="10"/>
  <c r="J1562" i="10"/>
  <c r="I1562" i="10"/>
  <c r="K1562" i="10" s="1"/>
  <c r="H1562" i="10"/>
  <c r="J1561" i="10"/>
  <c r="I1561" i="10"/>
  <c r="K1561" i="10" s="1"/>
  <c r="H1561" i="10"/>
  <c r="J1560" i="10"/>
  <c r="I1560" i="10"/>
  <c r="K1560" i="10" s="1"/>
  <c r="H1560" i="10"/>
  <c r="J1559" i="10"/>
  <c r="I1559" i="10"/>
  <c r="K1559" i="10" s="1"/>
  <c r="H1559" i="10"/>
  <c r="J1558" i="10"/>
  <c r="I1558" i="10"/>
  <c r="K1558" i="10" s="1"/>
  <c r="H1558" i="10"/>
  <c r="J1557" i="10"/>
  <c r="I1557" i="10"/>
  <c r="K1557" i="10" s="1"/>
  <c r="H1557" i="10"/>
  <c r="J1556" i="10"/>
  <c r="I1556" i="10"/>
  <c r="K1556" i="10" s="1"/>
  <c r="H1556" i="10"/>
  <c r="J1555" i="10"/>
  <c r="I1555" i="10"/>
  <c r="K1555" i="10" s="1"/>
  <c r="H1555" i="10"/>
  <c r="J1554" i="10"/>
  <c r="I1554" i="10"/>
  <c r="K1554" i="10" s="1"/>
  <c r="H1554" i="10"/>
  <c r="J1553" i="10"/>
  <c r="I1553" i="10"/>
  <c r="K1553" i="10" s="1"/>
  <c r="H1553" i="10"/>
  <c r="J1552" i="10"/>
  <c r="I1552" i="10"/>
  <c r="K1552" i="10" s="1"/>
  <c r="H1552" i="10"/>
  <c r="J1551" i="10"/>
  <c r="I1551" i="10"/>
  <c r="K1551" i="10" s="1"/>
  <c r="H1551" i="10"/>
  <c r="J1550" i="10"/>
  <c r="I1550" i="10"/>
  <c r="K1550" i="10" s="1"/>
  <c r="H1550" i="10"/>
  <c r="J1549" i="10"/>
  <c r="I1549" i="10"/>
  <c r="K1549" i="10" s="1"/>
  <c r="H1549" i="10"/>
  <c r="J1547" i="10"/>
  <c r="I1547" i="10"/>
  <c r="K1547" i="10" s="1"/>
  <c r="H1547" i="10"/>
  <c r="J1548" i="10"/>
  <c r="I1548" i="10"/>
  <c r="K1548" i="10" s="1"/>
  <c r="H1548" i="10"/>
  <c r="J1540" i="10"/>
  <c r="I1540" i="10"/>
  <c r="K1540" i="10" s="1"/>
  <c r="H1540" i="10"/>
  <c r="J1546" i="10"/>
  <c r="I1546" i="10"/>
  <c r="K1546" i="10" s="1"/>
  <c r="H1546" i="10"/>
  <c r="J1545" i="10"/>
  <c r="I1545" i="10"/>
  <c r="K1545" i="10" s="1"/>
  <c r="H1545" i="10"/>
  <c r="J1544" i="10"/>
  <c r="I1544" i="10"/>
  <c r="K1544" i="10" s="1"/>
  <c r="H1544" i="10"/>
  <c r="J1543" i="10"/>
  <c r="I1543" i="10"/>
  <c r="K1543" i="10" s="1"/>
  <c r="H1543" i="10"/>
  <c r="J1542" i="10"/>
  <c r="I1542" i="10"/>
  <c r="K1542" i="10" s="1"/>
  <c r="H1542" i="10"/>
  <c r="J1541" i="10"/>
  <c r="I1541" i="10"/>
  <c r="K1541" i="10" s="1"/>
  <c r="H1541" i="10"/>
  <c r="J1539" i="10"/>
  <c r="I1539" i="10"/>
  <c r="K1539" i="10" s="1"/>
  <c r="H1539" i="10"/>
  <c r="J1538" i="10"/>
  <c r="I1538" i="10"/>
  <c r="K1538" i="10" s="1"/>
  <c r="H1538" i="10"/>
  <c r="J1537" i="10"/>
  <c r="I1537" i="10"/>
  <c r="K1537" i="10" s="1"/>
  <c r="H1537" i="10"/>
  <c r="J1536" i="10"/>
  <c r="I1536" i="10"/>
  <c r="K1536" i="10" s="1"/>
  <c r="H1536" i="10"/>
  <c r="J1535" i="10"/>
  <c r="I1535" i="10"/>
  <c r="K1535" i="10" s="1"/>
  <c r="H1535" i="10"/>
  <c r="J1534" i="10"/>
  <c r="I1534" i="10"/>
  <c r="K1534" i="10" s="1"/>
  <c r="H1534" i="10"/>
  <c r="J1533" i="10"/>
  <c r="I1533" i="10"/>
  <c r="K1533" i="10" s="1"/>
  <c r="H1533" i="10"/>
  <c r="J1532" i="10"/>
  <c r="I1532" i="10"/>
  <c r="K1532" i="10" s="1"/>
  <c r="H1532" i="10"/>
  <c r="J1531" i="10"/>
  <c r="I1531" i="10"/>
  <c r="K1531" i="10" s="1"/>
  <c r="H1531" i="10"/>
  <c r="J1530" i="10"/>
  <c r="I1530" i="10"/>
  <c r="K1530" i="10" s="1"/>
  <c r="H1530" i="10"/>
  <c r="J1529" i="10"/>
  <c r="I1529" i="10"/>
  <c r="K1529" i="10" s="1"/>
  <c r="H1529" i="10"/>
  <c r="J1528" i="10"/>
  <c r="I1528" i="10"/>
  <c r="K1528" i="10" s="1"/>
  <c r="H1528" i="10"/>
  <c r="J1527" i="10"/>
  <c r="I1527" i="10"/>
  <c r="K1527" i="10" s="1"/>
  <c r="H1527" i="10"/>
  <c r="J1526" i="10"/>
  <c r="I1526" i="10"/>
  <c r="K1526" i="10" s="1"/>
  <c r="H1526" i="10"/>
  <c r="J1525" i="10"/>
  <c r="I1525" i="10"/>
  <c r="K1525" i="10" s="1"/>
  <c r="H1525" i="10"/>
  <c r="J1524" i="10"/>
  <c r="I1524" i="10"/>
  <c r="K1524" i="10" s="1"/>
  <c r="H1524" i="10"/>
  <c r="J1523" i="10"/>
  <c r="I1523" i="10"/>
  <c r="K1523" i="10" s="1"/>
  <c r="H1523" i="10"/>
  <c r="J1522" i="10"/>
  <c r="I1522" i="10"/>
  <c r="K1522" i="10" s="1"/>
  <c r="H1522" i="10"/>
  <c r="J1521" i="10"/>
  <c r="I1521" i="10"/>
  <c r="K1521" i="10" s="1"/>
  <c r="H1521" i="10"/>
  <c r="J1520" i="10"/>
  <c r="I1520" i="10"/>
  <c r="K1520" i="10" s="1"/>
  <c r="H1520" i="10"/>
  <c r="J1519" i="10"/>
  <c r="I1519" i="10"/>
  <c r="K1519" i="10" s="1"/>
  <c r="H1519" i="10"/>
  <c r="J1518" i="10"/>
  <c r="I1518" i="10"/>
  <c r="K1518" i="10" s="1"/>
  <c r="H1518" i="10"/>
  <c r="J1517" i="10"/>
  <c r="I1517" i="10"/>
  <c r="K1517" i="10" s="1"/>
  <c r="H1517" i="10"/>
  <c r="J1514" i="10"/>
  <c r="I1514" i="10"/>
  <c r="K1514" i="10" s="1"/>
  <c r="H1514" i="10"/>
  <c r="J1513" i="10"/>
  <c r="I1513" i="10"/>
  <c r="K1513" i="10" s="1"/>
  <c r="H1513" i="10"/>
  <c r="J1516" i="10"/>
  <c r="I1516" i="10"/>
  <c r="K1516" i="10" s="1"/>
  <c r="H1516" i="10"/>
  <c r="J1515" i="10"/>
  <c r="I1515" i="10"/>
  <c r="K1515" i="10" s="1"/>
  <c r="H1515" i="10"/>
  <c r="J1512" i="10"/>
  <c r="I1512" i="10"/>
  <c r="K1512" i="10" s="1"/>
  <c r="H1512" i="10"/>
  <c r="J1511" i="10"/>
  <c r="I1511" i="10"/>
  <c r="K1511" i="10" s="1"/>
  <c r="H1511" i="10"/>
  <c r="J1510" i="10"/>
  <c r="I1510" i="10"/>
  <c r="K1510" i="10" s="1"/>
  <c r="H1510" i="10"/>
  <c r="J1509" i="10"/>
  <c r="I1509" i="10"/>
  <c r="K1509" i="10" s="1"/>
  <c r="H1509" i="10"/>
  <c r="J1507" i="10"/>
  <c r="I1507" i="10"/>
  <c r="K1507" i="10" s="1"/>
  <c r="H1507" i="10"/>
  <c r="J1508" i="10"/>
  <c r="I1508" i="10"/>
  <c r="K1508" i="10" s="1"/>
  <c r="H1508" i="10"/>
  <c r="J1506" i="10"/>
  <c r="I1506" i="10"/>
  <c r="K1506" i="10" s="1"/>
  <c r="H1506" i="10"/>
  <c r="J1505" i="10"/>
  <c r="I1505" i="10"/>
  <c r="K1505" i="10" s="1"/>
  <c r="H1505" i="10"/>
  <c r="J1504" i="10"/>
  <c r="I1504" i="10"/>
  <c r="K1504" i="10" s="1"/>
  <c r="H1504" i="10"/>
  <c r="J1503" i="10"/>
  <c r="I1503" i="10"/>
  <c r="K1503" i="10" s="1"/>
  <c r="H1503" i="10"/>
  <c r="J1502" i="10"/>
  <c r="I1502" i="10"/>
  <c r="K1502" i="10" s="1"/>
  <c r="H1502" i="10"/>
  <c r="J1501" i="10"/>
  <c r="I1501" i="10"/>
  <c r="K1501" i="10" s="1"/>
  <c r="H1501" i="10"/>
  <c r="J1500" i="10"/>
  <c r="I1500" i="10"/>
  <c r="K1500" i="10" s="1"/>
  <c r="H1500" i="10"/>
  <c r="J1499" i="10"/>
  <c r="I1499" i="10"/>
  <c r="K1499" i="10" s="1"/>
  <c r="H1499" i="10"/>
  <c r="J1498" i="10"/>
  <c r="I1498" i="10"/>
  <c r="K1498" i="10" s="1"/>
  <c r="H1498" i="10"/>
  <c r="J1497" i="10"/>
  <c r="I1497" i="10"/>
  <c r="K1497" i="10" s="1"/>
  <c r="H1497" i="10"/>
  <c r="J1496" i="10"/>
  <c r="I1496" i="10"/>
  <c r="K1496" i="10" s="1"/>
  <c r="H1496" i="10"/>
  <c r="J1495" i="10"/>
  <c r="I1495" i="10"/>
  <c r="K1495" i="10" s="1"/>
  <c r="H1495" i="10"/>
  <c r="J1491" i="10"/>
  <c r="I1491" i="10"/>
  <c r="K1491" i="10" s="1"/>
  <c r="H1491" i="10"/>
  <c r="J1494" i="10"/>
  <c r="I1494" i="10"/>
  <c r="K1494" i="10" s="1"/>
  <c r="H1494" i="10"/>
  <c r="J1493" i="10"/>
  <c r="I1493" i="10"/>
  <c r="K1493" i="10" s="1"/>
  <c r="H1493" i="10"/>
  <c r="J1492" i="10"/>
  <c r="I1492" i="10"/>
  <c r="K1492" i="10" s="1"/>
  <c r="H1492" i="10"/>
  <c r="J1490" i="10"/>
  <c r="I1490" i="10"/>
  <c r="K1490" i="10" s="1"/>
  <c r="H1490" i="10"/>
  <c r="J1489" i="10"/>
  <c r="I1489" i="10"/>
  <c r="K1489" i="10" s="1"/>
  <c r="H1489" i="10"/>
  <c r="J1488" i="10"/>
  <c r="I1488" i="10"/>
  <c r="K1488" i="10" s="1"/>
  <c r="H1488" i="10"/>
  <c r="J1487" i="10"/>
  <c r="I1487" i="10"/>
  <c r="K1487" i="10" s="1"/>
  <c r="H1487" i="10"/>
  <c r="J1486" i="10"/>
  <c r="I1486" i="10"/>
  <c r="K1486" i="10" s="1"/>
  <c r="H1486" i="10"/>
  <c r="J1485" i="10"/>
  <c r="I1485" i="10"/>
  <c r="K1485" i="10" s="1"/>
  <c r="H1485" i="10"/>
  <c r="J40" i="10"/>
  <c r="I40" i="10"/>
  <c r="K40" i="10" s="1"/>
  <c r="H40" i="10"/>
  <c r="J39" i="10"/>
  <c r="I39" i="10"/>
  <c r="K39" i="10" s="1"/>
  <c r="H39" i="10"/>
  <c r="J38" i="10"/>
  <c r="I38" i="10"/>
  <c r="K38" i="10" s="1"/>
  <c r="H38" i="10"/>
  <c r="J44" i="10"/>
  <c r="I44" i="10"/>
  <c r="K44" i="10" s="1"/>
  <c r="H44" i="10"/>
  <c r="J43" i="10"/>
  <c r="I43" i="10"/>
  <c r="K43" i="10" s="1"/>
  <c r="H43" i="10"/>
  <c r="J1480" i="10"/>
  <c r="I1480" i="10"/>
  <c r="K1480" i="10" s="1"/>
  <c r="H1480" i="10"/>
  <c r="J1484" i="10"/>
  <c r="I1484" i="10"/>
  <c r="K1484" i="10" s="1"/>
  <c r="H1484" i="10"/>
  <c r="J1483" i="10"/>
  <c r="I1483" i="10"/>
  <c r="K1483" i="10" s="1"/>
  <c r="H1483" i="10"/>
  <c r="J1482" i="10"/>
  <c r="I1482" i="10"/>
  <c r="K1482" i="10" s="1"/>
  <c r="H1482" i="10"/>
  <c r="J1481" i="10"/>
  <c r="I1481" i="10"/>
  <c r="K1481" i="10" s="1"/>
  <c r="H1481" i="10"/>
  <c r="J1479" i="10"/>
  <c r="I1479" i="10"/>
  <c r="K1479" i="10" s="1"/>
  <c r="H1479" i="10"/>
  <c r="J1478" i="10"/>
  <c r="I1478" i="10"/>
  <c r="K1478" i="10" s="1"/>
  <c r="H1478" i="10"/>
  <c r="J1477" i="10"/>
  <c r="I1477" i="10"/>
  <c r="K1477" i="10" s="1"/>
  <c r="H1477" i="10"/>
  <c r="J1476" i="10"/>
  <c r="I1476" i="10"/>
  <c r="K1476" i="10" s="1"/>
  <c r="H1476" i="10"/>
  <c r="J1475" i="10"/>
  <c r="I1475" i="10"/>
  <c r="K1475" i="10" s="1"/>
  <c r="H1475" i="10"/>
  <c r="J1474" i="10"/>
  <c r="I1474" i="10"/>
  <c r="K1474" i="10" s="1"/>
  <c r="H1474" i="10"/>
  <c r="J1473" i="10"/>
  <c r="I1473" i="10"/>
  <c r="K1473" i="10" s="1"/>
  <c r="H1473" i="10"/>
  <c r="J1472" i="10"/>
  <c r="I1472" i="10"/>
  <c r="K1472" i="10" s="1"/>
  <c r="H1472" i="10"/>
  <c r="J1471" i="10"/>
  <c r="I1471" i="10"/>
  <c r="K1471" i="10" s="1"/>
  <c r="H1471" i="10"/>
  <c r="J1470" i="10"/>
  <c r="I1470" i="10"/>
  <c r="K1470" i="10" s="1"/>
  <c r="H1470" i="10"/>
  <c r="J1469" i="10"/>
  <c r="I1469" i="10"/>
  <c r="K1469" i="10" s="1"/>
  <c r="H1469" i="10"/>
  <c r="J1466" i="10"/>
  <c r="I1466" i="10"/>
  <c r="K1466" i="10" s="1"/>
  <c r="H1466" i="10"/>
  <c r="J1468" i="10"/>
  <c r="I1468" i="10"/>
  <c r="K1468" i="10" s="1"/>
  <c r="H1468" i="10"/>
  <c r="J1467" i="10"/>
  <c r="I1467" i="10"/>
  <c r="K1467" i="10" s="1"/>
  <c r="H1467" i="10"/>
  <c r="J1465" i="10"/>
  <c r="I1465" i="10"/>
  <c r="K1465" i="10" s="1"/>
  <c r="H1465" i="10"/>
  <c r="J1458" i="10"/>
  <c r="I1458" i="10"/>
  <c r="K1458" i="10" s="1"/>
  <c r="H1458" i="10"/>
  <c r="J1464" i="10"/>
  <c r="I1464" i="10"/>
  <c r="K1464" i="10" s="1"/>
  <c r="H1464" i="10"/>
  <c r="J1463" i="10"/>
  <c r="I1463" i="10"/>
  <c r="K1463" i="10" s="1"/>
  <c r="H1463" i="10"/>
  <c r="J1462" i="10"/>
  <c r="I1462" i="10"/>
  <c r="K1462" i="10" s="1"/>
  <c r="H1462" i="10"/>
  <c r="J1461" i="10"/>
  <c r="I1461" i="10"/>
  <c r="K1461" i="10" s="1"/>
  <c r="H1461" i="10"/>
  <c r="J1460" i="10"/>
  <c r="I1460" i="10"/>
  <c r="K1460" i="10" s="1"/>
  <c r="H1460" i="10"/>
  <c r="J1459" i="10"/>
  <c r="I1459" i="10"/>
  <c r="K1459" i="10" s="1"/>
  <c r="H1459" i="10"/>
  <c r="J1457" i="10"/>
  <c r="I1457" i="10"/>
  <c r="K1457" i="10" s="1"/>
  <c r="H1457" i="10"/>
  <c r="J1456" i="10"/>
  <c r="I1456" i="10"/>
  <c r="K1456" i="10" s="1"/>
  <c r="H1456" i="10"/>
  <c r="J1455" i="10"/>
  <c r="I1455" i="10"/>
  <c r="K1455" i="10" s="1"/>
  <c r="H1455" i="10"/>
  <c r="J1454" i="10"/>
  <c r="I1454" i="10"/>
  <c r="K1454" i="10" s="1"/>
  <c r="H1454" i="10"/>
  <c r="J1453" i="10"/>
  <c r="I1453" i="10"/>
  <c r="K1453" i="10" s="1"/>
  <c r="H1453" i="10"/>
  <c r="J1452" i="10"/>
  <c r="I1452" i="10"/>
  <c r="K1452" i="10" s="1"/>
  <c r="H1452" i="10"/>
  <c r="J1451" i="10"/>
  <c r="I1451" i="10"/>
  <c r="K1451" i="10" s="1"/>
  <c r="H1451" i="10"/>
  <c r="J1450" i="10"/>
  <c r="I1450" i="10"/>
  <c r="K1450" i="10" s="1"/>
  <c r="H1450" i="10"/>
  <c r="J1449" i="10"/>
  <c r="I1449" i="10"/>
  <c r="K1449" i="10" s="1"/>
  <c r="H1449" i="10"/>
  <c r="J1448" i="10"/>
  <c r="I1448" i="10"/>
  <c r="K1448" i="10" s="1"/>
  <c r="H1448" i="10"/>
  <c r="J1447" i="10"/>
  <c r="I1447" i="10"/>
  <c r="K1447" i="10" s="1"/>
  <c r="H1447" i="10"/>
  <c r="J1446" i="10"/>
  <c r="I1446" i="10"/>
  <c r="K1446" i="10" s="1"/>
  <c r="H1446" i="10"/>
  <c r="J1445" i="10"/>
  <c r="I1445" i="10"/>
  <c r="K1445" i="10" s="1"/>
  <c r="H1445" i="10"/>
  <c r="J1444" i="10"/>
  <c r="I1444" i="10"/>
  <c r="K1444" i="10" s="1"/>
  <c r="H1444" i="10"/>
  <c r="J1441" i="10"/>
  <c r="I1441" i="10"/>
  <c r="K1441" i="10" s="1"/>
  <c r="H1441" i="10"/>
  <c r="J1440" i="10"/>
  <c r="I1440" i="10"/>
  <c r="K1440" i="10" s="1"/>
  <c r="H1440" i="10"/>
  <c r="J1443" i="10"/>
  <c r="I1443" i="10"/>
  <c r="K1443" i="10" s="1"/>
  <c r="H1443" i="10"/>
  <c r="J1439" i="10"/>
  <c r="I1439" i="10"/>
  <c r="K1439" i="10" s="1"/>
  <c r="H1439" i="10"/>
  <c r="J1438" i="10"/>
  <c r="I1438" i="10"/>
  <c r="K1438" i="10" s="1"/>
  <c r="H1438" i="10"/>
  <c r="J1437" i="10"/>
  <c r="I1437" i="10"/>
  <c r="K1437" i="10" s="1"/>
  <c r="H1437" i="10"/>
  <c r="J1442" i="10"/>
  <c r="I1442" i="10"/>
  <c r="K1442" i="10" s="1"/>
  <c r="H1442" i="10"/>
  <c r="J1436" i="10"/>
  <c r="I1436" i="10"/>
  <c r="K1436" i="10" s="1"/>
  <c r="H1436" i="10"/>
  <c r="J1435" i="10"/>
  <c r="I1435" i="10"/>
  <c r="K1435" i="10" s="1"/>
  <c r="H1435" i="10"/>
  <c r="J1434" i="10"/>
  <c r="I1434" i="10"/>
  <c r="K1434" i="10" s="1"/>
  <c r="H1434" i="10"/>
  <c r="J1433" i="10"/>
  <c r="I1433" i="10"/>
  <c r="K1433" i="10" s="1"/>
  <c r="H1433" i="10"/>
  <c r="J1432" i="10"/>
  <c r="I1432" i="10"/>
  <c r="K1432" i="10" s="1"/>
  <c r="H1432" i="10"/>
  <c r="J1431" i="10"/>
  <c r="I1431" i="10"/>
  <c r="K1431" i="10" s="1"/>
  <c r="H1431" i="10"/>
  <c r="J1430" i="10"/>
  <c r="I1430" i="10"/>
  <c r="K1430" i="10" s="1"/>
  <c r="H1430" i="10"/>
  <c r="J1428" i="10"/>
  <c r="I1428" i="10"/>
  <c r="K1428" i="10" s="1"/>
  <c r="H1428" i="10"/>
  <c r="J1429" i="10"/>
  <c r="I1429" i="10"/>
  <c r="K1429" i="10" s="1"/>
  <c r="H1429" i="10"/>
  <c r="J1427" i="10"/>
  <c r="I1427" i="10"/>
  <c r="K1427" i="10" s="1"/>
  <c r="H1427" i="10"/>
  <c r="J1426" i="10"/>
  <c r="I1426" i="10"/>
  <c r="K1426" i="10" s="1"/>
  <c r="H1426" i="10"/>
  <c r="J1425" i="10"/>
  <c r="I1425" i="10"/>
  <c r="K1425" i="10" s="1"/>
  <c r="H1425" i="10"/>
  <c r="J1424" i="10"/>
  <c r="I1424" i="10"/>
  <c r="K1424" i="10" s="1"/>
  <c r="H1424" i="10"/>
  <c r="J1423" i="10"/>
  <c r="I1423" i="10"/>
  <c r="K1423" i="10" s="1"/>
  <c r="H1423" i="10"/>
  <c r="J1422" i="10"/>
  <c r="I1422" i="10"/>
  <c r="K1422" i="10" s="1"/>
  <c r="H1422" i="10"/>
  <c r="J1421" i="10"/>
  <c r="I1421" i="10"/>
  <c r="K1421" i="10" s="1"/>
  <c r="H1421" i="10"/>
  <c r="J1420" i="10"/>
  <c r="I1420" i="10"/>
  <c r="K1420" i="10" s="1"/>
  <c r="H1420" i="10"/>
  <c r="J1419" i="10"/>
  <c r="I1419" i="10"/>
  <c r="K1419" i="10" s="1"/>
  <c r="H1419" i="10"/>
  <c r="J1418" i="10"/>
  <c r="I1418" i="10"/>
  <c r="K1418" i="10" s="1"/>
  <c r="H1418" i="10"/>
  <c r="J1417" i="10"/>
  <c r="I1417" i="10"/>
  <c r="K1417" i="10" s="1"/>
  <c r="H1417" i="10"/>
  <c r="J1416" i="10"/>
  <c r="I1416" i="10"/>
  <c r="K1416" i="10" s="1"/>
  <c r="H1416" i="10"/>
  <c r="J1415" i="10"/>
  <c r="I1415" i="10"/>
  <c r="K1415" i="10" s="1"/>
  <c r="H1415" i="10"/>
  <c r="J1414" i="10"/>
  <c r="I1414" i="10"/>
  <c r="K1414" i="10" s="1"/>
  <c r="H1414" i="10"/>
  <c r="J1413" i="10"/>
  <c r="I1413" i="10"/>
  <c r="K1413" i="10" s="1"/>
  <c r="H1413" i="10"/>
  <c r="J1412" i="10"/>
  <c r="I1412" i="10"/>
  <c r="K1412" i="10" s="1"/>
  <c r="H1412" i="10"/>
  <c r="J1411" i="10"/>
  <c r="I1411" i="10"/>
  <c r="K1411" i="10" s="1"/>
  <c r="H1411" i="10"/>
  <c r="J1410" i="10"/>
  <c r="I1410" i="10"/>
  <c r="K1410" i="10" s="1"/>
  <c r="H1410" i="10"/>
  <c r="J1409" i="10"/>
  <c r="I1409" i="10"/>
  <c r="K1409" i="10" s="1"/>
  <c r="H1409" i="10"/>
  <c r="J1408" i="10"/>
  <c r="I1408" i="10"/>
  <c r="K1408" i="10" s="1"/>
  <c r="H1408" i="10"/>
  <c r="J1407" i="10"/>
  <c r="I1407" i="10"/>
  <c r="K1407" i="10" s="1"/>
  <c r="H1407" i="10"/>
  <c r="J1406" i="10"/>
  <c r="I1406" i="10"/>
  <c r="K1406" i="10" s="1"/>
  <c r="H1406" i="10"/>
  <c r="J1405" i="10"/>
  <c r="I1405" i="10"/>
  <c r="K1405" i="10" s="1"/>
  <c r="H1405" i="10"/>
  <c r="J1404" i="10"/>
  <c r="I1404" i="10"/>
  <c r="K1404" i="10" s="1"/>
  <c r="H1404" i="10"/>
  <c r="J1403" i="10"/>
  <c r="I1403" i="10"/>
  <c r="K1403" i="10" s="1"/>
  <c r="H1403" i="10"/>
  <c r="J1402" i="10"/>
  <c r="I1402" i="10"/>
  <c r="K1402" i="10" s="1"/>
  <c r="H1402" i="10"/>
  <c r="J1401" i="10"/>
  <c r="I1401" i="10"/>
  <c r="K1401" i="10" s="1"/>
  <c r="H1401" i="10"/>
  <c r="J1400" i="10"/>
  <c r="I1400" i="10"/>
  <c r="K1400" i="10" s="1"/>
  <c r="H1400" i="10"/>
  <c r="J1399" i="10"/>
  <c r="I1399" i="10"/>
  <c r="K1399" i="10" s="1"/>
  <c r="H1399" i="10"/>
  <c r="J1398" i="10"/>
  <c r="I1398" i="10"/>
  <c r="K1398" i="10" s="1"/>
  <c r="H1398" i="10"/>
  <c r="J1397" i="10"/>
  <c r="I1397" i="10"/>
  <c r="K1397" i="10" s="1"/>
  <c r="H1397" i="10"/>
  <c r="J1396" i="10"/>
  <c r="I1396" i="10"/>
  <c r="K1396" i="10" s="1"/>
  <c r="H1396" i="10"/>
  <c r="J1394" i="10"/>
  <c r="I1394" i="10"/>
  <c r="K1394" i="10" s="1"/>
  <c r="H1394" i="10"/>
  <c r="J1393" i="10"/>
  <c r="I1393" i="10"/>
  <c r="K1393" i="10" s="1"/>
  <c r="H1393" i="10"/>
  <c r="J1395" i="10"/>
  <c r="I1395" i="10"/>
  <c r="K1395" i="10" s="1"/>
  <c r="H1395" i="10"/>
  <c r="J1392" i="10"/>
  <c r="I1392" i="10"/>
  <c r="K1392" i="10" s="1"/>
  <c r="H1392" i="10"/>
  <c r="J1391" i="10"/>
  <c r="I1391" i="10"/>
  <c r="K1391" i="10" s="1"/>
  <c r="H1391" i="10"/>
  <c r="J1390" i="10"/>
  <c r="I1390" i="10"/>
  <c r="K1390" i="10" s="1"/>
  <c r="H1390" i="10"/>
  <c r="J1389" i="10"/>
  <c r="I1389" i="10"/>
  <c r="K1389" i="10" s="1"/>
  <c r="H1389" i="10"/>
  <c r="J1382" i="10"/>
  <c r="I1382" i="10"/>
  <c r="K1382" i="10" s="1"/>
  <c r="H1382" i="10"/>
  <c r="J1388" i="10"/>
  <c r="I1388" i="10"/>
  <c r="K1388" i="10" s="1"/>
  <c r="H1388" i="10"/>
  <c r="J1387" i="10"/>
  <c r="I1387" i="10"/>
  <c r="K1387" i="10" s="1"/>
  <c r="H1387" i="10"/>
  <c r="J1386" i="10"/>
  <c r="I1386" i="10"/>
  <c r="K1386" i="10" s="1"/>
  <c r="H1386" i="10"/>
  <c r="J1385" i="10"/>
  <c r="I1385" i="10"/>
  <c r="K1385" i="10" s="1"/>
  <c r="H1385" i="10"/>
  <c r="J1384" i="10"/>
  <c r="I1384" i="10"/>
  <c r="K1384" i="10" s="1"/>
  <c r="H1384" i="10"/>
  <c r="J1383" i="10"/>
  <c r="I1383" i="10"/>
  <c r="K1383" i="10" s="1"/>
  <c r="H1383" i="10"/>
  <c r="J1381" i="10"/>
  <c r="I1381" i="10"/>
  <c r="K1381" i="10" s="1"/>
  <c r="H1381" i="10"/>
  <c r="J1380" i="10"/>
  <c r="I1380" i="10"/>
  <c r="K1380" i="10" s="1"/>
  <c r="H1380" i="10"/>
  <c r="J1379" i="10"/>
  <c r="I1379" i="10"/>
  <c r="K1379" i="10" s="1"/>
  <c r="H1379" i="10"/>
  <c r="J1378" i="10"/>
  <c r="I1378" i="10"/>
  <c r="K1378" i="10" s="1"/>
  <c r="H1378" i="10"/>
  <c r="J1377" i="10"/>
  <c r="I1377" i="10"/>
  <c r="K1377" i="10" s="1"/>
  <c r="H1377" i="10"/>
  <c r="J1376" i="10"/>
  <c r="I1376" i="10"/>
  <c r="K1376" i="10" s="1"/>
  <c r="H1376" i="10"/>
  <c r="J1375" i="10"/>
  <c r="I1375" i="10"/>
  <c r="K1375" i="10" s="1"/>
  <c r="H1375" i="10"/>
  <c r="J1369" i="10"/>
  <c r="I1369" i="10"/>
  <c r="K1369" i="10" s="1"/>
  <c r="H1369" i="10"/>
  <c r="J1374" i="10"/>
  <c r="I1374" i="10"/>
  <c r="K1374" i="10" s="1"/>
  <c r="H1374" i="10"/>
  <c r="J1370" i="10"/>
  <c r="I1370" i="10"/>
  <c r="K1370" i="10" s="1"/>
  <c r="H1370" i="10"/>
  <c r="J1373" i="10"/>
  <c r="I1373" i="10"/>
  <c r="K1373" i="10" s="1"/>
  <c r="H1373" i="10"/>
  <c r="J1372" i="10"/>
  <c r="I1372" i="10"/>
  <c r="K1372" i="10" s="1"/>
  <c r="H1372" i="10"/>
  <c r="J1371" i="10"/>
  <c r="I1371" i="10"/>
  <c r="K1371" i="10" s="1"/>
  <c r="H1371" i="10"/>
  <c r="J1368" i="10"/>
  <c r="I1368" i="10"/>
  <c r="K1368" i="10" s="1"/>
  <c r="H1368" i="10"/>
  <c r="J1367" i="10"/>
  <c r="I1367" i="10"/>
  <c r="K1367" i="10" s="1"/>
  <c r="H1367" i="10"/>
  <c r="J1366" i="10"/>
  <c r="I1366" i="10"/>
  <c r="K1366" i="10" s="1"/>
  <c r="H1366" i="10"/>
  <c r="J1365" i="10"/>
  <c r="I1365" i="10"/>
  <c r="K1365" i="10" s="1"/>
  <c r="H1365" i="10"/>
  <c r="J1364" i="10"/>
  <c r="I1364" i="10"/>
  <c r="K1364" i="10" s="1"/>
  <c r="H1364" i="10"/>
  <c r="J1359" i="10"/>
  <c r="I1359" i="10"/>
  <c r="K1359" i="10" s="1"/>
  <c r="H1359" i="10"/>
  <c r="J1363" i="10"/>
  <c r="I1363" i="10"/>
  <c r="K1363" i="10" s="1"/>
  <c r="H1363" i="10"/>
  <c r="J1362" i="10"/>
  <c r="I1362" i="10"/>
  <c r="K1362" i="10" s="1"/>
  <c r="H1362" i="10"/>
  <c r="J1361" i="10"/>
  <c r="I1361" i="10"/>
  <c r="K1361" i="10" s="1"/>
  <c r="H1361" i="10"/>
  <c r="J1360" i="10"/>
  <c r="I1360" i="10"/>
  <c r="K1360" i="10" s="1"/>
  <c r="H1360" i="10"/>
  <c r="J1357" i="10"/>
  <c r="I1357" i="10"/>
  <c r="K1357" i="10" s="1"/>
  <c r="H1357" i="10"/>
  <c r="J1358" i="10"/>
  <c r="I1358" i="10"/>
  <c r="K1358" i="10" s="1"/>
  <c r="H1358" i="10"/>
  <c r="J1356" i="10"/>
  <c r="I1356" i="10"/>
  <c r="K1356" i="10" s="1"/>
  <c r="H1356" i="10"/>
  <c r="J1355" i="10"/>
  <c r="I1355" i="10"/>
  <c r="K1355" i="10" s="1"/>
  <c r="H1355" i="10"/>
  <c r="J1354" i="10"/>
  <c r="I1354" i="10"/>
  <c r="K1354" i="10" s="1"/>
  <c r="H1354" i="10"/>
  <c r="J1353" i="10"/>
  <c r="I1353" i="10"/>
  <c r="K1353" i="10" s="1"/>
  <c r="H1353" i="10"/>
  <c r="J1352" i="10"/>
  <c r="I1352" i="10"/>
  <c r="K1352" i="10" s="1"/>
  <c r="H1352" i="10"/>
  <c r="J1351" i="10"/>
  <c r="I1351" i="10"/>
  <c r="K1351" i="10" s="1"/>
  <c r="H1351" i="10"/>
  <c r="J1350" i="10"/>
  <c r="I1350" i="10"/>
  <c r="K1350" i="10" s="1"/>
  <c r="H1350" i="10"/>
  <c r="J1349" i="10"/>
  <c r="I1349" i="10"/>
  <c r="K1349" i="10" s="1"/>
  <c r="H1349" i="10"/>
  <c r="J1348" i="10"/>
  <c r="I1348" i="10"/>
  <c r="K1348" i="10" s="1"/>
  <c r="H1348" i="10"/>
  <c r="J1347" i="10"/>
  <c r="I1347" i="10"/>
  <c r="K1347" i="10" s="1"/>
  <c r="H1347" i="10"/>
  <c r="J1346" i="10"/>
  <c r="I1346" i="10"/>
  <c r="K1346" i="10" s="1"/>
  <c r="H1346" i="10"/>
  <c r="J1345" i="10"/>
  <c r="I1345" i="10"/>
  <c r="K1345" i="10" s="1"/>
  <c r="H1345" i="10"/>
  <c r="J1344" i="10"/>
  <c r="I1344" i="10"/>
  <c r="K1344" i="10" s="1"/>
  <c r="H1344" i="10"/>
  <c r="J1343" i="10"/>
  <c r="I1343" i="10"/>
  <c r="K1343" i="10" s="1"/>
  <c r="H1343" i="10"/>
  <c r="J1342" i="10"/>
  <c r="I1342" i="10"/>
  <c r="K1342" i="10" s="1"/>
  <c r="H1342" i="10"/>
  <c r="J1341" i="10"/>
  <c r="I1341" i="10"/>
  <c r="K1341" i="10" s="1"/>
  <c r="H1341" i="10"/>
  <c r="J1340" i="10"/>
  <c r="I1340" i="10"/>
  <c r="K1340" i="10" s="1"/>
  <c r="H1340" i="10"/>
  <c r="J1339" i="10"/>
  <c r="I1339" i="10"/>
  <c r="K1339" i="10" s="1"/>
  <c r="H1339" i="10"/>
  <c r="J1338" i="10"/>
  <c r="I1338" i="10"/>
  <c r="K1338" i="10" s="1"/>
  <c r="H1338" i="10"/>
  <c r="J1337" i="10"/>
  <c r="I1337" i="10"/>
  <c r="K1337" i="10" s="1"/>
  <c r="H1337" i="10"/>
  <c r="J1336" i="10"/>
  <c r="I1336" i="10"/>
  <c r="K1336" i="10" s="1"/>
  <c r="H1336" i="10"/>
  <c r="J1335" i="10"/>
  <c r="I1335" i="10"/>
  <c r="K1335" i="10" s="1"/>
  <c r="H1335" i="10"/>
  <c r="J1334" i="10"/>
  <c r="I1334" i="10"/>
  <c r="K1334" i="10" s="1"/>
  <c r="H1334" i="10"/>
  <c r="J1332" i="10"/>
  <c r="I1332" i="10"/>
  <c r="K1332" i="10" s="1"/>
  <c r="H1332" i="10"/>
  <c r="J1331" i="10"/>
  <c r="I1331" i="10"/>
  <c r="K1331" i="10" s="1"/>
  <c r="H1331" i="10"/>
  <c r="J1330" i="10"/>
  <c r="I1330" i="10"/>
  <c r="K1330" i="10" s="1"/>
  <c r="H1330" i="10"/>
  <c r="J1329" i="10"/>
  <c r="I1329" i="10"/>
  <c r="K1329" i="10" s="1"/>
  <c r="H1329" i="10"/>
  <c r="J1328" i="10"/>
  <c r="I1328" i="10"/>
  <c r="K1328" i="10" s="1"/>
  <c r="H1328" i="10"/>
  <c r="J1327" i="10"/>
  <c r="I1327" i="10"/>
  <c r="K1327" i="10" s="1"/>
  <c r="H1327" i="10"/>
  <c r="J1333" i="10"/>
  <c r="I1333" i="10"/>
  <c r="K1333" i="10" s="1"/>
  <c r="H1333" i="10"/>
  <c r="J1326" i="10"/>
  <c r="I1326" i="10"/>
  <c r="K1326" i="10" s="1"/>
  <c r="H1326" i="10"/>
  <c r="J1325" i="10"/>
  <c r="I1325" i="10"/>
  <c r="K1325" i="10" s="1"/>
  <c r="H1325" i="10"/>
  <c r="J1324" i="10"/>
  <c r="I1324" i="10"/>
  <c r="K1324" i="10" s="1"/>
  <c r="H1324" i="10"/>
  <c r="J1323" i="10"/>
  <c r="I1323" i="10"/>
  <c r="K1323" i="10" s="1"/>
  <c r="H1323" i="10"/>
  <c r="J1322" i="10"/>
  <c r="I1322" i="10"/>
  <c r="K1322" i="10" s="1"/>
  <c r="H1322" i="10"/>
  <c r="J1321" i="10"/>
  <c r="I1321" i="10"/>
  <c r="K1321" i="10" s="1"/>
  <c r="H1321" i="10"/>
  <c r="J1320" i="10"/>
  <c r="I1320" i="10"/>
  <c r="K1320" i="10" s="1"/>
  <c r="H1320" i="10"/>
  <c r="J1318" i="10"/>
  <c r="I1318" i="10"/>
  <c r="K1318" i="10" s="1"/>
  <c r="H1318" i="10"/>
  <c r="J1317" i="10"/>
  <c r="I1317" i="10"/>
  <c r="K1317" i="10" s="1"/>
  <c r="H1317" i="10"/>
  <c r="J1319" i="10"/>
  <c r="I1319" i="10"/>
  <c r="K1319" i="10" s="1"/>
  <c r="H1319" i="10"/>
  <c r="J1316" i="10"/>
  <c r="I1316" i="10"/>
  <c r="K1316" i="10" s="1"/>
  <c r="H1316" i="10"/>
  <c r="J1315" i="10"/>
  <c r="I1315" i="10"/>
  <c r="K1315" i="10" s="1"/>
  <c r="H1315" i="10"/>
  <c r="J1314" i="10"/>
  <c r="I1314" i="10"/>
  <c r="K1314" i="10" s="1"/>
  <c r="H1314" i="10"/>
  <c r="J1313" i="10"/>
  <c r="I1313" i="10"/>
  <c r="K1313" i="10" s="1"/>
  <c r="H1313" i="10"/>
  <c r="J1312" i="10"/>
  <c r="I1312" i="10"/>
  <c r="K1312" i="10" s="1"/>
  <c r="H1312" i="10"/>
  <c r="J1311" i="10"/>
  <c r="I1311" i="10"/>
  <c r="K1311" i="10" s="1"/>
  <c r="H1311" i="10"/>
  <c r="J1310" i="10"/>
  <c r="I1310" i="10"/>
  <c r="K1310" i="10" s="1"/>
  <c r="H1310" i="10"/>
  <c r="J1309" i="10"/>
  <c r="I1309" i="10"/>
  <c r="K1309" i="10" s="1"/>
  <c r="H1309" i="10"/>
  <c r="J1308" i="10"/>
  <c r="I1308" i="10"/>
  <c r="K1308" i="10" s="1"/>
  <c r="H1308" i="10"/>
  <c r="J1307" i="10"/>
  <c r="I1307" i="10"/>
  <c r="K1307" i="10" s="1"/>
  <c r="H1307" i="10"/>
  <c r="J1306" i="10"/>
  <c r="I1306" i="10"/>
  <c r="K1306" i="10" s="1"/>
  <c r="H1306" i="10"/>
  <c r="J1305" i="10"/>
  <c r="I1305" i="10"/>
  <c r="K1305" i="10" s="1"/>
  <c r="H1305" i="10"/>
  <c r="J1304" i="10"/>
  <c r="I1304" i="10"/>
  <c r="K1304" i="10" s="1"/>
  <c r="H1304" i="10"/>
  <c r="J1303" i="10"/>
  <c r="I1303" i="10"/>
  <c r="K1303" i="10" s="1"/>
  <c r="H1303" i="10"/>
  <c r="J1302" i="10"/>
  <c r="I1302" i="10"/>
  <c r="K1302" i="10" s="1"/>
  <c r="H1302" i="10"/>
  <c r="J1301" i="10"/>
  <c r="I1301" i="10"/>
  <c r="K1301" i="10" s="1"/>
  <c r="H1301" i="10"/>
  <c r="J1300" i="10"/>
  <c r="I1300" i="10"/>
  <c r="K1300" i="10" s="1"/>
  <c r="H1300" i="10"/>
  <c r="J1299" i="10"/>
  <c r="I1299" i="10"/>
  <c r="K1299" i="10" s="1"/>
  <c r="H1299" i="10"/>
  <c r="J1298" i="10"/>
  <c r="I1298" i="10"/>
  <c r="K1298" i="10" s="1"/>
  <c r="H1298" i="10"/>
  <c r="J1297" i="10"/>
  <c r="I1297" i="10"/>
  <c r="K1297" i="10" s="1"/>
  <c r="H1297" i="10"/>
  <c r="J1296" i="10"/>
  <c r="I1296" i="10"/>
  <c r="K1296" i="10" s="1"/>
  <c r="H1296" i="10"/>
  <c r="J1295" i="10"/>
  <c r="I1295" i="10"/>
  <c r="K1295" i="10" s="1"/>
  <c r="H1295" i="10"/>
  <c r="J1294" i="10"/>
  <c r="I1294" i="10"/>
  <c r="K1294" i="10" s="1"/>
  <c r="H1294" i="10"/>
  <c r="J1293" i="10"/>
  <c r="I1293" i="10"/>
  <c r="K1293" i="10" s="1"/>
  <c r="H1293" i="10"/>
  <c r="J1292" i="10"/>
  <c r="I1292" i="10"/>
  <c r="K1292" i="10" s="1"/>
  <c r="H1292" i="10"/>
  <c r="J1291" i="10"/>
  <c r="I1291" i="10"/>
  <c r="K1291" i="10" s="1"/>
  <c r="H1291" i="10"/>
  <c r="J1290" i="10"/>
  <c r="I1290" i="10"/>
  <c r="K1290" i="10" s="1"/>
  <c r="H1290" i="10"/>
  <c r="J1289" i="10"/>
  <c r="I1289" i="10"/>
  <c r="K1289" i="10" s="1"/>
  <c r="H1289" i="10"/>
  <c r="J1288" i="10"/>
  <c r="I1288" i="10"/>
  <c r="K1288" i="10" s="1"/>
  <c r="H1288" i="10"/>
  <c r="J1287" i="10"/>
  <c r="I1287" i="10"/>
  <c r="K1287" i="10" s="1"/>
  <c r="H1287" i="10"/>
  <c r="J1286" i="10"/>
  <c r="I1286" i="10"/>
  <c r="K1286" i="10" s="1"/>
  <c r="H1286" i="10"/>
  <c r="J1285" i="10"/>
  <c r="I1285" i="10"/>
  <c r="K1285" i="10" s="1"/>
  <c r="H1285" i="10"/>
  <c r="J1284" i="10"/>
  <c r="I1284" i="10"/>
  <c r="K1284" i="10" s="1"/>
  <c r="H1284" i="10"/>
  <c r="J1283" i="10"/>
  <c r="I1283" i="10"/>
  <c r="K1283" i="10" s="1"/>
  <c r="H1283" i="10"/>
  <c r="J1282" i="10"/>
  <c r="I1282" i="10"/>
  <c r="K1282" i="10" s="1"/>
  <c r="H1282" i="10"/>
  <c r="J1281" i="10"/>
  <c r="I1281" i="10"/>
  <c r="K1281" i="10" s="1"/>
  <c r="H1281" i="10"/>
  <c r="J1280" i="10"/>
  <c r="I1280" i="10"/>
  <c r="K1280" i="10" s="1"/>
  <c r="H1280" i="10"/>
  <c r="J1279" i="10"/>
  <c r="I1279" i="10"/>
  <c r="K1279" i="10" s="1"/>
  <c r="H1279" i="10"/>
  <c r="J1278" i="10"/>
  <c r="I1278" i="10"/>
  <c r="K1278" i="10" s="1"/>
  <c r="H1278" i="10"/>
  <c r="J1277" i="10"/>
  <c r="I1277" i="10"/>
  <c r="K1277" i="10" s="1"/>
  <c r="H1277" i="10"/>
  <c r="J1276" i="10"/>
  <c r="I1276" i="10"/>
  <c r="K1276" i="10" s="1"/>
  <c r="H1276" i="10"/>
  <c r="J1271" i="10"/>
  <c r="I1271" i="10"/>
  <c r="K1271" i="10" s="1"/>
  <c r="H1271" i="10"/>
  <c r="J1275" i="10"/>
  <c r="I1275" i="10"/>
  <c r="K1275" i="10" s="1"/>
  <c r="H1275" i="10"/>
  <c r="J1274" i="10"/>
  <c r="I1274" i="10"/>
  <c r="K1274" i="10" s="1"/>
  <c r="H1274" i="10"/>
  <c r="J1273" i="10"/>
  <c r="I1273" i="10"/>
  <c r="K1273" i="10" s="1"/>
  <c r="H1273" i="10"/>
  <c r="J1272" i="10"/>
  <c r="I1272" i="10"/>
  <c r="K1272" i="10" s="1"/>
  <c r="H1272" i="10"/>
  <c r="J1269" i="10"/>
  <c r="I1269" i="10"/>
  <c r="K1269" i="10" s="1"/>
  <c r="H1269" i="10"/>
  <c r="J1270" i="10"/>
  <c r="I1270" i="10"/>
  <c r="K1270" i="10" s="1"/>
  <c r="H1270" i="10"/>
  <c r="J1268" i="10"/>
  <c r="I1268" i="10"/>
  <c r="K1268" i="10" s="1"/>
  <c r="H1268" i="10"/>
  <c r="J1267" i="10"/>
  <c r="I1267" i="10"/>
  <c r="K1267" i="10" s="1"/>
  <c r="H1267" i="10"/>
  <c r="J1266" i="10"/>
  <c r="I1266" i="10"/>
  <c r="K1266" i="10" s="1"/>
  <c r="H1266" i="10"/>
  <c r="J1264" i="10"/>
  <c r="I1264" i="10"/>
  <c r="K1264" i="10" s="1"/>
  <c r="H1264" i="10"/>
  <c r="J1265" i="10"/>
  <c r="I1265" i="10"/>
  <c r="K1265" i="10" s="1"/>
  <c r="H1265" i="10"/>
  <c r="J1263" i="10"/>
  <c r="I1263" i="10"/>
  <c r="K1263" i="10" s="1"/>
  <c r="H1263" i="10"/>
  <c r="J1262" i="10"/>
  <c r="I1262" i="10"/>
  <c r="K1262" i="10" s="1"/>
  <c r="H1262" i="10"/>
  <c r="J1261" i="10"/>
  <c r="I1261" i="10"/>
  <c r="K1261" i="10" s="1"/>
  <c r="H1261" i="10"/>
  <c r="J1260" i="10"/>
  <c r="I1260" i="10"/>
  <c r="K1260" i="10" s="1"/>
  <c r="H1260" i="10"/>
  <c r="J1259" i="10"/>
  <c r="I1259" i="10"/>
  <c r="K1259" i="10" s="1"/>
  <c r="H1259" i="10"/>
  <c r="J1258" i="10"/>
  <c r="I1258" i="10"/>
  <c r="K1258" i="10" s="1"/>
  <c r="H1258" i="10"/>
  <c r="J1257" i="10"/>
  <c r="I1257" i="10"/>
  <c r="K1257" i="10" s="1"/>
  <c r="H1257" i="10"/>
  <c r="J1256" i="10"/>
  <c r="I1256" i="10"/>
  <c r="K1256" i="10" s="1"/>
  <c r="H1256" i="10"/>
  <c r="J1255" i="10"/>
  <c r="I1255" i="10"/>
  <c r="K1255" i="10" s="1"/>
  <c r="H1255" i="10"/>
  <c r="J1254" i="10"/>
  <c r="I1254" i="10"/>
  <c r="K1254" i="10" s="1"/>
  <c r="H1254" i="10"/>
  <c r="J1253" i="10"/>
  <c r="I1253" i="10"/>
  <c r="K1253" i="10" s="1"/>
  <c r="H1253" i="10"/>
  <c r="J1252" i="10"/>
  <c r="I1252" i="10"/>
  <c r="K1252" i="10" s="1"/>
  <c r="H1252" i="10"/>
  <c r="J1251" i="10"/>
  <c r="I1251" i="10"/>
  <c r="K1251" i="10" s="1"/>
  <c r="H1251" i="10"/>
  <c r="J1250" i="10"/>
  <c r="I1250" i="10"/>
  <c r="K1250" i="10" s="1"/>
  <c r="H1250" i="10"/>
  <c r="J1249" i="10"/>
  <c r="I1249" i="10"/>
  <c r="K1249" i="10" s="1"/>
  <c r="H1249" i="10"/>
  <c r="J1248" i="10"/>
  <c r="I1248" i="10"/>
  <c r="K1248" i="10" s="1"/>
  <c r="H1248" i="10"/>
  <c r="J1244" i="10"/>
  <c r="I1244" i="10"/>
  <c r="K1244" i="10" s="1"/>
  <c r="H1244" i="10"/>
  <c r="J1247" i="10"/>
  <c r="I1247" i="10"/>
  <c r="K1247" i="10" s="1"/>
  <c r="H1247" i="10"/>
  <c r="J1246" i="10"/>
  <c r="I1246" i="10"/>
  <c r="K1246" i="10" s="1"/>
  <c r="H1246" i="10"/>
  <c r="J1245" i="10"/>
  <c r="I1245" i="10"/>
  <c r="K1245" i="10" s="1"/>
  <c r="H1245" i="10"/>
  <c r="J1243" i="10"/>
  <c r="I1243" i="10"/>
  <c r="K1243" i="10" s="1"/>
  <c r="H1243" i="10"/>
  <c r="J1242" i="10"/>
  <c r="I1242" i="10"/>
  <c r="K1242" i="10" s="1"/>
  <c r="H1242" i="10"/>
  <c r="J1241" i="10"/>
  <c r="I1241" i="10"/>
  <c r="K1241" i="10" s="1"/>
  <c r="H1241" i="10"/>
  <c r="J1240" i="10"/>
  <c r="I1240" i="10"/>
  <c r="K1240" i="10" s="1"/>
  <c r="H1240" i="10"/>
  <c r="J1239" i="10"/>
  <c r="I1239" i="10"/>
  <c r="K1239" i="10" s="1"/>
  <c r="H1239" i="10"/>
  <c r="J1238" i="10"/>
  <c r="I1238" i="10"/>
  <c r="K1238" i="10" s="1"/>
  <c r="H1238" i="10"/>
  <c r="J1237" i="10"/>
  <c r="I1237" i="10"/>
  <c r="K1237" i="10" s="1"/>
  <c r="H1237" i="10"/>
  <c r="J1236" i="10"/>
  <c r="I1236" i="10"/>
  <c r="K1236" i="10" s="1"/>
  <c r="H1236" i="10"/>
  <c r="J1235" i="10"/>
  <c r="I1235" i="10"/>
  <c r="K1235" i="10" s="1"/>
  <c r="H1235" i="10"/>
  <c r="J1234" i="10"/>
  <c r="I1234" i="10"/>
  <c r="K1234" i="10" s="1"/>
  <c r="H1234" i="10"/>
  <c r="J1233" i="10"/>
  <c r="I1233" i="10"/>
  <c r="K1233" i="10" s="1"/>
  <c r="H1233" i="10"/>
  <c r="J1232" i="10"/>
  <c r="I1232" i="10"/>
  <c r="K1232" i="10" s="1"/>
  <c r="H1232" i="10"/>
  <c r="J1231" i="10"/>
  <c r="I1231" i="10"/>
  <c r="K1231" i="10" s="1"/>
  <c r="H1231" i="10"/>
  <c r="J1229" i="10"/>
  <c r="I1229" i="10"/>
  <c r="K1229" i="10" s="1"/>
  <c r="H1229" i="10"/>
  <c r="J1228" i="10"/>
  <c r="I1228" i="10"/>
  <c r="K1228" i="10" s="1"/>
  <c r="H1228" i="10"/>
  <c r="J1230" i="10"/>
  <c r="I1230" i="10"/>
  <c r="K1230" i="10" s="1"/>
  <c r="H1230" i="10"/>
  <c r="J1227" i="10"/>
  <c r="I1227" i="10"/>
  <c r="K1227" i="10" s="1"/>
  <c r="H1227" i="10"/>
  <c r="J1221" i="10"/>
  <c r="I1221" i="10"/>
  <c r="K1221" i="10" s="1"/>
  <c r="H1221" i="10"/>
  <c r="J1226" i="10"/>
  <c r="I1226" i="10"/>
  <c r="K1226" i="10" s="1"/>
  <c r="H1226" i="10"/>
  <c r="J1225" i="10"/>
  <c r="I1225" i="10"/>
  <c r="K1225" i="10" s="1"/>
  <c r="H1225" i="10"/>
  <c r="J1224" i="10"/>
  <c r="I1224" i="10"/>
  <c r="K1224" i="10" s="1"/>
  <c r="H1224" i="10"/>
  <c r="J1223" i="10"/>
  <c r="I1223" i="10"/>
  <c r="K1223" i="10" s="1"/>
  <c r="H1223" i="10"/>
  <c r="J1222" i="10"/>
  <c r="I1222" i="10"/>
  <c r="K1222" i="10" s="1"/>
  <c r="H1222" i="10"/>
  <c r="J1220" i="10"/>
  <c r="I1220" i="10"/>
  <c r="K1220" i="10" s="1"/>
  <c r="H1220" i="10"/>
  <c r="J1219" i="10"/>
  <c r="I1219" i="10"/>
  <c r="K1219" i="10" s="1"/>
  <c r="H1219" i="10"/>
  <c r="J1218" i="10"/>
  <c r="I1218" i="10"/>
  <c r="K1218" i="10" s="1"/>
  <c r="H1218" i="10"/>
  <c r="J1217" i="10"/>
  <c r="I1217" i="10"/>
  <c r="K1217" i="10" s="1"/>
  <c r="H1217" i="10"/>
  <c r="J1216" i="10"/>
  <c r="I1216" i="10"/>
  <c r="K1216" i="10" s="1"/>
  <c r="H1216" i="10"/>
  <c r="J1215" i="10"/>
  <c r="I1215" i="10"/>
  <c r="K1215" i="10" s="1"/>
  <c r="H1215" i="10"/>
  <c r="J1214" i="10"/>
  <c r="I1214" i="10"/>
  <c r="K1214" i="10" s="1"/>
  <c r="H1214" i="10"/>
  <c r="J1213" i="10"/>
  <c r="I1213" i="10"/>
  <c r="K1213" i="10" s="1"/>
  <c r="H1213" i="10"/>
  <c r="J1212" i="10"/>
  <c r="I1212" i="10"/>
  <c r="K1212" i="10" s="1"/>
  <c r="H1212" i="10"/>
  <c r="J1211" i="10"/>
  <c r="I1211" i="10"/>
  <c r="K1211" i="10" s="1"/>
  <c r="H1211" i="10"/>
  <c r="J1210" i="10"/>
  <c r="I1210" i="10"/>
  <c r="K1210" i="10" s="1"/>
  <c r="H1210" i="10"/>
  <c r="J1209" i="10"/>
  <c r="I1209" i="10"/>
  <c r="K1209" i="10" s="1"/>
  <c r="H1209" i="10"/>
  <c r="J1208" i="10"/>
  <c r="I1208" i="10"/>
  <c r="K1208" i="10" s="1"/>
  <c r="H1208" i="10"/>
  <c r="J1207" i="10"/>
  <c r="I1207" i="10"/>
  <c r="K1207" i="10" s="1"/>
  <c r="H1207" i="10"/>
  <c r="J1206" i="10"/>
  <c r="I1206" i="10"/>
  <c r="K1206" i="10" s="1"/>
  <c r="H1206" i="10"/>
  <c r="J1205" i="10"/>
  <c r="I1205" i="10"/>
  <c r="K1205" i="10" s="1"/>
  <c r="H1205" i="10"/>
  <c r="J1204" i="10"/>
  <c r="I1204" i="10"/>
  <c r="K1204" i="10" s="1"/>
  <c r="H1204" i="10"/>
  <c r="J1203" i="10"/>
  <c r="I1203" i="10"/>
  <c r="K1203" i="10" s="1"/>
  <c r="H1203" i="10"/>
  <c r="J1202" i="10"/>
  <c r="I1202" i="10"/>
  <c r="K1202" i="10" s="1"/>
  <c r="H1202" i="10"/>
  <c r="J1201" i="10"/>
  <c r="I1201" i="10"/>
  <c r="K1201" i="10" s="1"/>
  <c r="H1201" i="10"/>
  <c r="J1200" i="10"/>
  <c r="I1200" i="10"/>
  <c r="K1200" i="10" s="1"/>
  <c r="H1200" i="10"/>
  <c r="J1199" i="10"/>
  <c r="I1199" i="10"/>
  <c r="K1199" i="10" s="1"/>
  <c r="H1199" i="10"/>
  <c r="J1198" i="10"/>
  <c r="I1198" i="10"/>
  <c r="K1198" i="10" s="1"/>
  <c r="H1198" i="10"/>
  <c r="J1197" i="10"/>
  <c r="I1197" i="10"/>
  <c r="K1197" i="10" s="1"/>
  <c r="H1197" i="10"/>
  <c r="J1196" i="10"/>
  <c r="I1196" i="10"/>
  <c r="K1196" i="10" s="1"/>
  <c r="H1196" i="10"/>
  <c r="J1195" i="10"/>
  <c r="I1195" i="10"/>
  <c r="K1195" i="10" s="1"/>
  <c r="H1195" i="10"/>
  <c r="J1194" i="10"/>
  <c r="I1194" i="10"/>
  <c r="K1194" i="10" s="1"/>
  <c r="H1194" i="10"/>
  <c r="J1193" i="10"/>
  <c r="I1193" i="10"/>
  <c r="K1193" i="10" s="1"/>
  <c r="H1193" i="10"/>
  <c r="J1192" i="10"/>
  <c r="I1192" i="10"/>
  <c r="K1192" i="10" s="1"/>
  <c r="H1192" i="10"/>
  <c r="J1191" i="10"/>
  <c r="I1191" i="10"/>
  <c r="K1191" i="10" s="1"/>
  <c r="H1191" i="10"/>
  <c r="J1190" i="10"/>
  <c r="I1190" i="10"/>
  <c r="K1190" i="10" s="1"/>
  <c r="H1190" i="10"/>
  <c r="J1189" i="10"/>
  <c r="I1189" i="10"/>
  <c r="K1189" i="10" s="1"/>
  <c r="H1189" i="10"/>
  <c r="J1188" i="10"/>
  <c r="I1188" i="10"/>
  <c r="K1188" i="10" s="1"/>
  <c r="H1188" i="10"/>
  <c r="J1187" i="10"/>
  <c r="I1187" i="10"/>
  <c r="K1187" i="10" s="1"/>
  <c r="H1187" i="10"/>
  <c r="J1186" i="10"/>
  <c r="I1186" i="10"/>
  <c r="K1186" i="10" s="1"/>
  <c r="H1186" i="10"/>
  <c r="J1185" i="10"/>
  <c r="I1185" i="10"/>
  <c r="K1185" i="10" s="1"/>
  <c r="H1185" i="10"/>
  <c r="J1184" i="10"/>
  <c r="I1184" i="10"/>
  <c r="K1184" i="10" s="1"/>
  <c r="H1184" i="10"/>
  <c r="J1183" i="10"/>
  <c r="I1183" i="10"/>
  <c r="K1183" i="10" s="1"/>
  <c r="H1183" i="10"/>
  <c r="J1182" i="10"/>
  <c r="I1182" i="10"/>
  <c r="K1182" i="10" s="1"/>
  <c r="H1182" i="10"/>
  <c r="J1181" i="10"/>
  <c r="I1181" i="10"/>
  <c r="K1181" i="10" s="1"/>
  <c r="H1181" i="10"/>
  <c r="J1180" i="10"/>
  <c r="I1180" i="10"/>
  <c r="K1180" i="10" s="1"/>
  <c r="H1180" i="10"/>
  <c r="J1179" i="10"/>
  <c r="I1179" i="10"/>
  <c r="K1179" i="10" s="1"/>
  <c r="H1179" i="10"/>
  <c r="J1178" i="10"/>
  <c r="I1178" i="10"/>
  <c r="K1178" i="10" s="1"/>
  <c r="H1178" i="10"/>
  <c r="J1177" i="10"/>
  <c r="I1177" i="10"/>
  <c r="K1177" i="10" s="1"/>
  <c r="H1177" i="10"/>
  <c r="J1176" i="10"/>
  <c r="I1176" i="10"/>
  <c r="K1176" i="10" s="1"/>
  <c r="H1176" i="10"/>
  <c r="J1175" i="10"/>
  <c r="I1175" i="10"/>
  <c r="K1175" i="10" s="1"/>
  <c r="H1175" i="10"/>
  <c r="J1174" i="10"/>
  <c r="I1174" i="10"/>
  <c r="K1174" i="10" s="1"/>
  <c r="H1174" i="10"/>
  <c r="J1173" i="10"/>
  <c r="I1173" i="10"/>
  <c r="K1173" i="10" s="1"/>
  <c r="H1173" i="10"/>
  <c r="J1172" i="10"/>
  <c r="I1172" i="10"/>
  <c r="K1172" i="10" s="1"/>
  <c r="H1172" i="10"/>
  <c r="J1171" i="10"/>
  <c r="I1171" i="10"/>
  <c r="K1171" i="10" s="1"/>
  <c r="H1171" i="10"/>
  <c r="J1170" i="10"/>
  <c r="I1170" i="10"/>
  <c r="K1170" i="10" s="1"/>
  <c r="H1170" i="10"/>
  <c r="J1169" i="10"/>
  <c r="I1169" i="10"/>
  <c r="K1169" i="10" s="1"/>
  <c r="H1169" i="10"/>
  <c r="J1168" i="10"/>
  <c r="I1168" i="10"/>
  <c r="K1168" i="10" s="1"/>
  <c r="H1168" i="10"/>
  <c r="J1160" i="10"/>
  <c r="I1160" i="10"/>
  <c r="K1160" i="10" s="1"/>
  <c r="H1160" i="10"/>
  <c r="J1167" i="10"/>
  <c r="I1167" i="10"/>
  <c r="K1167" i="10" s="1"/>
  <c r="H1167" i="10"/>
  <c r="J1166" i="10"/>
  <c r="I1166" i="10"/>
  <c r="K1166" i="10" s="1"/>
  <c r="H1166" i="10"/>
  <c r="J1165" i="10"/>
  <c r="I1165" i="10"/>
  <c r="K1165" i="10" s="1"/>
  <c r="H1165" i="10"/>
  <c r="J1164" i="10"/>
  <c r="I1164" i="10"/>
  <c r="K1164" i="10" s="1"/>
  <c r="H1164" i="10"/>
  <c r="J1163" i="10"/>
  <c r="I1163" i="10"/>
  <c r="K1163" i="10" s="1"/>
  <c r="H1163" i="10"/>
  <c r="J1162" i="10"/>
  <c r="I1162" i="10"/>
  <c r="K1162" i="10" s="1"/>
  <c r="H1162" i="10"/>
  <c r="J1161" i="10"/>
  <c r="I1161" i="10"/>
  <c r="K1161" i="10" s="1"/>
  <c r="H1161" i="10"/>
  <c r="J1159" i="10"/>
  <c r="I1159" i="10"/>
  <c r="K1159" i="10" s="1"/>
  <c r="H1159" i="10"/>
  <c r="J1158" i="10"/>
  <c r="I1158" i="10"/>
  <c r="K1158" i="10" s="1"/>
  <c r="H1158" i="10"/>
  <c r="J1157" i="10"/>
  <c r="I1157" i="10"/>
  <c r="K1157" i="10" s="1"/>
  <c r="H1157" i="10"/>
  <c r="J1156" i="10"/>
  <c r="I1156" i="10"/>
  <c r="K1156" i="10" s="1"/>
  <c r="H1156" i="10"/>
  <c r="J1155" i="10"/>
  <c r="I1155" i="10"/>
  <c r="K1155" i="10" s="1"/>
  <c r="H1155" i="10"/>
  <c r="J1154" i="10"/>
  <c r="I1154" i="10"/>
  <c r="K1154" i="10" s="1"/>
  <c r="H1154" i="10"/>
  <c r="J1153" i="10"/>
  <c r="I1153" i="10"/>
  <c r="K1153" i="10" s="1"/>
  <c r="H1153" i="10"/>
  <c r="J1152" i="10"/>
  <c r="I1152" i="10"/>
  <c r="K1152" i="10" s="1"/>
  <c r="H1152" i="10"/>
  <c r="J1151" i="10"/>
  <c r="I1151" i="10"/>
  <c r="K1151" i="10" s="1"/>
  <c r="H1151" i="10"/>
  <c r="J1150" i="10"/>
  <c r="I1150" i="10"/>
  <c r="K1150" i="10" s="1"/>
  <c r="H1150" i="10"/>
  <c r="J1149" i="10"/>
  <c r="I1149" i="10"/>
  <c r="K1149" i="10" s="1"/>
  <c r="H1149" i="10"/>
  <c r="J1148" i="10"/>
  <c r="I1148" i="10"/>
  <c r="K1148" i="10" s="1"/>
  <c r="H1148" i="10"/>
  <c r="J1147" i="10"/>
  <c r="I1147" i="10"/>
  <c r="K1147" i="10" s="1"/>
  <c r="H1147" i="10"/>
  <c r="J1146" i="10"/>
  <c r="I1146" i="10"/>
  <c r="K1146" i="10" s="1"/>
  <c r="H1146" i="10"/>
  <c r="J1145" i="10"/>
  <c r="I1145" i="10"/>
  <c r="K1145" i="10" s="1"/>
  <c r="H1145" i="10"/>
  <c r="J1144" i="10"/>
  <c r="I1144" i="10"/>
  <c r="K1144" i="10" s="1"/>
  <c r="H1144" i="10"/>
  <c r="J1143" i="10"/>
  <c r="I1143" i="10"/>
  <c r="K1143" i="10" s="1"/>
  <c r="H1143" i="10"/>
  <c r="J1142" i="10"/>
  <c r="I1142" i="10"/>
  <c r="K1142" i="10" s="1"/>
  <c r="H1142" i="10"/>
  <c r="J1141" i="10"/>
  <c r="I1141" i="10"/>
  <c r="K1141" i="10" s="1"/>
  <c r="H1141" i="10"/>
  <c r="J1140" i="10"/>
  <c r="I1140" i="10"/>
  <c r="K1140" i="10" s="1"/>
  <c r="H1140" i="10"/>
  <c r="J1139" i="10"/>
  <c r="I1139" i="10"/>
  <c r="K1139" i="10" s="1"/>
  <c r="H1139" i="10"/>
  <c r="J1138" i="10"/>
  <c r="I1138" i="10"/>
  <c r="K1138" i="10" s="1"/>
  <c r="H1138" i="10"/>
  <c r="J1137" i="10"/>
  <c r="I1137" i="10"/>
  <c r="K1137" i="10" s="1"/>
  <c r="H1137" i="10"/>
  <c r="J1136" i="10"/>
  <c r="I1136" i="10"/>
  <c r="K1136" i="10" s="1"/>
  <c r="H1136" i="10"/>
  <c r="J1135" i="10"/>
  <c r="I1135" i="10"/>
  <c r="K1135" i="10" s="1"/>
  <c r="H1135" i="10"/>
  <c r="J1134" i="10"/>
  <c r="I1134" i="10"/>
  <c r="K1134" i="10" s="1"/>
  <c r="H1134" i="10"/>
  <c r="J1133" i="10"/>
  <c r="I1133" i="10"/>
  <c r="K1133" i="10" s="1"/>
  <c r="H1133" i="10"/>
  <c r="J1132" i="10"/>
  <c r="I1132" i="10"/>
  <c r="K1132" i="10" s="1"/>
  <c r="H1132" i="10"/>
  <c r="J1131" i="10"/>
  <c r="I1131" i="10"/>
  <c r="K1131" i="10" s="1"/>
  <c r="H1131" i="10"/>
  <c r="J1130" i="10"/>
  <c r="I1130" i="10"/>
  <c r="K1130" i="10" s="1"/>
  <c r="H1130" i="10"/>
  <c r="J1129" i="10"/>
  <c r="I1129" i="10"/>
  <c r="K1129" i="10" s="1"/>
  <c r="H1129" i="10"/>
  <c r="J1128" i="10"/>
  <c r="I1128" i="10"/>
  <c r="K1128" i="10" s="1"/>
  <c r="H1128" i="10"/>
  <c r="J1127" i="10"/>
  <c r="I1127" i="10"/>
  <c r="K1127" i="10" s="1"/>
  <c r="H1127" i="10"/>
  <c r="J1126" i="10"/>
  <c r="I1126" i="10"/>
  <c r="K1126" i="10" s="1"/>
  <c r="H1126" i="10"/>
  <c r="J1125" i="10"/>
  <c r="I1125" i="10"/>
  <c r="K1125" i="10" s="1"/>
  <c r="H1125" i="10"/>
  <c r="J1124" i="10"/>
  <c r="I1124" i="10"/>
  <c r="K1124" i="10" s="1"/>
  <c r="H1124" i="10"/>
  <c r="J1123" i="10"/>
  <c r="I1123" i="10"/>
  <c r="K1123" i="10" s="1"/>
  <c r="H1123" i="10"/>
  <c r="J1122" i="10"/>
  <c r="I1122" i="10"/>
  <c r="K1122" i="10" s="1"/>
  <c r="H1122" i="10"/>
  <c r="J1121" i="10"/>
  <c r="I1121" i="10"/>
  <c r="K1121" i="10" s="1"/>
  <c r="H1121" i="10"/>
  <c r="J1120" i="10"/>
  <c r="I1120" i="10"/>
  <c r="K1120" i="10" s="1"/>
  <c r="H1120" i="10"/>
  <c r="J1119" i="10"/>
  <c r="I1119" i="10"/>
  <c r="K1119" i="10" s="1"/>
  <c r="H1119" i="10"/>
  <c r="J1118" i="10"/>
  <c r="I1118" i="10"/>
  <c r="K1118" i="10" s="1"/>
  <c r="H1118" i="10"/>
  <c r="J1117" i="10"/>
  <c r="I1117" i="10"/>
  <c r="K1117" i="10" s="1"/>
  <c r="H1117" i="10"/>
  <c r="J1116" i="10"/>
  <c r="I1116" i="10"/>
  <c r="K1116" i="10" s="1"/>
  <c r="H1116" i="10"/>
  <c r="J1115" i="10"/>
  <c r="I1115" i="10"/>
  <c r="K1115" i="10" s="1"/>
  <c r="H1115" i="10"/>
  <c r="J1114" i="10"/>
  <c r="I1114" i="10"/>
  <c r="K1114" i="10" s="1"/>
  <c r="H1114" i="10"/>
  <c r="J1113" i="10"/>
  <c r="I1113" i="10"/>
  <c r="K1113" i="10" s="1"/>
  <c r="H1113" i="10"/>
  <c r="J1112" i="10"/>
  <c r="I1112" i="10"/>
  <c r="K1112" i="10" s="1"/>
  <c r="H1112" i="10"/>
  <c r="J1111" i="10"/>
  <c r="I1111" i="10"/>
  <c r="K1111" i="10" s="1"/>
  <c r="H1111" i="10"/>
  <c r="J1110" i="10"/>
  <c r="I1110" i="10"/>
  <c r="K1110" i="10" s="1"/>
  <c r="H1110" i="10"/>
  <c r="J1109" i="10"/>
  <c r="I1109" i="10"/>
  <c r="K1109" i="10" s="1"/>
  <c r="H1109" i="10"/>
  <c r="J1108" i="10"/>
  <c r="I1108" i="10"/>
  <c r="K1108" i="10" s="1"/>
  <c r="H1108" i="10"/>
  <c r="J1107" i="10"/>
  <c r="I1107" i="10"/>
  <c r="K1107" i="10" s="1"/>
  <c r="H1107" i="10"/>
  <c r="J1105" i="10"/>
  <c r="I1105" i="10"/>
  <c r="K1105" i="10" s="1"/>
  <c r="H1105" i="10"/>
  <c r="J1104" i="10"/>
  <c r="I1104" i="10"/>
  <c r="K1104" i="10" s="1"/>
  <c r="H1104" i="10"/>
  <c r="J1103" i="10"/>
  <c r="I1103" i="10"/>
  <c r="K1103" i="10" s="1"/>
  <c r="H1103" i="10"/>
  <c r="J1102" i="10"/>
  <c r="I1102" i="10"/>
  <c r="K1102" i="10" s="1"/>
  <c r="H1102" i="10"/>
  <c r="J1101" i="10"/>
  <c r="I1101" i="10"/>
  <c r="K1101" i="10" s="1"/>
  <c r="H1101" i="10"/>
  <c r="J1106" i="10"/>
  <c r="I1106" i="10"/>
  <c r="K1106" i="10" s="1"/>
  <c r="H1106" i="10"/>
  <c r="J1098" i="10"/>
  <c r="I1098" i="10"/>
  <c r="K1098" i="10" s="1"/>
  <c r="H1098" i="10"/>
  <c r="J1100" i="10"/>
  <c r="I1100" i="10"/>
  <c r="K1100" i="10" s="1"/>
  <c r="H1100" i="10"/>
  <c r="J1099" i="10"/>
  <c r="I1099" i="10"/>
  <c r="K1099" i="10" s="1"/>
  <c r="H1099" i="10"/>
  <c r="J1097" i="10"/>
  <c r="I1097" i="10"/>
  <c r="K1097" i="10" s="1"/>
  <c r="H1097" i="10"/>
  <c r="J1096" i="10"/>
  <c r="I1096" i="10"/>
  <c r="K1096" i="10" s="1"/>
  <c r="H1096" i="10"/>
  <c r="J1095" i="10"/>
  <c r="I1095" i="10"/>
  <c r="K1095" i="10" s="1"/>
  <c r="H1095" i="10"/>
  <c r="J1094" i="10"/>
  <c r="I1094" i="10"/>
  <c r="K1094" i="10" s="1"/>
  <c r="H1094" i="10"/>
  <c r="J1093" i="10"/>
  <c r="I1093" i="10"/>
  <c r="K1093" i="10" s="1"/>
  <c r="H1093" i="10"/>
  <c r="J1092" i="10"/>
  <c r="I1092" i="10"/>
  <c r="K1092" i="10" s="1"/>
  <c r="H1092" i="10"/>
  <c r="J1091" i="10"/>
  <c r="I1091" i="10"/>
  <c r="K1091" i="10" s="1"/>
  <c r="H1091" i="10"/>
  <c r="J1090" i="10"/>
  <c r="I1090" i="10"/>
  <c r="K1090" i="10" s="1"/>
  <c r="H1090" i="10"/>
  <c r="J1089" i="10"/>
  <c r="I1089" i="10"/>
  <c r="K1089" i="10" s="1"/>
  <c r="H1089" i="10"/>
  <c r="J1087" i="10"/>
  <c r="I1087" i="10"/>
  <c r="K1087" i="10" s="1"/>
  <c r="H1087" i="10"/>
  <c r="J1086" i="10"/>
  <c r="I1086" i="10"/>
  <c r="K1086" i="10" s="1"/>
  <c r="H1086" i="10"/>
  <c r="J1085" i="10"/>
  <c r="I1085" i="10"/>
  <c r="K1085" i="10" s="1"/>
  <c r="H1085" i="10"/>
  <c r="J1088" i="10"/>
  <c r="I1088" i="10"/>
  <c r="K1088" i="10" s="1"/>
  <c r="H1088" i="10"/>
  <c r="J1084" i="10"/>
  <c r="I1084" i="10"/>
  <c r="K1084" i="10" s="1"/>
  <c r="H1084" i="10"/>
  <c r="J1083" i="10"/>
  <c r="I1083" i="10"/>
  <c r="K1083" i="10" s="1"/>
  <c r="H1083" i="10"/>
  <c r="J1082" i="10"/>
  <c r="I1082" i="10"/>
  <c r="K1082" i="10" s="1"/>
  <c r="H1082" i="10"/>
  <c r="J1081" i="10"/>
  <c r="I1081" i="10"/>
  <c r="K1081" i="10" s="1"/>
  <c r="H1081" i="10"/>
  <c r="J1080" i="10"/>
  <c r="I1080" i="10"/>
  <c r="K1080" i="10" s="1"/>
  <c r="H1080" i="10"/>
  <c r="J1079" i="10"/>
  <c r="I1079" i="10"/>
  <c r="K1079" i="10" s="1"/>
  <c r="H1079" i="10"/>
  <c r="J1078" i="10"/>
  <c r="I1078" i="10"/>
  <c r="K1078" i="10" s="1"/>
  <c r="H1078" i="10"/>
  <c r="J1077" i="10"/>
  <c r="I1077" i="10"/>
  <c r="K1077" i="10" s="1"/>
  <c r="H1077" i="10"/>
  <c r="J1076" i="10"/>
  <c r="I1076" i="10"/>
  <c r="K1076" i="10" s="1"/>
  <c r="H1076" i="10"/>
  <c r="J1075" i="10"/>
  <c r="I1075" i="10"/>
  <c r="K1075" i="10" s="1"/>
  <c r="H1075" i="10"/>
  <c r="J1074" i="10"/>
  <c r="I1074" i="10"/>
  <c r="K1074" i="10" s="1"/>
  <c r="H1074" i="10"/>
  <c r="J1073" i="10"/>
  <c r="I1073" i="10"/>
  <c r="K1073" i="10" s="1"/>
  <c r="H1073" i="10"/>
  <c r="J1072" i="10"/>
  <c r="I1072" i="10"/>
  <c r="K1072" i="10" s="1"/>
  <c r="H1072" i="10"/>
  <c r="J1069" i="10"/>
  <c r="I1069" i="10"/>
  <c r="K1069" i="10" s="1"/>
  <c r="H1069" i="10"/>
  <c r="J1070" i="10"/>
  <c r="I1070" i="10"/>
  <c r="K1070" i="10" s="1"/>
  <c r="H1070" i="10"/>
  <c r="J1071" i="10"/>
  <c r="I1071" i="10"/>
  <c r="K1071" i="10" s="1"/>
  <c r="H1071" i="10"/>
  <c r="J1068" i="10"/>
  <c r="I1068" i="10"/>
  <c r="K1068" i="10" s="1"/>
  <c r="H1068" i="10"/>
  <c r="J1067" i="10"/>
  <c r="I1067" i="10"/>
  <c r="K1067" i="10" s="1"/>
  <c r="H1067" i="10"/>
  <c r="J1066" i="10"/>
  <c r="I1066" i="10"/>
  <c r="K1066" i="10" s="1"/>
  <c r="H1066" i="10"/>
  <c r="J1065" i="10"/>
  <c r="I1065" i="10"/>
  <c r="K1065" i="10" s="1"/>
  <c r="H1065" i="10"/>
  <c r="J1064" i="10"/>
  <c r="I1064" i="10"/>
  <c r="K1064" i="10" s="1"/>
  <c r="H1064" i="10"/>
  <c r="J1063" i="10"/>
  <c r="I1063" i="10"/>
  <c r="K1063" i="10" s="1"/>
  <c r="H1063" i="10"/>
  <c r="J1062" i="10"/>
  <c r="I1062" i="10"/>
  <c r="K1062" i="10" s="1"/>
  <c r="H1062" i="10"/>
  <c r="J1061" i="10"/>
  <c r="I1061" i="10"/>
  <c r="K1061" i="10" s="1"/>
  <c r="H1061" i="10"/>
  <c r="J1060" i="10"/>
  <c r="I1060" i="10"/>
  <c r="K1060" i="10" s="1"/>
  <c r="H1060" i="10"/>
  <c r="J1059" i="10"/>
  <c r="I1059" i="10"/>
  <c r="K1059" i="10" s="1"/>
  <c r="H1059" i="10"/>
  <c r="J1058" i="10"/>
  <c r="I1058" i="10"/>
  <c r="K1058" i="10" s="1"/>
  <c r="H1058" i="10"/>
  <c r="J1057" i="10"/>
  <c r="I1057" i="10"/>
  <c r="K1057" i="10" s="1"/>
  <c r="H1057" i="10"/>
  <c r="J1053" i="10"/>
  <c r="I1053" i="10"/>
  <c r="K1053" i="10" s="1"/>
  <c r="H1053" i="10"/>
  <c r="J1056" i="10"/>
  <c r="I1056" i="10"/>
  <c r="K1056" i="10" s="1"/>
  <c r="H1056" i="10"/>
  <c r="J1055" i="10"/>
  <c r="I1055" i="10"/>
  <c r="K1055" i="10" s="1"/>
  <c r="H1055" i="10"/>
  <c r="J1054" i="10"/>
  <c r="I1054" i="10"/>
  <c r="K1054" i="10" s="1"/>
  <c r="H1054" i="10"/>
  <c r="J1052" i="10"/>
  <c r="I1052" i="10"/>
  <c r="K1052" i="10" s="1"/>
  <c r="H1052" i="10"/>
  <c r="J1051" i="10"/>
  <c r="I1051" i="10"/>
  <c r="K1051" i="10" s="1"/>
  <c r="H1051" i="10"/>
  <c r="J1049" i="10"/>
  <c r="I1049" i="10"/>
  <c r="K1049" i="10" s="1"/>
  <c r="H1049" i="10"/>
  <c r="J1050" i="10"/>
  <c r="I1050" i="10"/>
  <c r="K1050" i="10" s="1"/>
  <c r="H1050" i="10"/>
  <c r="J1048" i="10"/>
  <c r="I1048" i="10"/>
  <c r="K1048" i="10" s="1"/>
  <c r="H1048" i="10"/>
  <c r="J1047" i="10"/>
  <c r="I1047" i="10"/>
  <c r="K1047" i="10" s="1"/>
  <c r="H1047" i="10"/>
  <c r="J1046" i="10"/>
  <c r="I1046" i="10"/>
  <c r="K1046" i="10" s="1"/>
  <c r="H1046" i="10"/>
  <c r="J1045" i="10"/>
  <c r="I1045" i="10"/>
  <c r="K1045" i="10" s="1"/>
  <c r="H1045" i="10"/>
  <c r="J1044" i="10"/>
  <c r="I1044" i="10"/>
  <c r="K1044" i="10" s="1"/>
  <c r="H1044" i="10"/>
  <c r="J1043" i="10"/>
  <c r="I1043" i="10"/>
  <c r="K1043" i="10" s="1"/>
  <c r="H1043" i="10"/>
  <c r="J1042" i="10"/>
  <c r="I1042" i="10"/>
  <c r="K1042" i="10" s="1"/>
  <c r="H1042" i="10"/>
  <c r="J1041" i="10"/>
  <c r="I1041" i="10"/>
  <c r="K1041" i="10" s="1"/>
  <c r="H1041" i="10"/>
  <c r="J1040" i="10"/>
  <c r="I1040" i="10"/>
  <c r="K1040" i="10" s="1"/>
  <c r="H1040" i="10"/>
  <c r="J1039" i="10"/>
  <c r="I1039" i="10"/>
  <c r="K1039" i="10" s="1"/>
  <c r="H1039" i="10"/>
  <c r="J1038" i="10"/>
  <c r="I1038" i="10"/>
  <c r="K1038" i="10" s="1"/>
  <c r="H1038" i="10"/>
  <c r="J1037" i="10"/>
  <c r="I1037" i="10"/>
  <c r="K1037" i="10" s="1"/>
  <c r="H1037" i="10"/>
  <c r="J1036" i="10"/>
  <c r="I1036" i="10"/>
  <c r="K1036" i="10" s="1"/>
  <c r="H1036" i="10"/>
  <c r="J1035" i="10"/>
  <c r="I1035" i="10"/>
  <c r="K1035" i="10" s="1"/>
  <c r="H1035" i="10"/>
  <c r="J1034" i="10"/>
  <c r="I1034" i="10"/>
  <c r="K1034" i="10" s="1"/>
  <c r="H1034" i="10"/>
  <c r="J1033" i="10"/>
  <c r="I1033" i="10"/>
  <c r="K1033" i="10" s="1"/>
  <c r="H1033" i="10"/>
  <c r="J1032" i="10"/>
  <c r="I1032" i="10"/>
  <c r="K1032" i="10" s="1"/>
  <c r="H1032" i="10"/>
  <c r="J1031" i="10"/>
  <c r="I1031" i="10"/>
  <c r="K1031" i="10" s="1"/>
  <c r="H1031" i="10"/>
  <c r="J1030" i="10"/>
  <c r="I1030" i="10"/>
  <c r="K1030" i="10" s="1"/>
  <c r="H1030" i="10"/>
  <c r="J1029" i="10"/>
  <c r="I1029" i="10"/>
  <c r="K1029" i="10" s="1"/>
  <c r="H1029" i="10"/>
  <c r="J1028" i="10"/>
  <c r="I1028" i="10"/>
  <c r="K1028" i="10" s="1"/>
  <c r="H1028" i="10"/>
  <c r="J1027" i="10"/>
  <c r="I1027" i="10"/>
  <c r="K1027" i="10" s="1"/>
  <c r="H1027" i="10"/>
  <c r="J1026" i="10"/>
  <c r="I1026" i="10"/>
  <c r="K1026" i="10" s="1"/>
  <c r="H1026" i="10"/>
  <c r="J1025" i="10"/>
  <c r="I1025" i="10"/>
  <c r="K1025" i="10" s="1"/>
  <c r="H1025" i="10"/>
  <c r="J1024" i="10"/>
  <c r="I1024" i="10"/>
  <c r="K1024" i="10" s="1"/>
  <c r="H1024" i="10"/>
  <c r="J1023" i="10"/>
  <c r="I1023" i="10"/>
  <c r="K1023" i="10" s="1"/>
  <c r="H1023" i="10"/>
  <c r="J1022" i="10"/>
  <c r="I1022" i="10"/>
  <c r="K1022" i="10" s="1"/>
  <c r="H1022" i="10"/>
  <c r="J1020" i="10"/>
  <c r="I1020" i="10"/>
  <c r="K1020" i="10" s="1"/>
  <c r="H1020" i="10"/>
  <c r="J1019" i="10"/>
  <c r="I1019" i="10"/>
  <c r="K1019" i="10" s="1"/>
  <c r="H1019" i="10"/>
  <c r="J1021" i="10"/>
  <c r="I1021" i="10"/>
  <c r="K1021" i="10" s="1"/>
  <c r="H1021" i="10"/>
  <c r="J1018" i="10"/>
  <c r="I1018" i="10"/>
  <c r="K1018" i="10" s="1"/>
  <c r="H1018" i="10"/>
  <c r="J1017" i="10"/>
  <c r="I1017" i="10"/>
  <c r="K1017" i="10" s="1"/>
  <c r="H1017" i="10"/>
  <c r="J1016" i="10"/>
  <c r="I1016" i="10"/>
  <c r="K1016" i="10" s="1"/>
  <c r="H1016" i="10"/>
  <c r="J1015" i="10"/>
  <c r="I1015" i="10"/>
  <c r="K1015" i="10" s="1"/>
  <c r="H1015" i="10"/>
  <c r="J1014" i="10"/>
  <c r="I1014" i="10"/>
  <c r="K1014" i="10" s="1"/>
  <c r="H1014" i="10"/>
  <c r="J1013" i="10"/>
  <c r="I1013" i="10"/>
  <c r="K1013" i="10" s="1"/>
  <c r="H1013" i="10"/>
  <c r="J1012" i="10"/>
  <c r="I1012" i="10"/>
  <c r="K1012" i="10" s="1"/>
  <c r="H1012" i="10"/>
  <c r="J1011" i="10"/>
  <c r="I1011" i="10"/>
  <c r="K1011" i="10" s="1"/>
  <c r="H1011" i="10"/>
  <c r="J1010" i="10"/>
  <c r="I1010" i="10"/>
  <c r="K1010" i="10" s="1"/>
  <c r="H1010" i="10"/>
  <c r="J1009" i="10"/>
  <c r="I1009" i="10"/>
  <c r="K1009" i="10" s="1"/>
  <c r="H1009" i="10"/>
  <c r="J1008" i="10"/>
  <c r="I1008" i="10"/>
  <c r="K1008" i="10" s="1"/>
  <c r="H1008" i="10"/>
  <c r="J1007" i="10"/>
  <c r="I1007" i="10"/>
  <c r="K1007" i="10" s="1"/>
  <c r="H1007" i="10"/>
  <c r="J1006" i="10"/>
  <c r="I1006" i="10"/>
  <c r="K1006" i="10" s="1"/>
  <c r="H1006" i="10"/>
  <c r="J1005" i="10"/>
  <c r="I1005" i="10"/>
  <c r="K1005" i="10" s="1"/>
  <c r="H1005" i="10"/>
  <c r="J1004" i="10"/>
  <c r="I1004" i="10"/>
  <c r="K1004" i="10" s="1"/>
  <c r="H1004" i="10"/>
  <c r="J1001" i="10"/>
  <c r="I1001" i="10"/>
  <c r="K1001" i="10" s="1"/>
  <c r="H1001" i="10"/>
  <c r="J1000" i="10"/>
  <c r="I1000" i="10"/>
  <c r="K1000" i="10" s="1"/>
  <c r="H1000" i="10"/>
  <c r="J999" i="10"/>
  <c r="I999" i="10"/>
  <c r="K999" i="10" s="1"/>
  <c r="H999" i="10"/>
  <c r="J998" i="10"/>
  <c r="I998" i="10"/>
  <c r="K998" i="10" s="1"/>
  <c r="H998" i="10"/>
  <c r="J997" i="10"/>
  <c r="I997" i="10"/>
  <c r="K997" i="10" s="1"/>
  <c r="H997" i="10"/>
  <c r="J996" i="10"/>
  <c r="I996" i="10"/>
  <c r="K996" i="10" s="1"/>
  <c r="H996" i="10"/>
  <c r="J1002" i="10"/>
  <c r="I1002" i="10"/>
  <c r="K1002" i="10" s="1"/>
  <c r="H1002" i="10"/>
  <c r="J1003" i="10"/>
  <c r="I1003" i="10"/>
  <c r="K1003" i="10" s="1"/>
  <c r="H1003" i="10"/>
  <c r="J995" i="10"/>
  <c r="I995" i="10"/>
  <c r="K995" i="10" s="1"/>
  <c r="H995" i="10"/>
  <c r="J994" i="10"/>
  <c r="I994" i="10"/>
  <c r="K994" i="10" s="1"/>
  <c r="H994" i="10"/>
  <c r="J993" i="10"/>
  <c r="I993" i="10"/>
  <c r="K993" i="10" s="1"/>
  <c r="H993" i="10"/>
  <c r="J992" i="10"/>
  <c r="I992" i="10"/>
  <c r="K992" i="10" s="1"/>
  <c r="H992" i="10"/>
  <c r="J991" i="10"/>
  <c r="I991" i="10"/>
  <c r="K991" i="10" s="1"/>
  <c r="H991" i="10"/>
  <c r="J990" i="10"/>
  <c r="I990" i="10"/>
  <c r="K990" i="10" s="1"/>
  <c r="H990" i="10"/>
  <c r="J989" i="10"/>
  <c r="I989" i="10"/>
  <c r="K989" i="10" s="1"/>
  <c r="H989" i="10"/>
  <c r="J988" i="10"/>
  <c r="I988" i="10"/>
  <c r="K988" i="10" s="1"/>
  <c r="H988" i="10"/>
  <c r="J987" i="10"/>
  <c r="I987" i="10"/>
  <c r="K987" i="10" s="1"/>
  <c r="H987" i="10"/>
  <c r="J986" i="10"/>
  <c r="I986" i="10"/>
  <c r="K986" i="10" s="1"/>
  <c r="H986" i="10"/>
  <c r="J985" i="10"/>
  <c r="I985" i="10"/>
  <c r="K985" i="10" s="1"/>
  <c r="H985" i="10"/>
  <c r="J984" i="10"/>
  <c r="I984" i="10"/>
  <c r="K984" i="10" s="1"/>
  <c r="H984" i="10"/>
  <c r="J983" i="10"/>
  <c r="I983" i="10"/>
  <c r="K983" i="10" s="1"/>
  <c r="H983" i="10"/>
  <c r="J982" i="10"/>
  <c r="I982" i="10"/>
  <c r="K982" i="10" s="1"/>
  <c r="H982" i="10"/>
  <c r="J981" i="10"/>
  <c r="I981" i="10"/>
  <c r="K981" i="10" s="1"/>
  <c r="H981" i="10"/>
  <c r="J979" i="10"/>
  <c r="I979" i="10"/>
  <c r="K979" i="10" s="1"/>
  <c r="H979" i="10"/>
  <c r="J978" i="10"/>
  <c r="I978" i="10"/>
  <c r="K978" i="10" s="1"/>
  <c r="H978" i="10"/>
  <c r="J977" i="10"/>
  <c r="I977" i="10"/>
  <c r="K977" i="10" s="1"/>
  <c r="H977" i="10"/>
  <c r="J976" i="10"/>
  <c r="I976" i="10"/>
  <c r="K976" i="10" s="1"/>
  <c r="H976" i="10"/>
  <c r="J980" i="10"/>
  <c r="I980" i="10"/>
  <c r="K980" i="10" s="1"/>
  <c r="H980" i="10"/>
  <c r="J975" i="10"/>
  <c r="I975" i="10"/>
  <c r="K975" i="10" s="1"/>
  <c r="H975" i="10"/>
  <c r="J974" i="10"/>
  <c r="I974" i="10"/>
  <c r="K974" i="10" s="1"/>
  <c r="H974" i="10"/>
  <c r="J973" i="10"/>
  <c r="I973" i="10"/>
  <c r="K973" i="10" s="1"/>
  <c r="H973" i="10"/>
  <c r="J972" i="10"/>
  <c r="I972" i="10"/>
  <c r="K972" i="10" s="1"/>
  <c r="H972" i="10"/>
  <c r="J971" i="10"/>
  <c r="I971" i="10"/>
  <c r="K971" i="10" s="1"/>
  <c r="H971" i="10"/>
  <c r="J970" i="10"/>
  <c r="I970" i="10"/>
  <c r="K970" i="10" s="1"/>
  <c r="H970" i="10"/>
  <c r="J969" i="10"/>
  <c r="I969" i="10"/>
  <c r="K969" i="10" s="1"/>
  <c r="H969" i="10"/>
  <c r="J968" i="10"/>
  <c r="I968" i="10"/>
  <c r="K968" i="10" s="1"/>
  <c r="H968" i="10"/>
  <c r="J967" i="10"/>
  <c r="I967" i="10"/>
  <c r="K967" i="10" s="1"/>
  <c r="H967" i="10"/>
  <c r="J966" i="10"/>
  <c r="I966" i="10"/>
  <c r="K966" i="10" s="1"/>
  <c r="H966" i="10"/>
  <c r="J965" i="10"/>
  <c r="I965" i="10"/>
  <c r="K965" i="10" s="1"/>
  <c r="H965" i="10"/>
  <c r="J964" i="10"/>
  <c r="I964" i="10"/>
  <c r="K964" i="10" s="1"/>
  <c r="H964" i="10"/>
  <c r="J963" i="10"/>
  <c r="I963" i="10"/>
  <c r="K963" i="10" s="1"/>
  <c r="H963" i="10"/>
  <c r="J962" i="10"/>
  <c r="I962" i="10"/>
  <c r="K962" i="10" s="1"/>
  <c r="H962" i="10"/>
  <c r="J961" i="10"/>
  <c r="I961" i="10"/>
  <c r="K961" i="10" s="1"/>
  <c r="H961" i="10"/>
  <c r="J960" i="10"/>
  <c r="I960" i="10"/>
  <c r="K960" i="10" s="1"/>
  <c r="H960" i="10"/>
  <c r="J959" i="10"/>
  <c r="I959" i="10"/>
  <c r="K959" i="10" s="1"/>
  <c r="H959" i="10"/>
  <c r="J951" i="10"/>
  <c r="I951" i="10"/>
  <c r="K951" i="10" s="1"/>
  <c r="H951" i="10"/>
  <c r="J958" i="10"/>
  <c r="I958" i="10"/>
  <c r="K958" i="10" s="1"/>
  <c r="H958" i="10"/>
  <c r="J957" i="10"/>
  <c r="I957" i="10"/>
  <c r="K957" i="10" s="1"/>
  <c r="H957" i="10"/>
  <c r="J956" i="10"/>
  <c r="I956" i="10"/>
  <c r="K956" i="10" s="1"/>
  <c r="H956" i="10"/>
  <c r="J955" i="10"/>
  <c r="I955" i="10"/>
  <c r="K955" i="10" s="1"/>
  <c r="H955" i="10"/>
  <c r="J954" i="10"/>
  <c r="I954" i="10"/>
  <c r="K954" i="10" s="1"/>
  <c r="H954" i="10"/>
  <c r="J953" i="10"/>
  <c r="I953" i="10"/>
  <c r="K953" i="10" s="1"/>
  <c r="H953" i="10"/>
  <c r="J952" i="10"/>
  <c r="I952" i="10"/>
  <c r="K952" i="10" s="1"/>
  <c r="H952" i="10"/>
  <c r="J950" i="10"/>
  <c r="I950" i="10"/>
  <c r="K950" i="10" s="1"/>
  <c r="H950" i="10"/>
  <c r="J949" i="10"/>
  <c r="I949" i="10"/>
  <c r="K949" i="10" s="1"/>
  <c r="H949" i="10"/>
  <c r="J948" i="10"/>
  <c r="I948" i="10"/>
  <c r="K948" i="10" s="1"/>
  <c r="H948" i="10"/>
  <c r="J947" i="10"/>
  <c r="I947" i="10"/>
  <c r="K947" i="10" s="1"/>
  <c r="H947" i="10"/>
  <c r="J946" i="10"/>
  <c r="I946" i="10"/>
  <c r="K946" i="10" s="1"/>
  <c r="H946" i="10"/>
  <c r="J945" i="10"/>
  <c r="I945" i="10"/>
  <c r="K945" i="10" s="1"/>
  <c r="H945" i="10"/>
  <c r="J944" i="10"/>
  <c r="I944" i="10"/>
  <c r="K944" i="10" s="1"/>
  <c r="H944" i="10"/>
  <c r="J943" i="10"/>
  <c r="I943" i="10"/>
  <c r="K943" i="10" s="1"/>
  <c r="H943" i="10"/>
  <c r="J942" i="10"/>
  <c r="I942" i="10"/>
  <c r="K942" i="10" s="1"/>
  <c r="H942" i="10"/>
  <c r="J941" i="10"/>
  <c r="I941" i="10"/>
  <c r="K941" i="10" s="1"/>
  <c r="H941" i="10"/>
  <c r="J938" i="10"/>
  <c r="I938" i="10"/>
  <c r="K938" i="10" s="1"/>
  <c r="H938" i="10"/>
  <c r="J940" i="10"/>
  <c r="I940" i="10"/>
  <c r="K940" i="10" s="1"/>
  <c r="H940" i="10"/>
  <c r="J939" i="10"/>
  <c r="I939" i="10"/>
  <c r="K939" i="10" s="1"/>
  <c r="H939" i="10"/>
  <c r="J937" i="10"/>
  <c r="I937" i="10"/>
  <c r="K937" i="10" s="1"/>
  <c r="H937" i="10"/>
  <c r="J936" i="10"/>
  <c r="I936" i="10"/>
  <c r="K936" i="10" s="1"/>
  <c r="H936" i="10"/>
  <c r="J935" i="10"/>
  <c r="I935" i="10"/>
  <c r="K935" i="10" s="1"/>
  <c r="H935" i="10"/>
  <c r="J934" i="10"/>
  <c r="I934" i="10"/>
  <c r="K934" i="10" s="1"/>
  <c r="H934" i="10"/>
  <c r="J933" i="10"/>
  <c r="I933" i="10"/>
  <c r="K933" i="10" s="1"/>
  <c r="H933" i="10"/>
  <c r="J932" i="10"/>
  <c r="I932" i="10"/>
  <c r="K932" i="10" s="1"/>
  <c r="H932" i="10"/>
  <c r="J931" i="10"/>
  <c r="I931" i="10"/>
  <c r="K931" i="10" s="1"/>
  <c r="H931" i="10"/>
  <c r="J930" i="10"/>
  <c r="I930" i="10"/>
  <c r="K930" i="10" s="1"/>
  <c r="H930" i="10"/>
  <c r="J929" i="10"/>
  <c r="I929" i="10"/>
  <c r="K929" i="10" s="1"/>
  <c r="H929" i="10"/>
  <c r="J928" i="10"/>
  <c r="I928" i="10"/>
  <c r="K928" i="10" s="1"/>
  <c r="H928" i="10"/>
  <c r="J927" i="10"/>
  <c r="I927" i="10"/>
  <c r="K927" i="10" s="1"/>
  <c r="H927" i="10"/>
  <c r="J926" i="10"/>
  <c r="I926" i="10"/>
  <c r="K926" i="10" s="1"/>
  <c r="H926" i="10"/>
  <c r="J925" i="10"/>
  <c r="I925" i="10"/>
  <c r="K925" i="10" s="1"/>
  <c r="H925" i="10"/>
  <c r="J922" i="10"/>
  <c r="I922" i="10"/>
  <c r="K922" i="10" s="1"/>
  <c r="H922" i="10"/>
  <c r="J921" i="10"/>
  <c r="I921" i="10"/>
  <c r="K921" i="10" s="1"/>
  <c r="H921" i="10"/>
  <c r="J924" i="10"/>
  <c r="I924" i="10"/>
  <c r="K924" i="10" s="1"/>
  <c r="H924" i="10"/>
  <c r="J923" i="10"/>
  <c r="I923" i="10"/>
  <c r="K923" i="10" s="1"/>
  <c r="H923" i="10"/>
  <c r="J920" i="10"/>
  <c r="I920" i="10"/>
  <c r="K920" i="10" s="1"/>
  <c r="H920" i="10"/>
  <c r="J911" i="10"/>
  <c r="I911" i="10"/>
  <c r="K911" i="10" s="1"/>
  <c r="H911" i="10"/>
  <c r="J919" i="10"/>
  <c r="I919" i="10"/>
  <c r="K919" i="10" s="1"/>
  <c r="H919" i="10"/>
  <c r="J918" i="10"/>
  <c r="I918" i="10"/>
  <c r="K918" i="10" s="1"/>
  <c r="H918" i="10"/>
  <c r="J917" i="10"/>
  <c r="I917" i="10"/>
  <c r="K917" i="10" s="1"/>
  <c r="H917" i="10"/>
  <c r="J916" i="10"/>
  <c r="I916" i="10"/>
  <c r="K916" i="10" s="1"/>
  <c r="H916" i="10"/>
  <c r="J915" i="10"/>
  <c r="I915" i="10"/>
  <c r="K915" i="10" s="1"/>
  <c r="H915" i="10"/>
  <c r="J914" i="10"/>
  <c r="I914" i="10"/>
  <c r="K914" i="10" s="1"/>
  <c r="H914" i="10"/>
  <c r="J913" i="10"/>
  <c r="I913" i="10"/>
  <c r="K913" i="10" s="1"/>
  <c r="H913" i="10"/>
  <c r="J912" i="10"/>
  <c r="I912" i="10"/>
  <c r="K912" i="10" s="1"/>
  <c r="H912" i="10"/>
  <c r="J910" i="10"/>
  <c r="I910" i="10"/>
  <c r="K910" i="10" s="1"/>
  <c r="H910" i="10"/>
  <c r="J909" i="10"/>
  <c r="I909" i="10"/>
  <c r="K909" i="10" s="1"/>
  <c r="H909" i="10"/>
  <c r="J908" i="10"/>
  <c r="I908" i="10"/>
  <c r="K908" i="10" s="1"/>
  <c r="H908" i="10"/>
  <c r="J907" i="10"/>
  <c r="I907" i="10"/>
  <c r="K907" i="10" s="1"/>
  <c r="H907" i="10"/>
  <c r="J906" i="10"/>
  <c r="I906" i="10"/>
  <c r="K906" i="10" s="1"/>
  <c r="H906" i="10"/>
  <c r="J905" i="10"/>
  <c r="I905" i="10"/>
  <c r="K905" i="10" s="1"/>
  <c r="H905" i="10"/>
  <c r="J904" i="10"/>
  <c r="I904" i="10"/>
  <c r="K904" i="10" s="1"/>
  <c r="H904" i="10"/>
  <c r="J903" i="10"/>
  <c r="I903" i="10"/>
  <c r="K903" i="10" s="1"/>
  <c r="H903" i="10"/>
  <c r="J902" i="10"/>
  <c r="I902" i="10"/>
  <c r="K902" i="10" s="1"/>
  <c r="H902" i="10"/>
  <c r="J900" i="10"/>
  <c r="I900" i="10"/>
  <c r="K900" i="10" s="1"/>
  <c r="H900" i="10"/>
  <c r="J901" i="10"/>
  <c r="I901" i="10"/>
  <c r="K901" i="10" s="1"/>
  <c r="H901" i="10"/>
  <c r="J899" i="10"/>
  <c r="I899" i="10"/>
  <c r="K899" i="10" s="1"/>
  <c r="H899" i="10"/>
  <c r="J896" i="10"/>
  <c r="I896" i="10"/>
  <c r="K896" i="10" s="1"/>
  <c r="H896" i="10"/>
  <c r="J895" i="10"/>
  <c r="I895" i="10"/>
  <c r="K895" i="10" s="1"/>
  <c r="H895" i="10"/>
  <c r="J894" i="10"/>
  <c r="I894" i="10"/>
  <c r="K894" i="10" s="1"/>
  <c r="H894" i="10"/>
  <c r="J893" i="10"/>
  <c r="I893" i="10"/>
  <c r="K893" i="10" s="1"/>
  <c r="H893" i="10"/>
  <c r="J892" i="10"/>
  <c r="I892" i="10"/>
  <c r="K892" i="10" s="1"/>
  <c r="H892" i="10"/>
  <c r="J898" i="10"/>
  <c r="I898" i="10"/>
  <c r="K898" i="10" s="1"/>
  <c r="H898" i="10"/>
  <c r="J897" i="10"/>
  <c r="I897" i="10"/>
  <c r="K897" i="10" s="1"/>
  <c r="H897" i="10"/>
  <c r="J891" i="10"/>
  <c r="I891" i="10"/>
  <c r="K891" i="10" s="1"/>
  <c r="H891" i="10"/>
  <c r="J889" i="10"/>
  <c r="I889" i="10"/>
  <c r="K889" i="10" s="1"/>
  <c r="H889" i="10"/>
  <c r="J888" i="10"/>
  <c r="I888" i="10"/>
  <c r="K888" i="10" s="1"/>
  <c r="H888" i="10"/>
  <c r="J887" i="10"/>
  <c r="I887" i="10"/>
  <c r="K887" i="10" s="1"/>
  <c r="H887" i="10"/>
  <c r="J890" i="10"/>
  <c r="I890" i="10"/>
  <c r="K890" i="10" s="1"/>
  <c r="H890" i="10"/>
  <c r="J886" i="10"/>
  <c r="I886" i="10"/>
  <c r="K886" i="10" s="1"/>
  <c r="H886" i="10"/>
  <c r="J885" i="10"/>
  <c r="I885" i="10"/>
  <c r="K885" i="10" s="1"/>
  <c r="H885" i="10"/>
  <c r="J884" i="10"/>
  <c r="I884" i="10"/>
  <c r="K884" i="10" s="1"/>
  <c r="H884" i="10"/>
  <c r="J883" i="10"/>
  <c r="I883" i="10"/>
  <c r="K883" i="10" s="1"/>
  <c r="H883" i="10"/>
  <c r="J882" i="10"/>
  <c r="I882" i="10"/>
  <c r="K882" i="10" s="1"/>
  <c r="H882" i="10"/>
  <c r="J881" i="10"/>
  <c r="I881" i="10"/>
  <c r="K881" i="10" s="1"/>
  <c r="H881" i="10"/>
  <c r="J879" i="10"/>
  <c r="I879" i="10"/>
  <c r="K879" i="10" s="1"/>
  <c r="H879" i="10"/>
  <c r="J878" i="10"/>
  <c r="I878" i="10"/>
  <c r="K878" i="10" s="1"/>
  <c r="H878" i="10"/>
  <c r="J877" i="10"/>
  <c r="I877" i="10"/>
  <c r="K877" i="10" s="1"/>
  <c r="H877" i="10"/>
  <c r="J876" i="10"/>
  <c r="I876" i="10"/>
  <c r="K876" i="10" s="1"/>
  <c r="H876" i="10"/>
  <c r="J875" i="10"/>
  <c r="I875" i="10"/>
  <c r="K875" i="10" s="1"/>
  <c r="H875" i="10"/>
  <c r="J874" i="10"/>
  <c r="I874" i="10"/>
  <c r="K874" i="10" s="1"/>
  <c r="H874" i="10"/>
  <c r="J880" i="10"/>
  <c r="I880" i="10"/>
  <c r="K880" i="10" s="1"/>
  <c r="H880" i="10"/>
  <c r="J873" i="10"/>
  <c r="I873" i="10"/>
  <c r="K873" i="10" s="1"/>
  <c r="H873" i="10"/>
  <c r="J872" i="10"/>
  <c r="I872" i="10"/>
  <c r="K872" i="10" s="1"/>
  <c r="H872" i="10"/>
  <c r="J871" i="10"/>
  <c r="I871" i="10"/>
  <c r="K871" i="10" s="1"/>
  <c r="H871" i="10"/>
  <c r="J870" i="10"/>
  <c r="I870" i="10"/>
  <c r="K870" i="10" s="1"/>
  <c r="H870" i="10"/>
  <c r="J869" i="10"/>
  <c r="I869" i="10"/>
  <c r="K869" i="10" s="1"/>
  <c r="H869" i="10"/>
  <c r="J868" i="10"/>
  <c r="I868" i="10"/>
  <c r="K868" i="10" s="1"/>
  <c r="H868" i="10"/>
  <c r="J867" i="10"/>
  <c r="I867" i="10"/>
  <c r="K867" i="10" s="1"/>
  <c r="H867" i="10"/>
  <c r="J866" i="10"/>
  <c r="I866" i="10"/>
  <c r="K866" i="10" s="1"/>
  <c r="H866" i="10"/>
  <c r="J865" i="10"/>
  <c r="I865" i="10"/>
  <c r="K865" i="10" s="1"/>
  <c r="H865" i="10"/>
  <c r="J863" i="10"/>
  <c r="I863" i="10"/>
  <c r="K863" i="10" s="1"/>
  <c r="H863" i="10"/>
  <c r="J862" i="10"/>
  <c r="I862" i="10"/>
  <c r="K862" i="10" s="1"/>
  <c r="H862" i="10"/>
  <c r="J861" i="10"/>
  <c r="I861" i="10"/>
  <c r="K861" i="10" s="1"/>
  <c r="H861" i="10"/>
  <c r="J860" i="10"/>
  <c r="I860" i="10"/>
  <c r="K860" i="10" s="1"/>
  <c r="H860" i="10"/>
  <c r="J859" i="10"/>
  <c r="I859" i="10"/>
  <c r="K859" i="10" s="1"/>
  <c r="H859" i="10"/>
  <c r="J864" i="10"/>
  <c r="I864" i="10"/>
  <c r="K864" i="10" s="1"/>
  <c r="H864" i="10"/>
  <c r="J858" i="10"/>
  <c r="I858" i="10"/>
  <c r="K858" i="10" s="1"/>
  <c r="H858" i="10"/>
  <c r="J857" i="10"/>
  <c r="I857" i="10"/>
  <c r="K857" i="10" s="1"/>
  <c r="H857" i="10"/>
  <c r="J856" i="10"/>
  <c r="I856" i="10"/>
  <c r="K856" i="10" s="1"/>
  <c r="H856" i="10"/>
  <c r="J855" i="10"/>
  <c r="I855" i="10"/>
  <c r="K855" i="10" s="1"/>
  <c r="H855" i="10"/>
  <c r="J854" i="10"/>
  <c r="I854" i="10"/>
  <c r="K854" i="10" s="1"/>
  <c r="H854" i="10"/>
  <c r="J853" i="10"/>
  <c r="I853" i="10"/>
  <c r="K853" i="10" s="1"/>
  <c r="H853" i="10"/>
  <c r="J852" i="10"/>
  <c r="I852" i="10"/>
  <c r="K852" i="10" s="1"/>
  <c r="H852" i="10"/>
  <c r="J851" i="10"/>
  <c r="I851" i="10"/>
  <c r="K851" i="10" s="1"/>
  <c r="H851" i="10"/>
  <c r="J850" i="10"/>
  <c r="I850" i="10"/>
  <c r="K850" i="10" s="1"/>
  <c r="H850" i="10"/>
  <c r="J849" i="10"/>
  <c r="I849" i="10"/>
  <c r="K849" i="10" s="1"/>
  <c r="H849" i="10"/>
  <c r="J848" i="10"/>
  <c r="I848" i="10"/>
  <c r="K848" i="10" s="1"/>
  <c r="H848" i="10"/>
  <c r="J847" i="10"/>
  <c r="I847" i="10"/>
  <c r="K847" i="10" s="1"/>
  <c r="H847" i="10"/>
  <c r="J846" i="10"/>
  <c r="I846" i="10"/>
  <c r="K846" i="10" s="1"/>
  <c r="H846" i="10"/>
  <c r="J845" i="10"/>
  <c r="I845" i="10"/>
  <c r="K845" i="10" s="1"/>
  <c r="H845" i="10"/>
  <c r="J844" i="10"/>
  <c r="I844" i="10"/>
  <c r="K844" i="10" s="1"/>
  <c r="H844" i="10"/>
  <c r="J843" i="10"/>
  <c r="I843" i="10"/>
  <c r="K843" i="10" s="1"/>
  <c r="H843" i="10"/>
  <c r="J842" i="10"/>
  <c r="I842" i="10"/>
  <c r="K842" i="10" s="1"/>
  <c r="H842" i="10"/>
  <c r="J841" i="10"/>
  <c r="I841" i="10"/>
  <c r="K841" i="10" s="1"/>
  <c r="H841" i="10"/>
  <c r="J840" i="10"/>
  <c r="I840" i="10"/>
  <c r="K840" i="10" s="1"/>
  <c r="H840" i="10"/>
  <c r="J839" i="10"/>
  <c r="I839" i="10"/>
  <c r="K839" i="10" s="1"/>
  <c r="H839" i="10"/>
  <c r="J838" i="10"/>
  <c r="I838" i="10"/>
  <c r="K838" i="10" s="1"/>
  <c r="H838" i="10"/>
  <c r="J837" i="10"/>
  <c r="I837" i="10"/>
  <c r="K837" i="10" s="1"/>
  <c r="H837" i="10"/>
  <c r="J836" i="10"/>
  <c r="I836" i="10"/>
  <c r="K836" i="10" s="1"/>
  <c r="H836" i="10"/>
  <c r="J835" i="10"/>
  <c r="I835" i="10"/>
  <c r="K835" i="10" s="1"/>
  <c r="H835" i="10"/>
  <c r="J834" i="10"/>
  <c r="I834" i="10"/>
  <c r="K834" i="10" s="1"/>
  <c r="H834" i="10"/>
  <c r="J833" i="10"/>
  <c r="I833" i="10"/>
  <c r="K833" i="10" s="1"/>
  <c r="H833" i="10"/>
  <c r="J832" i="10"/>
  <c r="I832" i="10"/>
  <c r="K832" i="10" s="1"/>
  <c r="H832" i="10"/>
  <c r="J831" i="10"/>
  <c r="I831" i="10"/>
  <c r="K831" i="10" s="1"/>
  <c r="H831" i="10"/>
  <c r="J830" i="10"/>
  <c r="I830" i="10"/>
  <c r="K830" i="10" s="1"/>
  <c r="H830" i="10"/>
  <c r="J829" i="10"/>
  <c r="I829" i="10"/>
  <c r="K829" i="10" s="1"/>
  <c r="H829" i="10"/>
  <c r="J828" i="10"/>
  <c r="I828" i="10"/>
  <c r="K828" i="10" s="1"/>
  <c r="H828" i="10"/>
  <c r="J827" i="10"/>
  <c r="I827" i="10"/>
  <c r="K827" i="10" s="1"/>
  <c r="H827" i="10"/>
  <c r="J826" i="10"/>
  <c r="I826" i="10"/>
  <c r="K826" i="10" s="1"/>
  <c r="H826" i="10"/>
  <c r="J825" i="10"/>
  <c r="I825" i="10"/>
  <c r="K825" i="10" s="1"/>
  <c r="H825" i="10"/>
  <c r="J824" i="10"/>
  <c r="I824" i="10"/>
  <c r="K824" i="10" s="1"/>
  <c r="H824" i="10"/>
  <c r="J823" i="10"/>
  <c r="I823" i="10"/>
  <c r="K823" i="10" s="1"/>
  <c r="H823" i="10"/>
  <c r="J822" i="10"/>
  <c r="I822" i="10"/>
  <c r="K822" i="10" s="1"/>
  <c r="H822" i="10"/>
  <c r="J821" i="10"/>
  <c r="I821" i="10"/>
  <c r="K821" i="10" s="1"/>
  <c r="H821" i="10"/>
  <c r="J820" i="10"/>
  <c r="I820" i="10"/>
  <c r="K820" i="10" s="1"/>
  <c r="H820" i="10"/>
  <c r="J819" i="10"/>
  <c r="I819" i="10"/>
  <c r="K819" i="10" s="1"/>
  <c r="H819" i="10"/>
  <c r="J818" i="10"/>
  <c r="I818" i="10"/>
  <c r="K818" i="10" s="1"/>
  <c r="H818" i="10"/>
  <c r="J817" i="10"/>
  <c r="I817" i="10"/>
  <c r="K817" i="10" s="1"/>
  <c r="H817" i="10"/>
  <c r="J816" i="10"/>
  <c r="I816" i="10"/>
  <c r="K816" i="10" s="1"/>
  <c r="H816" i="10"/>
  <c r="J815" i="10"/>
  <c r="I815" i="10"/>
  <c r="K815" i="10" s="1"/>
  <c r="H815" i="10"/>
  <c r="J814" i="10"/>
  <c r="I814" i="10"/>
  <c r="K814" i="10" s="1"/>
  <c r="H814" i="10"/>
  <c r="J813" i="10"/>
  <c r="I813" i="10"/>
  <c r="K813" i="10" s="1"/>
  <c r="H813" i="10"/>
  <c r="J812" i="10"/>
  <c r="I812" i="10"/>
  <c r="K812" i="10" s="1"/>
  <c r="H812" i="10"/>
  <c r="J811" i="10"/>
  <c r="I811" i="10"/>
  <c r="K811" i="10" s="1"/>
  <c r="H811" i="10"/>
  <c r="J810" i="10"/>
  <c r="I810" i="10"/>
  <c r="K810" i="10" s="1"/>
  <c r="H810" i="10"/>
  <c r="J809" i="10"/>
  <c r="I809" i="10"/>
  <c r="K809" i="10" s="1"/>
  <c r="H809" i="10"/>
  <c r="J808" i="10"/>
  <c r="I808" i="10"/>
  <c r="K808" i="10" s="1"/>
  <c r="H808" i="10"/>
  <c r="J807" i="10"/>
  <c r="I807" i="10"/>
  <c r="K807" i="10" s="1"/>
  <c r="H807" i="10"/>
  <c r="J806" i="10"/>
  <c r="I806" i="10"/>
  <c r="K806" i="10" s="1"/>
  <c r="H806" i="10"/>
  <c r="J805" i="10"/>
  <c r="I805" i="10"/>
  <c r="K805" i="10" s="1"/>
  <c r="H805" i="10"/>
  <c r="J804" i="10"/>
  <c r="I804" i="10"/>
  <c r="K804" i="10" s="1"/>
  <c r="H804" i="10"/>
  <c r="J803" i="10"/>
  <c r="I803" i="10"/>
  <c r="K803" i="10" s="1"/>
  <c r="H803" i="10"/>
  <c r="J802" i="10"/>
  <c r="I802" i="10"/>
  <c r="K802" i="10" s="1"/>
  <c r="H802" i="10"/>
  <c r="J801" i="10"/>
  <c r="I801" i="10"/>
  <c r="K801" i="10" s="1"/>
  <c r="H801" i="10"/>
  <c r="J800" i="10"/>
  <c r="I800" i="10"/>
  <c r="K800" i="10" s="1"/>
  <c r="H800" i="10"/>
  <c r="J799" i="10"/>
  <c r="I799" i="10"/>
  <c r="K799" i="10" s="1"/>
  <c r="H799" i="10"/>
  <c r="J798" i="10"/>
  <c r="I798" i="10"/>
  <c r="K798" i="10" s="1"/>
  <c r="H798" i="10"/>
  <c r="J797" i="10"/>
  <c r="I797" i="10"/>
  <c r="K797" i="10" s="1"/>
  <c r="H797" i="10"/>
  <c r="J796" i="10"/>
  <c r="I796" i="10"/>
  <c r="K796" i="10" s="1"/>
  <c r="H796" i="10"/>
  <c r="J795" i="10"/>
  <c r="I795" i="10"/>
  <c r="K795" i="10" s="1"/>
  <c r="H795" i="10"/>
  <c r="J794" i="10"/>
  <c r="I794" i="10"/>
  <c r="K794" i="10" s="1"/>
  <c r="H794" i="10"/>
  <c r="J793" i="10"/>
  <c r="I793" i="10"/>
  <c r="K793" i="10" s="1"/>
  <c r="H793" i="10"/>
  <c r="J792" i="10"/>
  <c r="I792" i="10"/>
  <c r="K792" i="10" s="1"/>
  <c r="H792" i="10"/>
  <c r="J791" i="10"/>
  <c r="I791" i="10"/>
  <c r="K791" i="10" s="1"/>
  <c r="H791" i="10"/>
  <c r="J790" i="10"/>
  <c r="I790" i="10"/>
  <c r="K790" i="10" s="1"/>
  <c r="H790" i="10"/>
  <c r="J789" i="10"/>
  <c r="I789" i="10"/>
  <c r="K789" i="10" s="1"/>
  <c r="H789" i="10"/>
  <c r="J788" i="10"/>
  <c r="I788" i="10"/>
  <c r="K788" i="10" s="1"/>
  <c r="H788" i="10"/>
  <c r="J787" i="10"/>
  <c r="I787" i="10"/>
  <c r="K787" i="10" s="1"/>
  <c r="H787" i="10"/>
  <c r="J786" i="10"/>
  <c r="I786" i="10"/>
  <c r="K786" i="10" s="1"/>
  <c r="H786" i="10"/>
  <c r="J785" i="10"/>
  <c r="I785" i="10"/>
  <c r="K785" i="10" s="1"/>
  <c r="H785" i="10"/>
  <c r="J784" i="10"/>
  <c r="I784" i="10"/>
  <c r="K784" i="10" s="1"/>
  <c r="H784" i="10"/>
  <c r="J783" i="10"/>
  <c r="I783" i="10"/>
  <c r="K783" i="10" s="1"/>
  <c r="H783" i="10"/>
  <c r="J782" i="10"/>
  <c r="I782" i="10"/>
  <c r="K782" i="10" s="1"/>
  <c r="H782" i="10"/>
  <c r="J781" i="10"/>
  <c r="I781" i="10"/>
  <c r="K781" i="10" s="1"/>
  <c r="H781" i="10"/>
  <c r="J780" i="10"/>
  <c r="I780" i="10"/>
  <c r="K780" i="10" s="1"/>
  <c r="H780" i="10"/>
  <c r="J779" i="10"/>
  <c r="I779" i="10"/>
  <c r="K779" i="10" s="1"/>
  <c r="H779" i="10"/>
  <c r="J778" i="10"/>
  <c r="I778" i="10"/>
  <c r="K778" i="10" s="1"/>
  <c r="H778" i="10"/>
  <c r="J777" i="10"/>
  <c r="I777" i="10"/>
  <c r="K777" i="10" s="1"/>
  <c r="H777" i="10"/>
  <c r="J776" i="10"/>
  <c r="I776" i="10"/>
  <c r="K776" i="10" s="1"/>
  <c r="H776" i="10"/>
  <c r="J775" i="10"/>
  <c r="I775" i="10"/>
  <c r="K775" i="10" s="1"/>
  <c r="H775" i="10"/>
  <c r="J774" i="10"/>
  <c r="I774" i="10"/>
  <c r="K774" i="10" s="1"/>
  <c r="H774" i="10"/>
  <c r="J773" i="10"/>
  <c r="I773" i="10"/>
  <c r="K773" i="10" s="1"/>
  <c r="H773" i="10"/>
  <c r="J772" i="10"/>
  <c r="I772" i="10"/>
  <c r="K772" i="10" s="1"/>
  <c r="H772" i="10"/>
  <c r="J771" i="10"/>
  <c r="I771" i="10"/>
  <c r="K771" i="10" s="1"/>
  <c r="H771" i="10"/>
  <c r="J770" i="10"/>
  <c r="I770" i="10"/>
  <c r="K770" i="10" s="1"/>
  <c r="H770" i="10"/>
  <c r="J769" i="10"/>
  <c r="I769" i="10"/>
  <c r="K769" i="10" s="1"/>
  <c r="H769" i="10"/>
  <c r="J768" i="10"/>
  <c r="I768" i="10"/>
  <c r="K768" i="10" s="1"/>
  <c r="H768" i="10"/>
  <c r="J767" i="10"/>
  <c r="I767" i="10"/>
  <c r="K767" i="10" s="1"/>
  <c r="H767" i="10"/>
  <c r="J766" i="10"/>
  <c r="I766" i="10"/>
  <c r="K766" i="10" s="1"/>
  <c r="H766" i="10"/>
  <c r="J765" i="10"/>
  <c r="I765" i="10"/>
  <c r="K765" i="10" s="1"/>
  <c r="H765" i="10"/>
  <c r="J764" i="10"/>
  <c r="I764" i="10"/>
  <c r="K764" i="10" s="1"/>
  <c r="H764" i="10"/>
  <c r="J763" i="10"/>
  <c r="I763" i="10"/>
  <c r="K763" i="10" s="1"/>
  <c r="H763" i="10"/>
  <c r="J762" i="10"/>
  <c r="I762" i="10"/>
  <c r="K762" i="10" s="1"/>
  <c r="H762" i="10"/>
  <c r="J761" i="10"/>
  <c r="I761" i="10"/>
  <c r="K761" i="10" s="1"/>
  <c r="H761" i="10"/>
  <c r="J760" i="10"/>
  <c r="I760" i="10"/>
  <c r="K760" i="10" s="1"/>
  <c r="H760" i="10"/>
  <c r="J759" i="10"/>
  <c r="I759" i="10"/>
  <c r="K759" i="10" s="1"/>
  <c r="H759" i="10"/>
  <c r="J758" i="10"/>
  <c r="I758" i="10"/>
  <c r="K758" i="10" s="1"/>
  <c r="H758" i="10"/>
  <c r="J757" i="10"/>
  <c r="I757" i="10"/>
  <c r="K757" i="10" s="1"/>
  <c r="H757" i="10"/>
  <c r="J756" i="10"/>
  <c r="I756" i="10"/>
  <c r="K756" i="10" s="1"/>
  <c r="H756" i="10"/>
  <c r="J755" i="10"/>
  <c r="I755" i="10"/>
  <c r="K755" i="10" s="1"/>
  <c r="H755" i="10"/>
  <c r="J754" i="10"/>
  <c r="I754" i="10"/>
  <c r="K754" i="10" s="1"/>
  <c r="H754" i="10"/>
  <c r="J753" i="10"/>
  <c r="I753" i="10"/>
  <c r="K753" i="10" s="1"/>
  <c r="H753" i="10"/>
  <c r="J752" i="10"/>
  <c r="I752" i="10"/>
  <c r="K752" i="10" s="1"/>
  <c r="H752" i="10"/>
  <c r="J751" i="10"/>
  <c r="I751" i="10"/>
  <c r="K751" i="10" s="1"/>
  <c r="H751" i="10"/>
  <c r="J750" i="10"/>
  <c r="I750" i="10"/>
  <c r="K750" i="10" s="1"/>
  <c r="H750" i="10"/>
  <c r="J749" i="10"/>
  <c r="I749" i="10"/>
  <c r="K749" i="10" s="1"/>
  <c r="H749" i="10"/>
  <c r="J748" i="10"/>
  <c r="I748" i="10"/>
  <c r="K748" i="10" s="1"/>
  <c r="H748" i="10"/>
  <c r="J747" i="10"/>
  <c r="I747" i="10"/>
  <c r="K747" i="10" s="1"/>
  <c r="H747" i="10"/>
  <c r="J746" i="10"/>
  <c r="I746" i="10"/>
  <c r="K746" i="10" s="1"/>
  <c r="H746" i="10"/>
  <c r="J745" i="10"/>
  <c r="I745" i="10"/>
  <c r="K745" i="10" s="1"/>
  <c r="H745" i="10"/>
  <c r="J744" i="10"/>
  <c r="I744" i="10"/>
  <c r="K744" i="10" s="1"/>
  <c r="H744" i="10"/>
  <c r="J743" i="10"/>
  <c r="I743" i="10"/>
  <c r="K743" i="10" s="1"/>
  <c r="H743" i="10"/>
  <c r="J742" i="10"/>
  <c r="I742" i="10"/>
  <c r="K742" i="10" s="1"/>
  <c r="H742" i="10"/>
  <c r="J741" i="10"/>
  <c r="I741" i="10"/>
  <c r="K741" i="10" s="1"/>
  <c r="H741" i="10"/>
  <c r="J739" i="10"/>
  <c r="I739" i="10"/>
  <c r="K739" i="10" s="1"/>
  <c r="H739" i="10"/>
  <c r="J740" i="10"/>
  <c r="I740" i="10"/>
  <c r="K740" i="10" s="1"/>
  <c r="H740" i="10"/>
  <c r="J735" i="10"/>
  <c r="I735" i="10"/>
  <c r="K735" i="10" s="1"/>
  <c r="H735" i="10"/>
  <c r="J734" i="10"/>
  <c r="I734" i="10"/>
  <c r="K734" i="10" s="1"/>
  <c r="H734" i="10"/>
  <c r="J733" i="10"/>
  <c r="I733" i="10"/>
  <c r="K733" i="10" s="1"/>
  <c r="H733" i="10"/>
  <c r="J732" i="10"/>
  <c r="I732" i="10"/>
  <c r="K732" i="10" s="1"/>
  <c r="H732" i="10"/>
  <c r="J738" i="10"/>
  <c r="I738" i="10"/>
  <c r="K738" i="10" s="1"/>
  <c r="H738" i="10"/>
  <c r="J737" i="10"/>
  <c r="I737" i="10"/>
  <c r="K737" i="10" s="1"/>
  <c r="H737" i="10"/>
  <c r="J736" i="10"/>
  <c r="I736" i="10"/>
  <c r="K736" i="10" s="1"/>
  <c r="H736" i="10"/>
  <c r="J731" i="10"/>
  <c r="I731" i="10"/>
  <c r="K731" i="10" s="1"/>
  <c r="H731" i="10"/>
  <c r="J730" i="10"/>
  <c r="I730" i="10"/>
  <c r="K730" i="10" s="1"/>
  <c r="H730" i="10"/>
  <c r="J729" i="10"/>
  <c r="I729" i="10"/>
  <c r="K729" i="10" s="1"/>
  <c r="H729" i="10"/>
  <c r="J728" i="10"/>
  <c r="I728" i="10"/>
  <c r="K728" i="10" s="1"/>
  <c r="H728" i="10"/>
  <c r="J727" i="10"/>
  <c r="I727" i="10"/>
  <c r="K727" i="10" s="1"/>
  <c r="H727" i="10"/>
  <c r="J726" i="10"/>
  <c r="I726" i="10"/>
  <c r="K726" i="10" s="1"/>
  <c r="H726" i="10"/>
  <c r="J725" i="10"/>
  <c r="I725" i="10"/>
  <c r="K725" i="10" s="1"/>
  <c r="H725" i="10"/>
  <c r="J724" i="10"/>
  <c r="I724" i="10"/>
  <c r="K724" i="10" s="1"/>
  <c r="H724" i="10"/>
  <c r="J723" i="10"/>
  <c r="I723" i="10"/>
  <c r="K723" i="10" s="1"/>
  <c r="H723" i="10"/>
  <c r="J722" i="10"/>
  <c r="I722" i="10"/>
  <c r="K722" i="10" s="1"/>
  <c r="H722" i="10"/>
  <c r="J721" i="10"/>
  <c r="I721" i="10"/>
  <c r="K721" i="10" s="1"/>
  <c r="H721" i="10"/>
  <c r="J720" i="10"/>
  <c r="I720" i="10"/>
  <c r="K720" i="10" s="1"/>
  <c r="H720" i="10"/>
  <c r="J719" i="10"/>
  <c r="I719" i="10"/>
  <c r="K719" i="10" s="1"/>
  <c r="H719" i="10"/>
  <c r="J718" i="10"/>
  <c r="I718" i="10"/>
  <c r="K718" i="10" s="1"/>
  <c r="H718" i="10"/>
  <c r="J717" i="10"/>
  <c r="I717" i="10"/>
  <c r="K717" i="10" s="1"/>
  <c r="H717" i="10"/>
  <c r="J716" i="10"/>
  <c r="I716" i="10"/>
  <c r="K716" i="10" s="1"/>
  <c r="H716" i="10"/>
  <c r="J715" i="10"/>
  <c r="I715" i="10"/>
  <c r="K715" i="10" s="1"/>
  <c r="H715" i="10"/>
  <c r="J714" i="10"/>
  <c r="I714" i="10"/>
  <c r="K714" i="10" s="1"/>
  <c r="H714" i="10"/>
  <c r="J713" i="10"/>
  <c r="I713" i="10"/>
  <c r="K713" i="10" s="1"/>
  <c r="H713" i="10"/>
  <c r="J712" i="10"/>
  <c r="I712" i="10"/>
  <c r="K712" i="10" s="1"/>
  <c r="H712" i="10"/>
  <c r="J711" i="10"/>
  <c r="I711" i="10"/>
  <c r="K711" i="10" s="1"/>
  <c r="H711" i="10"/>
  <c r="J710" i="10"/>
  <c r="I710" i="10"/>
  <c r="K710" i="10" s="1"/>
  <c r="H710" i="10"/>
  <c r="J709" i="10"/>
  <c r="I709" i="10"/>
  <c r="K709" i="10" s="1"/>
  <c r="H709" i="10"/>
  <c r="J708" i="10"/>
  <c r="I708" i="10"/>
  <c r="K708" i="10" s="1"/>
  <c r="H708" i="10"/>
  <c r="J707" i="10"/>
  <c r="I707" i="10"/>
  <c r="K707" i="10" s="1"/>
  <c r="H707" i="10"/>
  <c r="J706" i="10"/>
  <c r="I706" i="10"/>
  <c r="K706" i="10" s="1"/>
  <c r="H706" i="10"/>
  <c r="J705" i="10"/>
  <c r="I705" i="10"/>
  <c r="K705" i="10" s="1"/>
  <c r="H705" i="10"/>
  <c r="J704" i="10"/>
  <c r="I704" i="10"/>
  <c r="K704" i="10" s="1"/>
  <c r="H704" i="10"/>
  <c r="J703" i="10"/>
  <c r="I703" i="10"/>
  <c r="K703" i="10" s="1"/>
  <c r="H703" i="10"/>
  <c r="J701" i="10"/>
  <c r="I701" i="10"/>
  <c r="K701" i="10" s="1"/>
  <c r="H701" i="10"/>
  <c r="J700" i="10"/>
  <c r="I700" i="10"/>
  <c r="K700" i="10" s="1"/>
  <c r="H700" i="10"/>
  <c r="J698" i="10"/>
  <c r="I698" i="10"/>
  <c r="K698" i="10" s="1"/>
  <c r="H698" i="10"/>
  <c r="J699" i="10"/>
  <c r="I699" i="10"/>
  <c r="K699" i="10" s="1"/>
  <c r="H699" i="10"/>
  <c r="J702" i="10"/>
  <c r="I702" i="10"/>
  <c r="K702" i="10" s="1"/>
  <c r="H702" i="10"/>
  <c r="J696" i="10"/>
  <c r="I696" i="10"/>
  <c r="K696" i="10" s="1"/>
  <c r="H696" i="10"/>
  <c r="J695" i="10"/>
  <c r="I695" i="10"/>
  <c r="K695" i="10" s="1"/>
  <c r="H695" i="10"/>
  <c r="J694" i="10"/>
  <c r="I694" i="10"/>
  <c r="K694" i="10" s="1"/>
  <c r="H694" i="10"/>
  <c r="J697" i="10"/>
  <c r="I697" i="10"/>
  <c r="K697" i="10" s="1"/>
  <c r="H697" i="10"/>
  <c r="J693" i="10"/>
  <c r="I693" i="10"/>
  <c r="K693" i="10" s="1"/>
  <c r="H693" i="10"/>
  <c r="J692" i="10"/>
  <c r="I692" i="10"/>
  <c r="K692" i="10" s="1"/>
  <c r="H692" i="10"/>
  <c r="J691" i="10"/>
  <c r="I691" i="10"/>
  <c r="K691" i="10" s="1"/>
  <c r="H691" i="10"/>
  <c r="J690" i="10"/>
  <c r="I690" i="10"/>
  <c r="K690" i="10" s="1"/>
  <c r="H690" i="10"/>
  <c r="J689" i="10"/>
  <c r="I689" i="10"/>
  <c r="K689" i="10" s="1"/>
  <c r="H689" i="10"/>
  <c r="J688" i="10"/>
  <c r="I688" i="10"/>
  <c r="K688" i="10" s="1"/>
  <c r="H688" i="10"/>
  <c r="J687" i="10"/>
  <c r="I687" i="10"/>
  <c r="K687" i="10" s="1"/>
  <c r="H687" i="10"/>
  <c r="J686" i="10"/>
  <c r="I686" i="10"/>
  <c r="K686" i="10" s="1"/>
  <c r="H686" i="10"/>
  <c r="J685" i="10"/>
  <c r="I685" i="10"/>
  <c r="K685" i="10" s="1"/>
  <c r="H685" i="10"/>
  <c r="J684" i="10"/>
  <c r="I684" i="10"/>
  <c r="K684" i="10" s="1"/>
  <c r="H684" i="10"/>
  <c r="J683" i="10"/>
  <c r="I683" i="10"/>
  <c r="K683" i="10" s="1"/>
  <c r="H683" i="10"/>
  <c r="J682" i="10"/>
  <c r="I682" i="10"/>
  <c r="K682" i="10" s="1"/>
  <c r="H682" i="10"/>
  <c r="J681" i="10"/>
  <c r="I681" i="10"/>
  <c r="K681" i="10" s="1"/>
  <c r="H681" i="10"/>
  <c r="J680" i="10"/>
  <c r="I680" i="10"/>
  <c r="K680" i="10" s="1"/>
  <c r="H680" i="10"/>
  <c r="J678" i="10"/>
  <c r="I678" i="10"/>
  <c r="K678" i="10" s="1"/>
  <c r="H678" i="10"/>
  <c r="J677" i="10"/>
  <c r="I677" i="10"/>
  <c r="K677" i="10" s="1"/>
  <c r="H677" i="10"/>
  <c r="J679" i="10"/>
  <c r="I679" i="10"/>
  <c r="K679" i="10" s="1"/>
  <c r="H679" i="10"/>
  <c r="J676" i="10"/>
  <c r="I676" i="10"/>
  <c r="K676" i="10" s="1"/>
  <c r="H676" i="10"/>
  <c r="J675" i="10"/>
  <c r="I675" i="10"/>
  <c r="K675" i="10" s="1"/>
  <c r="H675" i="10"/>
  <c r="J674" i="10"/>
  <c r="I674" i="10"/>
  <c r="K674" i="10" s="1"/>
  <c r="H674" i="10"/>
  <c r="J673" i="10"/>
  <c r="I673" i="10"/>
  <c r="K673" i="10" s="1"/>
  <c r="H673" i="10"/>
  <c r="J672" i="10"/>
  <c r="I672" i="10"/>
  <c r="K672" i="10" s="1"/>
  <c r="H672" i="10"/>
  <c r="J671" i="10"/>
  <c r="I671" i="10"/>
  <c r="K671" i="10" s="1"/>
  <c r="H671" i="10"/>
  <c r="J670" i="10"/>
  <c r="I670" i="10"/>
  <c r="K670" i="10" s="1"/>
  <c r="H670" i="10"/>
  <c r="J669" i="10"/>
  <c r="I669" i="10"/>
  <c r="K669" i="10" s="1"/>
  <c r="H669" i="10"/>
  <c r="J668" i="10"/>
  <c r="I668" i="10"/>
  <c r="K668" i="10" s="1"/>
  <c r="H668" i="10"/>
  <c r="J667" i="10"/>
  <c r="I667" i="10"/>
  <c r="K667" i="10" s="1"/>
  <c r="H667" i="10"/>
  <c r="J666" i="10"/>
  <c r="I666" i="10"/>
  <c r="K666" i="10" s="1"/>
  <c r="H666" i="10"/>
  <c r="J665" i="10"/>
  <c r="I665" i="10"/>
  <c r="K665" i="10" s="1"/>
  <c r="H665" i="10"/>
  <c r="J664" i="10"/>
  <c r="I664" i="10"/>
  <c r="K664" i="10" s="1"/>
  <c r="H664" i="10"/>
  <c r="J663" i="10"/>
  <c r="I663" i="10"/>
  <c r="K663" i="10" s="1"/>
  <c r="H663" i="10"/>
  <c r="J661" i="10"/>
  <c r="I661" i="10"/>
  <c r="K661" i="10" s="1"/>
  <c r="H661" i="10"/>
  <c r="J660" i="10"/>
  <c r="I660" i="10"/>
  <c r="K660" i="10" s="1"/>
  <c r="H660" i="10"/>
  <c r="J659" i="10"/>
  <c r="I659" i="10"/>
  <c r="K659" i="10" s="1"/>
  <c r="H659" i="10"/>
  <c r="J662" i="10"/>
  <c r="I662" i="10"/>
  <c r="K662" i="10" s="1"/>
  <c r="H662" i="10"/>
  <c r="J658" i="10"/>
  <c r="I658" i="10"/>
  <c r="K658" i="10" s="1"/>
  <c r="H658" i="10"/>
  <c r="J657" i="10"/>
  <c r="I657" i="10"/>
  <c r="K657" i="10" s="1"/>
  <c r="H657" i="10"/>
  <c r="J656" i="10"/>
  <c r="I656" i="10"/>
  <c r="K656" i="10" s="1"/>
  <c r="H656" i="10"/>
  <c r="J655" i="10"/>
  <c r="I655" i="10"/>
  <c r="K655" i="10" s="1"/>
  <c r="H655" i="10"/>
  <c r="J654" i="10"/>
  <c r="I654" i="10"/>
  <c r="K654" i="10" s="1"/>
  <c r="H654" i="10"/>
  <c r="J653" i="10"/>
  <c r="I653" i="10"/>
  <c r="K653" i="10" s="1"/>
  <c r="H653" i="10"/>
  <c r="J652" i="10"/>
  <c r="I652" i="10"/>
  <c r="K652" i="10" s="1"/>
  <c r="H652" i="10"/>
  <c r="J651" i="10"/>
  <c r="I651" i="10"/>
  <c r="K651" i="10" s="1"/>
  <c r="H651" i="10"/>
  <c r="J650" i="10"/>
  <c r="I650" i="10"/>
  <c r="K650" i="10" s="1"/>
  <c r="H650" i="10"/>
  <c r="J649" i="10"/>
  <c r="I649" i="10"/>
  <c r="K649" i="10" s="1"/>
  <c r="H649" i="10"/>
  <c r="J648" i="10"/>
  <c r="I648" i="10"/>
  <c r="K648" i="10" s="1"/>
  <c r="H648" i="10"/>
  <c r="J647" i="10"/>
  <c r="I647" i="10"/>
  <c r="K647" i="10" s="1"/>
  <c r="H647" i="10"/>
  <c r="J646" i="10"/>
  <c r="I646" i="10"/>
  <c r="K646" i="10" s="1"/>
  <c r="H646" i="10"/>
  <c r="J645" i="10"/>
  <c r="I645" i="10"/>
  <c r="K645" i="10" s="1"/>
  <c r="H645" i="10"/>
  <c r="J644" i="10"/>
  <c r="I644" i="10"/>
  <c r="K644" i="10" s="1"/>
  <c r="H644" i="10"/>
  <c r="J643" i="10"/>
  <c r="I643" i="10"/>
  <c r="K643" i="10" s="1"/>
  <c r="H643" i="10"/>
  <c r="J642" i="10"/>
  <c r="I642" i="10"/>
  <c r="K642" i="10" s="1"/>
  <c r="H642" i="10"/>
  <c r="J641" i="10"/>
  <c r="I641" i="10"/>
  <c r="K641" i="10" s="1"/>
  <c r="H641" i="10"/>
  <c r="J640" i="10"/>
  <c r="I640" i="10"/>
  <c r="K640" i="10" s="1"/>
  <c r="H640" i="10"/>
  <c r="J638" i="10"/>
  <c r="I638" i="10"/>
  <c r="K638" i="10" s="1"/>
  <c r="H638" i="10"/>
  <c r="J637" i="10"/>
  <c r="I637" i="10"/>
  <c r="K637" i="10" s="1"/>
  <c r="H637" i="10"/>
  <c r="J636" i="10"/>
  <c r="I636" i="10"/>
  <c r="K636" i="10" s="1"/>
  <c r="H636" i="10"/>
  <c r="J635" i="10"/>
  <c r="I635" i="10"/>
  <c r="K635" i="10" s="1"/>
  <c r="H635" i="10"/>
  <c r="J634" i="10"/>
  <c r="I634" i="10"/>
  <c r="K634" i="10" s="1"/>
  <c r="H634" i="10"/>
  <c r="J639" i="10"/>
  <c r="I639" i="10"/>
  <c r="K639" i="10" s="1"/>
  <c r="H639" i="10"/>
  <c r="J633" i="10"/>
  <c r="I633" i="10"/>
  <c r="K633" i="10" s="1"/>
  <c r="H633" i="10"/>
  <c r="J632" i="10"/>
  <c r="I632" i="10"/>
  <c r="K632" i="10" s="1"/>
  <c r="H632" i="10"/>
  <c r="J631" i="10"/>
  <c r="I631" i="10"/>
  <c r="K631" i="10" s="1"/>
  <c r="H631" i="10"/>
  <c r="J630" i="10"/>
  <c r="I630" i="10"/>
  <c r="K630" i="10" s="1"/>
  <c r="H630" i="10"/>
  <c r="J629" i="10"/>
  <c r="I629" i="10"/>
  <c r="K629" i="10" s="1"/>
  <c r="H629" i="10"/>
  <c r="J628" i="10"/>
  <c r="I628" i="10"/>
  <c r="K628" i="10" s="1"/>
  <c r="H628" i="10"/>
  <c r="J627" i="10"/>
  <c r="I627" i="10"/>
  <c r="K627" i="10" s="1"/>
  <c r="H627" i="10"/>
  <c r="J626" i="10"/>
  <c r="I626" i="10"/>
  <c r="K626" i="10" s="1"/>
  <c r="H626" i="10"/>
  <c r="J625" i="10"/>
  <c r="I625" i="10"/>
  <c r="K625" i="10" s="1"/>
  <c r="H625" i="10"/>
  <c r="J624" i="10"/>
  <c r="I624" i="10"/>
  <c r="K624" i="10" s="1"/>
  <c r="H624" i="10"/>
  <c r="J623" i="10"/>
  <c r="I623" i="10"/>
  <c r="K623" i="10" s="1"/>
  <c r="H623" i="10"/>
  <c r="J622" i="10"/>
  <c r="I622" i="10"/>
  <c r="K622" i="10" s="1"/>
  <c r="H622" i="10"/>
  <c r="J621" i="10"/>
  <c r="I621" i="10"/>
  <c r="K621" i="10" s="1"/>
  <c r="H621" i="10"/>
  <c r="J620" i="10"/>
  <c r="I620" i="10"/>
  <c r="K620" i="10" s="1"/>
  <c r="H620" i="10"/>
  <c r="J619" i="10"/>
  <c r="I619" i="10"/>
  <c r="K619" i="10" s="1"/>
  <c r="H619" i="10"/>
  <c r="J618" i="10"/>
  <c r="I618" i="10"/>
  <c r="K618" i="10" s="1"/>
  <c r="H618" i="10"/>
  <c r="J617" i="10"/>
  <c r="I617" i="10"/>
  <c r="K617" i="10" s="1"/>
  <c r="H617" i="10"/>
  <c r="J616" i="10"/>
  <c r="I616" i="10"/>
  <c r="K616" i="10" s="1"/>
  <c r="H616" i="10"/>
  <c r="J615" i="10"/>
  <c r="I615" i="10"/>
  <c r="K615" i="10" s="1"/>
  <c r="H615" i="10"/>
  <c r="J614" i="10"/>
  <c r="I614" i="10"/>
  <c r="K614" i="10" s="1"/>
  <c r="H614" i="10"/>
  <c r="J613" i="10"/>
  <c r="I613" i="10"/>
  <c r="K613" i="10" s="1"/>
  <c r="H613" i="10"/>
  <c r="J612" i="10"/>
  <c r="I612" i="10"/>
  <c r="K612" i="10" s="1"/>
  <c r="H612" i="10"/>
  <c r="J611" i="10"/>
  <c r="I611" i="10"/>
  <c r="K611" i="10" s="1"/>
  <c r="H611" i="10"/>
  <c r="J610" i="10"/>
  <c r="I610" i="10"/>
  <c r="K610" i="10" s="1"/>
  <c r="H610" i="10"/>
  <c r="J609" i="10"/>
  <c r="I609" i="10"/>
  <c r="K609" i="10" s="1"/>
  <c r="H609" i="10"/>
  <c r="J608" i="10"/>
  <c r="I608" i="10"/>
  <c r="K608" i="10" s="1"/>
  <c r="H608" i="10"/>
  <c r="J607" i="10"/>
  <c r="I607" i="10"/>
  <c r="K607" i="10" s="1"/>
  <c r="H607" i="10"/>
  <c r="J606" i="10"/>
  <c r="I606" i="10"/>
  <c r="K606" i="10" s="1"/>
  <c r="H606" i="10"/>
  <c r="J605" i="10"/>
  <c r="I605" i="10"/>
  <c r="K605" i="10" s="1"/>
  <c r="H605" i="10"/>
  <c r="J604" i="10"/>
  <c r="I604" i="10"/>
  <c r="K604" i="10" s="1"/>
  <c r="H604" i="10"/>
  <c r="J603" i="10"/>
  <c r="I603" i="10"/>
  <c r="K603" i="10" s="1"/>
  <c r="H603" i="10"/>
  <c r="J602" i="10"/>
  <c r="I602" i="10"/>
  <c r="K602" i="10" s="1"/>
  <c r="H602" i="10"/>
  <c r="J601" i="10"/>
  <c r="I601" i="10"/>
  <c r="K601" i="10" s="1"/>
  <c r="H601" i="10"/>
  <c r="J600" i="10"/>
  <c r="I600" i="10"/>
  <c r="K600" i="10" s="1"/>
  <c r="H600" i="10"/>
  <c r="J599" i="10"/>
  <c r="I599" i="10"/>
  <c r="K599" i="10" s="1"/>
  <c r="H599" i="10"/>
  <c r="J598" i="10"/>
  <c r="I598" i="10"/>
  <c r="K598" i="10" s="1"/>
  <c r="H598" i="10"/>
  <c r="J595" i="10"/>
  <c r="I595" i="10"/>
  <c r="K595" i="10" s="1"/>
  <c r="H595" i="10"/>
  <c r="J597" i="10"/>
  <c r="I597" i="10"/>
  <c r="K597" i="10" s="1"/>
  <c r="H597" i="10"/>
  <c r="J596" i="10"/>
  <c r="I596" i="10"/>
  <c r="K596" i="10" s="1"/>
  <c r="H596" i="10"/>
  <c r="J594" i="10"/>
  <c r="I594" i="10"/>
  <c r="K594" i="10" s="1"/>
  <c r="H594" i="10"/>
  <c r="J593" i="10"/>
  <c r="I593" i="10"/>
  <c r="K593" i="10" s="1"/>
  <c r="H593" i="10"/>
  <c r="J592" i="10"/>
  <c r="I592" i="10"/>
  <c r="K592" i="10" s="1"/>
  <c r="H592" i="10"/>
  <c r="J591" i="10"/>
  <c r="I591" i="10"/>
  <c r="K591" i="10" s="1"/>
  <c r="H591" i="10"/>
  <c r="J590" i="10"/>
  <c r="I590" i="10"/>
  <c r="K590" i="10" s="1"/>
  <c r="H590" i="10"/>
  <c r="J589" i="10"/>
  <c r="I589" i="10"/>
  <c r="K589" i="10" s="1"/>
  <c r="H589" i="10"/>
  <c r="J588" i="10"/>
  <c r="I588" i="10"/>
  <c r="K588" i="10" s="1"/>
  <c r="H588" i="10"/>
  <c r="J587" i="10"/>
  <c r="I587" i="10"/>
  <c r="K587" i="10" s="1"/>
  <c r="H587" i="10"/>
  <c r="J586" i="10"/>
  <c r="I586" i="10"/>
  <c r="K586" i="10" s="1"/>
  <c r="H586" i="10"/>
  <c r="J585" i="10"/>
  <c r="I585" i="10"/>
  <c r="K585" i="10" s="1"/>
  <c r="H585" i="10"/>
  <c r="J584" i="10"/>
  <c r="I584" i="10"/>
  <c r="K584" i="10" s="1"/>
  <c r="H584" i="10"/>
  <c r="J583" i="10"/>
  <c r="I583" i="10"/>
  <c r="K583" i="10" s="1"/>
  <c r="H583" i="10"/>
  <c r="J582" i="10"/>
  <c r="I582" i="10"/>
  <c r="K582" i="10" s="1"/>
  <c r="H582" i="10"/>
  <c r="J581" i="10"/>
  <c r="I581" i="10"/>
  <c r="K581" i="10" s="1"/>
  <c r="H581" i="10"/>
  <c r="J580" i="10"/>
  <c r="I580" i="10"/>
  <c r="K580" i="10" s="1"/>
  <c r="H580" i="10"/>
  <c r="J579" i="10"/>
  <c r="I579" i="10"/>
  <c r="K579" i="10" s="1"/>
  <c r="H579" i="10"/>
  <c r="J578" i="10"/>
  <c r="I578" i="10"/>
  <c r="K578" i="10" s="1"/>
  <c r="H578" i="10"/>
  <c r="J577" i="10"/>
  <c r="I577" i="10"/>
  <c r="K577" i="10" s="1"/>
  <c r="H577" i="10"/>
  <c r="J576" i="10"/>
  <c r="I576" i="10"/>
  <c r="K576" i="10" s="1"/>
  <c r="H576" i="10"/>
  <c r="J575" i="10"/>
  <c r="I575" i="10"/>
  <c r="K575" i="10" s="1"/>
  <c r="H575" i="10"/>
  <c r="J574" i="10"/>
  <c r="I574" i="10"/>
  <c r="K574" i="10" s="1"/>
  <c r="H574" i="10"/>
  <c r="J573" i="10"/>
  <c r="I573" i="10"/>
  <c r="K573" i="10" s="1"/>
  <c r="H573" i="10"/>
  <c r="J572" i="10"/>
  <c r="I572" i="10"/>
  <c r="K572" i="10" s="1"/>
  <c r="H572" i="10"/>
  <c r="J571" i="10"/>
  <c r="I571" i="10"/>
  <c r="K571" i="10" s="1"/>
  <c r="H571" i="10"/>
  <c r="J570" i="10"/>
  <c r="I570" i="10"/>
  <c r="K570" i="10" s="1"/>
  <c r="H570" i="10"/>
  <c r="J569" i="10"/>
  <c r="I569" i="10"/>
  <c r="K569" i="10" s="1"/>
  <c r="H569" i="10"/>
  <c r="J568" i="10"/>
  <c r="I568" i="10"/>
  <c r="K568" i="10" s="1"/>
  <c r="H568" i="10"/>
  <c r="J567" i="10"/>
  <c r="I567" i="10"/>
  <c r="K567" i="10" s="1"/>
  <c r="H567" i="10"/>
  <c r="J566" i="10"/>
  <c r="I566" i="10"/>
  <c r="K566" i="10" s="1"/>
  <c r="H566" i="10"/>
  <c r="J565" i="10"/>
  <c r="I565" i="10"/>
  <c r="K565" i="10" s="1"/>
  <c r="H565" i="10"/>
  <c r="J564" i="10"/>
  <c r="I564" i="10"/>
  <c r="K564" i="10" s="1"/>
  <c r="H564" i="10"/>
  <c r="J563" i="10"/>
  <c r="I563" i="10"/>
  <c r="K563" i="10" s="1"/>
  <c r="H563" i="10"/>
  <c r="J562" i="10"/>
  <c r="I562" i="10"/>
  <c r="K562" i="10" s="1"/>
  <c r="H562" i="10"/>
  <c r="J561" i="10"/>
  <c r="I561" i="10"/>
  <c r="K561" i="10" s="1"/>
  <c r="H561" i="10"/>
  <c r="J560" i="10"/>
  <c r="I560" i="10"/>
  <c r="K560" i="10" s="1"/>
  <c r="H560" i="10"/>
  <c r="J559" i="10"/>
  <c r="I559" i="10"/>
  <c r="K559" i="10" s="1"/>
  <c r="H559" i="10"/>
  <c r="J558" i="10"/>
  <c r="I558" i="10"/>
  <c r="K558" i="10" s="1"/>
  <c r="H558" i="10"/>
  <c r="J557" i="10"/>
  <c r="I557" i="10"/>
  <c r="K557" i="10" s="1"/>
  <c r="H557" i="10"/>
  <c r="J556" i="10"/>
  <c r="I556" i="10"/>
  <c r="K556" i="10" s="1"/>
  <c r="H556" i="10"/>
  <c r="J555" i="10"/>
  <c r="I555" i="10"/>
  <c r="K555" i="10" s="1"/>
  <c r="H555" i="10"/>
  <c r="J554" i="10"/>
  <c r="I554" i="10"/>
  <c r="K554" i="10" s="1"/>
  <c r="H554" i="10"/>
  <c r="J553" i="10"/>
  <c r="I553" i="10"/>
  <c r="K553" i="10" s="1"/>
  <c r="H553" i="10"/>
  <c r="J552" i="10"/>
  <c r="I552" i="10"/>
  <c r="K552" i="10" s="1"/>
  <c r="H552" i="10"/>
  <c r="J551" i="10"/>
  <c r="I551" i="10"/>
  <c r="K551" i="10" s="1"/>
  <c r="H551" i="10"/>
  <c r="J550" i="10"/>
  <c r="I550" i="10"/>
  <c r="K550" i="10" s="1"/>
  <c r="H550" i="10"/>
  <c r="J549" i="10"/>
  <c r="I549" i="10"/>
  <c r="K549" i="10" s="1"/>
  <c r="H549" i="10"/>
  <c r="J548" i="10"/>
  <c r="I548" i="10"/>
  <c r="K548" i="10" s="1"/>
  <c r="H548" i="10"/>
  <c r="J545" i="10"/>
  <c r="I545" i="10"/>
  <c r="K545" i="10" s="1"/>
  <c r="H545" i="10"/>
  <c r="J544" i="10"/>
  <c r="I544" i="10"/>
  <c r="K544" i="10" s="1"/>
  <c r="H544" i="10"/>
  <c r="J547" i="10"/>
  <c r="I547" i="10"/>
  <c r="K547" i="10" s="1"/>
  <c r="H547" i="10"/>
  <c r="J546" i="10"/>
  <c r="I546" i="10"/>
  <c r="K546" i="10" s="1"/>
  <c r="H546" i="10"/>
  <c r="J543" i="10"/>
  <c r="I543" i="10"/>
  <c r="K543" i="10" s="1"/>
  <c r="H543" i="10"/>
  <c r="J542" i="10"/>
  <c r="I542" i="10"/>
  <c r="K542" i="10" s="1"/>
  <c r="H542" i="10"/>
  <c r="J541" i="10"/>
  <c r="I541" i="10"/>
  <c r="K541" i="10" s="1"/>
  <c r="H541" i="10"/>
  <c r="J540" i="10"/>
  <c r="I540" i="10"/>
  <c r="K540" i="10" s="1"/>
  <c r="H540" i="10"/>
  <c r="J539" i="10"/>
  <c r="I539" i="10"/>
  <c r="K539" i="10" s="1"/>
  <c r="H539" i="10"/>
  <c r="J538" i="10"/>
  <c r="I538" i="10"/>
  <c r="K538" i="10" s="1"/>
  <c r="H538" i="10"/>
  <c r="J537" i="10"/>
  <c r="I537" i="10"/>
  <c r="K537" i="10" s="1"/>
  <c r="H537" i="10"/>
  <c r="J536" i="10"/>
  <c r="I536" i="10"/>
  <c r="K536" i="10" s="1"/>
  <c r="H536" i="10"/>
  <c r="J535" i="10"/>
  <c r="I535" i="10"/>
  <c r="K535" i="10" s="1"/>
  <c r="H535" i="10"/>
  <c r="J531" i="10"/>
  <c r="I531" i="10"/>
  <c r="K531" i="10" s="1"/>
  <c r="H531" i="10"/>
  <c r="J534" i="10"/>
  <c r="I534" i="10"/>
  <c r="K534" i="10" s="1"/>
  <c r="H534" i="10"/>
  <c r="J533" i="10"/>
  <c r="I533" i="10"/>
  <c r="K533" i="10" s="1"/>
  <c r="H533" i="10"/>
  <c r="J532" i="10"/>
  <c r="I532" i="10"/>
  <c r="K532" i="10" s="1"/>
  <c r="H532" i="10"/>
  <c r="J530" i="10"/>
  <c r="I530" i="10"/>
  <c r="K530" i="10" s="1"/>
  <c r="H530" i="10"/>
  <c r="J529" i="10"/>
  <c r="I529" i="10"/>
  <c r="K529" i="10" s="1"/>
  <c r="H529" i="10"/>
  <c r="J528" i="10"/>
  <c r="I528" i="10"/>
  <c r="K528" i="10" s="1"/>
  <c r="H528" i="10"/>
  <c r="J527" i="10"/>
  <c r="I527" i="10"/>
  <c r="K527" i="10" s="1"/>
  <c r="H527" i="10"/>
  <c r="J526" i="10"/>
  <c r="I526" i="10"/>
  <c r="K526" i="10" s="1"/>
  <c r="H526" i="10"/>
  <c r="J525" i="10"/>
  <c r="I525" i="10"/>
  <c r="K525" i="10" s="1"/>
  <c r="H525" i="10"/>
  <c r="J524" i="10"/>
  <c r="I524" i="10"/>
  <c r="K524" i="10" s="1"/>
  <c r="H524" i="10"/>
  <c r="J523" i="10"/>
  <c r="I523" i="10"/>
  <c r="K523" i="10" s="1"/>
  <c r="H523" i="10"/>
  <c r="J522" i="10"/>
  <c r="I522" i="10"/>
  <c r="K522" i="10" s="1"/>
  <c r="H522" i="10"/>
  <c r="J521" i="10"/>
  <c r="I521" i="10"/>
  <c r="K521" i="10" s="1"/>
  <c r="H521" i="10"/>
  <c r="J520" i="10"/>
  <c r="I520" i="10"/>
  <c r="K520" i="10" s="1"/>
  <c r="H520" i="10"/>
  <c r="J519" i="10"/>
  <c r="I519" i="10"/>
  <c r="K519" i="10" s="1"/>
  <c r="H519" i="10"/>
  <c r="J518" i="10"/>
  <c r="I518" i="10"/>
  <c r="K518" i="10" s="1"/>
  <c r="H518" i="10"/>
  <c r="J517" i="10"/>
  <c r="I517" i="10"/>
  <c r="K517" i="10" s="1"/>
  <c r="H517" i="10"/>
  <c r="J516" i="10"/>
  <c r="I516" i="10"/>
  <c r="K516" i="10" s="1"/>
  <c r="H516" i="10"/>
  <c r="J515" i="10"/>
  <c r="I515" i="10"/>
  <c r="K515" i="10" s="1"/>
  <c r="H515" i="10"/>
  <c r="J514" i="10"/>
  <c r="I514" i="10"/>
  <c r="K514" i="10" s="1"/>
  <c r="H514" i="10"/>
  <c r="J513" i="10"/>
  <c r="I513" i="10"/>
  <c r="K513" i="10" s="1"/>
  <c r="H513" i="10"/>
  <c r="J512" i="10"/>
  <c r="I512" i="10"/>
  <c r="K512" i="10" s="1"/>
  <c r="H512" i="10"/>
  <c r="J511" i="10"/>
  <c r="I511" i="10"/>
  <c r="K511" i="10" s="1"/>
  <c r="H511" i="10"/>
  <c r="J510" i="10"/>
  <c r="I510" i="10"/>
  <c r="K510" i="10" s="1"/>
  <c r="H510" i="10"/>
  <c r="J509" i="10"/>
  <c r="I509" i="10"/>
  <c r="K509" i="10" s="1"/>
  <c r="H509" i="10"/>
  <c r="J508" i="10"/>
  <c r="I508" i="10"/>
  <c r="K508" i="10" s="1"/>
  <c r="H508" i="10"/>
  <c r="J507" i="10"/>
  <c r="I507" i="10"/>
  <c r="K507" i="10" s="1"/>
  <c r="H507" i="10"/>
  <c r="J506" i="10"/>
  <c r="I506" i="10"/>
  <c r="K506" i="10" s="1"/>
  <c r="H506" i="10"/>
  <c r="J505" i="10"/>
  <c r="I505" i="10"/>
  <c r="K505" i="10" s="1"/>
  <c r="H505" i="10"/>
  <c r="J504" i="10"/>
  <c r="I504" i="10"/>
  <c r="K504" i="10" s="1"/>
  <c r="H504" i="10"/>
  <c r="J503" i="10"/>
  <c r="I503" i="10"/>
  <c r="K503" i="10" s="1"/>
  <c r="H503" i="10"/>
  <c r="J502" i="10"/>
  <c r="I502" i="10"/>
  <c r="K502" i="10" s="1"/>
  <c r="H502" i="10"/>
  <c r="J501" i="10"/>
  <c r="I501" i="10"/>
  <c r="K501" i="10" s="1"/>
  <c r="H501" i="10"/>
  <c r="J500" i="10"/>
  <c r="I500" i="10"/>
  <c r="K500" i="10" s="1"/>
  <c r="H500" i="10"/>
  <c r="J498" i="10"/>
  <c r="I498" i="10"/>
  <c r="K498" i="10" s="1"/>
  <c r="H498" i="10"/>
  <c r="J497" i="10"/>
  <c r="I497" i="10"/>
  <c r="K497" i="10" s="1"/>
  <c r="H497" i="10"/>
  <c r="J496" i="10"/>
  <c r="I496" i="10"/>
  <c r="K496" i="10" s="1"/>
  <c r="H496" i="10"/>
  <c r="J495" i="10"/>
  <c r="I495" i="10"/>
  <c r="K495" i="10" s="1"/>
  <c r="H495" i="10"/>
  <c r="J494" i="10"/>
  <c r="I494" i="10"/>
  <c r="K494" i="10" s="1"/>
  <c r="H494" i="10"/>
  <c r="J499" i="10"/>
  <c r="I499" i="10"/>
  <c r="K499" i="10" s="1"/>
  <c r="H499" i="10"/>
  <c r="J493" i="10"/>
  <c r="I493" i="10"/>
  <c r="K493" i="10" s="1"/>
  <c r="H493" i="10"/>
  <c r="J492" i="10"/>
  <c r="I492" i="10"/>
  <c r="K492" i="10" s="1"/>
  <c r="H492" i="10"/>
  <c r="J491" i="10"/>
  <c r="I491" i="10"/>
  <c r="K491" i="10" s="1"/>
  <c r="H491" i="10"/>
  <c r="J490" i="10"/>
  <c r="I490" i="10"/>
  <c r="K490" i="10" s="1"/>
  <c r="H490" i="10"/>
  <c r="J489" i="10"/>
  <c r="I489" i="10"/>
  <c r="K489" i="10" s="1"/>
  <c r="H489" i="10"/>
  <c r="J488" i="10"/>
  <c r="I488" i="10"/>
  <c r="K488" i="10" s="1"/>
  <c r="H488" i="10"/>
  <c r="J487" i="10"/>
  <c r="I487" i="10"/>
  <c r="K487" i="10" s="1"/>
  <c r="H487" i="10"/>
  <c r="J486" i="10"/>
  <c r="I486" i="10"/>
  <c r="K486" i="10" s="1"/>
  <c r="H486" i="10"/>
  <c r="J485" i="10"/>
  <c r="I485" i="10"/>
  <c r="K485" i="10" s="1"/>
  <c r="H485" i="10"/>
  <c r="J484" i="10"/>
  <c r="I484" i="10"/>
  <c r="K484" i="10" s="1"/>
  <c r="H484" i="10"/>
  <c r="J483" i="10"/>
  <c r="I483" i="10"/>
  <c r="K483" i="10" s="1"/>
  <c r="H483" i="10"/>
  <c r="J482" i="10"/>
  <c r="I482" i="10"/>
  <c r="K482" i="10" s="1"/>
  <c r="H482" i="10"/>
  <c r="J481" i="10"/>
  <c r="I481" i="10"/>
  <c r="K481" i="10" s="1"/>
  <c r="H481" i="10"/>
  <c r="J480" i="10"/>
  <c r="I480" i="10"/>
  <c r="K480" i="10" s="1"/>
  <c r="H480" i="10"/>
  <c r="J479" i="10"/>
  <c r="I479" i="10"/>
  <c r="K479" i="10" s="1"/>
  <c r="H479" i="10"/>
  <c r="J478" i="10"/>
  <c r="I478" i="10"/>
  <c r="K478" i="10" s="1"/>
  <c r="H478" i="10"/>
  <c r="J477" i="10"/>
  <c r="I477" i="10"/>
  <c r="K477" i="10" s="1"/>
  <c r="H477" i="10"/>
  <c r="J476" i="10"/>
  <c r="I476" i="10"/>
  <c r="K476" i="10" s="1"/>
  <c r="H476" i="10"/>
  <c r="J475" i="10"/>
  <c r="I475" i="10"/>
  <c r="K475" i="10" s="1"/>
  <c r="H475" i="10"/>
  <c r="J474" i="10"/>
  <c r="I474" i="10"/>
  <c r="K474" i="10" s="1"/>
  <c r="H474" i="10"/>
  <c r="J473" i="10"/>
  <c r="I473" i="10"/>
  <c r="K473" i="10" s="1"/>
  <c r="H473" i="10"/>
  <c r="J472" i="10"/>
  <c r="I472" i="10"/>
  <c r="K472" i="10" s="1"/>
  <c r="H472" i="10"/>
  <c r="J468" i="10"/>
  <c r="I468" i="10"/>
  <c r="K468" i="10" s="1"/>
  <c r="H468" i="10"/>
  <c r="J471" i="10"/>
  <c r="I471" i="10"/>
  <c r="K471" i="10" s="1"/>
  <c r="H471" i="10"/>
  <c r="J470" i="10"/>
  <c r="I470" i="10"/>
  <c r="K470" i="10" s="1"/>
  <c r="H470" i="10"/>
  <c r="J467" i="10"/>
  <c r="I467" i="10"/>
  <c r="K467" i="10" s="1"/>
  <c r="H467" i="10"/>
  <c r="J466" i="10"/>
  <c r="I466" i="10"/>
  <c r="K466" i="10" s="1"/>
  <c r="H466" i="10"/>
  <c r="J469" i="10"/>
  <c r="I469" i="10"/>
  <c r="K469" i="10" s="1"/>
  <c r="H469" i="10"/>
  <c r="J465" i="10"/>
  <c r="I465" i="10"/>
  <c r="K465" i="10" s="1"/>
  <c r="H465" i="10"/>
  <c r="J460" i="10"/>
  <c r="I460" i="10"/>
  <c r="K460" i="10" s="1"/>
  <c r="H460" i="10"/>
  <c r="J464" i="10"/>
  <c r="I464" i="10"/>
  <c r="K464" i="10" s="1"/>
  <c r="H464" i="10"/>
  <c r="J463" i="10"/>
  <c r="I463" i="10"/>
  <c r="K463" i="10" s="1"/>
  <c r="H463" i="10"/>
  <c r="J459" i="10"/>
  <c r="I459" i="10"/>
  <c r="K459" i="10" s="1"/>
  <c r="H459" i="10"/>
  <c r="J458" i="10"/>
  <c r="I458" i="10"/>
  <c r="K458" i="10" s="1"/>
  <c r="H458" i="10"/>
  <c r="J462" i="10"/>
  <c r="I462" i="10"/>
  <c r="K462" i="10" s="1"/>
  <c r="H462" i="10"/>
  <c r="J461" i="10"/>
  <c r="I461" i="10"/>
  <c r="K461" i="10" s="1"/>
  <c r="H461" i="10"/>
  <c r="J457" i="10"/>
  <c r="I457" i="10"/>
  <c r="K457" i="10" s="1"/>
  <c r="H457" i="10"/>
  <c r="J456" i="10"/>
  <c r="I456" i="10"/>
  <c r="K456" i="10" s="1"/>
  <c r="H456" i="10"/>
  <c r="J455" i="10"/>
  <c r="I455" i="10"/>
  <c r="K455" i="10" s="1"/>
  <c r="H455" i="10"/>
  <c r="J454" i="10"/>
  <c r="I454" i="10"/>
  <c r="K454" i="10" s="1"/>
  <c r="H454" i="10"/>
  <c r="J453" i="10"/>
  <c r="I453" i="10"/>
  <c r="K453" i="10" s="1"/>
  <c r="H453" i="10"/>
  <c r="J452" i="10"/>
  <c r="I452" i="10"/>
  <c r="K452" i="10" s="1"/>
  <c r="H452" i="10"/>
  <c r="J451" i="10"/>
  <c r="I451" i="10"/>
  <c r="K451" i="10" s="1"/>
  <c r="H451" i="10"/>
  <c r="J450" i="10"/>
  <c r="I450" i="10"/>
  <c r="K450" i="10" s="1"/>
  <c r="H450" i="10"/>
  <c r="J449" i="10"/>
  <c r="I449" i="10"/>
  <c r="K449" i="10" s="1"/>
  <c r="H449" i="10"/>
  <c r="J448" i="10"/>
  <c r="I448" i="10"/>
  <c r="K448" i="10" s="1"/>
  <c r="H448" i="10"/>
  <c r="J447" i="10"/>
  <c r="I447" i="10"/>
  <c r="K447" i="10" s="1"/>
  <c r="H447" i="10"/>
  <c r="J446" i="10"/>
  <c r="I446" i="10"/>
  <c r="K446" i="10" s="1"/>
  <c r="H446" i="10"/>
  <c r="J445" i="10"/>
  <c r="I445" i="10"/>
  <c r="K445" i="10" s="1"/>
  <c r="H445" i="10"/>
  <c r="J444" i="10"/>
  <c r="I444" i="10"/>
  <c r="K444" i="10" s="1"/>
  <c r="H444" i="10"/>
  <c r="J443" i="10"/>
  <c r="I443" i="10"/>
  <c r="K443" i="10" s="1"/>
  <c r="H443" i="10"/>
  <c r="J442" i="10"/>
  <c r="I442" i="10"/>
  <c r="K442" i="10" s="1"/>
  <c r="H442" i="10"/>
  <c r="J441" i="10"/>
  <c r="I441" i="10"/>
  <c r="K441" i="10" s="1"/>
  <c r="H441" i="10"/>
  <c r="J440" i="10"/>
  <c r="I440" i="10"/>
  <c r="K440" i="10" s="1"/>
  <c r="H440" i="10"/>
  <c r="J439" i="10"/>
  <c r="I439" i="10"/>
  <c r="K439" i="10" s="1"/>
  <c r="H439" i="10"/>
  <c r="J438" i="10"/>
  <c r="I438" i="10"/>
  <c r="K438" i="10" s="1"/>
  <c r="H438" i="10"/>
  <c r="J437" i="10"/>
  <c r="I437" i="10"/>
  <c r="K437" i="10" s="1"/>
  <c r="H437" i="10"/>
  <c r="J436" i="10"/>
  <c r="I436" i="10"/>
  <c r="K436" i="10" s="1"/>
  <c r="H436" i="10"/>
  <c r="J435" i="10"/>
  <c r="I435" i="10"/>
  <c r="K435" i="10" s="1"/>
  <c r="H435" i="10"/>
  <c r="J434" i="10"/>
  <c r="I434" i="10"/>
  <c r="K434" i="10" s="1"/>
  <c r="H434" i="10"/>
  <c r="J433" i="10"/>
  <c r="I433" i="10"/>
  <c r="K433" i="10" s="1"/>
  <c r="H433" i="10"/>
  <c r="J429" i="10"/>
  <c r="I429" i="10"/>
  <c r="K429" i="10" s="1"/>
  <c r="H429" i="10"/>
  <c r="J432" i="10"/>
  <c r="I432" i="10"/>
  <c r="K432" i="10" s="1"/>
  <c r="H432" i="10"/>
  <c r="J431" i="10"/>
  <c r="I431" i="10"/>
  <c r="K431" i="10" s="1"/>
  <c r="H431" i="10"/>
  <c r="J430" i="10"/>
  <c r="I430" i="10"/>
  <c r="K430" i="10" s="1"/>
  <c r="H430" i="10"/>
  <c r="J428" i="10"/>
  <c r="I428" i="10"/>
  <c r="K428" i="10" s="1"/>
  <c r="H428" i="10"/>
  <c r="J427" i="10"/>
  <c r="I427" i="10"/>
  <c r="K427" i="10" s="1"/>
  <c r="H427" i="10"/>
  <c r="J426" i="10"/>
  <c r="I426" i="10"/>
  <c r="K426" i="10" s="1"/>
  <c r="H426" i="10"/>
  <c r="J425" i="10"/>
  <c r="I425" i="10"/>
  <c r="K425" i="10" s="1"/>
  <c r="H425" i="10"/>
  <c r="J424" i="10"/>
  <c r="I424" i="10"/>
  <c r="K424" i="10" s="1"/>
  <c r="H424" i="10"/>
  <c r="J423" i="10"/>
  <c r="I423" i="10"/>
  <c r="K423" i="10" s="1"/>
  <c r="H423" i="10"/>
  <c r="J422" i="10"/>
  <c r="I422" i="10"/>
  <c r="K422" i="10" s="1"/>
  <c r="H422" i="10"/>
  <c r="J421" i="10"/>
  <c r="I421" i="10"/>
  <c r="K421" i="10" s="1"/>
  <c r="H421" i="10"/>
  <c r="J420" i="10"/>
  <c r="I420" i="10"/>
  <c r="K420" i="10" s="1"/>
  <c r="H420" i="10"/>
  <c r="J419" i="10"/>
  <c r="I419" i="10"/>
  <c r="K419" i="10" s="1"/>
  <c r="H419" i="10"/>
  <c r="J418" i="10"/>
  <c r="I418" i="10"/>
  <c r="K418" i="10" s="1"/>
  <c r="H418" i="10"/>
  <c r="J417" i="10"/>
  <c r="I417" i="10"/>
  <c r="K417" i="10" s="1"/>
  <c r="H417" i="10"/>
  <c r="J416" i="10"/>
  <c r="I416" i="10"/>
  <c r="K416" i="10" s="1"/>
  <c r="H416" i="10"/>
  <c r="J415" i="10"/>
  <c r="I415" i="10"/>
  <c r="K415" i="10" s="1"/>
  <c r="H415" i="10"/>
  <c r="J414" i="10"/>
  <c r="I414" i="10"/>
  <c r="K414" i="10" s="1"/>
  <c r="H414" i="10"/>
  <c r="J412" i="10"/>
  <c r="I412" i="10"/>
  <c r="K412" i="10" s="1"/>
  <c r="H412" i="10"/>
  <c r="J411" i="10"/>
  <c r="I411" i="10"/>
  <c r="K411" i="10" s="1"/>
  <c r="H411" i="10"/>
  <c r="J410" i="10"/>
  <c r="I410" i="10"/>
  <c r="K410" i="10" s="1"/>
  <c r="H410" i="10"/>
  <c r="J409" i="10"/>
  <c r="I409" i="10"/>
  <c r="K409" i="10" s="1"/>
  <c r="H409" i="10"/>
  <c r="J408" i="10"/>
  <c r="I408" i="10"/>
  <c r="K408" i="10" s="1"/>
  <c r="H408" i="10"/>
  <c r="J413" i="10"/>
  <c r="I413" i="10"/>
  <c r="K413" i="10" s="1"/>
  <c r="H413" i="10"/>
  <c r="J407" i="10"/>
  <c r="I407" i="10"/>
  <c r="K407" i="10" s="1"/>
  <c r="H407" i="10"/>
  <c r="J406" i="10"/>
  <c r="I406" i="10"/>
  <c r="K406" i="10" s="1"/>
  <c r="H406" i="10"/>
  <c r="J405" i="10"/>
  <c r="I405" i="10"/>
  <c r="K405" i="10" s="1"/>
  <c r="H405" i="10"/>
  <c r="J404" i="10"/>
  <c r="I404" i="10"/>
  <c r="K404" i="10" s="1"/>
  <c r="H404" i="10"/>
  <c r="J403" i="10"/>
  <c r="I403" i="10"/>
  <c r="K403" i="10" s="1"/>
  <c r="H403" i="10"/>
  <c r="L402" i="10"/>
  <c r="B3" i="12" s="1"/>
  <c r="J402" i="10"/>
  <c r="I402" i="10"/>
  <c r="K402" i="10" s="1"/>
  <c r="H402" i="10"/>
  <c r="J401" i="10"/>
  <c r="I401" i="10"/>
  <c r="K401" i="10" s="1"/>
  <c r="H401" i="10"/>
  <c r="J400" i="10"/>
  <c r="I400" i="10"/>
  <c r="K400" i="10" s="1"/>
  <c r="H400" i="10"/>
  <c r="J399" i="10"/>
  <c r="I399" i="10"/>
  <c r="K399" i="10" s="1"/>
  <c r="H399" i="10"/>
  <c r="J398" i="10"/>
  <c r="I398" i="10"/>
  <c r="K398" i="10" s="1"/>
  <c r="H398" i="10"/>
  <c r="J397" i="10"/>
  <c r="I397" i="10"/>
  <c r="K397" i="10" s="1"/>
  <c r="H397" i="10"/>
  <c r="J396" i="10"/>
  <c r="I396" i="10"/>
  <c r="K396" i="10" s="1"/>
  <c r="H396" i="10"/>
  <c r="J395" i="10"/>
  <c r="I395" i="10"/>
  <c r="K395" i="10" s="1"/>
  <c r="H395" i="10"/>
  <c r="J394" i="10"/>
  <c r="I394" i="10"/>
  <c r="K394" i="10" s="1"/>
  <c r="H394" i="10"/>
  <c r="J393" i="10"/>
  <c r="I393" i="10"/>
  <c r="K393" i="10" s="1"/>
  <c r="H393" i="10"/>
  <c r="J392" i="10"/>
  <c r="I392" i="10"/>
  <c r="K392" i="10" s="1"/>
  <c r="H392" i="10"/>
  <c r="J391" i="10"/>
  <c r="I391" i="10"/>
  <c r="K391" i="10" s="1"/>
  <c r="H391" i="10"/>
  <c r="J390" i="10"/>
  <c r="I390" i="10"/>
  <c r="K390" i="10" s="1"/>
  <c r="H390" i="10"/>
  <c r="J389" i="10"/>
  <c r="I389" i="10"/>
  <c r="K389" i="10" s="1"/>
  <c r="H389" i="10"/>
  <c r="J388" i="10"/>
  <c r="I388" i="10"/>
  <c r="K388" i="10" s="1"/>
  <c r="H388" i="10"/>
  <c r="J387" i="10"/>
  <c r="I387" i="10"/>
  <c r="K387" i="10" s="1"/>
  <c r="H387" i="10"/>
  <c r="J386" i="10"/>
  <c r="I386" i="10"/>
  <c r="K386" i="10" s="1"/>
  <c r="H386" i="10"/>
  <c r="J385" i="10"/>
  <c r="I385" i="10"/>
  <c r="K385" i="10" s="1"/>
  <c r="H385" i="10"/>
  <c r="J384" i="10"/>
  <c r="I384" i="10"/>
  <c r="K384" i="10" s="1"/>
  <c r="H384" i="10"/>
  <c r="J383" i="10"/>
  <c r="I383" i="10"/>
  <c r="K383" i="10" s="1"/>
  <c r="H383" i="10"/>
  <c r="J382" i="10"/>
  <c r="I382" i="10"/>
  <c r="K382" i="10" s="1"/>
  <c r="H382" i="10"/>
  <c r="J381" i="10"/>
  <c r="I381" i="10"/>
  <c r="K381" i="10" s="1"/>
  <c r="H381" i="10"/>
  <c r="J380" i="10"/>
  <c r="I380" i="10"/>
  <c r="K380" i="10" s="1"/>
  <c r="H380" i="10"/>
  <c r="J379" i="10"/>
  <c r="I379" i="10"/>
  <c r="K379" i="10" s="1"/>
  <c r="H379" i="10"/>
  <c r="J378" i="10"/>
  <c r="I378" i="10"/>
  <c r="K378" i="10" s="1"/>
  <c r="H378" i="10"/>
  <c r="J377" i="10"/>
  <c r="I377" i="10"/>
  <c r="K377" i="10" s="1"/>
  <c r="H377" i="10"/>
  <c r="J376" i="10"/>
  <c r="I376" i="10"/>
  <c r="K376" i="10" s="1"/>
  <c r="H376" i="10"/>
  <c r="J375" i="10"/>
  <c r="I375" i="10"/>
  <c r="K375" i="10" s="1"/>
  <c r="H375" i="10"/>
  <c r="J374" i="10"/>
  <c r="I374" i="10"/>
  <c r="K374" i="10" s="1"/>
  <c r="H374" i="10"/>
  <c r="J373" i="10"/>
  <c r="I373" i="10"/>
  <c r="K373" i="10" s="1"/>
  <c r="H373" i="10"/>
  <c r="J372" i="10"/>
  <c r="I372" i="10"/>
  <c r="K372" i="10" s="1"/>
  <c r="H372" i="10"/>
  <c r="J371" i="10"/>
  <c r="I371" i="10"/>
  <c r="K371" i="10" s="1"/>
  <c r="H371" i="10"/>
  <c r="J370" i="10"/>
  <c r="I370" i="10"/>
  <c r="K370" i="10" s="1"/>
  <c r="H370" i="10"/>
  <c r="J368" i="10"/>
  <c r="I368" i="10"/>
  <c r="K368" i="10" s="1"/>
  <c r="H368" i="10"/>
  <c r="J367" i="10"/>
  <c r="I367" i="10"/>
  <c r="K367" i="10" s="1"/>
  <c r="H367" i="10"/>
  <c r="J366" i="10"/>
  <c r="I366" i="10"/>
  <c r="K366" i="10" s="1"/>
  <c r="H366" i="10"/>
  <c r="J365" i="10"/>
  <c r="I365" i="10"/>
  <c r="K365" i="10" s="1"/>
  <c r="H365" i="10"/>
  <c r="J364" i="10"/>
  <c r="I364" i="10"/>
  <c r="K364" i="10" s="1"/>
  <c r="H364" i="10"/>
  <c r="J363" i="10"/>
  <c r="I363" i="10"/>
  <c r="K363" i="10" s="1"/>
  <c r="H363" i="10"/>
  <c r="J362" i="10"/>
  <c r="I362" i="10"/>
  <c r="K362" i="10" s="1"/>
  <c r="H362" i="10"/>
  <c r="J361" i="10"/>
  <c r="I361" i="10"/>
  <c r="K361" i="10" s="1"/>
  <c r="H361" i="10"/>
  <c r="J360" i="10"/>
  <c r="I360" i="10"/>
  <c r="K360" i="10" s="1"/>
  <c r="H360" i="10"/>
  <c r="J359" i="10"/>
  <c r="I359" i="10"/>
  <c r="K359" i="10" s="1"/>
  <c r="H359" i="10"/>
  <c r="J358" i="10"/>
  <c r="I358" i="10"/>
  <c r="K358" i="10" s="1"/>
  <c r="H358" i="10"/>
  <c r="J369" i="10"/>
  <c r="I369" i="10"/>
  <c r="K369" i="10" s="1"/>
  <c r="H369" i="10"/>
  <c r="J357" i="10"/>
  <c r="I357" i="10"/>
  <c r="K357" i="10" s="1"/>
  <c r="H357" i="10"/>
  <c r="J356" i="10"/>
  <c r="I356" i="10"/>
  <c r="K356" i="10" s="1"/>
  <c r="H356" i="10"/>
  <c r="J355" i="10"/>
  <c r="I355" i="10"/>
  <c r="K355" i="10" s="1"/>
  <c r="H355" i="10"/>
  <c r="J354" i="10"/>
  <c r="I354" i="10"/>
  <c r="K354" i="10" s="1"/>
  <c r="H354" i="10"/>
  <c r="J353" i="10"/>
  <c r="I353" i="10"/>
  <c r="K353" i="10" s="1"/>
  <c r="H353" i="10"/>
  <c r="J352" i="10"/>
  <c r="I352" i="10"/>
  <c r="K352" i="10" s="1"/>
  <c r="H352" i="10"/>
  <c r="J351" i="10"/>
  <c r="I351" i="10"/>
  <c r="K351" i="10" s="1"/>
  <c r="H351" i="10"/>
  <c r="J350" i="10"/>
  <c r="I350" i="10"/>
  <c r="K350" i="10" s="1"/>
  <c r="H350" i="10"/>
  <c r="J349" i="10"/>
  <c r="I349" i="10"/>
  <c r="K349" i="10" s="1"/>
  <c r="H349" i="10"/>
  <c r="J348" i="10"/>
  <c r="I348" i="10"/>
  <c r="K348" i="10" s="1"/>
  <c r="H348" i="10"/>
  <c r="J347" i="10"/>
  <c r="I347" i="10"/>
  <c r="K347" i="10" s="1"/>
  <c r="H347" i="10"/>
  <c r="J346" i="10"/>
  <c r="I346" i="10"/>
  <c r="K346" i="10" s="1"/>
  <c r="H346" i="10"/>
  <c r="J345" i="10"/>
  <c r="I345" i="10"/>
  <c r="K345" i="10" s="1"/>
  <c r="H345" i="10"/>
  <c r="J344" i="10"/>
  <c r="I344" i="10"/>
  <c r="K344" i="10" s="1"/>
  <c r="H344" i="10"/>
  <c r="J343" i="10"/>
  <c r="I343" i="10"/>
  <c r="K343" i="10" s="1"/>
  <c r="H343" i="10"/>
  <c r="J342" i="10"/>
  <c r="I342" i="10"/>
  <c r="K342" i="10" s="1"/>
  <c r="H342" i="10"/>
  <c r="J341" i="10"/>
  <c r="I341" i="10"/>
  <c r="K341" i="10" s="1"/>
  <c r="H341" i="10"/>
  <c r="J340" i="10"/>
  <c r="I340" i="10"/>
  <c r="K340" i="10" s="1"/>
  <c r="H340" i="10"/>
  <c r="J339" i="10"/>
  <c r="I339" i="10"/>
  <c r="K339" i="10" s="1"/>
  <c r="H339" i="10"/>
  <c r="J338" i="10"/>
  <c r="I338" i="10"/>
  <c r="K338" i="10" s="1"/>
  <c r="H338" i="10"/>
  <c r="J337" i="10"/>
  <c r="I337" i="10"/>
  <c r="K337" i="10" s="1"/>
  <c r="H337" i="10"/>
  <c r="J336" i="10"/>
  <c r="I336" i="10"/>
  <c r="K336" i="10" s="1"/>
  <c r="H336" i="10"/>
  <c r="J334" i="10"/>
  <c r="I334" i="10"/>
  <c r="K334" i="10" s="1"/>
  <c r="H334" i="10"/>
  <c r="J333" i="10"/>
  <c r="I333" i="10"/>
  <c r="K333" i="10" s="1"/>
  <c r="H333" i="10"/>
  <c r="J335" i="10"/>
  <c r="I335" i="10"/>
  <c r="K335" i="10" s="1"/>
  <c r="H335" i="10"/>
  <c r="J332" i="10"/>
  <c r="I332" i="10"/>
  <c r="K332" i="10" s="1"/>
  <c r="H332" i="10"/>
  <c r="J331" i="10"/>
  <c r="I331" i="10"/>
  <c r="K331" i="10" s="1"/>
  <c r="H331" i="10"/>
  <c r="J330" i="10"/>
  <c r="I330" i="10"/>
  <c r="K330" i="10" s="1"/>
  <c r="H330" i="10"/>
  <c r="J329" i="10"/>
  <c r="I329" i="10"/>
  <c r="K329" i="10" s="1"/>
  <c r="H329" i="10"/>
  <c r="J328" i="10"/>
  <c r="I328" i="10"/>
  <c r="K328" i="10" s="1"/>
  <c r="H328" i="10"/>
  <c r="J327" i="10"/>
  <c r="I327" i="10"/>
  <c r="K327" i="10" s="1"/>
  <c r="H327" i="10"/>
  <c r="J323" i="10"/>
  <c r="I323" i="10"/>
  <c r="K323" i="10" s="1"/>
  <c r="H323" i="10"/>
  <c r="J324" i="10"/>
  <c r="I324" i="10"/>
  <c r="K324" i="10" s="1"/>
  <c r="H324" i="10"/>
  <c r="J326" i="10"/>
  <c r="I326" i="10"/>
  <c r="K326" i="10" s="1"/>
  <c r="H326" i="10"/>
  <c r="J325" i="10"/>
  <c r="I325" i="10"/>
  <c r="K325" i="10" s="1"/>
  <c r="H325" i="10"/>
  <c r="J322" i="10"/>
  <c r="I322" i="10"/>
  <c r="K322" i="10" s="1"/>
  <c r="H322" i="10"/>
  <c r="J321" i="10"/>
  <c r="I321" i="10"/>
  <c r="K321" i="10" s="1"/>
  <c r="H321" i="10"/>
  <c r="J320" i="10"/>
  <c r="I320" i="10"/>
  <c r="K320" i="10" s="1"/>
  <c r="H320" i="10"/>
  <c r="J319" i="10"/>
  <c r="I319" i="10"/>
  <c r="K319" i="10" s="1"/>
  <c r="H319" i="10"/>
  <c r="J317" i="10"/>
  <c r="I317" i="10"/>
  <c r="K317" i="10" s="1"/>
  <c r="H317" i="10"/>
  <c r="J316" i="10"/>
  <c r="I316" i="10"/>
  <c r="K316" i="10" s="1"/>
  <c r="H316" i="10"/>
  <c r="J315" i="10"/>
  <c r="I315" i="10"/>
  <c r="K315" i="10" s="1"/>
  <c r="H315" i="10"/>
  <c r="J314" i="10"/>
  <c r="I314" i="10"/>
  <c r="K314" i="10" s="1"/>
  <c r="H314" i="10"/>
  <c r="J313" i="10"/>
  <c r="I313" i="10"/>
  <c r="K313" i="10" s="1"/>
  <c r="H313" i="10"/>
  <c r="J318" i="10"/>
  <c r="I318" i="10"/>
  <c r="K318" i="10" s="1"/>
  <c r="H318" i="10"/>
  <c r="J312" i="10"/>
  <c r="I312" i="10"/>
  <c r="K312" i="10" s="1"/>
  <c r="H312" i="10"/>
  <c r="J311" i="10"/>
  <c r="I311" i="10"/>
  <c r="K311" i="10" s="1"/>
  <c r="H311" i="10"/>
  <c r="J310" i="10"/>
  <c r="I310" i="10"/>
  <c r="K310" i="10" s="1"/>
  <c r="H310" i="10"/>
  <c r="J309" i="10"/>
  <c r="I309" i="10"/>
  <c r="K309" i="10" s="1"/>
  <c r="H309" i="10"/>
  <c r="J308" i="10"/>
  <c r="I308" i="10"/>
  <c r="K308" i="10" s="1"/>
  <c r="H308" i="10"/>
  <c r="J307" i="10"/>
  <c r="I307" i="10"/>
  <c r="K307" i="10" s="1"/>
  <c r="H307" i="10"/>
  <c r="J306" i="10"/>
  <c r="I306" i="10"/>
  <c r="K306" i="10" s="1"/>
  <c r="H306" i="10"/>
  <c r="J305" i="10"/>
  <c r="I305" i="10"/>
  <c r="K305" i="10" s="1"/>
  <c r="H305" i="10"/>
  <c r="J304" i="10"/>
  <c r="I304" i="10"/>
  <c r="K304" i="10" s="1"/>
  <c r="H304" i="10"/>
  <c r="J303" i="10"/>
  <c r="I303" i="10"/>
  <c r="K303" i="10" s="1"/>
  <c r="H303" i="10"/>
  <c r="J302" i="10"/>
  <c r="I302" i="10"/>
  <c r="K302" i="10" s="1"/>
  <c r="H302" i="10"/>
  <c r="J301" i="10"/>
  <c r="I301" i="10"/>
  <c r="K301" i="10" s="1"/>
  <c r="H301" i="10"/>
  <c r="J300" i="10"/>
  <c r="I300" i="10"/>
  <c r="K300" i="10" s="1"/>
  <c r="H300" i="10"/>
  <c r="J299" i="10"/>
  <c r="I299" i="10"/>
  <c r="K299" i="10" s="1"/>
  <c r="H299" i="10"/>
  <c r="J298" i="10"/>
  <c r="I298" i="10"/>
  <c r="K298" i="10" s="1"/>
  <c r="H298" i="10"/>
  <c r="J297" i="10"/>
  <c r="I297" i="10"/>
  <c r="K297" i="10" s="1"/>
  <c r="H297" i="10"/>
  <c r="J296" i="10"/>
  <c r="I296" i="10"/>
  <c r="K296" i="10" s="1"/>
  <c r="H296" i="10"/>
  <c r="J295" i="10"/>
  <c r="I295" i="10"/>
  <c r="K295" i="10" s="1"/>
  <c r="H295" i="10"/>
  <c r="J294" i="10"/>
  <c r="I294" i="10"/>
  <c r="K294" i="10" s="1"/>
  <c r="H294" i="10"/>
  <c r="J293" i="10"/>
  <c r="I293" i="10"/>
  <c r="K293" i="10" s="1"/>
  <c r="H293" i="10"/>
  <c r="J292" i="10"/>
  <c r="I292" i="10"/>
  <c r="K292" i="10" s="1"/>
  <c r="H292" i="10"/>
  <c r="J291" i="10"/>
  <c r="I291" i="10"/>
  <c r="K291" i="10" s="1"/>
  <c r="H291" i="10"/>
  <c r="J290" i="10"/>
  <c r="I290" i="10"/>
  <c r="K290" i="10" s="1"/>
  <c r="H290" i="10"/>
  <c r="J289" i="10"/>
  <c r="I289" i="10"/>
  <c r="K289" i="10" s="1"/>
  <c r="H289" i="10"/>
  <c r="J288" i="10"/>
  <c r="I288" i="10"/>
  <c r="K288" i="10" s="1"/>
  <c r="H288" i="10"/>
  <c r="J287" i="10"/>
  <c r="I287" i="10"/>
  <c r="K287" i="10" s="1"/>
  <c r="H287" i="10"/>
  <c r="J286" i="10"/>
  <c r="I286" i="10"/>
  <c r="K286" i="10" s="1"/>
  <c r="H286" i="10"/>
  <c r="J285" i="10"/>
  <c r="I285" i="10"/>
  <c r="K285" i="10" s="1"/>
  <c r="H285" i="10"/>
  <c r="J284" i="10"/>
  <c r="I284" i="10"/>
  <c r="K284" i="10" s="1"/>
  <c r="H284" i="10"/>
  <c r="J283" i="10"/>
  <c r="I283" i="10"/>
  <c r="K283" i="10" s="1"/>
  <c r="H283" i="10"/>
  <c r="J282" i="10"/>
  <c r="I282" i="10"/>
  <c r="K282" i="10" s="1"/>
  <c r="H282" i="10"/>
  <c r="J281" i="10"/>
  <c r="I281" i="10"/>
  <c r="K281" i="10" s="1"/>
  <c r="H281" i="10"/>
  <c r="J280" i="10"/>
  <c r="I280" i="10"/>
  <c r="K280" i="10" s="1"/>
  <c r="H280" i="10"/>
  <c r="J279" i="10"/>
  <c r="I279" i="10"/>
  <c r="K279" i="10" s="1"/>
  <c r="H279" i="10"/>
  <c r="J278" i="10"/>
  <c r="I278" i="10"/>
  <c r="K278" i="10" s="1"/>
  <c r="H278" i="10"/>
  <c r="J277" i="10"/>
  <c r="I277" i="10"/>
  <c r="K277" i="10" s="1"/>
  <c r="H277" i="10"/>
  <c r="J276" i="10"/>
  <c r="I276" i="10"/>
  <c r="K276" i="10" s="1"/>
  <c r="H276" i="10"/>
  <c r="J275" i="10"/>
  <c r="I275" i="10"/>
  <c r="K275" i="10" s="1"/>
  <c r="H275" i="10"/>
  <c r="J274" i="10"/>
  <c r="I274" i="10"/>
  <c r="K274" i="10" s="1"/>
  <c r="H274" i="10"/>
  <c r="J273" i="10"/>
  <c r="I273" i="10"/>
  <c r="K273" i="10" s="1"/>
  <c r="H273" i="10"/>
  <c r="J272" i="10"/>
  <c r="I272" i="10"/>
  <c r="K272" i="10" s="1"/>
  <c r="H272" i="10"/>
  <c r="J271" i="10"/>
  <c r="I271" i="10"/>
  <c r="K271" i="10" s="1"/>
  <c r="H271" i="10"/>
  <c r="J270" i="10"/>
  <c r="I270" i="10"/>
  <c r="K270" i="10" s="1"/>
  <c r="H270" i="10"/>
  <c r="J267" i="10"/>
  <c r="I267" i="10"/>
  <c r="K267" i="10" s="1"/>
  <c r="H267" i="10"/>
  <c r="J268" i="10"/>
  <c r="I268" i="10"/>
  <c r="K268" i="10" s="1"/>
  <c r="H268" i="10"/>
  <c r="J266" i="10"/>
  <c r="I266" i="10"/>
  <c r="K266" i="10" s="1"/>
  <c r="H266" i="10"/>
  <c r="J265" i="10"/>
  <c r="I265" i="10"/>
  <c r="K265" i="10" s="1"/>
  <c r="H265" i="10"/>
  <c r="J264" i="10"/>
  <c r="I264" i="10"/>
  <c r="K264" i="10" s="1"/>
  <c r="H264" i="10"/>
  <c r="J263" i="10"/>
  <c r="I263" i="10"/>
  <c r="K263" i="10" s="1"/>
  <c r="H263" i="10"/>
  <c r="J262" i="10"/>
  <c r="I262" i="10"/>
  <c r="K262" i="10" s="1"/>
  <c r="H262" i="10"/>
  <c r="J260" i="10"/>
  <c r="I260" i="10"/>
  <c r="K260" i="10" s="1"/>
  <c r="H260" i="10"/>
  <c r="J259" i="10"/>
  <c r="I259" i="10"/>
  <c r="K259" i="10" s="1"/>
  <c r="H259" i="10"/>
  <c r="J261" i="10"/>
  <c r="I261" i="10"/>
  <c r="K261" i="10" s="1"/>
  <c r="H261" i="10"/>
  <c r="J258" i="10"/>
  <c r="I258" i="10"/>
  <c r="K258" i="10" s="1"/>
  <c r="H258" i="10"/>
  <c r="J257" i="10"/>
  <c r="I257" i="10"/>
  <c r="K257" i="10" s="1"/>
  <c r="H257" i="10"/>
  <c r="J255" i="10"/>
  <c r="I255" i="10"/>
  <c r="K255" i="10" s="1"/>
  <c r="H255" i="10"/>
  <c r="J254" i="10"/>
  <c r="I254" i="10"/>
  <c r="K254" i="10" s="1"/>
  <c r="H254" i="10"/>
  <c r="J253" i="10"/>
  <c r="I253" i="10"/>
  <c r="K253" i="10" s="1"/>
  <c r="H253" i="10"/>
  <c r="J252" i="10"/>
  <c r="I252" i="10"/>
  <c r="K252" i="10" s="1"/>
  <c r="H252" i="10"/>
  <c r="J251" i="10"/>
  <c r="I251" i="10"/>
  <c r="K251" i="10" s="1"/>
  <c r="H251" i="10"/>
  <c r="J250" i="10"/>
  <c r="I250" i="10"/>
  <c r="K250" i="10" s="1"/>
  <c r="H250" i="10"/>
  <c r="J249" i="10"/>
  <c r="I249" i="10"/>
  <c r="K249" i="10" s="1"/>
  <c r="H249" i="10"/>
  <c r="J248" i="10"/>
  <c r="I248" i="10"/>
  <c r="K248" i="10" s="1"/>
  <c r="H248" i="10"/>
  <c r="J247" i="10"/>
  <c r="I247" i="10"/>
  <c r="K247" i="10" s="1"/>
  <c r="H247" i="10"/>
  <c r="J246" i="10"/>
  <c r="I246" i="10"/>
  <c r="K246" i="10" s="1"/>
  <c r="H246" i="10"/>
  <c r="J245" i="10"/>
  <c r="I245" i="10"/>
  <c r="K245" i="10" s="1"/>
  <c r="H245" i="10"/>
  <c r="J244" i="10"/>
  <c r="I244" i="10"/>
  <c r="K244" i="10" s="1"/>
  <c r="H244" i="10"/>
  <c r="J256" i="10"/>
  <c r="I256" i="10"/>
  <c r="K256" i="10" s="1"/>
  <c r="H256" i="10"/>
  <c r="J269" i="10"/>
  <c r="I269" i="10"/>
  <c r="K269" i="10" s="1"/>
  <c r="H269" i="10"/>
  <c r="J243" i="10"/>
  <c r="I243" i="10"/>
  <c r="K243" i="10" s="1"/>
  <c r="H243" i="10"/>
  <c r="J242" i="10"/>
  <c r="I242" i="10"/>
  <c r="K242" i="10" s="1"/>
  <c r="H242" i="10"/>
  <c r="J241" i="10"/>
  <c r="I241" i="10"/>
  <c r="K241" i="10" s="1"/>
  <c r="H241" i="10"/>
  <c r="J240" i="10"/>
  <c r="I240" i="10"/>
  <c r="K240" i="10" s="1"/>
  <c r="H240" i="10"/>
  <c r="J239" i="10"/>
  <c r="I239" i="10"/>
  <c r="K239" i="10" s="1"/>
  <c r="H239" i="10"/>
  <c r="J238" i="10"/>
  <c r="I238" i="10"/>
  <c r="K238" i="10" s="1"/>
  <c r="H238" i="10"/>
  <c r="J237" i="10"/>
  <c r="I237" i="10"/>
  <c r="K237" i="10" s="1"/>
  <c r="H237" i="10"/>
  <c r="J236" i="10"/>
  <c r="I236" i="10"/>
  <c r="K236" i="10" s="1"/>
  <c r="H236" i="10"/>
  <c r="J235" i="10"/>
  <c r="I235" i="10"/>
  <c r="K235" i="10" s="1"/>
  <c r="H235" i="10"/>
  <c r="J234" i="10"/>
  <c r="I234" i="10"/>
  <c r="K234" i="10" s="1"/>
  <c r="H234" i="10"/>
  <c r="J233" i="10"/>
  <c r="I233" i="10"/>
  <c r="K233" i="10" s="1"/>
  <c r="H233" i="10"/>
  <c r="I232" i="10"/>
  <c r="K232" i="10" s="1"/>
  <c r="H232" i="10"/>
  <c r="J231" i="10"/>
  <c r="I231" i="10"/>
  <c r="K231" i="10" s="1"/>
  <c r="H231" i="10"/>
  <c r="J230" i="10"/>
  <c r="I230" i="10"/>
  <c r="K230" i="10" s="1"/>
  <c r="H230" i="10"/>
  <c r="J229" i="10"/>
  <c r="I229" i="10"/>
  <c r="K229" i="10" s="1"/>
  <c r="H229" i="10"/>
  <c r="J227" i="10"/>
  <c r="I227" i="10"/>
  <c r="K227" i="10" s="1"/>
  <c r="H227" i="10"/>
  <c r="J226" i="10"/>
  <c r="I226" i="10"/>
  <c r="K226" i="10" s="1"/>
  <c r="H226" i="10"/>
  <c r="J225" i="10"/>
  <c r="I225" i="10"/>
  <c r="K225" i="10" s="1"/>
  <c r="H225" i="10"/>
  <c r="J224" i="10"/>
  <c r="I224" i="10"/>
  <c r="K224" i="10" s="1"/>
  <c r="H224" i="10"/>
  <c r="J223" i="10"/>
  <c r="I223" i="10"/>
  <c r="K223" i="10" s="1"/>
  <c r="H223" i="10"/>
  <c r="J222" i="10"/>
  <c r="I222" i="10"/>
  <c r="K222" i="10" s="1"/>
  <c r="H222" i="10"/>
  <c r="J221" i="10"/>
  <c r="I221" i="10"/>
  <c r="K221" i="10" s="1"/>
  <c r="H221" i="10"/>
  <c r="J220" i="10"/>
  <c r="I220" i="10"/>
  <c r="K220" i="10" s="1"/>
  <c r="H220" i="10"/>
  <c r="J228" i="10"/>
  <c r="I228" i="10"/>
  <c r="K228" i="10" s="1"/>
  <c r="H228" i="10"/>
  <c r="J218" i="10"/>
  <c r="I218" i="10"/>
  <c r="K218" i="10" s="1"/>
  <c r="H218" i="10"/>
  <c r="J217" i="10"/>
  <c r="I217" i="10"/>
  <c r="K217" i="10" s="1"/>
  <c r="H217" i="10"/>
  <c r="J216" i="10"/>
  <c r="I216" i="10"/>
  <c r="K216" i="10" s="1"/>
  <c r="H216" i="10"/>
  <c r="J215" i="10"/>
  <c r="I215" i="10"/>
  <c r="K215" i="10" s="1"/>
  <c r="H215" i="10"/>
  <c r="J214" i="10"/>
  <c r="I214" i="10"/>
  <c r="K214" i="10" s="1"/>
  <c r="H214" i="10"/>
  <c r="J219" i="10"/>
  <c r="I219" i="10"/>
  <c r="K219" i="10" s="1"/>
  <c r="H219" i="10"/>
  <c r="J213" i="10"/>
  <c r="I213" i="10"/>
  <c r="K213" i="10" s="1"/>
  <c r="H213" i="10"/>
  <c r="J212" i="10"/>
  <c r="I212" i="10"/>
  <c r="K212" i="10" s="1"/>
  <c r="H212" i="10"/>
  <c r="J211" i="10"/>
  <c r="I211" i="10"/>
  <c r="K211" i="10" s="1"/>
  <c r="H211" i="10"/>
  <c r="J210" i="10"/>
  <c r="I210" i="10"/>
  <c r="K210" i="10" s="1"/>
  <c r="H210" i="10"/>
  <c r="J209" i="10"/>
  <c r="I209" i="10"/>
  <c r="K209" i="10" s="1"/>
  <c r="H209" i="10"/>
  <c r="J208" i="10"/>
  <c r="I208" i="10"/>
  <c r="K208" i="10" s="1"/>
  <c r="H208" i="10"/>
  <c r="J207" i="10"/>
  <c r="I207" i="10"/>
  <c r="K207" i="10" s="1"/>
  <c r="H207" i="10"/>
  <c r="J206" i="10"/>
  <c r="I206" i="10"/>
  <c r="K206" i="10" s="1"/>
  <c r="H206" i="10"/>
  <c r="J205" i="10"/>
  <c r="I205" i="10"/>
  <c r="K205" i="10" s="1"/>
  <c r="H205" i="10"/>
  <c r="J204" i="10"/>
  <c r="I204" i="10"/>
  <c r="K204" i="10" s="1"/>
  <c r="H204" i="10"/>
  <c r="J203" i="10"/>
  <c r="I203" i="10"/>
  <c r="K203" i="10" s="1"/>
  <c r="H203" i="10"/>
  <c r="J202" i="10"/>
  <c r="I202" i="10"/>
  <c r="K202" i="10" s="1"/>
  <c r="H202" i="10"/>
  <c r="J201" i="10"/>
  <c r="I201" i="10"/>
  <c r="K201" i="10" s="1"/>
  <c r="H201" i="10"/>
  <c r="J200" i="10"/>
  <c r="I200" i="10"/>
  <c r="K200" i="10" s="1"/>
  <c r="H200" i="10"/>
  <c r="J199" i="10"/>
  <c r="I199" i="10"/>
  <c r="K199" i="10" s="1"/>
  <c r="H199" i="10"/>
  <c r="J198" i="10"/>
  <c r="I198" i="10"/>
  <c r="K198" i="10" s="1"/>
  <c r="H198" i="10"/>
  <c r="J196" i="10"/>
  <c r="I196" i="10"/>
  <c r="K196" i="10" s="1"/>
  <c r="H196" i="10"/>
  <c r="J195" i="10"/>
  <c r="I195" i="10"/>
  <c r="K195" i="10" s="1"/>
  <c r="H195" i="10"/>
  <c r="J194" i="10"/>
  <c r="I194" i="10"/>
  <c r="K194" i="10" s="1"/>
  <c r="H194" i="10"/>
  <c r="J193" i="10"/>
  <c r="I193" i="10"/>
  <c r="K193" i="10" s="1"/>
  <c r="H193" i="10"/>
  <c r="J192" i="10"/>
  <c r="I192" i="10"/>
  <c r="K192" i="10" s="1"/>
  <c r="H192" i="10"/>
  <c r="J191" i="10"/>
  <c r="I191" i="10"/>
  <c r="K191" i="10" s="1"/>
  <c r="H191" i="10"/>
  <c r="J190" i="10"/>
  <c r="I190" i="10"/>
  <c r="K190" i="10" s="1"/>
  <c r="H190" i="10"/>
  <c r="J189" i="10"/>
  <c r="I189" i="10"/>
  <c r="K189" i="10" s="1"/>
  <c r="H189" i="10"/>
  <c r="J188" i="10"/>
  <c r="I188" i="10"/>
  <c r="K188" i="10" s="1"/>
  <c r="H188" i="10"/>
  <c r="J187" i="10"/>
  <c r="I187" i="10"/>
  <c r="K187" i="10" s="1"/>
  <c r="H187" i="10"/>
  <c r="J186" i="10"/>
  <c r="I186" i="10"/>
  <c r="K186" i="10" s="1"/>
  <c r="H186" i="10"/>
  <c r="J184" i="10"/>
  <c r="I184" i="10"/>
  <c r="K184" i="10" s="1"/>
  <c r="H184" i="10"/>
  <c r="J183" i="10"/>
  <c r="I183" i="10"/>
  <c r="K183" i="10" s="1"/>
  <c r="H183" i="10"/>
  <c r="J182" i="10"/>
  <c r="I182" i="10"/>
  <c r="K182" i="10" s="1"/>
  <c r="H182" i="10"/>
  <c r="J181" i="10"/>
  <c r="I181" i="10"/>
  <c r="K181" i="10" s="1"/>
  <c r="H181" i="10"/>
  <c r="J185" i="10"/>
  <c r="I185" i="10"/>
  <c r="K185" i="10" s="1"/>
  <c r="H185" i="10"/>
  <c r="J180" i="10"/>
  <c r="I180" i="10"/>
  <c r="K180" i="10" s="1"/>
  <c r="H180" i="10"/>
  <c r="J179" i="10"/>
  <c r="I179" i="10"/>
  <c r="K179" i="10" s="1"/>
  <c r="H179" i="10"/>
  <c r="J178" i="10"/>
  <c r="I178" i="10"/>
  <c r="K178" i="10" s="1"/>
  <c r="H178" i="10"/>
  <c r="J197" i="10"/>
  <c r="I197" i="10"/>
  <c r="K197" i="10" s="1"/>
  <c r="H197" i="10"/>
  <c r="J177" i="10"/>
  <c r="I177" i="10"/>
  <c r="K177" i="10" s="1"/>
  <c r="H177" i="10"/>
  <c r="J176" i="10"/>
  <c r="I176" i="10"/>
  <c r="K176" i="10" s="1"/>
  <c r="H176" i="10"/>
  <c r="J175" i="10"/>
  <c r="I175" i="10"/>
  <c r="K175" i="10" s="1"/>
  <c r="H175" i="10"/>
  <c r="J174" i="10"/>
  <c r="I174" i="10"/>
  <c r="K174" i="10" s="1"/>
  <c r="H174" i="10"/>
  <c r="K173" i="10"/>
  <c r="J173" i="10"/>
  <c r="H173" i="10"/>
  <c r="J171" i="10"/>
  <c r="I171" i="10"/>
  <c r="K171" i="10" s="1"/>
  <c r="H171" i="10"/>
  <c r="J170" i="10"/>
  <c r="I170" i="10"/>
  <c r="K170" i="10" s="1"/>
  <c r="H170" i="10"/>
  <c r="J172" i="10"/>
  <c r="I172" i="10"/>
  <c r="K172" i="10" s="1"/>
  <c r="H172" i="10"/>
  <c r="J168" i="10"/>
  <c r="I168" i="10"/>
  <c r="K168" i="10" s="1"/>
  <c r="H168" i="10"/>
  <c r="J167" i="10"/>
  <c r="I167" i="10"/>
  <c r="K167" i="10" s="1"/>
  <c r="H167" i="10"/>
  <c r="J166" i="10"/>
  <c r="I166" i="10"/>
  <c r="K166" i="10" s="1"/>
  <c r="H166" i="10"/>
  <c r="J169" i="10"/>
  <c r="I169" i="10"/>
  <c r="K169" i="10" s="1"/>
  <c r="H169" i="10"/>
  <c r="J165" i="10"/>
  <c r="I165" i="10"/>
  <c r="K165" i="10" s="1"/>
  <c r="H165" i="10"/>
  <c r="J164" i="10"/>
  <c r="I164" i="10"/>
  <c r="K164" i="10" s="1"/>
  <c r="H164" i="10"/>
  <c r="J163" i="10"/>
  <c r="I163" i="10"/>
  <c r="K163" i="10" s="1"/>
  <c r="H163" i="10"/>
  <c r="J162" i="10"/>
  <c r="I162" i="10"/>
  <c r="K162" i="10" s="1"/>
  <c r="H162" i="10"/>
  <c r="J161" i="10"/>
  <c r="I161" i="10"/>
  <c r="K161" i="10" s="1"/>
  <c r="H161" i="10"/>
  <c r="J160" i="10"/>
  <c r="I160" i="10"/>
  <c r="K160" i="10" s="1"/>
  <c r="H160" i="10"/>
  <c r="J159" i="10"/>
  <c r="I159" i="10"/>
  <c r="K159" i="10" s="1"/>
  <c r="H159" i="10"/>
  <c r="J158" i="10"/>
  <c r="I158" i="10"/>
  <c r="K158" i="10" s="1"/>
  <c r="H158" i="10"/>
  <c r="J157" i="10"/>
  <c r="I157" i="10"/>
  <c r="K157" i="10" s="1"/>
  <c r="H157" i="10"/>
  <c r="J156" i="10"/>
  <c r="I156" i="10"/>
  <c r="K156" i="10" s="1"/>
  <c r="H156" i="10"/>
  <c r="J155" i="10"/>
  <c r="I155" i="10"/>
  <c r="K155" i="10" s="1"/>
  <c r="H155" i="10"/>
  <c r="J154" i="10"/>
  <c r="I154" i="10"/>
  <c r="K154" i="10" s="1"/>
  <c r="H154" i="10"/>
  <c r="J153" i="10"/>
  <c r="I153" i="10"/>
  <c r="K153" i="10" s="1"/>
  <c r="H153" i="10"/>
  <c r="J152" i="10"/>
  <c r="I152" i="10"/>
  <c r="K152" i="10" s="1"/>
  <c r="H152" i="10"/>
  <c r="J151" i="10"/>
  <c r="I151" i="10"/>
  <c r="K151" i="10" s="1"/>
  <c r="H151" i="10"/>
  <c r="J150" i="10"/>
  <c r="I150" i="10"/>
  <c r="K150" i="10" s="1"/>
  <c r="H150" i="10"/>
  <c r="J149" i="10"/>
  <c r="I149" i="10"/>
  <c r="K149" i="10" s="1"/>
  <c r="H149" i="10"/>
  <c r="J148" i="10"/>
  <c r="I148" i="10"/>
  <c r="K148" i="10" s="1"/>
  <c r="H148" i="10"/>
  <c r="J147" i="10"/>
  <c r="I147" i="10"/>
  <c r="K147" i="10" s="1"/>
  <c r="H147" i="10"/>
  <c r="J144" i="10"/>
  <c r="I144" i="10"/>
  <c r="K144" i="10" s="1"/>
  <c r="H144" i="10"/>
  <c r="J146" i="10"/>
  <c r="I146" i="10"/>
  <c r="K146" i="10" s="1"/>
  <c r="H146" i="10"/>
  <c r="J145" i="10"/>
  <c r="I145" i="10"/>
  <c r="K145" i="10" s="1"/>
  <c r="H145" i="10"/>
  <c r="J143" i="10"/>
  <c r="I143" i="10"/>
  <c r="K143" i="10" s="1"/>
  <c r="H143" i="10"/>
  <c r="J142" i="10"/>
  <c r="I142" i="10"/>
  <c r="K142" i="10" s="1"/>
  <c r="H142" i="10"/>
  <c r="J141" i="10"/>
  <c r="I141" i="10"/>
  <c r="K141" i="10" s="1"/>
  <c r="H141" i="10"/>
  <c r="J140" i="10"/>
  <c r="I140" i="10"/>
  <c r="K140" i="10" s="1"/>
  <c r="H140" i="10"/>
  <c r="J139" i="10"/>
  <c r="I139" i="10"/>
  <c r="K139" i="10" s="1"/>
  <c r="H139" i="10"/>
  <c r="J138" i="10"/>
  <c r="I138" i="10"/>
  <c r="K138" i="10" s="1"/>
  <c r="H138" i="10"/>
  <c r="J137" i="10"/>
  <c r="I137" i="10"/>
  <c r="K137" i="10" s="1"/>
  <c r="H137" i="10"/>
  <c r="J136" i="10"/>
  <c r="I136" i="10"/>
  <c r="K136" i="10" s="1"/>
  <c r="H136" i="10"/>
  <c r="J135" i="10"/>
  <c r="I135" i="10"/>
  <c r="K135" i="10" s="1"/>
  <c r="H135" i="10"/>
  <c r="J134" i="10"/>
  <c r="I134" i="10"/>
  <c r="K134" i="10" s="1"/>
  <c r="H134" i="10"/>
  <c r="J133" i="10"/>
  <c r="I133" i="10"/>
  <c r="K133" i="10" s="1"/>
  <c r="H133" i="10"/>
  <c r="J132" i="10"/>
  <c r="I132" i="10"/>
  <c r="K132" i="10" s="1"/>
  <c r="H132" i="10"/>
  <c r="J131" i="10"/>
  <c r="I131" i="10"/>
  <c r="K131" i="10" s="1"/>
  <c r="H131" i="10"/>
  <c r="J130" i="10"/>
  <c r="I130" i="10"/>
  <c r="K130" i="10" s="1"/>
  <c r="H130" i="10"/>
  <c r="J129" i="10"/>
  <c r="I129" i="10"/>
  <c r="K129" i="10" s="1"/>
  <c r="H129" i="10"/>
  <c r="J128" i="10"/>
  <c r="I128" i="10"/>
  <c r="K128" i="10" s="1"/>
  <c r="H128" i="10"/>
  <c r="J127" i="10"/>
  <c r="I127" i="10"/>
  <c r="K127" i="10" s="1"/>
  <c r="H127" i="10"/>
  <c r="J126" i="10"/>
  <c r="I126" i="10"/>
  <c r="K126" i="10" s="1"/>
  <c r="H126" i="10"/>
  <c r="J125" i="10"/>
  <c r="I125" i="10"/>
  <c r="K125" i="10" s="1"/>
  <c r="H125" i="10"/>
  <c r="J124" i="10"/>
  <c r="I124" i="10"/>
  <c r="K124" i="10" s="1"/>
  <c r="H124" i="10"/>
  <c r="J123" i="10"/>
  <c r="I123" i="10"/>
  <c r="K123" i="10" s="1"/>
  <c r="H123" i="10"/>
  <c r="J122" i="10"/>
  <c r="I122" i="10"/>
  <c r="K122" i="10" s="1"/>
  <c r="H122" i="10"/>
  <c r="J120" i="10"/>
  <c r="I120" i="10"/>
  <c r="K120" i="10" s="1"/>
  <c r="H120" i="10"/>
  <c r="J121" i="10"/>
  <c r="I121" i="10"/>
  <c r="K121" i="10" s="1"/>
  <c r="H121" i="10"/>
  <c r="J119" i="10"/>
  <c r="I119" i="10"/>
  <c r="K119" i="10" s="1"/>
  <c r="H119" i="10"/>
  <c r="J118" i="10"/>
  <c r="I118" i="10"/>
  <c r="K118" i="10" s="1"/>
  <c r="H118" i="10"/>
  <c r="J117" i="10"/>
  <c r="I117" i="10"/>
  <c r="K117" i="10" s="1"/>
  <c r="H117" i="10"/>
  <c r="J116" i="10"/>
  <c r="I116" i="10"/>
  <c r="K116" i="10" s="1"/>
  <c r="H116" i="10"/>
  <c r="J115" i="10"/>
  <c r="I115" i="10"/>
  <c r="K115" i="10" s="1"/>
  <c r="H115" i="10"/>
  <c r="J114" i="10"/>
  <c r="I114" i="10"/>
  <c r="K114" i="10" s="1"/>
  <c r="H114" i="10"/>
  <c r="J113" i="10"/>
  <c r="I113" i="10"/>
  <c r="K113" i="10" s="1"/>
  <c r="H113" i="10"/>
  <c r="J112" i="10"/>
  <c r="I112" i="10"/>
  <c r="K112" i="10" s="1"/>
  <c r="H112" i="10"/>
  <c r="J111" i="10"/>
  <c r="I111" i="10"/>
  <c r="K111" i="10" s="1"/>
  <c r="H111" i="10"/>
  <c r="J110" i="10"/>
  <c r="I110" i="10"/>
  <c r="K110" i="10" s="1"/>
  <c r="H110" i="10"/>
  <c r="J108" i="10"/>
  <c r="I108" i="10"/>
  <c r="K108" i="10" s="1"/>
  <c r="H108" i="10"/>
  <c r="J107" i="10"/>
  <c r="I107" i="10"/>
  <c r="K107" i="10" s="1"/>
  <c r="H107" i="10"/>
  <c r="J109" i="10"/>
  <c r="I109" i="10"/>
  <c r="K109" i="10" s="1"/>
  <c r="H109" i="10"/>
  <c r="J106" i="10"/>
  <c r="I106" i="10"/>
  <c r="K106" i="10" s="1"/>
  <c r="H106" i="10"/>
  <c r="J105" i="10"/>
  <c r="I105" i="10"/>
  <c r="K105" i="10" s="1"/>
  <c r="H105" i="10"/>
  <c r="J103" i="10"/>
  <c r="I103" i="10"/>
  <c r="K103" i="10" s="1"/>
  <c r="H103" i="10"/>
  <c r="J102" i="10"/>
  <c r="I102" i="10"/>
  <c r="K102" i="10" s="1"/>
  <c r="H102" i="10"/>
  <c r="J101" i="10"/>
  <c r="I101" i="10"/>
  <c r="K101" i="10" s="1"/>
  <c r="H101" i="10"/>
  <c r="J100" i="10"/>
  <c r="I100" i="10"/>
  <c r="K100" i="10" s="1"/>
  <c r="H100" i="10"/>
  <c r="J99" i="10"/>
  <c r="I99" i="10"/>
  <c r="K99" i="10" s="1"/>
  <c r="H99" i="10"/>
  <c r="J98" i="10"/>
  <c r="I98" i="10"/>
  <c r="K98" i="10" s="1"/>
  <c r="H98" i="10"/>
  <c r="J96" i="10"/>
  <c r="I96" i="10"/>
  <c r="K96" i="10" s="1"/>
  <c r="H96" i="10"/>
  <c r="J95" i="10"/>
  <c r="I95" i="10"/>
  <c r="K95" i="10" s="1"/>
  <c r="H95" i="10"/>
  <c r="J94" i="10"/>
  <c r="I94" i="10"/>
  <c r="K94" i="10" s="1"/>
  <c r="H94" i="10"/>
  <c r="J93" i="10"/>
  <c r="I93" i="10"/>
  <c r="K93" i="10" s="1"/>
  <c r="H93" i="10"/>
  <c r="J97" i="10"/>
  <c r="I97" i="10"/>
  <c r="K97" i="10" s="1"/>
  <c r="H97" i="10"/>
  <c r="J92" i="10"/>
  <c r="I92" i="10"/>
  <c r="K92" i="10" s="1"/>
  <c r="H92" i="10"/>
  <c r="J91" i="10"/>
  <c r="I91" i="10"/>
  <c r="K91" i="10" s="1"/>
  <c r="H91" i="10"/>
  <c r="J90" i="10"/>
  <c r="I90" i="10"/>
  <c r="K90" i="10" s="1"/>
  <c r="H90" i="10"/>
  <c r="J89" i="10"/>
  <c r="I89" i="10"/>
  <c r="K89" i="10" s="1"/>
  <c r="H89" i="10"/>
  <c r="J88" i="10"/>
  <c r="I88" i="10"/>
  <c r="K88" i="10" s="1"/>
  <c r="H88" i="10"/>
  <c r="J87" i="10"/>
  <c r="I87" i="10"/>
  <c r="K87" i="10" s="1"/>
  <c r="H87" i="10"/>
  <c r="J86" i="10"/>
  <c r="I86" i="10"/>
  <c r="K86" i="10" s="1"/>
  <c r="H86" i="10"/>
  <c r="J85" i="10"/>
  <c r="I85" i="10"/>
  <c r="K85" i="10" s="1"/>
  <c r="H85" i="10"/>
  <c r="J84" i="10"/>
  <c r="I84" i="10"/>
  <c r="K84" i="10" s="1"/>
  <c r="H84" i="10"/>
  <c r="J83" i="10"/>
  <c r="I83" i="10"/>
  <c r="K83" i="10" s="1"/>
  <c r="H83" i="10"/>
  <c r="J82" i="10"/>
  <c r="I82" i="10"/>
  <c r="K82" i="10" s="1"/>
  <c r="H82" i="10"/>
  <c r="J81" i="10"/>
  <c r="I81" i="10"/>
  <c r="K81" i="10" s="1"/>
  <c r="H81" i="10"/>
  <c r="J104" i="10"/>
  <c r="I104" i="10"/>
  <c r="K104" i="10" s="1"/>
  <c r="H104" i="10"/>
  <c r="J79" i="10"/>
  <c r="I79" i="10"/>
  <c r="K79" i="10" s="1"/>
  <c r="H79" i="10"/>
  <c r="J78" i="10"/>
  <c r="I78" i="10"/>
  <c r="K78" i="10" s="1"/>
  <c r="H78" i="10"/>
  <c r="J77" i="10"/>
  <c r="I77" i="10"/>
  <c r="K77" i="10" s="1"/>
  <c r="H77" i="10"/>
  <c r="J80" i="10"/>
  <c r="I80" i="10"/>
  <c r="K80" i="10" s="1"/>
  <c r="H80" i="10"/>
  <c r="J76" i="10"/>
  <c r="I76" i="10"/>
  <c r="K76" i="10" s="1"/>
  <c r="H76" i="10"/>
  <c r="J75" i="10"/>
  <c r="I75" i="10"/>
  <c r="K75" i="10" s="1"/>
  <c r="H75" i="10"/>
  <c r="J74" i="10"/>
  <c r="I74" i="10"/>
  <c r="K74" i="10" s="1"/>
  <c r="H74" i="10"/>
  <c r="J73" i="10"/>
  <c r="I73" i="10"/>
  <c r="K73" i="10" s="1"/>
  <c r="H73" i="10"/>
  <c r="J72" i="10"/>
  <c r="I72" i="10"/>
  <c r="K72" i="10" s="1"/>
  <c r="H72" i="10"/>
  <c r="J71" i="10"/>
  <c r="I71" i="10"/>
  <c r="K71" i="10" s="1"/>
  <c r="H71" i="10"/>
  <c r="J70" i="10"/>
  <c r="I70" i="10"/>
  <c r="K70" i="10" s="1"/>
  <c r="H70" i="10"/>
  <c r="J69" i="10"/>
  <c r="I69" i="10"/>
  <c r="K69" i="10" s="1"/>
  <c r="H69" i="10"/>
  <c r="J68" i="10"/>
  <c r="I68" i="10"/>
  <c r="K68" i="10" s="1"/>
  <c r="H68" i="10"/>
  <c r="J67" i="10"/>
  <c r="I67" i="10"/>
  <c r="K67" i="10" s="1"/>
  <c r="H67" i="10"/>
  <c r="J65" i="10"/>
  <c r="I65" i="10"/>
  <c r="K65" i="10" s="1"/>
  <c r="H65" i="10"/>
  <c r="J64" i="10"/>
  <c r="I64" i="10"/>
  <c r="K64" i="10" s="1"/>
  <c r="H64" i="10"/>
  <c r="J66" i="10"/>
  <c r="I66" i="10"/>
  <c r="K66" i="10" s="1"/>
  <c r="H66" i="10"/>
  <c r="J63" i="10"/>
  <c r="I63" i="10"/>
  <c r="K63" i="10" s="1"/>
  <c r="H63" i="10"/>
  <c r="J62" i="10"/>
  <c r="I62" i="10"/>
  <c r="K62" i="10" s="1"/>
  <c r="H62" i="10"/>
  <c r="J61" i="10"/>
  <c r="I61" i="10"/>
  <c r="K61" i="10" s="1"/>
  <c r="H61" i="10"/>
  <c r="J60" i="10"/>
  <c r="I60" i="10"/>
  <c r="K60" i="10" s="1"/>
  <c r="H60" i="10"/>
  <c r="J59" i="10"/>
  <c r="I59" i="10"/>
  <c r="K59" i="10" s="1"/>
  <c r="H59" i="10"/>
  <c r="J57" i="10"/>
  <c r="I57" i="10"/>
  <c r="K57" i="10" s="1"/>
  <c r="H57" i="10"/>
  <c r="J56" i="10"/>
  <c r="I56" i="10"/>
  <c r="K56" i="10" s="1"/>
  <c r="H56" i="10"/>
  <c r="J58" i="10"/>
  <c r="I58" i="10"/>
  <c r="K58" i="10" s="1"/>
  <c r="H58" i="10"/>
  <c r="J55" i="10"/>
  <c r="I55" i="10"/>
  <c r="K55" i="10" s="1"/>
  <c r="H55" i="10"/>
  <c r="J54" i="10"/>
  <c r="I54" i="10"/>
  <c r="K54" i="10" s="1"/>
  <c r="H54" i="10"/>
  <c r="J53" i="10"/>
  <c r="I53" i="10"/>
  <c r="K53" i="10" s="1"/>
  <c r="H53" i="10"/>
  <c r="J52" i="10"/>
  <c r="I52" i="10"/>
  <c r="K52" i="10" s="1"/>
  <c r="H52" i="10"/>
  <c r="J51" i="10"/>
  <c r="I51" i="10"/>
  <c r="K51" i="10" s="1"/>
  <c r="H51" i="10"/>
  <c r="J50" i="10"/>
  <c r="I50" i="10"/>
  <c r="K50" i="10" s="1"/>
  <c r="H50" i="10"/>
  <c r="J49" i="10"/>
  <c r="I49" i="10"/>
  <c r="K49" i="10" s="1"/>
  <c r="H49" i="10"/>
  <c r="J48" i="10"/>
  <c r="I48" i="10"/>
  <c r="K48" i="10" s="1"/>
  <c r="H48" i="10"/>
  <c r="J47" i="10"/>
  <c r="I47" i="10"/>
  <c r="K47" i="10" s="1"/>
  <c r="H47" i="10"/>
  <c r="J46" i="10"/>
  <c r="I46" i="10"/>
  <c r="K46" i="10" s="1"/>
  <c r="H46" i="10"/>
  <c r="J45" i="10"/>
  <c r="I45" i="10"/>
  <c r="K45" i="10" s="1"/>
  <c r="H45" i="10"/>
  <c r="J42" i="10"/>
  <c r="I42" i="10"/>
  <c r="K42" i="10" s="1"/>
  <c r="H42" i="10"/>
  <c r="J41" i="10"/>
  <c r="I41" i="10"/>
  <c r="H41" i="10"/>
  <c r="K2" i="8"/>
  <c r="I15" i="6"/>
  <c r="K46" i="5"/>
  <c r="I46" i="5"/>
  <c r="I45" i="5"/>
  <c r="K44" i="5"/>
  <c r="I44" i="5"/>
  <c r="K43" i="5"/>
  <c r="I43" i="5"/>
  <c r="K42" i="5"/>
  <c r="I42" i="5"/>
  <c r="K41" i="5"/>
  <c r="I41" i="5"/>
  <c r="K40" i="5"/>
  <c r="I40" i="5"/>
  <c r="K39" i="5"/>
  <c r="J39" i="5"/>
  <c r="I39" i="5"/>
  <c r="K38" i="5"/>
  <c r="I38" i="5"/>
  <c r="K37" i="5"/>
  <c r="I37" i="5"/>
  <c r="K36" i="5"/>
  <c r="I36" i="5"/>
  <c r="K35" i="5"/>
  <c r="I35" i="5"/>
  <c r="K34" i="5"/>
  <c r="I34" i="5"/>
  <c r="K33" i="5"/>
  <c r="I33" i="5"/>
  <c r="I32" i="5"/>
  <c r="I31" i="5"/>
  <c r="K30" i="5"/>
  <c r="I30" i="5"/>
  <c r="K29" i="5"/>
  <c r="I29" i="5"/>
  <c r="K28" i="5"/>
  <c r="I28" i="5"/>
  <c r="K27" i="5"/>
  <c r="I27" i="5"/>
  <c r="K26" i="5"/>
  <c r="I26" i="5"/>
  <c r="K25" i="5"/>
  <c r="I25" i="5"/>
  <c r="K24" i="5"/>
  <c r="I24" i="5"/>
  <c r="K23" i="5"/>
  <c r="I23" i="5"/>
  <c r="K22" i="5"/>
  <c r="J22" i="5"/>
  <c r="I22" i="5"/>
  <c r="K21" i="5"/>
  <c r="I21" i="5"/>
  <c r="K20" i="5"/>
  <c r="I20" i="5"/>
  <c r="K19" i="5"/>
  <c r="I19" i="5"/>
  <c r="I18" i="5"/>
  <c r="K17" i="5"/>
  <c r="I17" i="5"/>
  <c r="I16" i="5"/>
  <c r="K15" i="5"/>
  <c r="I15" i="5"/>
  <c r="K14" i="5"/>
  <c r="I14" i="5"/>
  <c r="K13" i="5"/>
  <c r="I13" i="5"/>
  <c r="K12" i="5"/>
  <c r="I12" i="5"/>
  <c r="K11" i="5"/>
  <c r="I11" i="5"/>
  <c r="K10" i="5"/>
  <c r="I10" i="5"/>
  <c r="K9" i="5"/>
  <c r="I9" i="5"/>
  <c r="J8" i="5"/>
  <c r="C32" i="12" s="1"/>
  <c r="E19" i="21" s="1"/>
  <c r="I8" i="5"/>
  <c r="K7" i="5"/>
  <c r="I7" i="5"/>
  <c r="K6" i="5"/>
  <c r="I6" i="5"/>
  <c r="K5" i="5"/>
  <c r="I5" i="5"/>
  <c r="K4" i="5"/>
  <c r="I4" i="5"/>
  <c r="K3" i="5"/>
  <c r="I3" i="5"/>
  <c r="K2" i="5"/>
  <c r="I2" i="5"/>
  <c r="I94" i="2"/>
  <c r="I93" i="2"/>
  <c r="I92" i="2"/>
  <c r="I91" i="2"/>
  <c r="M4" i="2" s="1"/>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M3" i="2" s="1"/>
  <c r="C12" i="21" s="1"/>
  <c r="D29" i="21" s="1"/>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M2" i="2" s="1"/>
  <c r="I4" i="2"/>
  <c r="I3" i="2"/>
  <c r="I2" i="2"/>
  <c r="B48" i="27"/>
  <c r="B25" i="32"/>
  <c r="B19" i="30"/>
  <c r="B23" i="27"/>
  <c r="B24" i="27" l="1"/>
  <c r="I25" i="13"/>
  <c r="B120" i="18"/>
  <c r="B13" i="12" s="1"/>
  <c r="M5" i="2"/>
  <c r="B32" i="12"/>
  <c r="D32" i="12" s="1"/>
  <c r="F8" i="13"/>
  <c r="F8" i="12"/>
  <c r="G36" i="12"/>
  <c r="I98" i="2"/>
  <c r="E20" i="21" s="1"/>
  <c r="I11" i="14"/>
  <c r="I7" i="14"/>
  <c r="I3" i="14"/>
  <c r="I24" i="13"/>
  <c r="I20" i="13"/>
  <c r="I16" i="13"/>
  <c r="I12" i="13"/>
  <c r="I8" i="13"/>
  <c r="I4" i="13"/>
  <c r="I13" i="14"/>
  <c r="I9" i="14"/>
  <c r="I5" i="14"/>
  <c r="I22" i="13"/>
  <c r="I18" i="13"/>
  <c r="I14" i="13"/>
  <c r="I10" i="13"/>
  <c r="I6" i="13"/>
  <c r="I2" i="13"/>
  <c r="I12" i="14"/>
  <c r="F3" i="14"/>
  <c r="G3" i="14" s="1"/>
  <c r="B4" i="14" s="1"/>
  <c r="I19" i="13"/>
  <c r="F10" i="13"/>
  <c r="F6" i="13"/>
  <c r="F22" i="13"/>
  <c r="F11" i="14"/>
  <c r="F18" i="13"/>
  <c r="I3" i="13"/>
  <c r="F4" i="13"/>
  <c r="F5" i="14"/>
  <c r="F16" i="13"/>
  <c r="F13" i="14"/>
  <c r="F7" i="14"/>
  <c r="F24" i="13"/>
  <c r="F9" i="14"/>
  <c r="F20" i="13"/>
  <c r="I11" i="13"/>
  <c r="F14" i="13"/>
  <c r="I6" i="14"/>
  <c r="I9" i="13"/>
  <c r="I13" i="13"/>
  <c r="I4" i="14"/>
  <c r="F12" i="13"/>
  <c r="D8" i="13"/>
  <c r="E5" i="13"/>
  <c r="E11" i="14"/>
  <c r="E19" i="13"/>
  <c r="E2" i="13"/>
  <c r="D16" i="13"/>
  <c r="C7" i="13"/>
  <c r="D4" i="13"/>
  <c r="C10" i="14"/>
  <c r="E15" i="13"/>
  <c r="E12" i="14"/>
  <c r="E3" i="14"/>
  <c r="C3" i="13"/>
  <c r="H3" i="13" s="1"/>
  <c r="D6" i="13"/>
  <c r="C19" i="13"/>
  <c r="D11" i="14"/>
  <c r="C9" i="13"/>
  <c r="D24" i="13"/>
  <c r="D18" i="13"/>
  <c r="C13" i="13"/>
  <c r="E10" i="14"/>
  <c r="D5" i="14"/>
  <c r="E4" i="13"/>
  <c r="D9" i="14"/>
  <c r="E16" i="13"/>
  <c r="E8" i="14"/>
  <c r="D13" i="14"/>
  <c r="A3" i="12"/>
  <c r="D20" i="13"/>
  <c r="K41" i="10"/>
  <c r="F3" i="12"/>
  <c r="G3" i="12" s="1"/>
  <c r="E36" i="12"/>
  <c r="I10" i="14"/>
  <c r="F2" i="13"/>
  <c r="F21" i="13"/>
  <c r="D21" i="13"/>
  <c r="E21" i="13"/>
  <c r="I21" i="13"/>
  <c r="C21" i="13"/>
  <c r="F36" i="12"/>
  <c r="C36" i="12"/>
  <c r="M551" i="19"/>
  <c r="K551" i="19"/>
  <c r="A18" i="12"/>
  <c r="E18" i="12" s="1"/>
  <c r="E3" i="12"/>
  <c r="A13" i="12"/>
  <c r="D22" i="21" s="1"/>
  <c r="D31" i="21" s="1"/>
  <c r="B2" i="22"/>
  <c r="H1" i="18"/>
  <c r="I17" i="13"/>
  <c r="W44" i="15"/>
  <c r="W116" i="15"/>
  <c r="G28" i="12"/>
  <c r="F28" i="12"/>
  <c r="E2" i="14"/>
  <c r="C2" i="14"/>
  <c r="H2" i="14" s="1"/>
  <c r="D2" i="14"/>
  <c r="I2" i="14"/>
  <c r="F2" i="14"/>
  <c r="D40" i="12"/>
  <c r="B47" i="12"/>
  <c r="F9" i="13"/>
  <c r="D9" i="13"/>
  <c r="D7" i="14"/>
  <c r="E5" i="14"/>
  <c r="D14" i="13"/>
  <c r="D3" i="14"/>
  <c r="D10" i="13"/>
  <c r="E24" i="13"/>
  <c r="C2" i="13"/>
  <c r="H2" i="13" s="1"/>
  <c r="E13" i="14"/>
  <c r="D22" i="13"/>
  <c r="E20" i="13"/>
  <c r="C12" i="14"/>
  <c r="E7" i="14"/>
  <c r="E9" i="14"/>
  <c r="E22" i="13"/>
  <c r="D12" i="13"/>
  <c r="D2" i="13"/>
  <c r="E18" i="13"/>
  <c r="E3" i="13"/>
  <c r="K46" i="19"/>
  <c r="M46" i="19"/>
  <c r="A8" i="12"/>
  <c r="G8" i="12" s="1"/>
  <c r="F4" i="14"/>
  <c r="D4" i="14"/>
  <c r="C4" i="14"/>
  <c r="E4" i="14"/>
  <c r="F13" i="13"/>
  <c r="D13" i="13"/>
  <c r="F25" i="13"/>
  <c r="D25" i="13"/>
  <c r="E25" i="13"/>
  <c r="C25" i="13"/>
  <c r="M362" i="19"/>
  <c r="K362" i="19"/>
  <c r="M371" i="19"/>
  <c r="K371" i="19"/>
  <c r="G47" i="12"/>
  <c r="F5" i="13"/>
  <c r="D5" i="13"/>
  <c r="I5" i="13"/>
  <c r="M195" i="19"/>
  <c r="K195" i="19"/>
  <c r="M219" i="19"/>
  <c r="K219" i="19"/>
  <c r="M243" i="19"/>
  <c r="K243" i="19"/>
  <c r="C5" i="13"/>
  <c r="F23" i="13"/>
  <c r="D23" i="13"/>
  <c r="C23" i="13"/>
  <c r="I23" i="13"/>
  <c r="F17" i="13"/>
  <c r="D17" i="13"/>
  <c r="E17" i="13"/>
  <c r="F6" i="14"/>
  <c r="D6" i="14"/>
  <c r="E6" i="14"/>
  <c r="K122" i="19"/>
  <c r="M122" i="19"/>
  <c r="K240" i="19"/>
  <c r="M240" i="19"/>
  <c r="A23" i="12"/>
  <c r="C17" i="13"/>
  <c r="E23" i="13"/>
  <c r="C6" i="14"/>
  <c r="F11" i="13"/>
  <c r="D11" i="13"/>
  <c r="C11" i="13"/>
  <c r="M62" i="19"/>
  <c r="K62" i="19"/>
  <c r="M355" i="19"/>
  <c r="K355" i="19"/>
  <c r="M431" i="19"/>
  <c r="K431" i="19"/>
  <c r="M479" i="19"/>
  <c r="K479" i="19"/>
  <c r="M518" i="19"/>
  <c r="K518" i="19"/>
  <c r="M586" i="19"/>
  <c r="K586" i="19"/>
  <c r="M622" i="19"/>
  <c r="K622" i="19"/>
  <c r="M28" i="19"/>
  <c r="K28" i="19"/>
  <c r="M37" i="19"/>
  <c r="K37" i="19"/>
  <c r="M74" i="19"/>
  <c r="K74" i="19"/>
  <c r="M447" i="19"/>
  <c r="K447" i="19"/>
  <c r="M267" i="19"/>
  <c r="K267" i="19"/>
  <c r="M291" i="19"/>
  <c r="K291" i="19"/>
  <c r="M315" i="19"/>
  <c r="K315" i="19"/>
  <c r="M359" i="19"/>
  <c r="K359" i="19"/>
  <c r="M498" i="19"/>
  <c r="K498" i="19"/>
  <c r="I7" i="13"/>
  <c r="M20" i="19"/>
  <c r="K20" i="19"/>
  <c r="M156" i="19"/>
  <c r="K156" i="19"/>
  <c r="M171" i="19"/>
  <c r="K171" i="19"/>
  <c r="K288" i="19"/>
  <c r="M288" i="19"/>
  <c r="M414" i="19"/>
  <c r="K414" i="19"/>
  <c r="M423" i="19"/>
  <c r="M591" i="19"/>
  <c r="K591" i="19"/>
  <c r="F10" i="14"/>
  <c r="D10" i="14"/>
  <c r="M52" i="19"/>
  <c r="M58" i="19"/>
  <c r="M123" i="19"/>
  <c r="K123" i="19"/>
  <c r="M132" i="19"/>
  <c r="M180" i="19"/>
  <c r="M189" i="19"/>
  <c r="K189" i="19"/>
  <c r="M324" i="19"/>
  <c r="M333" i="19"/>
  <c r="K333" i="19"/>
  <c r="M399" i="19"/>
  <c r="K399" i="19"/>
  <c r="M427" i="19"/>
  <c r="K427" i="19"/>
  <c r="M24" i="19"/>
  <c r="K24" i="19"/>
  <c r="M33" i="19"/>
  <c r="K33" i="19"/>
  <c r="M50" i="19"/>
  <c r="K50" i="19"/>
  <c r="M115" i="19"/>
  <c r="K115" i="19"/>
  <c r="M130" i="19"/>
  <c r="K130" i="19"/>
  <c r="M154" i="19"/>
  <c r="K154" i="19"/>
  <c r="K393" i="19"/>
  <c r="M393" i="19"/>
  <c r="M406" i="19"/>
  <c r="K406" i="19"/>
  <c r="K475" i="19"/>
  <c r="M475" i="19"/>
  <c r="F15" i="13"/>
  <c r="D15" i="13"/>
  <c r="F8" i="14"/>
  <c r="D8" i="14"/>
  <c r="C13" i="14"/>
  <c r="C9" i="14"/>
  <c r="C5" i="14"/>
  <c r="C22" i="13"/>
  <c r="C18" i="13"/>
  <c r="C10" i="13"/>
  <c r="C6" i="13"/>
  <c r="C11" i="14"/>
  <c r="C7" i="14"/>
  <c r="C3" i="14"/>
  <c r="H3" i="14" s="1"/>
  <c r="C24" i="13"/>
  <c r="C20" i="13"/>
  <c r="C16" i="13"/>
  <c r="C12" i="13"/>
  <c r="C8" i="13"/>
  <c r="C4" i="13"/>
  <c r="M14" i="19"/>
  <c r="K14" i="19"/>
  <c r="B28" i="12" s="1"/>
  <c r="K192" i="19"/>
  <c r="E12" i="13" s="1"/>
  <c r="M192" i="19"/>
  <c r="M339" i="19"/>
  <c r="K339" i="19"/>
  <c r="M380" i="19"/>
  <c r="K380" i="19"/>
  <c r="M543" i="19"/>
  <c r="K543" i="19"/>
  <c r="M555" i="19"/>
  <c r="K555" i="19"/>
  <c r="M602" i="19"/>
  <c r="K602" i="19"/>
  <c r="C15" i="13"/>
  <c r="F19" i="13"/>
  <c r="D19" i="13"/>
  <c r="C8" i="14"/>
  <c r="F12" i="14"/>
  <c r="D12" i="14"/>
  <c r="M228" i="19"/>
  <c r="M237" i="19"/>
  <c r="K237" i="19"/>
  <c r="M276" i="19"/>
  <c r="M285" i="19"/>
  <c r="K285" i="19"/>
  <c r="E11" i="13" s="1"/>
  <c r="K336" i="19"/>
  <c r="M336" i="19"/>
  <c r="M534" i="19"/>
  <c r="K537" i="19"/>
  <c r="M537" i="19"/>
  <c r="M540" i="19"/>
  <c r="M549" i="19"/>
  <c r="K549" i="19"/>
  <c r="M626" i="19"/>
  <c r="K626" i="19"/>
  <c r="M160" i="19"/>
  <c r="K160" i="19"/>
  <c r="M529" i="19"/>
  <c r="K529" i="19"/>
  <c r="F3" i="13"/>
  <c r="D3" i="13"/>
  <c r="I15" i="13"/>
  <c r="I8" i="14"/>
  <c r="K10" i="19"/>
  <c r="E14" i="13" s="1"/>
  <c r="C14" i="13"/>
  <c r="F7" i="13"/>
  <c r="D7" i="13"/>
  <c r="M16" i="19"/>
  <c r="K16" i="19"/>
  <c r="M98" i="19"/>
  <c r="K98" i="19"/>
  <c r="E13" i="13" s="1"/>
  <c r="M385" i="19"/>
  <c r="K385" i="19"/>
  <c r="M597" i="19"/>
  <c r="M630" i="19"/>
  <c r="K630" i="19"/>
  <c r="E6" i="13" s="1"/>
  <c r="M139" i="19"/>
  <c r="K139" i="19"/>
  <c r="K419" i="19"/>
  <c r="M419" i="19"/>
  <c r="M422" i="19"/>
  <c r="K422" i="19"/>
  <c r="M579" i="19"/>
  <c r="K579" i="19"/>
  <c r="M587" i="19"/>
  <c r="K587" i="19"/>
  <c r="M590" i="19"/>
  <c r="K590" i="19"/>
  <c r="M26" i="19"/>
  <c r="M86" i="19"/>
  <c r="K86" i="19"/>
  <c r="M89" i="19"/>
  <c r="K89" i="19"/>
  <c r="M112" i="19"/>
  <c r="M142" i="19"/>
  <c r="K198" i="19"/>
  <c r="M198" i="19"/>
  <c r="M253" i="19"/>
  <c r="M300" i="19"/>
  <c r="M309" i="19"/>
  <c r="K309" i="19"/>
  <c r="M391" i="19"/>
  <c r="M441" i="19"/>
  <c r="K441" i="19"/>
  <c r="M467" i="19"/>
  <c r="K467" i="19"/>
  <c r="M483" i="19"/>
  <c r="K483" i="19"/>
  <c r="M530" i="19"/>
  <c r="K530" i="19"/>
  <c r="M573" i="19"/>
  <c r="M110" i="19"/>
  <c r="K110" i="19"/>
  <c r="M113" i="19"/>
  <c r="K113" i="19"/>
  <c r="M166" i="19"/>
  <c r="K166" i="19"/>
  <c r="M363" i="19"/>
  <c r="K363" i="19"/>
  <c r="M471" i="19"/>
  <c r="K471" i="19"/>
  <c r="K599" i="19"/>
  <c r="M599" i="19"/>
  <c r="M19" i="19"/>
  <c r="K19" i="19"/>
  <c r="M213" i="19"/>
  <c r="K213" i="19"/>
  <c r="K246" i="19"/>
  <c r="M246" i="19"/>
  <c r="M369" i="19"/>
  <c r="K369" i="19"/>
  <c r="K387" i="19"/>
  <c r="M387" i="19"/>
  <c r="K439" i="19"/>
  <c r="M439" i="19"/>
  <c r="M457" i="19"/>
  <c r="K457" i="19"/>
  <c r="K465" i="19"/>
  <c r="M465" i="19"/>
  <c r="K563" i="19"/>
  <c r="M563" i="19"/>
  <c r="M566" i="19"/>
  <c r="K566" i="19"/>
  <c r="M606" i="19"/>
  <c r="K606" i="19"/>
  <c r="M22" i="19"/>
  <c r="M79" i="19"/>
  <c r="K79" i="19"/>
  <c r="M135" i="19"/>
  <c r="K135" i="19"/>
  <c r="M173" i="19"/>
  <c r="K173" i="19"/>
  <c r="K396" i="19"/>
  <c r="M396" i="19"/>
  <c r="M499" i="19"/>
  <c r="K499" i="19"/>
  <c r="M514" i="19"/>
  <c r="K514" i="19"/>
  <c r="M525" i="19"/>
  <c r="K525" i="19"/>
  <c r="M583" i="19"/>
  <c r="M82" i="19"/>
  <c r="M103" i="19"/>
  <c r="K103" i="19"/>
  <c r="M138" i="19"/>
  <c r="M161" i="19"/>
  <c r="M205" i="19"/>
  <c r="M252" i="19"/>
  <c r="M261" i="19"/>
  <c r="K261" i="19"/>
  <c r="K294" i="19"/>
  <c r="M294" i="19"/>
  <c r="M400" i="19"/>
  <c r="K400" i="19"/>
  <c r="M434" i="19"/>
  <c r="K434" i="19"/>
  <c r="M446" i="19"/>
  <c r="K446" i="19"/>
  <c r="E9" i="13" s="1"/>
  <c r="M488" i="19"/>
  <c r="K488" i="19"/>
  <c r="M601" i="19"/>
  <c r="K601" i="19"/>
  <c r="M54" i="19"/>
  <c r="K54" i="19"/>
  <c r="M78" i="19"/>
  <c r="K78" i="19"/>
  <c r="M102" i="19"/>
  <c r="K102" i="19"/>
  <c r="M134" i="19"/>
  <c r="K134" i="19"/>
  <c r="M218" i="19"/>
  <c r="K218" i="19"/>
  <c r="M266" i="19"/>
  <c r="K266" i="19"/>
  <c r="M314" i="19"/>
  <c r="K314" i="19"/>
  <c r="M345" i="19"/>
  <c r="K345" i="19"/>
  <c r="M379" i="19"/>
  <c r="K379" i="19"/>
  <c r="E10" i="13" s="1"/>
  <c r="M405" i="19"/>
  <c r="K405" i="19"/>
  <c r="M453" i="19"/>
  <c r="K453" i="19"/>
  <c r="K456" i="19"/>
  <c r="M456" i="19"/>
  <c r="M470" i="19"/>
  <c r="K470" i="19"/>
  <c r="M487" i="19"/>
  <c r="K487" i="19"/>
  <c r="K504" i="19"/>
  <c r="M504" i="19"/>
  <c r="M513" i="19"/>
  <c r="K513" i="19"/>
  <c r="M190" i="19"/>
  <c r="K190" i="19"/>
  <c r="M238" i="19"/>
  <c r="K238" i="19"/>
  <c r="M286" i="19"/>
  <c r="K286" i="19"/>
  <c r="M334" i="19"/>
  <c r="K334" i="19"/>
  <c r="K357" i="19"/>
  <c r="M357" i="19"/>
  <c r="K360" i="19"/>
  <c r="M360" i="19"/>
  <c r="M417" i="19"/>
  <c r="K417" i="19"/>
  <c r="M482" i="19"/>
  <c r="K482" i="19"/>
  <c r="M508" i="19"/>
  <c r="K508" i="19"/>
  <c r="E8" i="13" s="1"/>
  <c r="K600" i="19"/>
  <c r="M600" i="19"/>
  <c r="M611" i="19"/>
  <c r="K611" i="19"/>
  <c r="M614" i="19"/>
  <c r="K614" i="19"/>
  <c r="M124" i="19"/>
  <c r="K124" i="19"/>
  <c r="M343" i="19"/>
  <c r="K343" i="19"/>
  <c r="K403" i="19"/>
  <c r="M403" i="19"/>
  <c r="M426" i="19"/>
  <c r="K426" i="19"/>
  <c r="M435" i="19"/>
  <c r="K435" i="19"/>
  <c r="K468" i="19"/>
  <c r="M468" i="19"/>
  <c r="M559" i="19"/>
  <c r="K559" i="19"/>
  <c r="K576" i="19"/>
  <c r="E7" i="13" s="1"/>
  <c r="M576" i="19"/>
  <c r="M66" i="19"/>
  <c r="K66" i="19"/>
  <c r="M90" i="19"/>
  <c r="K90" i="19"/>
  <c r="M127" i="19"/>
  <c r="M144" i="19"/>
  <c r="K144" i="19"/>
  <c r="M163" i="19"/>
  <c r="M174" i="19"/>
  <c r="M194" i="19"/>
  <c r="K194" i="19"/>
  <c r="M216" i="19"/>
  <c r="M222" i="19"/>
  <c r="M242" i="19"/>
  <c r="K242" i="19"/>
  <c r="M264" i="19"/>
  <c r="M270" i="19"/>
  <c r="M290" i="19"/>
  <c r="K290" i="19"/>
  <c r="M312" i="19"/>
  <c r="M318" i="19"/>
  <c r="M338" i="19"/>
  <c r="K338" i="19"/>
  <c r="M415" i="19"/>
  <c r="K415" i="19"/>
  <c r="M429" i="19"/>
  <c r="M443" i="19"/>
  <c r="M477" i="19"/>
  <c r="K477" i="19"/>
  <c r="M491" i="19"/>
  <c r="M539" i="19"/>
  <c r="K539" i="19"/>
  <c r="M542" i="19"/>
  <c r="K542" i="19"/>
  <c r="M620" i="19"/>
  <c r="M214" i="19"/>
  <c r="K214" i="19"/>
  <c r="M262" i="19"/>
  <c r="K262" i="19"/>
  <c r="M310" i="19"/>
  <c r="K310" i="19"/>
  <c r="K347" i="19"/>
  <c r="M347" i="19"/>
  <c r="K384" i="19"/>
  <c r="M384" i="19"/>
  <c r="M407" i="19"/>
  <c r="K407" i="19"/>
  <c r="M506" i="19"/>
  <c r="K506" i="19"/>
  <c r="M182" i="19"/>
  <c r="K182" i="19"/>
  <c r="M206" i="19"/>
  <c r="K206" i="19"/>
  <c r="M230" i="19"/>
  <c r="K230" i="19"/>
  <c r="M254" i="19"/>
  <c r="K254" i="19"/>
  <c r="M278" i="19"/>
  <c r="K278" i="19"/>
  <c r="M302" i="19"/>
  <c r="K302" i="19"/>
  <c r="M326" i="19"/>
  <c r="K326" i="19"/>
  <c r="M410" i="19"/>
  <c r="K410" i="19"/>
  <c r="M578" i="19"/>
  <c r="K578" i="19"/>
  <c r="M621" i="19"/>
  <c r="K621" i="19"/>
  <c r="K432" i="19"/>
  <c r="M432" i="19"/>
  <c r="M554" i="19"/>
  <c r="K554" i="19"/>
  <c r="M395" i="19"/>
  <c r="K395" i="19"/>
  <c r="M398" i="19"/>
  <c r="K398" i="19"/>
  <c r="M507" i="19"/>
  <c r="K507" i="19"/>
  <c r="K528" i="19"/>
  <c r="M528" i="19"/>
  <c r="M631" i="19"/>
  <c r="K631" i="19"/>
  <c r="E5" i="21"/>
  <c r="M348" i="19"/>
  <c r="E49" i="24"/>
  <c r="E50" i="24" s="1"/>
  <c r="G3" i="13" l="1"/>
  <c r="B4" i="13" s="1"/>
  <c r="B4" i="22"/>
  <c r="B5" i="22" s="1"/>
  <c r="A13" i="22" s="1"/>
  <c r="B13" i="22" s="1"/>
  <c r="C2" i="22"/>
  <c r="C4" i="22" s="1"/>
  <c r="G4" i="14"/>
  <c r="B5" i="14" s="1"/>
  <c r="H4" i="14"/>
  <c r="E18" i="21"/>
  <c r="E31" i="21" s="1"/>
  <c r="I2" i="21" s="1"/>
  <c r="F13" i="12"/>
  <c r="G13" i="12" s="1"/>
  <c r="C3" i="12"/>
  <c r="G23" i="12"/>
  <c r="F23" i="12"/>
  <c r="B23" i="12"/>
  <c r="B18" i="12"/>
  <c r="P4" i="19"/>
  <c r="C13" i="12"/>
  <c r="B8" i="12" l="1"/>
  <c r="C8" i="12" s="1"/>
  <c r="D8" i="12" s="1"/>
  <c r="G5" i="14"/>
  <c r="B6" i="14" s="1"/>
  <c r="H5" i="14"/>
  <c r="G4" i="13"/>
  <c r="B5" i="13" s="1"/>
  <c r="H4" i="13"/>
  <c r="E13" i="12"/>
  <c r="I3" i="21" s="1"/>
  <c r="H5" i="13" l="1"/>
  <c r="G5" i="13"/>
  <c r="B6" i="13" s="1"/>
  <c r="H6" i="14"/>
  <c r="G6" i="14"/>
  <c r="B7" i="14" s="1"/>
  <c r="G7" i="14" l="1"/>
  <c r="B8" i="14" s="1"/>
  <c r="H7" i="14"/>
  <c r="G6" i="13"/>
  <c r="B7" i="13" s="1"/>
  <c r="H6" i="13"/>
  <c r="G7" i="13" l="1"/>
  <c r="B8" i="13" s="1"/>
  <c r="H7" i="13"/>
  <c r="H8" i="14"/>
  <c r="G8" i="14"/>
  <c r="B9" i="14" s="1"/>
  <c r="G9" i="14" l="1"/>
  <c r="B10" i="14" s="1"/>
  <c r="H9" i="14"/>
  <c r="G8" i="13"/>
  <c r="B9" i="13" s="1"/>
  <c r="H8" i="13"/>
  <c r="H9" i="13" l="1"/>
  <c r="G9" i="13"/>
  <c r="B10" i="13" s="1"/>
  <c r="H10" i="14"/>
  <c r="G10" i="14"/>
  <c r="B11" i="14" s="1"/>
  <c r="G11" i="14" l="1"/>
  <c r="B12" i="14" s="1"/>
  <c r="H11" i="14"/>
  <c r="G10" i="13"/>
  <c r="B11" i="13" s="1"/>
  <c r="H10" i="13"/>
  <c r="G12" i="14" l="1"/>
  <c r="B13" i="14" s="1"/>
  <c r="H12" i="14"/>
  <c r="G11" i="13"/>
  <c r="B12" i="13" s="1"/>
  <c r="H11" i="13"/>
  <c r="G12" i="13" l="1"/>
  <c r="B13" i="13" s="1"/>
  <c r="H12" i="13"/>
  <c r="G13" i="14"/>
  <c r="H13" i="14"/>
  <c r="H13" i="13" l="1"/>
  <c r="G13" i="13"/>
  <c r="B14" i="13" s="1"/>
  <c r="G14" i="13" l="1"/>
  <c r="B15" i="13" s="1"/>
  <c r="H14" i="13"/>
  <c r="H15" i="13" l="1"/>
  <c r="G15" i="13"/>
  <c r="B16" i="13" s="1"/>
  <c r="G16" i="13" l="1"/>
  <c r="B17" i="13" s="1"/>
  <c r="H16" i="13"/>
  <c r="H17" i="13" l="1"/>
  <c r="G17" i="13"/>
  <c r="B18" i="13" s="1"/>
  <c r="G18" i="13" l="1"/>
  <c r="B19" i="13" s="1"/>
  <c r="H18" i="13"/>
  <c r="G19" i="13" l="1"/>
  <c r="B20" i="13" s="1"/>
  <c r="H19" i="13"/>
  <c r="G20" i="13" l="1"/>
  <c r="B21" i="13" s="1"/>
  <c r="H20" i="13"/>
  <c r="H21" i="13" l="1"/>
  <c r="G21" i="13"/>
  <c r="B22" i="13" s="1"/>
  <c r="G22" i="13" l="1"/>
  <c r="B23" i="13" s="1"/>
  <c r="H22" i="13"/>
  <c r="G23" i="13" l="1"/>
  <c r="B24" i="13" s="1"/>
  <c r="H23" i="13"/>
  <c r="G24" i="13" l="1"/>
  <c r="B25" i="13" s="1"/>
  <c r="H24" i="13"/>
  <c r="H25" i="13" l="1"/>
  <c r="G25" i="13"/>
  <c r="B26"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202" authorId="0" shapeId="0" xr:uid="{00000000-0006-0000-0900-000001000000}">
      <text>
        <r>
          <rPr>
            <sz val="10"/>
            <color rgb="FF000000"/>
            <rFont val="Calibri Light"/>
            <family val="2"/>
            <scheme val="minor"/>
          </rPr>
          <t>Responder updated this value.</t>
        </r>
      </text>
    </comment>
    <comment ref="D256" authorId="0" shapeId="0" xr:uid="{00000000-0006-0000-0900-000002000000}">
      <text>
        <r>
          <rPr>
            <sz val="10"/>
            <color rgb="FF000000"/>
            <rFont val="Calibri Light"/>
            <family val="2"/>
            <scheme val="minor"/>
          </rPr>
          <t>Responder updated this value.</t>
        </r>
      </text>
    </comment>
    <comment ref="F520" authorId="0" shapeId="0" xr:uid="{00000000-0006-0000-0900-000003000000}">
      <text>
        <r>
          <rPr>
            <sz val="10"/>
            <color rgb="FF000000"/>
            <rFont val="Calibri Light"/>
            <family val="2"/>
            <scheme val="minor"/>
          </rPr>
          <t>Responder updated this value.</t>
        </r>
      </text>
    </comment>
    <comment ref="D825" authorId="0" shapeId="0" xr:uid="{00000000-0006-0000-0900-000004000000}">
      <text>
        <r>
          <rPr>
            <sz val="10"/>
            <color rgb="FF000000"/>
            <rFont val="Calibri Light"/>
            <family val="2"/>
            <scheme val="minor"/>
          </rPr>
          <t>Responder updated this value.</t>
        </r>
      </text>
    </comment>
    <comment ref="F825" authorId="0" shapeId="0" xr:uid="{00000000-0006-0000-0900-000005000000}">
      <text>
        <r>
          <rPr>
            <sz val="10"/>
            <color rgb="FF000000"/>
            <rFont val="Calibri Light"/>
            <family val="2"/>
            <scheme val="minor"/>
          </rPr>
          <t>Responder updated this value.</t>
        </r>
      </text>
    </comment>
    <comment ref="G1054" authorId="0" shapeId="0" xr:uid="{00000000-0006-0000-0900-000006000000}">
      <text>
        <r>
          <rPr>
            <sz val="10"/>
            <color rgb="FF000000"/>
            <rFont val="Calibri Light"/>
            <family val="2"/>
            <scheme val="minor"/>
          </rPr>
          <t>Responder updated this value.</t>
        </r>
      </text>
    </comment>
    <comment ref="E1161" authorId="0" shapeId="0" xr:uid="{00000000-0006-0000-0900-000007000000}">
      <text>
        <r>
          <rPr>
            <sz val="10"/>
            <color rgb="FF000000"/>
            <rFont val="Calibri Light"/>
            <family val="2"/>
            <scheme val="minor"/>
          </rPr>
          <t>Responder updated this value.</t>
        </r>
      </text>
    </comment>
    <comment ref="F1161" authorId="0" shapeId="0" xr:uid="{00000000-0006-0000-0900-000008000000}">
      <text>
        <r>
          <rPr>
            <sz val="10"/>
            <color rgb="FF000000"/>
            <rFont val="Calibri Light"/>
            <family val="2"/>
            <scheme val="minor"/>
          </rPr>
          <t>Responder updated this value.</t>
        </r>
      </text>
    </comment>
    <comment ref="G1251" authorId="0" shapeId="0" xr:uid="{00000000-0006-0000-0900-000009000000}">
      <text>
        <r>
          <rPr>
            <sz val="10"/>
            <color rgb="FF000000"/>
            <rFont val="Calibri Light"/>
            <family val="2"/>
            <scheme val="minor"/>
          </rPr>
          <t>Responder updated this value.</t>
        </r>
      </text>
    </comment>
    <comment ref="G1351" authorId="0" shapeId="0" xr:uid="{00000000-0006-0000-0900-00000A000000}">
      <text>
        <r>
          <rPr>
            <sz val="10"/>
            <color rgb="FF000000"/>
            <rFont val="Calibri Light"/>
            <family val="2"/>
            <scheme val="minor"/>
          </rPr>
          <t>Responder updated this value.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tc={aab441fe-2a14-49b1-8e14-f34e6e186d99}</author>
    <author>tc={7759ebee-cdd8-4250-95c7-e719cfb5e244}</author>
    <author>tc={17f3afc8-20dc-411d-a423-3e27915be356}</author>
    <author>tc={8e15f474-3442-4ed2-b740-0a03708522d0}</author>
    <author>tc={f42927d2-5999-40d7-abec-9a2459d6b2a0}</author>
  </authors>
  <commentList>
    <comment ref="K6" authorId="0" shapeId="0" xr:uid="{00000000-0006-0000-0600-000001000000}">
      <text>
        <r>
          <rPr>
            <sz val="10"/>
            <color rgb="FF000000"/>
            <rFont val="Calibri Light"/>
            <family val="2"/>
            <scheme val="minor"/>
          </rPr>
          <t>Responder updated this value.</t>
        </r>
      </text>
    </comment>
    <comment ref="L6" authorId="0" shapeId="0" xr:uid="{00000000-0006-0000-0600-000002000000}">
      <text>
        <r>
          <rPr>
            <sz val="10"/>
            <color rgb="FF000000"/>
            <rFont val="Calibri Light"/>
            <family val="2"/>
            <scheme val="minor"/>
          </rPr>
          <t>Responder updated this value.</t>
        </r>
      </text>
    </comment>
    <comment ref="K13" authorId="0" shapeId="0" xr:uid="{00000000-0006-0000-0600-000003000000}">
      <text>
        <r>
          <rPr>
            <sz val="10"/>
            <color rgb="FF000000"/>
            <rFont val="Calibri Light"/>
            <family val="2"/>
            <scheme val="minor"/>
          </rPr>
          <t>Responder updated this value.</t>
        </r>
      </text>
    </comment>
    <comment ref="L13" authorId="0" shapeId="0" xr:uid="{00000000-0006-0000-0600-000004000000}">
      <text>
        <r>
          <rPr>
            <sz val="10"/>
            <color rgb="FF000000"/>
            <rFont val="Calibri Light"/>
            <family val="2"/>
            <scheme val="minor"/>
          </rPr>
          <t>Responder updated this value.</t>
        </r>
      </text>
    </comment>
    <comment ref="K61" authorId="0" shapeId="0" xr:uid="{00000000-0006-0000-0600-000005000000}">
      <text>
        <r>
          <rPr>
            <sz val="10"/>
            <color rgb="FF000000"/>
            <rFont val="Calibri Light"/>
            <family val="2"/>
            <scheme val="minor"/>
          </rPr>
          <t>Responder updated this value.</t>
        </r>
      </text>
    </comment>
    <comment ref="Q78" authorId="1" shapeId="0" xr:uid="{AAB441FE-2A14-49B1-8E14-F34E6E186D9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@richietet7@gmail.com how many per location
Assigned to richietet7@gmail.com</t>
      </text>
    </comment>
    <comment ref="G84" authorId="2" shapeId="0" xr:uid="{7759EBEE-CDD8-4250-95C7-E719CFB5E244}">
      <text>
        <t>[Threaded comment]
Your version of Excel allows you to read this threaded comment; however, any edits to it will get removed if the file is opened in a newer version of Excel. Learn more: https://go.microsoft.com/fwlink/?linkid=870924
Comment:
    @richietet7@gmail.com this is not accurate @richietet7@gmail.com</t>
      </text>
    </comment>
    <comment ref="K85" authorId="3" shapeId="0" xr:uid="{17F3AFC8-20DC-411D-A423-3E27915BE35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@richietet7@gmail.com how did you arrive at this. cc: @mercytetteh235@gmail.com
Assigned to richietet7@gmail.com</t>
      </text>
    </comment>
    <comment ref="L87" authorId="4" shapeId="0" xr:uid="{8E15F474-3442-4ED2-B740-0A03708522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@richietet7@gmail.com what's the effect, I want to be documenting it, kindly elaborate. cc: @mercytetteh235@gmail.com
Assigned to richietet7@gmail.com
Reply:
    production reduced but it will pick up again when they get use to the new feed</t>
      </text>
    </comment>
    <comment ref="L88" authorId="5" shapeId="0" xr:uid="{F42927D2-5999-40D7-ABEC-9A2459D6B2A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@richietet7@gmail.com how do we prevent this from happening in the future? how do we prevent them from even getting on the farm. cc: @mercytetteh235@gmail.com
Assigned to richietet7@gmail.com
Reply:
    We will spray some rodent repellants and also get cats on the farm
Reply:
    When will you spray, won't it affect them? @mercytetteh235@gmail.com</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tc={1269eefc-bacc-4ae2-a227-9e2099d27cf6}</author>
    <author/>
  </authors>
  <commentList>
    <comment ref="E8" authorId="0" shapeId="0" xr:uid="{1269EEFC-BACC-4AE2-A227-9E2099D27CF6}">
      <text>
        <t>[Threaded comment]
Your version of Excel allows you to read this threaded comment; however, any edits to it will get removed if the file is opened in a newer version of Excel. Learn more: https://go.microsoft.com/fwlink/?linkid=870924
Comment:
    Damaged Eggs for set c is not included here pls
Reply:
    DONE. confirm</t>
      </text>
    </comment>
    <comment ref="E13" authorId="1" shapeId="0" xr:uid="{00000000-0006-0000-0B00-000001000000}">
      <text>
        <r>
          <rPr>
            <sz val="10"/>
            <color rgb="FF000000"/>
            <rFont val="Calibri Light"/>
            <family val="2"/>
            <scheme val="minor"/>
          </rPr>
          <t xml:space="preserve">SALES+IMPREST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tc={516481ae-4f80-4566-b18d-94075b391d9e}</author>
  </authors>
  <commentList>
    <comment ref="N394" authorId="0" shapeId="0" xr:uid="{00000000-0006-0000-0E00-000001000000}">
      <text>
        <r>
          <rPr>
            <sz val="10"/>
            <color rgb="FF000000"/>
            <rFont val="Calibri Light"/>
            <family val="2"/>
            <scheme val="minor"/>
          </rPr>
          <t>Responder updated this value.</t>
        </r>
      </text>
    </comment>
    <comment ref="N619" authorId="0" shapeId="0" xr:uid="{00000000-0006-0000-0E00-000002000000}">
      <text>
        <r>
          <rPr>
            <sz val="10"/>
            <color rgb="FF000000"/>
            <rFont val="Calibri Light"/>
            <family val="2"/>
            <scheme val="minor"/>
          </rPr>
          <t>Responder updated this value.</t>
        </r>
      </text>
    </comment>
    <comment ref="B681" authorId="1" shapeId="0" xr:uid="{516481AE-4F80-4566-B18D-94075B391D9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@richietet7@gmail.com is this tile cement or regular cement?
Assigned to richietet7@gmail.com</t>
      </text>
    </comment>
    <comment ref="L781" authorId="0" shapeId="0" xr:uid="{00000000-0006-0000-0E00-000003000000}">
      <text>
        <r>
          <rPr>
            <sz val="10"/>
            <color rgb="FF000000"/>
            <rFont val="Calibri Light"/>
            <family val="2"/>
            <scheme val="minor"/>
          </rPr>
          <t>Responder updated this value.</t>
        </r>
      </text>
    </comment>
    <comment ref="N781" authorId="0" shapeId="0" xr:uid="{00000000-0006-0000-0E00-000004000000}">
      <text>
        <r>
          <rPr>
            <sz val="10"/>
            <color rgb="FF000000"/>
            <rFont val="Calibri Light"/>
            <family val="2"/>
            <scheme val="minor"/>
          </rPr>
          <t>Responder updated this value.</t>
        </r>
      </text>
    </comment>
    <comment ref="M829" authorId="0" shapeId="0" xr:uid="{00000000-0006-0000-0E00-000005000000}">
      <text>
        <r>
          <rPr>
            <sz val="10"/>
            <color rgb="FF000000"/>
            <rFont val="Calibri Light"/>
            <family val="2"/>
            <scheme val="minor"/>
          </rPr>
          <t>Responder updated this value.</t>
        </r>
      </text>
    </comment>
    <comment ref="N829" authorId="0" shapeId="0" xr:uid="{00000000-0006-0000-0E00-000006000000}">
      <text>
        <r>
          <rPr>
            <sz val="10"/>
            <color rgb="FF000000"/>
            <rFont val="Calibri Light"/>
            <family val="2"/>
            <scheme val="minor"/>
          </rPr>
          <t>Responder updated this value.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tc={929932a6-322c-4136-8895-738ce8ca65b3}</author>
    <author>tc={1401fb0b-3fa1-4c53-9287-faed0ce695f5}</author>
    <author>tc={502cabaa-247c-4348-a834-9886b5f6d910}</author>
  </authors>
  <commentList>
    <comment ref="F566" authorId="0" shapeId="0" xr:uid="{929932A6-322C-4136-8895-738CE8CA65B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@richietet7@gmail.com who is bank?
Assigned to richietet7@gmail.com</t>
      </text>
    </comment>
    <comment ref="H608" authorId="1" shapeId="0" xr:uid="{1401FB0B-3FA1-4C53-9287-FAED0CE695F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Missing corresponding mortality record @richietet7@gmail.com @mercytetteh235@gmail.com
Assigned to richietet7@gmail.com</t>
      </text>
    </comment>
    <comment ref="H621" authorId="2" shapeId="0" xr:uid="{502CABAA-247C-4348-A834-9886B5F6D910}">
      <text>
        <t>[Threaded comment]
Your version of Excel allows you to read this threaded comment; however, any edits to it will get removed if the file is opened in a newer version of Excel. Learn more: https://go.microsoft.com/fwlink/?linkid=870924
Comment:
    @richietet7@gmail.com I expected the LH to be 410 based on the existing mortality records. did you move any to QT. cc: @mercytetteh235@gmail.com</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C84" authorId="0" shapeId="0" xr:uid="{00000000-0006-0000-1700-000001000000}">
      <text>
        <r>
          <rPr>
            <sz val="10"/>
            <color rgb="FF000000"/>
            <rFont val="Calibri Light"/>
            <family val="2"/>
            <scheme val="minor"/>
          </rPr>
          <t>Responder updated this value.</t>
        </r>
      </text>
    </comment>
    <comment ref="E84" authorId="0" shapeId="0" xr:uid="{00000000-0006-0000-1700-000002000000}">
      <text>
        <r>
          <rPr>
            <sz val="10"/>
            <color rgb="FF000000"/>
            <rFont val="Calibri Light"/>
            <family val="2"/>
            <scheme val="minor"/>
          </rPr>
          <t>Responder updated this value.</t>
        </r>
      </text>
    </comment>
  </commentList>
</comments>
</file>

<file path=xl/sharedStrings.xml><?xml version="1.0" encoding="utf-8"?>
<sst xmlns="http://schemas.openxmlformats.org/spreadsheetml/2006/main" count="12536" uniqueCount="2227">
  <si>
    <t>Timestamp</t>
  </si>
  <si>
    <t>COLLECTION DATE</t>
  </si>
  <si>
    <t>Select SET</t>
  </si>
  <si>
    <t>Select Size</t>
  </si>
  <si>
    <t>Number of crates</t>
  </si>
  <si>
    <t>Number of singles(pcs)</t>
  </si>
  <si>
    <t>Do you still have some more data to record</t>
  </si>
  <si>
    <t>SET A</t>
  </si>
  <si>
    <t>S - (45 GHS)</t>
  </si>
  <si>
    <t>M - (50 GHS)</t>
  </si>
  <si>
    <t>L - (55 GHS)</t>
  </si>
  <si>
    <t>XL - (60 GHS)</t>
  </si>
  <si>
    <t>SET B</t>
  </si>
  <si>
    <t>XS - (40 GHS)</t>
  </si>
  <si>
    <t>SET C</t>
  </si>
  <si>
    <t>Sales Date</t>
  </si>
  <si>
    <t>Customer name</t>
  </si>
  <si>
    <t>Product type</t>
  </si>
  <si>
    <t>Quantity</t>
  </si>
  <si>
    <t>Unit Price</t>
  </si>
  <si>
    <t>Payment  Method</t>
  </si>
  <si>
    <t>Delivery Method</t>
  </si>
  <si>
    <t>Total</t>
  </si>
  <si>
    <t>Column 1</t>
  </si>
  <si>
    <t>Farmer</t>
  </si>
  <si>
    <t>Layer</t>
  </si>
  <si>
    <t>Cash</t>
  </si>
  <si>
    <t>Pick up</t>
  </si>
  <si>
    <t>TEI</t>
  </si>
  <si>
    <t>PERCY</t>
  </si>
  <si>
    <t>Farmer @Kotoku</t>
  </si>
  <si>
    <t>Delivery</t>
  </si>
  <si>
    <t>ENT</t>
  </si>
  <si>
    <t>Auntie Doris</t>
  </si>
  <si>
    <t>Broiler</t>
  </si>
  <si>
    <t>Auntie Evelyn</t>
  </si>
  <si>
    <t>Bro John</t>
  </si>
  <si>
    <t>Christiana Attafuah</t>
  </si>
  <si>
    <t>Grandma moda</t>
  </si>
  <si>
    <t>Mercy</t>
  </si>
  <si>
    <t>Rev Elliot</t>
  </si>
  <si>
    <t>Mama lit</t>
  </si>
  <si>
    <t>Percy</t>
  </si>
  <si>
    <t>Bro Atta</t>
  </si>
  <si>
    <t>Joe</t>
  </si>
  <si>
    <t>Uncle Seth</t>
  </si>
  <si>
    <t>Mobile</t>
  </si>
  <si>
    <t xml:space="preserve">Aunty Glades </t>
  </si>
  <si>
    <t>Bro Amos</t>
  </si>
  <si>
    <t>Bro Dk</t>
  </si>
  <si>
    <t>Cynthia Darkuman</t>
  </si>
  <si>
    <t>Kofi’s wife</t>
  </si>
  <si>
    <t>Larko</t>
  </si>
  <si>
    <t>Mr Gyan</t>
  </si>
  <si>
    <t>Naa Dedei</t>
  </si>
  <si>
    <t>Prince</t>
  </si>
  <si>
    <t>Rev Quansah</t>
  </si>
  <si>
    <t>Sis Vivian</t>
  </si>
  <si>
    <t>Unco Patrick</t>
  </si>
  <si>
    <t>Aakaa</t>
  </si>
  <si>
    <t xml:space="preserve">Belinda </t>
  </si>
  <si>
    <t>Christiana Attahfuah</t>
  </si>
  <si>
    <t>Edwin</t>
  </si>
  <si>
    <t>Ellis</t>
  </si>
  <si>
    <t>Derrick</t>
  </si>
  <si>
    <t xml:space="preserve">Delivery </t>
  </si>
  <si>
    <t xml:space="preserve">Rev Mord </t>
  </si>
  <si>
    <t>Naa</t>
  </si>
  <si>
    <t>Thasha</t>
  </si>
  <si>
    <t>Tina</t>
  </si>
  <si>
    <t>Victor</t>
  </si>
  <si>
    <t>Renald Appiah</t>
  </si>
  <si>
    <t>Pending</t>
  </si>
  <si>
    <t>Selasi</t>
  </si>
  <si>
    <t>Mummy</t>
  </si>
  <si>
    <t>Stanley</t>
  </si>
  <si>
    <t>Toyota guy</t>
  </si>
  <si>
    <t>Freda</t>
  </si>
  <si>
    <t xml:space="preserve">Grandma </t>
  </si>
  <si>
    <t>Harold 1</t>
  </si>
  <si>
    <t>Mabel</t>
  </si>
  <si>
    <t>Afya Bortey</t>
  </si>
  <si>
    <t>Auntie Gina</t>
  </si>
  <si>
    <t>Corners</t>
  </si>
  <si>
    <t>Mz Jones</t>
  </si>
  <si>
    <t>Robert Amartey</t>
  </si>
  <si>
    <t>Sinclair</t>
  </si>
  <si>
    <t>Sister</t>
  </si>
  <si>
    <t>Kobby</t>
  </si>
  <si>
    <t>Bro Kofi</t>
  </si>
  <si>
    <t>Agege</t>
  </si>
  <si>
    <t>Amin</t>
  </si>
  <si>
    <t>Maame Dede</t>
  </si>
  <si>
    <t>Mrs.Yeboah</t>
  </si>
  <si>
    <t>Augustina</t>
  </si>
  <si>
    <t>Emefa</t>
  </si>
  <si>
    <t>Linda</t>
  </si>
  <si>
    <t>Priscilla/ Naa Dedei</t>
  </si>
  <si>
    <t>Priscilla</t>
  </si>
  <si>
    <t>Grandma Sarah</t>
  </si>
  <si>
    <t>Mummy Joyce</t>
  </si>
  <si>
    <t>Nii Dodoo</t>
  </si>
  <si>
    <t>Tettehs</t>
  </si>
  <si>
    <t>Adwoa</t>
  </si>
  <si>
    <t>Enterprise Agents</t>
  </si>
  <si>
    <t>Bank</t>
  </si>
  <si>
    <t>Workers</t>
  </si>
  <si>
    <t>Customers</t>
  </si>
  <si>
    <t>Naa Amerley</t>
  </si>
  <si>
    <t>Maa j</t>
  </si>
  <si>
    <t xml:space="preserve">Mummy </t>
  </si>
  <si>
    <t>Genevieve korle bu</t>
  </si>
  <si>
    <t>Prince CBG</t>
  </si>
  <si>
    <t>Benedicta</t>
  </si>
  <si>
    <t>Emefa Onyinase</t>
  </si>
  <si>
    <t>Fiifi sage</t>
  </si>
  <si>
    <t>Agege old lady</t>
  </si>
  <si>
    <t xml:space="preserve">Sister </t>
  </si>
  <si>
    <t>Tina (Sister)</t>
  </si>
  <si>
    <t>Sis Adoley</t>
  </si>
  <si>
    <t>Moda</t>
  </si>
  <si>
    <t>Ben - Maa J</t>
  </si>
  <si>
    <t>Lady’s Boss</t>
  </si>
  <si>
    <t xml:space="preserve">Ant Vivian - Sister - Dansoman </t>
  </si>
  <si>
    <t>Rev Class Peters</t>
  </si>
  <si>
    <t>Ant Joyce - Sister Labone</t>
  </si>
  <si>
    <t>Chorkor</t>
  </si>
  <si>
    <t xml:space="preserve">Patience Spintex </t>
  </si>
  <si>
    <t>Marilyn</t>
  </si>
  <si>
    <t>Ewurafua Domeabra</t>
  </si>
  <si>
    <t xml:space="preserve">Prince Spintex </t>
  </si>
  <si>
    <t>Bro Kofi’s Friend</t>
  </si>
  <si>
    <t>Mama Lee Kwabenya</t>
  </si>
  <si>
    <t>Moda’s Tenant Sapeiman</t>
  </si>
  <si>
    <t>Mrs Opara</t>
  </si>
  <si>
    <t>David Airport</t>
  </si>
  <si>
    <t xml:space="preserve">Elfreda Agege old lady </t>
  </si>
  <si>
    <t>Tei</t>
  </si>
  <si>
    <t>Record date</t>
  </si>
  <si>
    <t>Recorder Name/ID</t>
  </si>
  <si>
    <t>Were there any mortalities today?</t>
  </si>
  <si>
    <t>Where did mortality occur</t>
  </si>
  <si>
    <t>Pen/House/Flock ID (where mortality occurred)</t>
  </si>
  <si>
    <t>Number of Mortalities</t>
  </si>
  <si>
    <t>Age/Stage of Birds (at time of mortality)</t>
  </si>
  <si>
    <t>Enter Age(number)</t>
  </si>
  <si>
    <t>Suspected Cause(s) of Mortality</t>
  </si>
  <si>
    <t>Additional Notes on Mortality</t>
  </si>
  <si>
    <t>Was there any bird movement today?</t>
  </si>
  <si>
    <t>Type of Movement</t>
  </si>
  <si>
    <t>Number of Birds Moved</t>
  </si>
  <si>
    <t>Source Pen/Location ID (from where birds moved)</t>
  </si>
  <si>
    <t xml:space="preserve"> Destination Pen/Location (to where birds moved)</t>
  </si>
  <si>
    <t>Reason for Movement</t>
  </si>
  <si>
    <t>Additional Notes on Bird Movement</t>
  </si>
  <si>
    <t>Yes</t>
  </si>
  <si>
    <t>B46</t>
  </si>
  <si>
    <t>MONTHS</t>
  </si>
  <si>
    <t>UKN</t>
  </si>
  <si>
    <t>It had no fat in it which is good news but it’s too bony and no traits of food
Above all it looked like intestines with feaces got burst cos the inner was filled with waste liquid</t>
  </si>
  <si>
    <t>No</t>
  </si>
  <si>
    <t>B143</t>
  </si>
  <si>
    <t>WEEKS</t>
  </si>
  <si>
    <t>Prolapse</t>
  </si>
  <si>
    <t>State of prolapse was bad so I had to slaughter it</t>
  </si>
  <si>
    <t xml:space="preserve">House </t>
  </si>
  <si>
    <t>DAYS</t>
  </si>
  <si>
    <t>Stampede</t>
  </si>
  <si>
    <t>Light out overnight</t>
  </si>
  <si>
    <t>B34</t>
  </si>
  <si>
    <t xml:space="preserve">Perking </t>
  </si>
  <si>
    <t>Anal Perking during laying</t>
  </si>
  <si>
    <t xml:space="preserve"> B65</t>
  </si>
  <si>
    <t>Unknown</t>
  </si>
  <si>
    <t>Pen</t>
  </si>
  <si>
    <t xml:space="preserve">Administering detox </t>
  </si>
  <si>
    <t>Administering detox</t>
  </si>
  <si>
    <t>B18</t>
  </si>
  <si>
    <t>Accident/Injury</t>
  </si>
  <si>
    <t xml:space="preserve">Its head got stuck overnight </t>
  </si>
  <si>
    <t>QT</t>
  </si>
  <si>
    <t>They were weak and have been quarantined for 2 weeks but wasn’t able to recover</t>
  </si>
  <si>
    <t>Amount Banked</t>
  </si>
  <si>
    <t>Order date</t>
  </si>
  <si>
    <t>Customer Name</t>
  </si>
  <si>
    <t>Delivery date</t>
  </si>
  <si>
    <t>Delivery Location</t>
  </si>
  <si>
    <t>Payment Status</t>
  </si>
  <si>
    <t>Chicken Type</t>
  </si>
  <si>
    <t>Customer contact</t>
  </si>
  <si>
    <t>Delivery Status</t>
  </si>
  <si>
    <t>Comments</t>
  </si>
  <si>
    <t>Grandma Mother</t>
  </si>
  <si>
    <t>Opah</t>
  </si>
  <si>
    <t>On-Delivery</t>
  </si>
  <si>
    <t>Abeka</t>
  </si>
  <si>
    <t>Tbd</t>
  </si>
  <si>
    <t>Delivered</t>
  </si>
  <si>
    <t>Lady</t>
  </si>
  <si>
    <t>Lapaz</t>
  </si>
  <si>
    <t>Paid</t>
  </si>
  <si>
    <t>Dansoman</t>
  </si>
  <si>
    <t>026 222 1212</t>
  </si>
  <si>
    <t>Afia Bortey</t>
  </si>
  <si>
    <t>Pokuase</t>
  </si>
  <si>
    <t>Osu</t>
  </si>
  <si>
    <t>Agege Dansoman/ Tei</t>
  </si>
  <si>
    <t xml:space="preserve">Dansoman </t>
  </si>
  <si>
    <t>Aunt Mabel</t>
  </si>
  <si>
    <t>East Legon</t>
  </si>
  <si>
    <t>‪+1 (404) 388‑6448‬</t>
  </si>
  <si>
    <t>Airport</t>
  </si>
  <si>
    <t>5 boxes</t>
  </si>
  <si>
    <t>‪+1(404)3886448‬</t>
  </si>
  <si>
    <t>Ashongman</t>
  </si>
  <si>
    <t xml:space="preserve">Naa Celebrity </t>
  </si>
  <si>
    <t xml:space="preserve">Belinda Koranteng </t>
  </si>
  <si>
    <t>+233 54 333 3589</t>
  </si>
  <si>
    <t>Kotoku</t>
  </si>
  <si>
    <t xml:space="preserve">Bro DK </t>
  </si>
  <si>
    <t>Bro kofi</t>
  </si>
  <si>
    <t xml:space="preserve">Christiana Attafuah </t>
  </si>
  <si>
    <t>Omanjor D/A</t>
  </si>
  <si>
    <t>+233 20 418 5566</t>
  </si>
  <si>
    <t xml:space="preserve">Derrick </t>
  </si>
  <si>
    <t>Bubiashie</t>
  </si>
  <si>
    <t>Class Peters</t>
  </si>
  <si>
    <t>Kasoa</t>
  </si>
  <si>
    <t>corners- nsumfa</t>
  </si>
  <si>
    <t>Edwin CBG</t>
  </si>
  <si>
    <t>All cut</t>
  </si>
  <si>
    <t>Ellis Amuzu</t>
  </si>
  <si>
    <t>3 locations</t>
  </si>
  <si>
    <t>0246973448-6</t>
  </si>
  <si>
    <t>Enterprise Life</t>
  </si>
  <si>
    <t>Dzorwulu</t>
  </si>
  <si>
    <t>Grandma Bishop</t>
  </si>
  <si>
    <t>Korle bu</t>
  </si>
  <si>
    <t>Eric Gyan</t>
  </si>
  <si>
    <t xml:space="preserve">Freda yeboah </t>
  </si>
  <si>
    <t>Korle gonno</t>
  </si>
  <si>
    <t>+233 27 204 6771</t>
  </si>
  <si>
    <t xml:space="preserve">Cut one </t>
  </si>
  <si>
    <t>Grandma bishop</t>
  </si>
  <si>
    <t>Harold</t>
  </si>
  <si>
    <t>West lands</t>
  </si>
  <si>
    <t xml:space="preserve">Spintex </t>
  </si>
  <si>
    <t>Koran</t>
  </si>
  <si>
    <t>Mamprobi</t>
  </si>
  <si>
    <t>‪+233 24 313 4447‬</t>
  </si>
  <si>
    <t>Kobby Loso</t>
  </si>
  <si>
    <t>Awoshie</t>
  </si>
  <si>
    <t>Cut one - so 2 whole chicken and 1 cut</t>
  </si>
  <si>
    <t>Kwabenya</t>
  </si>
  <si>
    <t xml:space="preserve">Linda </t>
  </si>
  <si>
    <t>Box each one</t>
  </si>
  <si>
    <t>Amormorley</t>
  </si>
  <si>
    <t>+233 24 387 1605</t>
  </si>
  <si>
    <t>Kaneshie</t>
  </si>
  <si>
    <t>Mrs. Yeboah/Auntie Didi</t>
  </si>
  <si>
    <t>Airport Hills</t>
  </si>
  <si>
    <t>1 box</t>
  </si>
  <si>
    <t>Mile 7</t>
  </si>
  <si>
    <t>all cut</t>
  </si>
  <si>
    <t xml:space="preserve">Mz zones </t>
  </si>
  <si>
    <t>3 cut</t>
  </si>
  <si>
    <t>Ashingman</t>
  </si>
  <si>
    <t>TDB</t>
  </si>
  <si>
    <t>Percy/ Nii Ayitey</t>
  </si>
  <si>
    <t>Bubuashie</t>
  </si>
  <si>
    <t>School of law</t>
  </si>
  <si>
    <t>Cut 1</t>
  </si>
  <si>
    <t>Ps Robert Armatey</t>
  </si>
  <si>
    <t>Renald</t>
  </si>
  <si>
    <t xml:space="preserve">Renald </t>
  </si>
  <si>
    <t>Rev ClassPeters</t>
  </si>
  <si>
    <t xml:space="preserve">Kwashieman </t>
  </si>
  <si>
    <t>Rev Maud</t>
  </si>
  <si>
    <t xml:space="preserve">Unknown </t>
  </si>
  <si>
    <t>Church on Sunday</t>
  </si>
  <si>
    <t>+233 24 467 6945</t>
  </si>
  <si>
    <t>Selase</t>
  </si>
  <si>
    <t>Mannhean Esakin</t>
  </si>
  <si>
    <t>cut</t>
  </si>
  <si>
    <t>Pick Up</t>
  </si>
  <si>
    <t>Tasha</t>
  </si>
  <si>
    <t>Darkuman</t>
  </si>
  <si>
    <t>Uncle George</t>
  </si>
  <si>
    <t>‪+233 54 434 9564‬</t>
  </si>
  <si>
    <t>Unco- Patrick</t>
  </si>
  <si>
    <t>tbd</t>
  </si>
  <si>
    <t>Victor CBG</t>
  </si>
  <si>
    <t>Woman at kotoku</t>
  </si>
  <si>
    <t>Mortality/Transfer date</t>
  </si>
  <si>
    <t>Select record type</t>
  </si>
  <si>
    <t>Inventory Updated?</t>
  </si>
  <si>
    <t>Mortality</t>
  </si>
  <si>
    <t>B174, 283</t>
  </si>
  <si>
    <t>W48</t>
  </si>
  <si>
    <t xml:space="preserve">Prolapse </t>
  </si>
  <si>
    <t>B299</t>
  </si>
  <si>
    <t xml:space="preserve">Pecking </t>
  </si>
  <si>
    <t>W105</t>
  </si>
  <si>
    <t>B1</t>
  </si>
  <si>
    <t>Disease (specify in notes)</t>
  </si>
  <si>
    <t xml:space="preserve">Egg Yolk Peritonitis </t>
  </si>
  <si>
    <t>B214, 158</t>
  </si>
  <si>
    <t>Pecking</t>
  </si>
  <si>
    <t>B29</t>
  </si>
  <si>
    <t xml:space="preserve">Tei </t>
  </si>
  <si>
    <t>W64</t>
  </si>
  <si>
    <t>SET D</t>
  </si>
  <si>
    <t>Predator Attack</t>
  </si>
  <si>
    <t>Stampede due to predator attack</t>
  </si>
  <si>
    <t>W51</t>
  </si>
  <si>
    <t>W26, W83</t>
  </si>
  <si>
    <t xml:space="preserve">Mites Infestation </t>
  </si>
  <si>
    <t>B16, 19, 32</t>
  </si>
  <si>
    <t>Egg Yolk Peritonitis</t>
  </si>
  <si>
    <t>W4, B211, 8</t>
  </si>
  <si>
    <t>B57</t>
  </si>
  <si>
    <t>B65</t>
  </si>
  <si>
    <t>W6</t>
  </si>
  <si>
    <t>W91</t>
  </si>
  <si>
    <t>W78</t>
  </si>
  <si>
    <t>B3</t>
  </si>
  <si>
    <t>B243, 158, W82</t>
  </si>
  <si>
    <t>B52, B195</t>
  </si>
  <si>
    <t xml:space="preserve">Mites infestation </t>
  </si>
  <si>
    <t>W38</t>
  </si>
  <si>
    <t>W45</t>
  </si>
  <si>
    <t>B55</t>
  </si>
  <si>
    <t>W1, 7,27,39,48, B26,43,51,72</t>
  </si>
  <si>
    <t>B36</t>
  </si>
  <si>
    <t>W93</t>
  </si>
  <si>
    <t>B76</t>
  </si>
  <si>
    <t>W88</t>
  </si>
  <si>
    <t>B58, B164</t>
  </si>
  <si>
    <t>B2</t>
  </si>
  <si>
    <t xml:space="preserve">Stress </t>
  </si>
  <si>
    <t>W1, B134</t>
  </si>
  <si>
    <t>W22, W48</t>
  </si>
  <si>
    <t>Wry Neck (twisting neck)</t>
  </si>
  <si>
    <t>B65, W83</t>
  </si>
  <si>
    <t xml:space="preserve">Mites </t>
  </si>
  <si>
    <t>B51</t>
  </si>
  <si>
    <t>B269</t>
  </si>
  <si>
    <t>W89, B301</t>
  </si>
  <si>
    <t>W56</t>
  </si>
  <si>
    <t xml:space="preserve">Looking Weak </t>
  </si>
  <si>
    <t>W96</t>
  </si>
  <si>
    <t>B288, B113, W77</t>
  </si>
  <si>
    <t>B11</t>
  </si>
  <si>
    <t xml:space="preserve">Accident/Injury, </t>
  </si>
  <si>
    <t>B49</t>
  </si>
  <si>
    <t>W94</t>
  </si>
  <si>
    <t>B70</t>
  </si>
  <si>
    <t>W83</t>
  </si>
  <si>
    <t>B12</t>
  </si>
  <si>
    <t>W47</t>
  </si>
  <si>
    <t>B113, B55</t>
  </si>
  <si>
    <t>Heat Stress</t>
  </si>
  <si>
    <t>W3</t>
  </si>
  <si>
    <t>B20, B26</t>
  </si>
  <si>
    <t>B110</t>
  </si>
  <si>
    <t>B62</t>
  </si>
  <si>
    <t>W44, B88</t>
  </si>
  <si>
    <t xml:space="preserve">Heat Stress, Perking </t>
  </si>
  <si>
    <t>W54</t>
  </si>
  <si>
    <t xml:space="preserve"> Looking weak</t>
  </si>
  <si>
    <t>W73</t>
  </si>
  <si>
    <t>B244, W132, W305</t>
  </si>
  <si>
    <t>Perking</t>
  </si>
  <si>
    <t>House</t>
  </si>
  <si>
    <t>B307, B211</t>
  </si>
  <si>
    <t>Prolapse and Mites</t>
  </si>
  <si>
    <t>Medication will begin tomorrow (Dufamec Solution)</t>
  </si>
  <si>
    <t>Stress</t>
  </si>
  <si>
    <t>Feeling weak and vaccination stress</t>
  </si>
  <si>
    <t xml:space="preserve">Paralysis </t>
  </si>
  <si>
    <t xml:space="preserve">Been paralyzed and weak for a while </t>
  </si>
  <si>
    <t>W188, B192, B232, B215</t>
  </si>
  <si>
    <t xml:space="preserve">Debeaking ongoing to prevent perking </t>
  </si>
  <si>
    <t xml:space="preserve">Coccidiosis </t>
  </si>
  <si>
    <t>W104, W111</t>
  </si>
  <si>
    <t xml:space="preserve">Perked while laying </t>
  </si>
  <si>
    <t xml:space="preserve">Looking very weak till death </t>
  </si>
  <si>
    <t xml:space="preserve">Coccidiosis under control. Treatment still in progress </t>
  </si>
  <si>
    <t xml:space="preserve">Under treatment for coccidiosis </t>
  </si>
  <si>
    <t>B92, B243</t>
  </si>
  <si>
    <t xml:space="preserve">Coccidiosis. Treatment ongoing </t>
  </si>
  <si>
    <t>Transfer/Relocation</t>
  </si>
  <si>
    <t>Internal Transfer (between pens on farm)</t>
  </si>
  <si>
    <t>SET A - Quarantine</t>
  </si>
  <si>
    <t xml:space="preserve">Reduction in weight and looking weak </t>
  </si>
  <si>
    <t>W168, B288</t>
  </si>
  <si>
    <t>Fats/Prolapse</t>
  </si>
  <si>
    <t xml:space="preserve">Quarantine </t>
  </si>
  <si>
    <t>B66, W26</t>
  </si>
  <si>
    <t xml:space="preserve">They are looking better now but not laying yet </t>
  </si>
  <si>
    <t>B244, B303</t>
  </si>
  <si>
    <t xml:space="preserve">Fatty Liver Syndrome </t>
  </si>
  <si>
    <t xml:space="preserve">Dufamec oral solution into their drinking water </t>
  </si>
  <si>
    <t>B203</t>
  </si>
  <si>
    <t xml:space="preserve">The bird looked like it had died for long so I couldn’t tell what the cause was even after doing my personal postmortem. It had started turning green so some of the organs were also changing in color </t>
  </si>
  <si>
    <t>B58</t>
  </si>
  <si>
    <t>W156 / B189</t>
  </si>
  <si>
    <t xml:space="preserve">Prolapse / Perking </t>
  </si>
  <si>
    <t xml:space="preserve"> </t>
  </si>
  <si>
    <t>B266</t>
  </si>
  <si>
    <t xml:space="preserve">Guessing stressing from construction noise cos everything looked okay internally </t>
  </si>
  <si>
    <t>B54, W25</t>
  </si>
  <si>
    <t xml:space="preserve">Stress from construction </t>
  </si>
  <si>
    <t>B60</t>
  </si>
  <si>
    <t xml:space="preserve">Fats </t>
  </si>
  <si>
    <t>Fatty acid syndrome treatment didn’t go down well with all but I’m not supposed to give the medicine for more than 5 days so I had to stop 
But it’s been over two weeks now so I’ve started the detox treatment again today to meet the others</t>
  </si>
  <si>
    <t>B209</t>
  </si>
  <si>
    <t xml:space="preserve">The change of feed is also having a little effect on them </t>
  </si>
  <si>
    <t>B64</t>
  </si>
  <si>
    <t xml:space="preserve">I saw a mouse around the farm about 3 days ago 
So I suspect they have a hand in it </t>
  </si>
  <si>
    <t>W33</t>
  </si>
  <si>
    <t>B188</t>
  </si>
  <si>
    <t>B41</t>
  </si>
  <si>
    <t xml:space="preserve">Disease (specify in notes), Egg Yolk Peritonitis </t>
  </si>
  <si>
    <t>W5, B83</t>
  </si>
  <si>
    <t>B87, B26</t>
  </si>
  <si>
    <t>W49, W2</t>
  </si>
  <si>
    <t>W82, B19, B194</t>
  </si>
  <si>
    <t>Event Type</t>
  </si>
  <si>
    <t>Coop/Cage</t>
  </si>
  <si>
    <t>Details</t>
  </si>
  <si>
    <t>Action taken</t>
  </si>
  <si>
    <t>Remarks</t>
  </si>
  <si>
    <t>SET</t>
  </si>
  <si>
    <t>Cage</t>
  </si>
  <si>
    <t>Excess fat</t>
  </si>
  <si>
    <t>Investigated cause</t>
  </si>
  <si>
    <t>Treating Fatty Acid Syndrome by detoxing</t>
  </si>
  <si>
    <t>LAYER SET A</t>
  </si>
  <si>
    <t>Mortality Summary</t>
  </si>
  <si>
    <t>Coop</t>
  </si>
  <si>
    <t>LAYER SET B</t>
  </si>
  <si>
    <t xml:space="preserve">Cage </t>
  </si>
  <si>
    <t xml:space="preserve">
Perking and Panicking</t>
  </si>
  <si>
    <t>Inspected health</t>
  </si>
  <si>
    <t xml:space="preserve">Still stepping on themselves, we stay there for long to prevent that but we still woke up to these mortalities </t>
  </si>
  <si>
    <t xml:space="preserve">They keep standing on each other which bursts the yokes in them and causes infection </t>
  </si>
  <si>
    <t>Stampede from rain</t>
  </si>
  <si>
    <t xml:space="preserve">Perking and egg-binding(dystopia). Selective Debeaking will be done and administering of lasota to help produce more healthy eggs </t>
  </si>
  <si>
    <t>Overweight stress</t>
  </si>
  <si>
    <t>BROILER</t>
  </si>
  <si>
    <t>Disease</t>
  </si>
  <si>
    <t>Treatment initiated</t>
  </si>
  <si>
    <t>Mites infestation which was treated by using cypervet</t>
  </si>
  <si>
    <t xml:space="preserve">Feed reduction at a point, visiting often to rectify falling on back issues </t>
  </si>
  <si>
    <t>Stress from debeaking</t>
  </si>
  <si>
    <t>Avoid overcrowding during vaccinations to prevent stampede</t>
  </si>
  <si>
    <t>W22/WQT</t>
  </si>
  <si>
    <t>Sent them to the vet for post-mortem and they found mites on them so they're on medication now.</t>
  </si>
  <si>
    <t xml:space="preserve">Layer SET A </t>
  </si>
  <si>
    <t xml:space="preserve">Under medication </t>
  </si>
  <si>
    <t>Stress from sawdust change</t>
  </si>
  <si>
    <t xml:space="preserve">Medication to be administered </t>
  </si>
  <si>
    <t xml:space="preserve">Cause unidentified </t>
  </si>
  <si>
    <t xml:space="preserve">Need to check they're kidneys and hearts </t>
  </si>
  <si>
    <t>W</t>
  </si>
  <si>
    <t>Was under treatment but couldn't make it out of QT</t>
  </si>
  <si>
    <t xml:space="preserve">Broiler </t>
  </si>
  <si>
    <t xml:space="preserve">Stress from transportation </t>
  </si>
  <si>
    <t>Quarantine</t>
  </si>
  <si>
    <t>B75</t>
  </si>
  <si>
    <t xml:space="preserve">Feed reduced </t>
  </si>
  <si>
    <t>B44</t>
  </si>
  <si>
    <t>Paralysis</t>
  </si>
  <si>
    <t xml:space="preserve">Isolated and taking antibiotic vitamins </t>
  </si>
  <si>
    <t>SET 1</t>
  </si>
  <si>
    <t>Measures like reduction in feed and detoxification is   Being taken</t>
  </si>
  <si>
    <t>SET 2</t>
  </si>
  <si>
    <t xml:space="preserve">Mixed salt with their feed </t>
  </si>
  <si>
    <t>Item Name</t>
  </si>
  <si>
    <t>Price</t>
  </si>
  <si>
    <t>Due Date</t>
  </si>
  <si>
    <t>Purpose</t>
  </si>
  <si>
    <t>Day-Old Feeders</t>
  </si>
  <si>
    <t>Farm Use</t>
  </si>
  <si>
    <t>10L Drinker</t>
  </si>
  <si>
    <t>Feeder - Big</t>
  </si>
  <si>
    <t>Sale</t>
  </si>
  <si>
    <t>Overall</t>
  </si>
  <si>
    <t>Boot</t>
  </si>
  <si>
    <t>Farm use</t>
  </si>
  <si>
    <t>big cooler box</t>
  </si>
  <si>
    <t>sale- Bank</t>
  </si>
  <si>
    <t>small cooler bag</t>
  </si>
  <si>
    <t>Date</t>
  </si>
  <si>
    <t>Unit Price(per crate)</t>
  </si>
  <si>
    <t>Amount Paid</t>
  </si>
  <si>
    <t>Payment Channel</t>
  </si>
  <si>
    <t>Month</t>
  </si>
  <si>
    <t>Total Pieces</t>
  </si>
  <si>
    <t>Check</t>
  </si>
  <si>
    <t xml:space="preserve">Vanessa </t>
  </si>
  <si>
    <t>Maa J</t>
  </si>
  <si>
    <t xml:space="preserve">Bubiashie indomie </t>
  </si>
  <si>
    <t xml:space="preserve">Bubiashie Kenkey </t>
  </si>
  <si>
    <t xml:space="preserve">Moses </t>
  </si>
  <si>
    <t xml:space="preserve">Haajii Anye </t>
  </si>
  <si>
    <t xml:space="preserve">Deborah Kotoku </t>
  </si>
  <si>
    <t xml:space="preserve">Afriyie Agric </t>
  </si>
  <si>
    <t xml:space="preserve">Sis Maggie </t>
  </si>
  <si>
    <t xml:space="preserve">Joyce Annan </t>
  </si>
  <si>
    <t xml:space="preserve">Bubiashie </t>
  </si>
  <si>
    <t xml:space="preserve">Aberkuma North K </t>
  </si>
  <si>
    <t xml:space="preserve">Lady Tantra Hill </t>
  </si>
  <si>
    <t xml:space="preserve">Thasha </t>
  </si>
  <si>
    <t xml:space="preserve">Grandma Sarah </t>
  </si>
  <si>
    <t xml:space="preserve">Dorcas </t>
  </si>
  <si>
    <t xml:space="preserve">Agya Atta </t>
  </si>
  <si>
    <t xml:space="preserve">Indomie seller </t>
  </si>
  <si>
    <t xml:space="preserve">Pastries Lady </t>
  </si>
  <si>
    <t xml:space="preserve">Ice block woman </t>
  </si>
  <si>
    <t xml:space="preserve">Efya Bortey </t>
  </si>
  <si>
    <t>Bro DK</t>
  </si>
  <si>
    <t>Ant Gina</t>
  </si>
  <si>
    <t xml:space="preserve">Bubiashie - Percy </t>
  </si>
  <si>
    <t xml:space="preserve">Vero Wele House </t>
  </si>
  <si>
    <t xml:space="preserve">Wele House </t>
  </si>
  <si>
    <t xml:space="preserve">Amelia Adabraka </t>
  </si>
  <si>
    <t xml:space="preserve">Osofo Maame </t>
  </si>
  <si>
    <t>Osofo Maame</t>
  </si>
  <si>
    <t xml:space="preserve">Rush Ladies </t>
  </si>
  <si>
    <t>Ken</t>
  </si>
  <si>
    <t xml:space="preserve">Dr Nortey </t>
  </si>
  <si>
    <t xml:space="preserve">Ice block Woman </t>
  </si>
  <si>
    <t>Vanessa</t>
  </si>
  <si>
    <t xml:space="preserve">Sakyi </t>
  </si>
  <si>
    <t xml:space="preserve">Amelia Kotoku </t>
  </si>
  <si>
    <t xml:space="preserve">Maame Yaa </t>
  </si>
  <si>
    <t xml:space="preserve">AB Prime </t>
  </si>
  <si>
    <t xml:space="preserve">Gladys </t>
  </si>
  <si>
    <t xml:space="preserve">Joseph </t>
  </si>
  <si>
    <t>Ant Lydia</t>
  </si>
  <si>
    <t>Ice block woman</t>
  </si>
  <si>
    <t>Kojo</t>
  </si>
  <si>
    <t xml:space="preserve">Judith </t>
  </si>
  <si>
    <t xml:space="preserve">Christiana Kotoku </t>
  </si>
  <si>
    <t xml:space="preserve">Grandma Mother </t>
  </si>
  <si>
    <t xml:space="preserve">Osabu </t>
  </si>
  <si>
    <t xml:space="preserve">Carpenter </t>
  </si>
  <si>
    <t>Osabu</t>
  </si>
  <si>
    <t xml:space="preserve">Ice Block Woman </t>
  </si>
  <si>
    <t>Joyce Annan</t>
  </si>
  <si>
    <t xml:space="preserve">Chelsea </t>
  </si>
  <si>
    <t xml:space="preserve">Bernice Abhlorman </t>
  </si>
  <si>
    <t xml:space="preserve">Percy </t>
  </si>
  <si>
    <t xml:space="preserve">Tina's Sis Teshie </t>
  </si>
  <si>
    <t xml:space="preserve">Frank </t>
  </si>
  <si>
    <t xml:space="preserve">Maa Mercy </t>
  </si>
  <si>
    <t>Rev Mord Nubuor</t>
  </si>
  <si>
    <t>Osabu Gift</t>
  </si>
  <si>
    <t>Okunka Gift</t>
  </si>
  <si>
    <t>Okunka</t>
  </si>
  <si>
    <t xml:space="preserve">Sis Vero Wele House </t>
  </si>
  <si>
    <t xml:space="preserve">Sis Vero wele House </t>
  </si>
  <si>
    <t xml:space="preserve">Bro Amos </t>
  </si>
  <si>
    <t xml:space="preserve">Unco </t>
  </si>
  <si>
    <t xml:space="preserve">Dr Percy </t>
  </si>
  <si>
    <t xml:space="preserve">Bro kwame </t>
  </si>
  <si>
    <t xml:space="preserve">Kwame okada </t>
  </si>
  <si>
    <t xml:space="preserve">Esther Chicken </t>
  </si>
  <si>
    <t>Mr Wiafe</t>
  </si>
  <si>
    <t xml:space="preserve">Judith - Sis Esther's sis </t>
  </si>
  <si>
    <t xml:space="preserve">Sumaila </t>
  </si>
  <si>
    <t xml:space="preserve">Bernice </t>
  </si>
  <si>
    <t xml:space="preserve">Mrs Yeboah </t>
  </si>
  <si>
    <t xml:space="preserve">Maame Dede </t>
  </si>
  <si>
    <t xml:space="preserve">Damaged Eggs </t>
  </si>
  <si>
    <t xml:space="preserve">Phyllis Amartey </t>
  </si>
  <si>
    <t xml:space="preserve">Ant Lydia </t>
  </si>
  <si>
    <t xml:space="preserve">Enterprise insurance </t>
  </si>
  <si>
    <t xml:space="preserve">Uncle Richard </t>
  </si>
  <si>
    <t xml:space="preserve">Ant Gina </t>
  </si>
  <si>
    <t>Frank</t>
  </si>
  <si>
    <t xml:space="preserve">Nii Dodoo Bubiashie </t>
  </si>
  <si>
    <t xml:space="preserve">Baby Mami Kotoku </t>
  </si>
  <si>
    <t xml:space="preserve">Funeral </t>
  </si>
  <si>
    <t xml:space="preserve">Naa Dedei </t>
  </si>
  <si>
    <t xml:space="preserve">Ant Obukuor </t>
  </si>
  <si>
    <t xml:space="preserve">Maa J </t>
  </si>
  <si>
    <t xml:space="preserve">Bro Kofi </t>
  </si>
  <si>
    <t xml:space="preserve">Bro Kwame's Wife </t>
  </si>
  <si>
    <t xml:space="preserve">Bernard Kotoku </t>
  </si>
  <si>
    <t xml:space="preserve">Ant Doris </t>
  </si>
  <si>
    <t xml:space="preserve">Mama Becky </t>
  </si>
  <si>
    <t xml:space="preserve">Sis Esther's sis </t>
  </si>
  <si>
    <t xml:space="preserve">Broken Eggs </t>
  </si>
  <si>
    <t>Rev Elliott's Mum</t>
  </si>
  <si>
    <t xml:space="preserve">Adom Sapeiman </t>
  </si>
  <si>
    <t xml:space="preserve">Yaa Kotoku </t>
  </si>
  <si>
    <t xml:space="preserve">Aberkuma </t>
  </si>
  <si>
    <t xml:space="preserve">Tantra Hill </t>
  </si>
  <si>
    <t xml:space="preserve">Yaa Maame </t>
  </si>
  <si>
    <t>Rush Ladies</t>
  </si>
  <si>
    <t>Mason</t>
  </si>
  <si>
    <t xml:space="preserve">Theresa Kotoku </t>
  </si>
  <si>
    <t xml:space="preserve">Teshie Woman </t>
  </si>
  <si>
    <t xml:space="preserve">Teshie woman </t>
  </si>
  <si>
    <t xml:space="preserve">Short Lady Kotoku </t>
  </si>
  <si>
    <t>Pastries Lady</t>
  </si>
  <si>
    <t xml:space="preserve">Sarah Kweikuma </t>
  </si>
  <si>
    <t xml:space="preserve">Daddy's boys </t>
  </si>
  <si>
    <t>Maa Dor</t>
  </si>
  <si>
    <t xml:space="preserve">Elsie LA </t>
  </si>
  <si>
    <t>Elsie LA</t>
  </si>
  <si>
    <t xml:space="preserve">Afriyie Agric Lady </t>
  </si>
  <si>
    <t>Afriyie Agric Lady</t>
  </si>
  <si>
    <t>Bro Kofi's Wife</t>
  </si>
  <si>
    <t xml:space="preserve">Tina Omanjor </t>
  </si>
  <si>
    <t xml:space="preserve">Tina Teshie </t>
  </si>
  <si>
    <t xml:space="preserve">Kwame </t>
  </si>
  <si>
    <t>Sis Kukua</t>
  </si>
  <si>
    <t xml:space="preserve">Sis Augue </t>
  </si>
  <si>
    <t>Amelia Adabraka</t>
  </si>
  <si>
    <t xml:space="preserve">Richard </t>
  </si>
  <si>
    <t>Richard</t>
  </si>
  <si>
    <t xml:space="preserve">Sherin Agro Age </t>
  </si>
  <si>
    <t>Viren Investor</t>
  </si>
  <si>
    <t>Rodericka Mamprobi</t>
  </si>
  <si>
    <t xml:space="preserve">Amelia </t>
  </si>
  <si>
    <t xml:space="preserve">Okesie Kotoku </t>
  </si>
  <si>
    <t>Bubiashie - Percy</t>
  </si>
  <si>
    <t xml:space="preserve">Shirley - Adjiringano </t>
  </si>
  <si>
    <t xml:space="preserve">Percy Adjiringano </t>
  </si>
  <si>
    <t>Afriyie Agric</t>
  </si>
  <si>
    <t>Vero Wele House</t>
  </si>
  <si>
    <t xml:space="preserve">Obukuor </t>
  </si>
  <si>
    <t>Bernice Abhlorman</t>
  </si>
  <si>
    <t>Moda's Tenant</t>
  </si>
  <si>
    <t>Ice Block Seller</t>
  </si>
  <si>
    <t>Pierro</t>
  </si>
  <si>
    <t>Broken Eggs</t>
  </si>
  <si>
    <t xml:space="preserve">Adoley Stickings </t>
  </si>
  <si>
    <t>Emma</t>
  </si>
  <si>
    <t xml:space="preserve">Robert Mills </t>
  </si>
  <si>
    <t xml:space="preserve">Theressa kotoku </t>
  </si>
  <si>
    <t>Paa Asare's Mum</t>
  </si>
  <si>
    <t xml:space="preserve">Mechanic </t>
  </si>
  <si>
    <t>Sawdust Boys</t>
  </si>
  <si>
    <t xml:space="preserve">Efya Kotoku </t>
  </si>
  <si>
    <t>Efya Bortey</t>
  </si>
  <si>
    <t>Saida</t>
  </si>
  <si>
    <t>Jafaru</t>
  </si>
  <si>
    <t>Baby Mami</t>
  </si>
  <si>
    <t>Haajii Anye</t>
  </si>
  <si>
    <t>Bro Kwame's Wife</t>
  </si>
  <si>
    <t xml:space="preserve">Bank </t>
  </si>
  <si>
    <t xml:space="preserve">Cynthia Malata Market </t>
  </si>
  <si>
    <t>Phyllis Amartey</t>
  </si>
  <si>
    <t xml:space="preserve">Uncle Ato's Brother </t>
  </si>
  <si>
    <t>Sister Sheila</t>
  </si>
  <si>
    <t xml:space="preserve">New Client </t>
  </si>
  <si>
    <t>Dr Nortey</t>
  </si>
  <si>
    <t xml:space="preserve">Martha Akuokor </t>
  </si>
  <si>
    <t xml:space="preserve">Abigail Kotoku </t>
  </si>
  <si>
    <t>Bekma</t>
  </si>
  <si>
    <t xml:space="preserve">Paah Qhwesi Jnr </t>
  </si>
  <si>
    <t>Paah Qhwesi Jnr</t>
  </si>
  <si>
    <t>Ant Obukuor</t>
  </si>
  <si>
    <t xml:space="preserve">Sis Ansuma Domeabra </t>
  </si>
  <si>
    <t xml:space="preserve">Kenkey House </t>
  </si>
  <si>
    <t>Wele House</t>
  </si>
  <si>
    <t xml:space="preserve">Convention </t>
  </si>
  <si>
    <t>Rev Atakpa</t>
  </si>
  <si>
    <t>Dede Yoweh</t>
  </si>
  <si>
    <t xml:space="preserve">Cynthia Malata </t>
  </si>
  <si>
    <t xml:space="preserve">Cynthia malata </t>
  </si>
  <si>
    <t>Padikie</t>
  </si>
  <si>
    <t xml:space="preserve">Osofo Adamah </t>
  </si>
  <si>
    <t xml:space="preserve">Caleb </t>
  </si>
  <si>
    <t>Faiza</t>
  </si>
  <si>
    <t>Bqnk</t>
  </si>
  <si>
    <t>Akweley's Mum (Haajii Anye)</t>
  </si>
  <si>
    <t xml:space="preserve">Bro Kwame </t>
  </si>
  <si>
    <t xml:space="preserve">Mouha </t>
  </si>
  <si>
    <t xml:space="preserve">Sir Clement </t>
  </si>
  <si>
    <t>Sabina LA</t>
  </si>
  <si>
    <t xml:space="preserve">Daddy </t>
  </si>
  <si>
    <t>Deborah</t>
  </si>
  <si>
    <t>Imprest</t>
  </si>
  <si>
    <t>Bro Broda</t>
  </si>
  <si>
    <t xml:space="preserve">Naa Bessah </t>
  </si>
  <si>
    <t>Naa Bessah</t>
  </si>
  <si>
    <t>Chelsea</t>
  </si>
  <si>
    <t>Yaa Maame</t>
  </si>
  <si>
    <t>Okesie</t>
  </si>
  <si>
    <t xml:space="preserve">Maa Lizy </t>
  </si>
  <si>
    <t>Akweley's Mum</t>
  </si>
  <si>
    <t>Ebenezer Ocloo</t>
  </si>
  <si>
    <t xml:space="preserve">Children Service </t>
  </si>
  <si>
    <t xml:space="preserve">Wele house </t>
  </si>
  <si>
    <t>Wele house</t>
  </si>
  <si>
    <t>Lady Olivia</t>
  </si>
  <si>
    <t>Belinda Koranteng</t>
  </si>
  <si>
    <t xml:space="preserve">Stephen </t>
  </si>
  <si>
    <t>Belinda Kotoku</t>
  </si>
  <si>
    <t xml:space="preserve">Hilda </t>
  </si>
  <si>
    <t xml:space="preserve">Okesie </t>
  </si>
  <si>
    <t xml:space="preserve">Theresa </t>
  </si>
  <si>
    <t xml:space="preserve">Elikem </t>
  </si>
  <si>
    <t>Elikem</t>
  </si>
  <si>
    <t xml:space="preserve">Sandra </t>
  </si>
  <si>
    <t xml:space="preserve">Mr Gyan </t>
  </si>
  <si>
    <t xml:space="preserve">Bro Dk </t>
  </si>
  <si>
    <t>Dome Lady</t>
  </si>
  <si>
    <t xml:space="preserve">Dome Lady </t>
  </si>
  <si>
    <t xml:space="preserve">Edward Kotoku </t>
  </si>
  <si>
    <t xml:space="preserve">Young Lady </t>
  </si>
  <si>
    <t xml:space="preserve">Kweku </t>
  </si>
  <si>
    <t>Kweku</t>
  </si>
  <si>
    <t xml:space="preserve">Sterling </t>
  </si>
  <si>
    <t>Ant Doris</t>
  </si>
  <si>
    <t>Hilda</t>
  </si>
  <si>
    <t>Shiela</t>
  </si>
  <si>
    <t xml:space="preserve"> Chelsea </t>
  </si>
  <si>
    <t>New Client kasoa</t>
  </si>
  <si>
    <t>Yaa Kotoku</t>
  </si>
  <si>
    <t xml:space="preserve">Augustina Ocloo </t>
  </si>
  <si>
    <t xml:space="preserve">Moda </t>
  </si>
  <si>
    <t xml:space="preserve"> Bank</t>
  </si>
  <si>
    <t>Ps Kwesi Mesaiah</t>
  </si>
  <si>
    <t xml:space="preserve">Agege woman </t>
  </si>
  <si>
    <t xml:space="preserve">Tiler </t>
  </si>
  <si>
    <t xml:space="preserve">Deborah kotoku </t>
  </si>
  <si>
    <t>New Lady Kotoku</t>
  </si>
  <si>
    <t>Akweley’s Mum</t>
  </si>
  <si>
    <t xml:space="preserve">Amelia kotoku </t>
  </si>
  <si>
    <t xml:space="preserve">Maa J - Rebecca </t>
  </si>
  <si>
    <t>Maa J - Mouha</t>
  </si>
  <si>
    <t>Sis Mariam</t>
  </si>
  <si>
    <t>Amelia Kotoku</t>
  </si>
  <si>
    <t>Martha and Mary</t>
  </si>
  <si>
    <t>JoeSam</t>
  </si>
  <si>
    <t xml:space="preserve">Yaa kotoku </t>
  </si>
  <si>
    <t xml:space="preserve">Antoinette </t>
  </si>
  <si>
    <t xml:space="preserve">Rosina </t>
  </si>
  <si>
    <t>Baby Maame</t>
  </si>
  <si>
    <t xml:space="preserve">Ant Lydia Kwashieman </t>
  </si>
  <si>
    <t xml:space="preserve">Mercy </t>
  </si>
  <si>
    <t>New Client Dome</t>
  </si>
  <si>
    <t xml:space="preserve">Darold </t>
  </si>
  <si>
    <t xml:space="preserve">Adjoa New Kotoku </t>
  </si>
  <si>
    <t>Patience Quaye</t>
  </si>
  <si>
    <t>New client Dome</t>
  </si>
  <si>
    <t>Koto. Med. Security</t>
  </si>
  <si>
    <t>Deborah Kotoku</t>
  </si>
  <si>
    <t xml:space="preserve">Theressah kotoku </t>
  </si>
  <si>
    <t xml:space="preserve">Electrician </t>
  </si>
  <si>
    <t xml:space="preserve">Bro Kofi’s Friend </t>
  </si>
  <si>
    <t>Deborah kotoku</t>
  </si>
  <si>
    <t>Lydia Dome</t>
  </si>
  <si>
    <t>Efya Kotoku</t>
  </si>
  <si>
    <t>Rosina</t>
  </si>
  <si>
    <t>Moda’s Tenant sapeiman</t>
  </si>
  <si>
    <t>Robert Mills</t>
  </si>
  <si>
    <t>Caleb</t>
  </si>
  <si>
    <t>Akweley Joyce</t>
  </si>
  <si>
    <t xml:space="preserve">Akweley Joyce </t>
  </si>
  <si>
    <t xml:space="preserve">Bro Atta </t>
  </si>
  <si>
    <t xml:space="preserve">Rev Class Peters </t>
  </si>
  <si>
    <t>Joyce Akweley</t>
  </si>
  <si>
    <t>Uncle Fii</t>
  </si>
  <si>
    <t xml:space="preserve">New Client Kotoku </t>
  </si>
  <si>
    <t>Yaa kotoku</t>
  </si>
  <si>
    <t>Sis Lydia Kwashieman</t>
  </si>
  <si>
    <t>Augustina Ocloo</t>
  </si>
  <si>
    <t>Naa Dedei's Friend</t>
  </si>
  <si>
    <t xml:space="preserve">Charity Kotoku </t>
  </si>
  <si>
    <t>Amos Amartey</t>
  </si>
  <si>
    <t xml:space="preserve">David Kotoku </t>
  </si>
  <si>
    <t>Theresa kotoku</t>
  </si>
  <si>
    <t>Augustina ocloo</t>
  </si>
  <si>
    <t>Moses Kwasieman</t>
  </si>
  <si>
    <t xml:space="preserve">Wele House Client </t>
  </si>
  <si>
    <t>Akuorkor</t>
  </si>
  <si>
    <t>Akweley</t>
  </si>
  <si>
    <t xml:space="preserve">Theressah Kotoku </t>
  </si>
  <si>
    <t xml:space="preserve">Sis Adoley </t>
  </si>
  <si>
    <t xml:space="preserve">Bro kofi </t>
  </si>
  <si>
    <t xml:space="preserve">Josephine Sackey </t>
  </si>
  <si>
    <t>Dorcas</t>
  </si>
  <si>
    <t xml:space="preserve">Mr Twun Kotoku </t>
  </si>
  <si>
    <t xml:space="preserve">Mommie Kotoku </t>
  </si>
  <si>
    <t>Ant Adelaide</t>
  </si>
  <si>
    <t>Theressah kotoku</t>
  </si>
  <si>
    <t>Amelia</t>
  </si>
  <si>
    <t xml:space="preserve">Comfort </t>
  </si>
  <si>
    <t>Belinda’s Mum</t>
  </si>
  <si>
    <t>Comfort</t>
  </si>
  <si>
    <t>Comfort six-six</t>
  </si>
  <si>
    <t>Angeley</t>
  </si>
  <si>
    <t>Ant Akweley</t>
  </si>
  <si>
    <t xml:space="preserve">Ant Akweley </t>
  </si>
  <si>
    <t>Pastries Seller</t>
  </si>
  <si>
    <t>Abigail Pharmacy</t>
  </si>
  <si>
    <t>Bro kofi’s friend</t>
  </si>
  <si>
    <t>Sarah Kweikuma</t>
  </si>
  <si>
    <t xml:space="preserve">Pastries seller </t>
  </si>
  <si>
    <t>Chelsea Asare</t>
  </si>
  <si>
    <t>Nana Adwoa</t>
  </si>
  <si>
    <t xml:space="preserve">Pastries Seller </t>
  </si>
  <si>
    <t>Kafui</t>
  </si>
  <si>
    <t>Sakyi</t>
  </si>
  <si>
    <t>Augustina Nii Boi</t>
  </si>
  <si>
    <t>Unco Nii</t>
  </si>
  <si>
    <t>Bro TT</t>
  </si>
  <si>
    <t>Delali</t>
  </si>
  <si>
    <t>DATE</t>
  </si>
  <si>
    <t>Item name/Service Description</t>
  </si>
  <si>
    <t>Service/item category</t>
  </si>
  <si>
    <t>MED</t>
  </si>
  <si>
    <t>Lasota Vaccine</t>
  </si>
  <si>
    <t>Layers - SET 1</t>
  </si>
  <si>
    <t xml:space="preserve">Postmortem </t>
  </si>
  <si>
    <t>Colvit</t>
  </si>
  <si>
    <t>MultiAmino-M 1kg</t>
  </si>
  <si>
    <t>Cypervet 12% 1kg</t>
  </si>
  <si>
    <t>Acalice Super 1kg</t>
  </si>
  <si>
    <t xml:space="preserve">Med - Dufamec </t>
  </si>
  <si>
    <t xml:space="preserve">Post-mortem </t>
  </si>
  <si>
    <t xml:space="preserve">2nd Gumboro Vaccination </t>
  </si>
  <si>
    <t>Layers</t>
  </si>
  <si>
    <t>Oxytetravet aerosol</t>
  </si>
  <si>
    <t>1st Gumboro Vaccination</t>
  </si>
  <si>
    <t xml:space="preserve">Lasota Vaccination old layers </t>
  </si>
  <si>
    <t>1st Newcastle Vaccination</t>
  </si>
  <si>
    <t>FEED</t>
  </si>
  <si>
    <t>Koudijs Layer 2</t>
  </si>
  <si>
    <t>Koudijs layer 2 Mash</t>
  </si>
  <si>
    <t>Koudijs Layer 2 Mash</t>
  </si>
  <si>
    <t>Layer 2 Mash</t>
  </si>
  <si>
    <t>Layer 1 Mash</t>
  </si>
  <si>
    <t xml:space="preserve">Koudijs Layer 1 Mash </t>
  </si>
  <si>
    <t>Koudijs Grower Mash - SET 2</t>
  </si>
  <si>
    <t xml:space="preserve">Layer 1 Mash </t>
  </si>
  <si>
    <t>OTHERS</t>
  </si>
  <si>
    <t xml:space="preserve">Crates </t>
  </si>
  <si>
    <t>Crates</t>
  </si>
  <si>
    <t>Sawdust</t>
  </si>
  <si>
    <t>Admin expense</t>
  </si>
  <si>
    <t>Withdrawal charge</t>
  </si>
  <si>
    <t>Patholyte Disinfectant</t>
  </si>
  <si>
    <t>Egg Crates</t>
  </si>
  <si>
    <t xml:space="preserve">Sawdust </t>
  </si>
  <si>
    <t>Momo Charges</t>
  </si>
  <si>
    <t>Farm Help for Vaccination</t>
  </si>
  <si>
    <t>Delivery Nsawam to Kotoku</t>
  </si>
  <si>
    <t>Transportation</t>
  </si>
  <si>
    <t xml:space="preserve">Transporting from Nsawam to Kotoku </t>
  </si>
  <si>
    <t>Sawdust T&amp;T from Cabourri</t>
  </si>
  <si>
    <t xml:space="preserve">Delivery from Nsawam to Kotoku </t>
  </si>
  <si>
    <t>Delivery from Nsawam to Kotoku</t>
  </si>
  <si>
    <t xml:space="preserve">Feed - Nsawam to Kotoku </t>
  </si>
  <si>
    <t xml:space="preserve">Feed - Adoagyiri to Kotoku </t>
  </si>
  <si>
    <t>Transporting Feed from Nsawam</t>
  </si>
  <si>
    <t xml:space="preserve">Transporting farm materials </t>
  </si>
  <si>
    <t>EGG SALES SUMMARY</t>
  </si>
  <si>
    <t>Total Sales</t>
  </si>
  <si>
    <t>Not Banked</t>
  </si>
  <si>
    <t>MoMo Sales</t>
  </si>
  <si>
    <t>Cash Sales</t>
  </si>
  <si>
    <t>Sold(singles)</t>
  </si>
  <si>
    <t>Sold(crates)</t>
  </si>
  <si>
    <t xml:space="preserve">EGGS TOTAL INVENTORY </t>
  </si>
  <si>
    <t>Total Collected</t>
  </si>
  <si>
    <t>Actual Total</t>
  </si>
  <si>
    <t>In Stock(singles)</t>
  </si>
  <si>
    <t>In Stock(Crate)</t>
  </si>
  <si>
    <t>Damaged(Singles)</t>
  </si>
  <si>
    <t>Damaged(Crates)</t>
  </si>
  <si>
    <t>% Damaged</t>
  </si>
  <si>
    <t>ACCOUNT SUMMARY</t>
  </si>
  <si>
    <t>Amount Spent</t>
  </si>
  <si>
    <t>Amount Issued</t>
  </si>
  <si>
    <t>Balance</t>
  </si>
  <si>
    <t>Deposit</t>
  </si>
  <si>
    <t>TOTAL</t>
  </si>
  <si>
    <t>REVENUE</t>
  </si>
  <si>
    <t>Gross Profit</t>
  </si>
  <si>
    <t>EGGS INVENTORY SUMMARY - SET A</t>
  </si>
  <si>
    <t>EGGS INVENTORY SUMMARY - SET B</t>
  </si>
  <si>
    <t>D(singles)</t>
  </si>
  <si>
    <t>D(crate)</t>
  </si>
  <si>
    <t>Actual</t>
  </si>
  <si>
    <t>EGGS INVENTORY SUMMARY - SET C</t>
  </si>
  <si>
    <t>BROILER SUMMARY</t>
  </si>
  <si>
    <t>QTY Sold</t>
  </si>
  <si>
    <t>TOTAL SALES</t>
  </si>
  <si>
    <t>Sales Banked</t>
  </si>
  <si>
    <t>NOT BANKED</t>
  </si>
  <si>
    <t>LIVE QTY</t>
  </si>
  <si>
    <t>FROZEN QTY</t>
  </si>
  <si>
    <t>XMAS BROILER SUMMARY</t>
  </si>
  <si>
    <t>Ordered QTY</t>
  </si>
  <si>
    <t>Total Stock</t>
  </si>
  <si>
    <t>In Stock</t>
  </si>
  <si>
    <t>QTY Delivered</t>
  </si>
  <si>
    <t>Amount Sold</t>
  </si>
  <si>
    <t>Pending Delivery</t>
  </si>
  <si>
    <t>Layers SOLD AMT</t>
  </si>
  <si>
    <t>LAYERS INVENTORY SUMMARY</t>
  </si>
  <si>
    <t>TOTAL(Laying)</t>
  </si>
  <si>
    <t>SET A - QTN</t>
  </si>
  <si>
    <t>SET B - QTN</t>
  </si>
  <si>
    <t>SET C - QTN</t>
  </si>
  <si>
    <t>QTN TOTAL</t>
  </si>
  <si>
    <t>SET A TOTAL</t>
  </si>
  <si>
    <t>SET B TOTAL</t>
  </si>
  <si>
    <t>SET C TOTAL</t>
  </si>
  <si>
    <t>SET D TOTAL</t>
  </si>
  <si>
    <t>BROILERS TOTAL</t>
  </si>
  <si>
    <t>MORTALITY</t>
  </si>
  <si>
    <t>Weeks of Age - WOA</t>
  </si>
  <si>
    <t>Broilers</t>
  </si>
  <si>
    <t xml:space="preserve">Month </t>
  </si>
  <si>
    <t>Opening Balance</t>
  </si>
  <si>
    <t>Total Production</t>
  </si>
  <si>
    <t>Damaged</t>
  </si>
  <si>
    <t>Total Eggs Sold</t>
  </si>
  <si>
    <t>Closing Balance</t>
  </si>
  <si>
    <t>Running Total</t>
  </si>
  <si>
    <t>Select  Set Categories</t>
  </si>
  <si>
    <t>Select General Category</t>
  </si>
  <si>
    <t>Select Project</t>
  </si>
  <si>
    <t>Health &amp; Nutrition</t>
  </si>
  <si>
    <t>Marketing &amp; Distribution</t>
  </si>
  <si>
    <t>Assets</t>
  </si>
  <si>
    <t>Labor</t>
  </si>
  <si>
    <t>Utilities &amp; Operations</t>
  </si>
  <si>
    <t>TOTAL(AUTO)</t>
  </si>
  <si>
    <t>Transaction Date</t>
  </si>
  <si>
    <t>Select Category</t>
  </si>
  <si>
    <t>Maintenance &amp; Equipment</t>
  </si>
  <si>
    <t>Labor &amp; Staffing</t>
  </si>
  <si>
    <t>Financial &amp; Overheads</t>
  </si>
  <si>
    <t>Column 3</t>
  </si>
  <si>
    <t>Column 7</t>
  </si>
  <si>
    <t>Column 2</t>
  </si>
  <si>
    <t xml:space="preserve">Koudijs Developer Mash </t>
  </si>
  <si>
    <t>Layers - SET 4</t>
  </si>
  <si>
    <t>Feed purchase</t>
  </si>
  <si>
    <t>Layers - SET 3</t>
  </si>
  <si>
    <t>Layers - SET 2</t>
  </si>
  <si>
    <t>General Admin</t>
  </si>
  <si>
    <t xml:space="preserve">Vanessa - Salary for January </t>
  </si>
  <si>
    <t>Salaries</t>
  </si>
  <si>
    <t xml:space="preserve">Okunka - Salary for January </t>
  </si>
  <si>
    <t xml:space="preserve">Osabu - Salary for January </t>
  </si>
  <si>
    <t xml:space="preserve">Sand for filling </t>
  </si>
  <si>
    <t>Construction</t>
  </si>
  <si>
    <t xml:space="preserve">Welder - Tank Platform </t>
  </si>
  <si>
    <t xml:space="preserve">Lasota Vaccine </t>
  </si>
  <si>
    <t>Vaccines</t>
  </si>
  <si>
    <t xml:space="preserve">Plumber - Labor for Laying all drainage pipes </t>
  </si>
  <si>
    <t>Elbow 2"</t>
  </si>
  <si>
    <t>Interplast Pipe 2"</t>
  </si>
  <si>
    <t>Reducer 3x2"</t>
  </si>
  <si>
    <t>Tee Swerve 3"</t>
  </si>
  <si>
    <t>Interplast Pipe 3"</t>
  </si>
  <si>
    <t xml:space="preserve">Carpenter - Part Labor </t>
  </si>
  <si>
    <t>Omnicide Disinfectant 5L</t>
  </si>
  <si>
    <t>Biosecurity</t>
  </si>
  <si>
    <t>Patholyte 5L</t>
  </si>
  <si>
    <t xml:space="preserve">Roofing Nails </t>
  </si>
  <si>
    <t>Roofing Sheet</t>
  </si>
  <si>
    <t>1/4 Plywood</t>
  </si>
  <si>
    <t xml:space="preserve">Batteries for scale </t>
  </si>
  <si>
    <t>Regulatory Expenses</t>
  </si>
  <si>
    <t xml:space="preserve">Sponge </t>
  </si>
  <si>
    <t>Brake Pads-T/Hilux(GE-8785-20)</t>
  </si>
  <si>
    <t>Repairs/Maintenance</t>
  </si>
  <si>
    <t xml:space="preserve">Road Worthy T-Hilux GE-8785-20 </t>
  </si>
  <si>
    <t>Insurance</t>
  </si>
  <si>
    <t xml:space="preserve">Nails </t>
  </si>
  <si>
    <t xml:space="preserve">1/4 Plywood </t>
  </si>
  <si>
    <t xml:space="preserve">2x4 Wood </t>
  </si>
  <si>
    <t xml:space="preserve">2x3 Wood </t>
  </si>
  <si>
    <t>Board</t>
  </si>
  <si>
    <t xml:space="preserve">Vet for 3rd Newcastle Vaccination </t>
  </si>
  <si>
    <t>Veterinary visits</t>
  </si>
  <si>
    <t>AminTotal 1kg</t>
  </si>
  <si>
    <t>Supplements</t>
  </si>
  <si>
    <t>Multi Amino M</t>
  </si>
  <si>
    <t>Vitamins</t>
  </si>
  <si>
    <t xml:space="preserve">Prepaid </t>
  </si>
  <si>
    <t>Electricity</t>
  </si>
  <si>
    <t xml:space="preserve">3rd Newcastle Vaccine </t>
  </si>
  <si>
    <t xml:space="preserve">Syringe for Vaccination </t>
  </si>
  <si>
    <t>Medications</t>
  </si>
  <si>
    <t xml:space="preserve">Pentrep </t>
  </si>
  <si>
    <t xml:space="preserve">Koudijs Broiler Grower </t>
  </si>
  <si>
    <t xml:space="preserve">Oxytetravet aerosol </t>
  </si>
  <si>
    <t xml:space="preserve">Patholyte </t>
  </si>
  <si>
    <t xml:space="preserve">D4+ Disinfectant </t>
  </si>
  <si>
    <t xml:space="preserve">Light Switch </t>
  </si>
  <si>
    <t xml:space="preserve">Electricals </t>
  </si>
  <si>
    <t>Light Bulbs</t>
  </si>
  <si>
    <t xml:space="preserve">Bulbs </t>
  </si>
  <si>
    <t xml:space="preserve">Fuel for Chicken Deliveries </t>
  </si>
  <si>
    <t>Broiler - Set B</t>
  </si>
  <si>
    <t xml:space="preserve">Momo Charges over 6 months </t>
  </si>
  <si>
    <t>Foolscap Note Book</t>
  </si>
  <si>
    <t xml:space="preserve">Broom </t>
  </si>
  <si>
    <t>Cleaning/Disinfection</t>
  </si>
  <si>
    <t xml:space="preserve">Vaccination Help and refreshment </t>
  </si>
  <si>
    <t>Wages</t>
  </si>
  <si>
    <t xml:space="preserve">Fuel for Aboboyaa </t>
  </si>
  <si>
    <t>Fuel/Lubricants</t>
  </si>
  <si>
    <t>Pentrep</t>
  </si>
  <si>
    <t xml:space="preserve">Tei - Salary for December </t>
  </si>
  <si>
    <t xml:space="preserve">Fuel for Farm Rounds </t>
  </si>
  <si>
    <t xml:space="preserve">Okunka - EOY Bonus </t>
  </si>
  <si>
    <t xml:space="preserve">Okunka - Salary </t>
  </si>
  <si>
    <t xml:space="preserve">Osabu - EOY Bonus </t>
  </si>
  <si>
    <t>Osabu - Salary</t>
  </si>
  <si>
    <t xml:space="preserve">Frank - EOY Bonus </t>
  </si>
  <si>
    <t xml:space="preserve">Vanessa - EOY Bonus </t>
  </si>
  <si>
    <t xml:space="preserve">Frank - Salary </t>
  </si>
  <si>
    <t xml:space="preserve">Vanessa - Salary </t>
  </si>
  <si>
    <t xml:space="preserve">Matured Broilers </t>
  </si>
  <si>
    <t>Biological Asset</t>
  </si>
  <si>
    <t>2nd Fowl Pox Vaccine</t>
  </si>
  <si>
    <t>Slaughtering Help</t>
  </si>
  <si>
    <t>Packaging</t>
  </si>
  <si>
    <t xml:space="preserve">Charcoal </t>
  </si>
  <si>
    <t xml:space="preserve">Sankofa Layer Mash </t>
  </si>
  <si>
    <t xml:space="preserve">Dressing Help </t>
  </si>
  <si>
    <t xml:space="preserve">Chicken </t>
  </si>
  <si>
    <t xml:space="preserve">Slaughtering Services </t>
  </si>
  <si>
    <t xml:space="preserve">Zip locs and Margarine Rubber </t>
  </si>
  <si>
    <t xml:space="preserve">Masking Tape </t>
  </si>
  <si>
    <t xml:space="preserve">Dursban </t>
  </si>
  <si>
    <t xml:space="preserve">Weedicide Nwura Nwura </t>
  </si>
  <si>
    <t>Sulpharidine WSP</t>
  </si>
  <si>
    <t xml:space="preserve">Broiler Finisher Pellet </t>
  </si>
  <si>
    <t>Koudijs Developer Mash</t>
  </si>
  <si>
    <t>Brake Repair and Servicing of Aboboyaa</t>
  </si>
  <si>
    <t xml:space="preserve">Battery for Generator </t>
  </si>
  <si>
    <t>Spare Parts purchase</t>
  </si>
  <si>
    <t>Tei - November Salary</t>
  </si>
  <si>
    <t xml:space="preserve">Koudijs Broiler Finisher </t>
  </si>
  <si>
    <t xml:space="preserve">Koudijs Grower Mash </t>
  </si>
  <si>
    <t>Koudijs Layer 1 Mash</t>
  </si>
  <si>
    <t>Farm Help - Osabu</t>
  </si>
  <si>
    <t xml:space="preserve">Farm Help - Okunka </t>
  </si>
  <si>
    <t>Slaughtering Help (Maa B/Augue)</t>
  </si>
  <si>
    <t>Slaughtering Services</t>
  </si>
  <si>
    <t xml:space="preserve">Margarine Rubber </t>
  </si>
  <si>
    <t xml:space="preserve">Solution Tape with dispenser </t>
  </si>
  <si>
    <t>Mosquito Coil</t>
  </si>
  <si>
    <t xml:space="preserve">Tei- Fuel for Farm Rounds </t>
  </si>
  <si>
    <t>Pack of Matches</t>
  </si>
  <si>
    <t xml:space="preserve">Charcoal for Slaughtering </t>
  </si>
  <si>
    <t xml:space="preserve">Gas for Packaging </t>
  </si>
  <si>
    <t xml:space="preserve">Aboboyaa fuel </t>
  </si>
  <si>
    <t xml:space="preserve">Sweeping Brush </t>
  </si>
  <si>
    <t>Frank - Salary (11/2025)</t>
  </si>
  <si>
    <t>Vanessa-Salary (12/2025)</t>
  </si>
  <si>
    <t xml:space="preserve">Ga West Municipal Assembly Taxes </t>
  </si>
  <si>
    <t>Taxes</t>
  </si>
  <si>
    <t xml:space="preserve">Lasota </t>
  </si>
  <si>
    <t>Cypervet 12% 1L</t>
  </si>
  <si>
    <t>Colvit 1kg</t>
  </si>
  <si>
    <t xml:space="preserve">Koudijs Broiler Grower Pellet </t>
  </si>
  <si>
    <t xml:space="preserve">Koudijs Layer Grower Mash </t>
  </si>
  <si>
    <t xml:space="preserve">Egg Crates </t>
  </si>
  <si>
    <t>Amin'Total</t>
  </si>
  <si>
    <t xml:space="preserve">Patholyte Disinfectant </t>
  </si>
  <si>
    <t xml:space="preserve">Clips </t>
  </si>
  <si>
    <t>Cable for Sec Cams</t>
  </si>
  <si>
    <t xml:space="preserve">Nwura Nwura </t>
  </si>
  <si>
    <t>Scrapper</t>
  </si>
  <si>
    <t xml:space="preserve">Refreshment after Vaccination </t>
  </si>
  <si>
    <t xml:space="preserve">Disposable Gloves </t>
  </si>
  <si>
    <t xml:space="preserve">Nose Mask </t>
  </si>
  <si>
    <t xml:space="preserve">2nd Gumboro Vaccine </t>
  </si>
  <si>
    <t xml:space="preserve">1st Fowl Pox Vaccine </t>
  </si>
  <si>
    <t>Kepromec Oral</t>
  </si>
  <si>
    <t xml:space="preserve">Layer Grower Mash </t>
  </si>
  <si>
    <t xml:space="preserve">Tei Farm Rounds </t>
  </si>
  <si>
    <t xml:space="preserve">Tei Salary for October </t>
  </si>
  <si>
    <t xml:space="preserve">Koudijs Chick Starter </t>
  </si>
  <si>
    <t xml:space="preserve">Plumber - Labor </t>
  </si>
  <si>
    <t xml:space="preserve">S 100 Glue </t>
  </si>
  <si>
    <t>PVC Bend 2"</t>
  </si>
  <si>
    <t>PVC Swerve Tee</t>
  </si>
  <si>
    <t>PVC Pipe 2"</t>
  </si>
  <si>
    <t xml:space="preserve">Mattress </t>
  </si>
  <si>
    <t>Accomodation</t>
  </si>
  <si>
    <t>Foam</t>
  </si>
  <si>
    <t xml:space="preserve">1st Newcastle Vaccine </t>
  </si>
  <si>
    <t xml:space="preserve">2nd New Castle Vaccine </t>
  </si>
  <si>
    <t xml:space="preserve">Nose mask </t>
  </si>
  <si>
    <t xml:space="preserve">Fuel for Generator </t>
  </si>
  <si>
    <t>Day-Olds - Broilers</t>
  </si>
  <si>
    <t>Cypervet 12% EC</t>
  </si>
  <si>
    <t xml:space="preserve">Koudijs Broiler Starter </t>
  </si>
  <si>
    <t xml:space="preserve">Gun for Nabsac </t>
  </si>
  <si>
    <t xml:space="preserve">Nabsac </t>
  </si>
  <si>
    <t>Generator Servicing and Repair</t>
  </si>
  <si>
    <t xml:space="preserve">Richard Hospital Bills </t>
  </si>
  <si>
    <t xml:space="preserve">Staff Treatment </t>
  </si>
  <si>
    <t>Oxytetravet</t>
  </si>
  <si>
    <t xml:space="preserve">Dicalcium Phosphate </t>
  </si>
  <si>
    <t xml:space="preserve">1st Gumboro Vaccine </t>
  </si>
  <si>
    <t>Rechargeable Bulbs</t>
  </si>
  <si>
    <t>Bulbs</t>
  </si>
  <si>
    <t>Neoxyvit</t>
  </si>
  <si>
    <t>Sulpharidine WS</t>
  </si>
  <si>
    <t>Koudijs Broiler Starter</t>
  </si>
  <si>
    <t xml:space="preserve">Galdus Magic Feed </t>
  </si>
  <si>
    <t>Broom</t>
  </si>
  <si>
    <t xml:space="preserve">Day-Olds Transportation </t>
  </si>
  <si>
    <t>Albenol-100 (Dewormer)</t>
  </si>
  <si>
    <t xml:space="preserve">Gluco-Vet C </t>
  </si>
  <si>
    <t>Sulpharidine - Cocci</t>
  </si>
  <si>
    <t>Aliseryl WS (Antibi/Vit)</t>
  </si>
  <si>
    <t xml:space="preserve">MultiAmino M </t>
  </si>
  <si>
    <t xml:space="preserve">Nipples for Drinkers </t>
  </si>
  <si>
    <t>Cages</t>
  </si>
  <si>
    <t xml:space="preserve">Plates for Droppings </t>
  </si>
  <si>
    <t>1st Gumboro</t>
  </si>
  <si>
    <t>Prepaid</t>
  </si>
  <si>
    <t xml:space="preserve">Koudijs Galdus Magic Feed </t>
  </si>
  <si>
    <t>Koudijs Pre-Layer Mash</t>
  </si>
  <si>
    <t xml:space="preserve">Cage Repairs </t>
  </si>
  <si>
    <t xml:space="preserve">Farm Rounds </t>
  </si>
  <si>
    <t xml:space="preserve">Tei Salary </t>
  </si>
  <si>
    <t>Richard Salary</t>
  </si>
  <si>
    <t xml:space="preserve">Transporting Day olds </t>
  </si>
  <si>
    <t>Gluco-Vet C</t>
  </si>
  <si>
    <t>Koudijs Galdus Magic Feed</t>
  </si>
  <si>
    <t xml:space="preserve">Gastian Violet </t>
  </si>
  <si>
    <t>Leveling - Labor</t>
  </si>
  <si>
    <t>Gastian Violet</t>
  </si>
  <si>
    <t>Compound leveling - Labor (Part)</t>
  </si>
  <si>
    <t>Dursban</t>
  </si>
  <si>
    <t xml:space="preserve">Turpentine </t>
  </si>
  <si>
    <t xml:space="preserve">Brush </t>
  </si>
  <si>
    <t xml:space="preserve">Painter - Labor </t>
  </si>
  <si>
    <t xml:space="preserve">Electrician Labor </t>
  </si>
  <si>
    <t xml:space="preserve">Motor Key Repair </t>
  </si>
  <si>
    <t>Repairs</t>
  </si>
  <si>
    <t xml:space="preserve">Plates for cages </t>
  </si>
  <si>
    <t xml:space="preserve">Brooder Lamp Holder </t>
  </si>
  <si>
    <t>Brooder Lamp</t>
  </si>
  <si>
    <t>Farm Help</t>
  </si>
  <si>
    <t xml:space="preserve">Detergent Madar </t>
  </si>
  <si>
    <t>MultiAmino M</t>
  </si>
  <si>
    <t xml:space="preserve">Black Tape </t>
  </si>
  <si>
    <t>Lamp Holders</t>
  </si>
  <si>
    <t xml:space="preserve">RR Cable </t>
  </si>
  <si>
    <t>Servicing for Aboboyaa</t>
  </si>
  <si>
    <t xml:space="preserve">Fuel - Generator </t>
  </si>
  <si>
    <t xml:space="preserve">Vet for Vaccination </t>
  </si>
  <si>
    <t>Lasota</t>
  </si>
  <si>
    <t>Lastota</t>
  </si>
  <si>
    <t>Salt</t>
  </si>
  <si>
    <t>Screws</t>
  </si>
  <si>
    <t>36 W Bulb</t>
  </si>
  <si>
    <t>25 W Bulb</t>
  </si>
  <si>
    <t>Black Tape</t>
  </si>
  <si>
    <t>1.5 RR Cable</t>
  </si>
  <si>
    <t xml:space="preserve">2 Gun Switch </t>
  </si>
  <si>
    <t xml:space="preserve">3 Gun Switch </t>
  </si>
  <si>
    <t>Angle Lamp Holder</t>
  </si>
  <si>
    <t>Straight Lamp Holder</t>
  </si>
  <si>
    <t>3 x 3 Pattress Box</t>
  </si>
  <si>
    <t>3 x 6 Pattress Box</t>
  </si>
  <si>
    <t xml:space="preserve">13 Double Socket </t>
  </si>
  <si>
    <t>Carpenter - Labor</t>
  </si>
  <si>
    <t>Sankofa Layer Mash</t>
  </si>
  <si>
    <t>Maridav CRD Stop</t>
  </si>
  <si>
    <t xml:space="preserve">Tei - Farm Rounds </t>
  </si>
  <si>
    <t xml:space="preserve">Roofing Sheets and accessories </t>
  </si>
  <si>
    <t xml:space="preserve">Carpenter - Labor </t>
  </si>
  <si>
    <t>Fuel</t>
  </si>
  <si>
    <t>Tower bolt big</t>
  </si>
  <si>
    <t>Tower bolt small</t>
  </si>
  <si>
    <t xml:space="preserve">Hinges </t>
  </si>
  <si>
    <t>350.54GB</t>
  </si>
  <si>
    <t>MTN Data</t>
  </si>
  <si>
    <t xml:space="preserve">Waterproof Cement </t>
  </si>
  <si>
    <t>Spring</t>
  </si>
  <si>
    <t>Rope</t>
  </si>
  <si>
    <t>Facial Board</t>
  </si>
  <si>
    <t xml:space="preserve">Wood 2x2 </t>
  </si>
  <si>
    <t xml:space="preserve">Ramping </t>
  </si>
  <si>
    <t xml:space="preserve">Aboboyaa Driver </t>
  </si>
  <si>
    <t>Aboboyaa - Fuel</t>
  </si>
  <si>
    <t xml:space="preserve">Big Mesh </t>
  </si>
  <si>
    <t>Buttons</t>
  </si>
  <si>
    <t xml:space="preserve">Cutting </t>
  </si>
  <si>
    <t>Wood 2x6</t>
  </si>
  <si>
    <t>Brush</t>
  </si>
  <si>
    <t xml:space="preserve">Burglar Proof Lock </t>
  </si>
  <si>
    <t xml:space="preserve">Cement </t>
  </si>
  <si>
    <t xml:space="preserve">Mason - Labor </t>
  </si>
  <si>
    <t xml:space="preserve">Day-old Broilers </t>
  </si>
  <si>
    <t>Broiler - SET B</t>
  </si>
  <si>
    <t>White Layer Dayolds</t>
  </si>
  <si>
    <t>Brown Layers Dayolds</t>
  </si>
  <si>
    <t>Mason - Labor</t>
  </si>
  <si>
    <t>Farm Help and Mawuko (Aboboyaa Driver)</t>
  </si>
  <si>
    <t>wages</t>
  </si>
  <si>
    <t>Electrode</t>
  </si>
  <si>
    <t>Welder - Labor</t>
  </si>
  <si>
    <t>Galvanized Pipe 3"</t>
  </si>
  <si>
    <t>Cutter</t>
  </si>
  <si>
    <t>Vaccination Help</t>
  </si>
  <si>
    <t xml:space="preserve">2nd Fowl Pox </t>
  </si>
  <si>
    <t>Cutting fee (wood)</t>
  </si>
  <si>
    <t>2x6 Wood</t>
  </si>
  <si>
    <t>Mason Labor (Part)</t>
  </si>
  <si>
    <t>Filling Gravels</t>
  </si>
  <si>
    <t>Daddy - Fuel</t>
  </si>
  <si>
    <t xml:space="preserve">Anti Rust Paint </t>
  </si>
  <si>
    <t>Hinges 3"</t>
  </si>
  <si>
    <t>Hinges 4"</t>
  </si>
  <si>
    <t>Nails 1.5"</t>
  </si>
  <si>
    <t>Nails 2"</t>
  </si>
  <si>
    <t>Nails 2.5"</t>
  </si>
  <si>
    <t xml:space="preserve">Nails 4" </t>
  </si>
  <si>
    <t>Galvanized Pipes 3"</t>
  </si>
  <si>
    <t>Cement 42</t>
  </si>
  <si>
    <t>Blocks 5"</t>
  </si>
  <si>
    <t>Chippings</t>
  </si>
  <si>
    <t>Sand</t>
  </si>
  <si>
    <t>Pallets</t>
  </si>
  <si>
    <t>Others</t>
  </si>
  <si>
    <t>Piperin</t>
  </si>
  <si>
    <t>Penstrep powder</t>
  </si>
  <si>
    <t>Egg crates</t>
  </si>
  <si>
    <t>Saw dust</t>
  </si>
  <si>
    <t xml:space="preserve">Coolant for Tricycle </t>
  </si>
  <si>
    <t xml:space="preserve">Bike Driver </t>
  </si>
  <si>
    <t xml:space="preserve">Fuel for Tricycle </t>
  </si>
  <si>
    <t xml:space="preserve">Registration for Tricycle </t>
  </si>
  <si>
    <t>Motor Vehicle</t>
  </si>
  <si>
    <t>Tricycle (Apsonic VIP)</t>
  </si>
  <si>
    <t>Fuel - Farm Rounds</t>
  </si>
  <si>
    <t>Tei - Salary</t>
  </si>
  <si>
    <t>Richard - Salary</t>
  </si>
  <si>
    <t xml:space="preserve">Tips for manure clearing </t>
  </si>
  <si>
    <t xml:space="preserve">Transportation from Nsawam </t>
  </si>
  <si>
    <t>Transportationn</t>
  </si>
  <si>
    <t>Rodenticides</t>
  </si>
  <si>
    <t xml:space="preserve">Refreshments and tips for extra hands </t>
  </si>
  <si>
    <t>Overtime</t>
  </si>
  <si>
    <t xml:space="preserve">Manure Clearing </t>
  </si>
  <si>
    <t>Gloves</t>
  </si>
  <si>
    <t>Delivery from Nsawam</t>
  </si>
  <si>
    <t xml:space="preserve">Nemovit WS </t>
  </si>
  <si>
    <t>Koudijs Grower Mash</t>
  </si>
  <si>
    <t>Weedicide</t>
  </si>
  <si>
    <t>Nabsac Handle</t>
  </si>
  <si>
    <t>Electrician - Labor</t>
  </si>
  <si>
    <t xml:space="preserve">S100 Glue </t>
  </si>
  <si>
    <t>PVC Pipe</t>
  </si>
  <si>
    <t>RR 10mm Cable</t>
  </si>
  <si>
    <t>Welder</t>
  </si>
  <si>
    <t>Clips</t>
  </si>
  <si>
    <t>Fan Hooks</t>
  </si>
  <si>
    <t xml:space="preserve">AC - Labor </t>
  </si>
  <si>
    <t xml:space="preserve">Items Transportation </t>
  </si>
  <si>
    <t>Bends</t>
  </si>
  <si>
    <t>Hammer Flex Tape</t>
  </si>
  <si>
    <t>Quarter Hammer Flex</t>
  </si>
  <si>
    <t>1/2” Hanmer Flex</t>
  </si>
  <si>
    <t>Quarter Pipe</t>
  </si>
  <si>
    <t>1/2” Copper - Pipe</t>
  </si>
  <si>
    <t xml:space="preserve">2.5 x 3 </t>
  </si>
  <si>
    <t xml:space="preserve">AC Bracket </t>
  </si>
  <si>
    <t xml:space="preserve">50x100 Trunking </t>
  </si>
  <si>
    <t xml:space="preserve">Koudijs Grower mash </t>
  </si>
  <si>
    <t>Painter - Labor</t>
  </si>
  <si>
    <t>Multi amino - M</t>
  </si>
  <si>
    <t>Amprocox WS</t>
  </si>
  <si>
    <t xml:space="preserve">Painter - Labor part </t>
  </si>
  <si>
    <t>Tiler - Labor</t>
  </si>
  <si>
    <t>PVC pipe</t>
  </si>
  <si>
    <t>3x3 Conduit box</t>
  </si>
  <si>
    <t>TV Socket</t>
  </si>
  <si>
    <t>13 D Socket</t>
  </si>
  <si>
    <t>2 Pole 13v</t>
  </si>
  <si>
    <t>M / 13v</t>
  </si>
  <si>
    <t>Stran</t>
  </si>
  <si>
    <t>Clamp</t>
  </si>
  <si>
    <t>Earth Rod</t>
  </si>
  <si>
    <t>Angle</t>
  </si>
  <si>
    <t>Sockets</t>
  </si>
  <si>
    <t>3 Gun Switch</t>
  </si>
  <si>
    <t>1 Gun Switch</t>
  </si>
  <si>
    <t>Panel Lamps 6 W</t>
  </si>
  <si>
    <t>Panel lamps 12 W</t>
  </si>
  <si>
    <t>Lamp 150W</t>
  </si>
  <si>
    <t xml:space="preserve">Screws </t>
  </si>
  <si>
    <t>4mm Cable</t>
  </si>
  <si>
    <t>Ceiling Fan</t>
  </si>
  <si>
    <t>PVC Tee 2”</t>
  </si>
  <si>
    <t>Plumber - Labor</t>
  </si>
  <si>
    <t>Silicon Seal</t>
  </si>
  <si>
    <t>S 100 Glue</t>
  </si>
  <si>
    <t>Basin Tap</t>
  </si>
  <si>
    <t>Pipe 2”</t>
  </si>
  <si>
    <t>PVC Elbow 2”x45</t>
  </si>
  <si>
    <t>PVC Elbow 2”</t>
  </si>
  <si>
    <t xml:space="preserve">Sprayer - Labor </t>
  </si>
  <si>
    <t xml:space="preserve">Thinner </t>
  </si>
  <si>
    <t xml:space="preserve">Lacker </t>
  </si>
  <si>
    <t>2L Puttyfiller</t>
  </si>
  <si>
    <t>Sunpaper</t>
  </si>
  <si>
    <t>10L Layland Emulsion</t>
  </si>
  <si>
    <t>20L Layland Emulsion</t>
  </si>
  <si>
    <t xml:space="preserve">Tiles </t>
  </si>
  <si>
    <t>Floor Drain</t>
  </si>
  <si>
    <t>Tiles Delivery</t>
  </si>
  <si>
    <t xml:space="preserve">Fuel - Farm Rounds </t>
  </si>
  <si>
    <t xml:space="preserve">Richard - Salary for June </t>
  </si>
  <si>
    <t xml:space="preserve">Glassman - Labor </t>
  </si>
  <si>
    <t xml:space="preserve">Sliding Glass Materials </t>
  </si>
  <si>
    <t>Oil Paint</t>
  </si>
  <si>
    <t xml:space="preserve">Buttons </t>
  </si>
  <si>
    <t>Masking Tape</t>
  </si>
  <si>
    <t>Thinner</t>
  </si>
  <si>
    <t xml:space="preserve">Roller </t>
  </si>
  <si>
    <t>Nails 1 1/2”</t>
  </si>
  <si>
    <t>Nails 1”</t>
  </si>
  <si>
    <t>Net</t>
  </si>
  <si>
    <t xml:space="preserve">4 Blade Frame </t>
  </si>
  <si>
    <t>8 Blade Frame</t>
  </si>
  <si>
    <t>Louvre Blades Tinted 3”</t>
  </si>
  <si>
    <t>Louvre Blades Tinted 2"</t>
  </si>
  <si>
    <t>Fuel - Gen</t>
  </si>
  <si>
    <t>Feed Delivery From Nsawam</t>
  </si>
  <si>
    <t>Feed Purchase</t>
  </si>
  <si>
    <t>Doors and Panels Delivery</t>
  </si>
  <si>
    <t xml:space="preserve">Pipes and Fittings </t>
  </si>
  <si>
    <t>Basin Tap 1/2</t>
  </si>
  <si>
    <t>Chrome Wall Tap</t>
  </si>
  <si>
    <t>Shower Arm</t>
  </si>
  <si>
    <t>W/C Complete</t>
  </si>
  <si>
    <t xml:space="preserve">Rat Killer </t>
  </si>
  <si>
    <t>Panel Nails</t>
  </si>
  <si>
    <t>Hinches</t>
  </si>
  <si>
    <t xml:space="preserve">Door Locks - Washrooms </t>
  </si>
  <si>
    <t>Door locks - Main Doors</t>
  </si>
  <si>
    <t>Panel</t>
  </si>
  <si>
    <t>Doors</t>
  </si>
  <si>
    <t xml:space="preserve">Tiles Delivery </t>
  </si>
  <si>
    <t>Regulator</t>
  </si>
  <si>
    <t>Gas Hose</t>
  </si>
  <si>
    <t xml:space="preserve">Cement delivery </t>
  </si>
  <si>
    <t>Chemical</t>
  </si>
  <si>
    <t>Grout</t>
  </si>
  <si>
    <t>Tiles 60x120</t>
  </si>
  <si>
    <t>Tiles 60x60</t>
  </si>
  <si>
    <t>Tiles 40x40</t>
  </si>
  <si>
    <t>Tiles 25x40</t>
  </si>
  <si>
    <t>Cutlass</t>
  </si>
  <si>
    <t>Foam for Cleaning Feeders</t>
  </si>
  <si>
    <t>Nab sac Belt</t>
  </si>
  <si>
    <t xml:space="preserve">Gloves </t>
  </si>
  <si>
    <t xml:space="preserve">2x2 Wood </t>
  </si>
  <si>
    <t>Iron Rod 12mm and Cutting</t>
  </si>
  <si>
    <t xml:space="preserve">Corner Mold </t>
  </si>
  <si>
    <t xml:space="preserve">Feed Delivery from Adoagyiri </t>
  </si>
  <si>
    <t>Delivery of T&amp;G and Wood</t>
  </si>
  <si>
    <t>Corner mode</t>
  </si>
  <si>
    <t>T&amp;G</t>
  </si>
  <si>
    <t>Nails</t>
  </si>
  <si>
    <t>Wood 2x2</t>
  </si>
  <si>
    <t>10mm2 Cable</t>
  </si>
  <si>
    <t>TV Cable</t>
  </si>
  <si>
    <t>2.5mm RR Cable</t>
  </si>
  <si>
    <t>1.5mm RR Cable</t>
  </si>
  <si>
    <t xml:space="preserve">Iron Rod Cutting and Delivery </t>
  </si>
  <si>
    <t xml:space="preserve">Iron Rod </t>
  </si>
  <si>
    <t>Vitamino</t>
  </si>
  <si>
    <t>Glucovet C</t>
  </si>
  <si>
    <t>Galdus Magic Feed</t>
  </si>
  <si>
    <t>Mesh</t>
  </si>
  <si>
    <t>Iron Rod 12mm</t>
  </si>
  <si>
    <t>Kitchen sink</t>
  </si>
  <si>
    <t xml:space="preserve">Gas Burner </t>
  </si>
  <si>
    <t>Burner</t>
  </si>
  <si>
    <t>Cement</t>
  </si>
  <si>
    <t>Transportation from Adoagyiri to Kotoku</t>
  </si>
  <si>
    <t>Koudijs Layer Grower Mash</t>
  </si>
  <si>
    <t>Crates - Pullets</t>
  </si>
  <si>
    <t>Chick Starter</t>
  </si>
  <si>
    <t>Data</t>
  </si>
  <si>
    <t>Internet data</t>
  </si>
  <si>
    <t>Amprocure</t>
  </si>
  <si>
    <t xml:space="preserve">Penstrep </t>
  </si>
  <si>
    <t>Nwura Nwura weedicide</t>
  </si>
  <si>
    <t>Burglar Proof - Material Cost</t>
  </si>
  <si>
    <t>Prekese</t>
  </si>
  <si>
    <t>Moringa Powder</t>
  </si>
  <si>
    <t>Dayolds T</t>
  </si>
  <si>
    <t xml:space="preserve">Planning and Cutting </t>
  </si>
  <si>
    <t>Wood 2x6”</t>
  </si>
  <si>
    <t xml:space="preserve">Sacs Sewing </t>
  </si>
  <si>
    <t>8 Way Main Switch</t>
  </si>
  <si>
    <t>3x6 Conduit Box</t>
  </si>
  <si>
    <t>3x3 Conduit Box</t>
  </si>
  <si>
    <t xml:space="preserve">PVC Pipe </t>
  </si>
  <si>
    <t>Glucovet</t>
  </si>
  <si>
    <t>Ampivite</t>
  </si>
  <si>
    <t>Metiositol</t>
  </si>
  <si>
    <t xml:space="preserve">Transportation of Wood and Roofing sheets </t>
  </si>
  <si>
    <t xml:space="preserve">Rain Gutter Accessories </t>
  </si>
  <si>
    <t xml:space="preserve">Roofing Sheets </t>
  </si>
  <si>
    <t>Rod 1/4”</t>
  </si>
  <si>
    <t>Nails 2.5”</t>
  </si>
  <si>
    <t>Nails 3”</t>
  </si>
  <si>
    <t>Nail 4”</t>
  </si>
  <si>
    <t>Cutting Fee</t>
  </si>
  <si>
    <t>Wood</t>
  </si>
  <si>
    <t xml:space="preserve">Blocks </t>
  </si>
  <si>
    <t>Roofing Nails</t>
  </si>
  <si>
    <t>Refreshments and Tips (Cagemen and others)</t>
  </si>
  <si>
    <t>White thread for plumbing works on cages</t>
  </si>
  <si>
    <t>Nails 2”</t>
  </si>
  <si>
    <t>Oxytetravet Aerosol</t>
  </si>
  <si>
    <t>Crates for pullets</t>
  </si>
  <si>
    <t xml:space="preserve">Mason Labor </t>
  </si>
  <si>
    <t xml:space="preserve">Farm Help- Kwaku </t>
  </si>
  <si>
    <t xml:space="preserve">Plumbing works for cages </t>
  </si>
  <si>
    <t>Tanks</t>
  </si>
  <si>
    <t xml:space="preserve">Tank Stand Correction </t>
  </si>
  <si>
    <t>Stones - Chippings</t>
  </si>
  <si>
    <t xml:space="preserve">Steel Bender - Labor </t>
  </si>
  <si>
    <t>Iron Rods Delivery</t>
  </si>
  <si>
    <t>Binding Wire</t>
  </si>
  <si>
    <t xml:space="preserve">Iron Rod 3/8 </t>
  </si>
  <si>
    <t>Iron Rod 12mm for beams</t>
  </si>
  <si>
    <t>Nails 3” and 4”</t>
  </si>
  <si>
    <t xml:space="preserve">Transporting wood </t>
  </si>
  <si>
    <t xml:space="preserve">Cutting of wood </t>
  </si>
  <si>
    <t>Bamboo</t>
  </si>
  <si>
    <t xml:space="preserve">Board </t>
  </si>
  <si>
    <t xml:space="preserve">Rings and binding for Iron rod </t>
  </si>
  <si>
    <t>Iron Rod</t>
  </si>
  <si>
    <t>Delivery (Tank Stand)</t>
  </si>
  <si>
    <t>Tank Stand</t>
  </si>
  <si>
    <t>Tony - Salary</t>
  </si>
  <si>
    <t>Electrician Labor</t>
  </si>
  <si>
    <t xml:space="preserve">Transport from Accra to purchase underground cable </t>
  </si>
  <si>
    <t xml:space="preserve">Underground Cable and Accessories </t>
  </si>
  <si>
    <t>Battery Cage</t>
  </si>
  <si>
    <t>Transporting Rods</t>
  </si>
  <si>
    <t>Binding wire and Binder Labor</t>
  </si>
  <si>
    <t>Blocks</t>
  </si>
  <si>
    <t>Mason Labor</t>
  </si>
  <si>
    <t>Carpenter Labor</t>
  </si>
  <si>
    <t>Day olds from Kuipers</t>
  </si>
  <si>
    <t xml:space="preserve">Roofing cutter </t>
  </si>
  <si>
    <t xml:space="preserve">Sand </t>
  </si>
  <si>
    <t>Carpenter Labor - Part</t>
  </si>
  <si>
    <t xml:space="preserve">Daddy fuel </t>
  </si>
  <si>
    <t xml:space="preserve">Transporting wood items </t>
  </si>
  <si>
    <t>Planning and Cutting</t>
  </si>
  <si>
    <t xml:space="preserve">Facial Board </t>
  </si>
  <si>
    <t>Nails 2.5”, 3” and 4”</t>
  </si>
  <si>
    <t>IBR Roofing Sheets (0.4)</t>
  </si>
  <si>
    <t>Machine Oil</t>
  </si>
  <si>
    <t>Padlock</t>
  </si>
  <si>
    <t>Other</t>
  </si>
  <si>
    <t xml:space="preserve">Foam </t>
  </si>
  <si>
    <t>Administration</t>
  </si>
  <si>
    <t>Vent Cup 4”</t>
  </si>
  <si>
    <t>Bend 4”</t>
  </si>
  <si>
    <t>Bend 2”</t>
  </si>
  <si>
    <t>PPR Reducer 1*3/4”</t>
  </si>
  <si>
    <t>PPR Tee 1/2”</t>
  </si>
  <si>
    <t>PPR V/Socket 3/4”</t>
  </si>
  <si>
    <t>PPR Pipe 3/4”</t>
  </si>
  <si>
    <t>PVC Pipe 3”</t>
  </si>
  <si>
    <t>PVC Pipe 4”</t>
  </si>
  <si>
    <t>PVC Tee 3”</t>
  </si>
  <si>
    <t>PPR Pipe 1/2”</t>
  </si>
  <si>
    <t>PPR F/Tee 1/2”</t>
  </si>
  <si>
    <t>PPR Elbow 3/4”</t>
  </si>
  <si>
    <t>PPR</t>
  </si>
  <si>
    <t>PPR F/Elbow 1/2”</t>
  </si>
  <si>
    <t>PPR Valve Socket 3/4”</t>
  </si>
  <si>
    <t>K55 3/4”</t>
  </si>
  <si>
    <t>Chrome Stop Cock 1/2”</t>
  </si>
  <si>
    <t>Bracket 4”</t>
  </si>
  <si>
    <t>Stickers for FDA</t>
  </si>
  <si>
    <t>Advertising</t>
  </si>
  <si>
    <t xml:space="preserve">Derrick - Labor </t>
  </si>
  <si>
    <t>Mason - Part Pay</t>
  </si>
  <si>
    <t>S 100- Glue</t>
  </si>
  <si>
    <t xml:space="preserve">Transportation </t>
  </si>
  <si>
    <t>Iron Rods and Binding</t>
  </si>
  <si>
    <t xml:space="preserve">5” Solid Dust Blocks </t>
  </si>
  <si>
    <t>Ralph</t>
  </si>
  <si>
    <t xml:space="preserve">Delivery from Nsawam to kotoku </t>
  </si>
  <si>
    <t>Flask for vaccine</t>
  </si>
  <si>
    <t>Vet for Vaccination</t>
  </si>
  <si>
    <t>3rd Newcastle Vaccine</t>
  </si>
  <si>
    <t>Syringe for 3rd Newcastle Vacc.</t>
  </si>
  <si>
    <t>Momo charges</t>
  </si>
  <si>
    <t>Slaughtering services</t>
  </si>
  <si>
    <t>Broiler - SET A</t>
  </si>
  <si>
    <t>Multi Amino M 1kg</t>
  </si>
  <si>
    <t xml:space="preserve">Tony (New Guy)- Send Off Package </t>
  </si>
  <si>
    <t>Duster</t>
  </si>
  <si>
    <t xml:space="preserve">Marker </t>
  </si>
  <si>
    <t>Delivery of scale and thermometer from kasoa</t>
  </si>
  <si>
    <t>Thermometer</t>
  </si>
  <si>
    <t>Eggs Scale</t>
  </si>
  <si>
    <t>Egg Scale</t>
  </si>
  <si>
    <t xml:space="preserve">White Marker Board </t>
  </si>
  <si>
    <t>Marker Boards</t>
  </si>
  <si>
    <t>Brooms</t>
  </si>
  <si>
    <t>Penstrep</t>
  </si>
  <si>
    <t>Amprolium 300 WS</t>
  </si>
  <si>
    <t>Koudijs Broiler Grower</t>
  </si>
  <si>
    <t>Nwura Nwura</t>
  </si>
  <si>
    <t>Fuel-Farm Rounds</t>
  </si>
  <si>
    <t>Tei - March</t>
  </si>
  <si>
    <t xml:space="preserve">Salary - Raphael </t>
  </si>
  <si>
    <t>Manure clearing</t>
  </si>
  <si>
    <t>Pen-Strep Powder</t>
  </si>
  <si>
    <t xml:space="preserve">Environmental Agency </t>
  </si>
  <si>
    <t xml:space="preserve">Rubber </t>
  </si>
  <si>
    <t>Layer Developer Mash</t>
  </si>
  <si>
    <t>Broilers Grower Pellet</t>
  </si>
  <si>
    <t xml:space="preserve">Fixing of tyres, Balancing and Alignment </t>
  </si>
  <si>
    <t>Tyres for kia morning(HA-1679-19)</t>
  </si>
  <si>
    <t xml:space="preserve">Battery Cages </t>
  </si>
  <si>
    <t>Fowl Pox Vaccine</t>
  </si>
  <si>
    <t>Maridav Amprocox</t>
  </si>
  <si>
    <t xml:space="preserve">Developer Mash </t>
  </si>
  <si>
    <t>Developer Mash</t>
  </si>
  <si>
    <t>Delivery from kasoa to lapaz</t>
  </si>
  <si>
    <t xml:space="preserve">Debeaking Machine </t>
  </si>
  <si>
    <t>Debeaking Machine</t>
  </si>
  <si>
    <t>Amprolium 300 1kg</t>
  </si>
  <si>
    <t>Tetracolivit 1kg</t>
  </si>
  <si>
    <t>Broiler Finisher Pellet</t>
  </si>
  <si>
    <t>Layer Grower Mash</t>
  </si>
  <si>
    <t>2" PVC Pipe</t>
  </si>
  <si>
    <t>Pentrep Powder</t>
  </si>
  <si>
    <t>Broiler Grower Pellet</t>
  </si>
  <si>
    <t xml:space="preserve">Salary - February </t>
  </si>
  <si>
    <t>2 Newcastle Vacc</t>
  </si>
  <si>
    <t>Vaccins</t>
  </si>
  <si>
    <t>TTransportation</t>
  </si>
  <si>
    <t>Help from Bubiashie</t>
  </si>
  <si>
    <t xml:space="preserve">Pin for Vaccination </t>
  </si>
  <si>
    <t>1st Fowl Pox Vaccine</t>
  </si>
  <si>
    <t>2nd Gumboro Vaccine</t>
  </si>
  <si>
    <t xml:space="preserve">Med - Penstrep </t>
  </si>
  <si>
    <t>Sweeping Brush</t>
  </si>
  <si>
    <t>1st Newcastle Vacccine</t>
  </si>
  <si>
    <t>Feed - Adoagyiri to Kotoku</t>
  </si>
  <si>
    <t>Amprocure 1kg</t>
  </si>
  <si>
    <t>Mediction</t>
  </si>
  <si>
    <t xml:space="preserve">1st Gumboro Vacc </t>
  </si>
  <si>
    <t>Salary for January</t>
  </si>
  <si>
    <t>Glucose</t>
  </si>
  <si>
    <t xml:space="preserve">Vitamines </t>
  </si>
  <si>
    <t xml:space="preserve">Sac Sewing </t>
  </si>
  <si>
    <t xml:space="preserve">2nd Newcastle Vaccination </t>
  </si>
  <si>
    <t xml:space="preserve">Momo Charge for day-old payment </t>
  </si>
  <si>
    <t>Purchase of Day-Old Broilers</t>
  </si>
  <si>
    <t xml:space="preserve">Transporting Farm Materials </t>
  </si>
  <si>
    <t>Farm Rounds</t>
  </si>
  <si>
    <t>Charcoal</t>
  </si>
  <si>
    <t>Binding wire</t>
  </si>
  <si>
    <t>Scale</t>
  </si>
  <si>
    <t>Date Issued</t>
  </si>
  <si>
    <t>Imprest Amount</t>
  </si>
  <si>
    <t>Imprest Account</t>
  </si>
  <si>
    <t>Purpose Description</t>
  </si>
  <si>
    <t>Egg Sales</t>
  </si>
  <si>
    <t>Operational Expenses</t>
  </si>
  <si>
    <t>CBG</t>
  </si>
  <si>
    <t>Ecobank</t>
  </si>
  <si>
    <t>from broiler sales</t>
  </si>
  <si>
    <t xml:space="preserve">Broiler sales </t>
  </si>
  <si>
    <t>Broiler sales</t>
  </si>
  <si>
    <t xml:space="preserve">Operational Expenses </t>
  </si>
  <si>
    <t>Christmas sale from Tei</t>
  </si>
  <si>
    <t>Production date</t>
  </si>
  <si>
    <t>Loose</t>
  </si>
  <si>
    <t>Damaged Eggs</t>
  </si>
  <si>
    <t>Collected by</t>
  </si>
  <si>
    <t>Number of laying hens</t>
  </si>
  <si>
    <t>Prod Rate</t>
  </si>
  <si>
    <t>Column 13</t>
  </si>
  <si>
    <t xml:space="preserve">Okunka </t>
  </si>
  <si>
    <t>Odabu</t>
  </si>
  <si>
    <t>osabu</t>
  </si>
  <si>
    <t xml:space="preserve">Addison </t>
  </si>
  <si>
    <t>Tony</t>
  </si>
  <si>
    <t xml:space="preserve">Tony </t>
  </si>
  <si>
    <t>Nii</t>
  </si>
  <si>
    <t>Pen / Coop Number</t>
  </si>
  <si>
    <t>Qty</t>
  </si>
  <si>
    <t>Starting Stock</t>
  </si>
  <si>
    <t>Christmas Sale 2026</t>
  </si>
  <si>
    <t>Total Mortality</t>
  </si>
  <si>
    <t>Balance/ Prod. Records</t>
  </si>
  <si>
    <t>Difference</t>
  </si>
  <si>
    <t>W65</t>
  </si>
  <si>
    <t>W66</t>
  </si>
  <si>
    <t>W67</t>
  </si>
  <si>
    <t>W68</t>
  </si>
  <si>
    <t>W69</t>
  </si>
  <si>
    <t>W70</t>
  </si>
  <si>
    <t>W71</t>
  </si>
  <si>
    <t>W72</t>
  </si>
  <si>
    <t>Start Dates</t>
  </si>
  <si>
    <t>W74</t>
  </si>
  <si>
    <t xml:space="preserve">SET A </t>
  </si>
  <si>
    <t>W75</t>
  </si>
  <si>
    <t>W76</t>
  </si>
  <si>
    <t>W77</t>
  </si>
  <si>
    <t>W79</t>
  </si>
  <si>
    <t>W80</t>
  </si>
  <si>
    <t>W81</t>
  </si>
  <si>
    <t>W82</t>
  </si>
  <si>
    <t>W84</t>
  </si>
  <si>
    <t>W85</t>
  </si>
  <si>
    <t>W86</t>
  </si>
  <si>
    <t>W87</t>
  </si>
  <si>
    <t>W89</t>
  </si>
  <si>
    <t>W90</t>
  </si>
  <si>
    <t>W92</t>
  </si>
  <si>
    <t>W95</t>
  </si>
  <si>
    <t>W97</t>
  </si>
  <si>
    <t>W98</t>
  </si>
  <si>
    <t>W99</t>
  </si>
  <si>
    <t>W100</t>
  </si>
  <si>
    <t>W101</t>
  </si>
  <si>
    <t>W102</t>
  </si>
  <si>
    <t>W103</t>
  </si>
  <si>
    <t>W104</t>
  </si>
  <si>
    <t>W106</t>
  </si>
  <si>
    <t>W107</t>
  </si>
  <si>
    <t>W108</t>
  </si>
  <si>
    <t>W109</t>
  </si>
  <si>
    <t>W110</t>
  </si>
  <si>
    <t>W111</t>
  </si>
  <si>
    <t>W112</t>
  </si>
  <si>
    <t>W113</t>
  </si>
  <si>
    <t>W114</t>
  </si>
  <si>
    <t>W115</t>
  </si>
  <si>
    <t>W116</t>
  </si>
  <si>
    <t>W117</t>
  </si>
  <si>
    <t>W118</t>
  </si>
  <si>
    <t>W119</t>
  </si>
  <si>
    <t>W120</t>
  </si>
  <si>
    <t>W121</t>
  </si>
  <si>
    <t>W122</t>
  </si>
  <si>
    <t>W123</t>
  </si>
  <si>
    <t>W124</t>
  </si>
  <si>
    <t>W125</t>
  </si>
  <si>
    <t>W126</t>
  </si>
  <si>
    <t>W127</t>
  </si>
  <si>
    <t>W128</t>
  </si>
  <si>
    <t>W129</t>
  </si>
  <si>
    <t>W130</t>
  </si>
  <si>
    <t>W131</t>
  </si>
  <si>
    <t>W132</t>
  </si>
  <si>
    <t>W133</t>
  </si>
  <si>
    <t>W134</t>
  </si>
  <si>
    <t>W135</t>
  </si>
  <si>
    <t>W136</t>
  </si>
  <si>
    <t>W137</t>
  </si>
  <si>
    <t>W138</t>
  </si>
  <si>
    <t>W139</t>
  </si>
  <si>
    <t>W140</t>
  </si>
  <si>
    <t>W141</t>
  </si>
  <si>
    <t>W142</t>
  </si>
  <si>
    <t>W143</t>
  </si>
  <si>
    <t>W144</t>
  </si>
  <si>
    <t>W145</t>
  </si>
  <si>
    <t>W146</t>
  </si>
  <si>
    <t>W147</t>
  </si>
  <si>
    <t>W148</t>
  </si>
  <si>
    <t>W149</t>
  </si>
  <si>
    <t>W150</t>
  </si>
  <si>
    <t>W151</t>
  </si>
  <si>
    <t>W152</t>
  </si>
  <si>
    <t>W153</t>
  </si>
  <si>
    <t>W154</t>
  </si>
  <si>
    <t>W155</t>
  </si>
  <si>
    <t>W156</t>
  </si>
  <si>
    <t>W157</t>
  </si>
  <si>
    <t>W158</t>
  </si>
  <si>
    <t>W159</t>
  </si>
  <si>
    <t>W160</t>
  </si>
  <si>
    <t>W161</t>
  </si>
  <si>
    <t>W162</t>
  </si>
  <si>
    <t>W163</t>
  </si>
  <si>
    <t>W164</t>
  </si>
  <si>
    <t>W165</t>
  </si>
  <si>
    <t>W166</t>
  </si>
  <si>
    <t>W167</t>
  </si>
  <si>
    <t>W168</t>
  </si>
  <si>
    <t>W169</t>
  </si>
  <si>
    <t>W170</t>
  </si>
  <si>
    <t>W171</t>
  </si>
  <si>
    <t>W172</t>
  </si>
  <si>
    <t>W173</t>
  </si>
  <si>
    <t>W174</t>
  </si>
  <si>
    <t>W175</t>
  </si>
  <si>
    <t>W176</t>
  </si>
  <si>
    <t>W177</t>
  </si>
  <si>
    <t>W178</t>
  </si>
  <si>
    <t>W179</t>
  </si>
  <si>
    <t>B88</t>
  </si>
  <si>
    <t>B89</t>
  </si>
  <si>
    <t>B90</t>
  </si>
  <si>
    <t>B91</t>
  </si>
  <si>
    <t>B92</t>
  </si>
  <si>
    <t>B93</t>
  </si>
  <si>
    <t>B94</t>
  </si>
  <si>
    <t>B95</t>
  </si>
  <si>
    <t>B96</t>
  </si>
  <si>
    <t>B97</t>
  </si>
  <si>
    <t>B98</t>
  </si>
  <si>
    <t>B99</t>
  </si>
  <si>
    <t>B100</t>
  </si>
  <si>
    <t>B101</t>
  </si>
  <si>
    <t>B102</t>
  </si>
  <si>
    <t>B103</t>
  </si>
  <si>
    <t>B104</t>
  </si>
  <si>
    <t>B105</t>
  </si>
  <si>
    <t>B106</t>
  </si>
  <si>
    <t>B107</t>
  </si>
  <si>
    <t>B108</t>
  </si>
  <si>
    <t>B109</t>
  </si>
  <si>
    <t>B111</t>
  </si>
  <si>
    <t>B112</t>
  </si>
  <si>
    <t>B113</t>
  </si>
  <si>
    <t>B114</t>
  </si>
  <si>
    <t>B115</t>
  </si>
  <si>
    <t>B116</t>
  </si>
  <si>
    <t>B117</t>
  </si>
  <si>
    <t>B118</t>
  </si>
  <si>
    <t>B119</t>
  </si>
  <si>
    <t>B120</t>
  </si>
  <si>
    <t>B121</t>
  </si>
  <si>
    <t>B122</t>
  </si>
  <si>
    <t>B123</t>
  </si>
  <si>
    <t>B124</t>
  </si>
  <si>
    <t>B125</t>
  </si>
  <si>
    <t>B126</t>
  </si>
  <si>
    <t>B127</t>
  </si>
  <si>
    <t>B128</t>
  </si>
  <si>
    <t>B129</t>
  </si>
  <si>
    <t>B130</t>
  </si>
  <si>
    <t>B131</t>
  </si>
  <si>
    <t>B132</t>
  </si>
  <si>
    <t>B133</t>
  </si>
  <si>
    <t>B134</t>
  </si>
  <si>
    <t>B135</t>
  </si>
  <si>
    <t>B136</t>
  </si>
  <si>
    <t>B137</t>
  </si>
  <si>
    <t>B138</t>
  </si>
  <si>
    <t>B139</t>
  </si>
  <si>
    <t>B140</t>
  </si>
  <si>
    <t>B141</t>
  </si>
  <si>
    <t>B142</t>
  </si>
  <si>
    <t>B144</t>
  </si>
  <si>
    <t>B145</t>
  </si>
  <si>
    <t>B146</t>
  </si>
  <si>
    <t>B147</t>
  </si>
  <si>
    <t>B148</t>
  </si>
  <si>
    <t>B149</t>
  </si>
  <si>
    <t>B150</t>
  </si>
  <si>
    <t>B151</t>
  </si>
  <si>
    <t>B152</t>
  </si>
  <si>
    <t>B153</t>
  </si>
  <si>
    <t>B154</t>
  </si>
  <si>
    <t>B155</t>
  </si>
  <si>
    <t>B156</t>
  </si>
  <si>
    <t>B157</t>
  </si>
  <si>
    <t>B158</t>
  </si>
  <si>
    <t>B159</t>
  </si>
  <si>
    <t>B160</t>
  </si>
  <si>
    <t>B161</t>
  </si>
  <si>
    <t>B162</t>
  </si>
  <si>
    <t>B163</t>
  </si>
  <si>
    <t>B164</t>
  </si>
  <si>
    <t>B165</t>
  </si>
  <si>
    <t>B166</t>
  </si>
  <si>
    <t>B167</t>
  </si>
  <si>
    <t>B168</t>
  </si>
  <si>
    <t>B169</t>
  </si>
  <si>
    <t>B170</t>
  </si>
  <si>
    <t>B171</t>
  </si>
  <si>
    <t>B172</t>
  </si>
  <si>
    <t>B173</t>
  </si>
  <si>
    <t>B174</t>
  </si>
  <si>
    <t>B175</t>
  </si>
  <si>
    <t>B176</t>
  </si>
  <si>
    <t>B177</t>
  </si>
  <si>
    <t>B178</t>
  </si>
  <si>
    <t>B179</t>
  </si>
  <si>
    <t>B180</t>
  </si>
  <si>
    <t>B181</t>
  </si>
  <si>
    <t>B182</t>
  </si>
  <si>
    <t>B183</t>
  </si>
  <si>
    <t>B184</t>
  </si>
  <si>
    <t>B185</t>
  </si>
  <si>
    <t>B186</t>
  </si>
  <si>
    <t>B187</t>
  </si>
  <si>
    <t>B189</t>
  </si>
  <si>
    <t>B190</t>
  </si>
  <si>
    <t>B191</t>
  </si>
  <si>
    <t>B192</t>
  </si>
  <si>
    <t>B193</t>
  </si>
  <si>
    <t>B194</t>
  </si>
  <si>
    <t>B195</t>
  </si>
  <si>
    <t>B196</t>
  </si>
  <si>
    <t>B197</t>
  </si>
  <si>
    <t>B198</t>
  </si>
  <si>
    <t>B199</t>
  </si>
  <si>
    <t>B200</t>
  </si>
  <si>
    <t>B201</t>
  </si>
  <si>
    <t>B202</t>
  </si>
  <si>
    <t>B204</t>
  </si>
  <si>
    <t>B205</t>
  </si>
  <si>
    <t>B206</t>
  </si>
  <si>
    <t>B207</t>
  </si>
  <si>
    <t>B208</t>
  </si>
  <si>
    <t>B210</t>
  </si>
  <si>
    <t>B211</t>
  </si>
  <si>
    <t>B212</t>
  </si>
  <si>
    <t>B213</t>
  </si>
  <si>
    <t>B214</t>
  </si>
  <si>
    <t>B215</t>
  </si>
  <si>
    <t>B216</t>
  </si>
  <si>
    <t>B217</t>
  </si>
  <si>
    <t>B218</t>
  </si>
  <si>
    <t>B219</t>
  </si>
  <si>
    <t>B220</t>
  </si>
  <si>
    <t>B221</t>
  </si>
  <si>
    <t>B222</t>
  </si>
  <si>
    <t>B223</t>
  </si>
  <si>
    <t>B224</t>
  </si>
  <si>
    <t>B225</t>
  </si>
  <si>
    <t>B226</t>
  </si>
  <si>
    <t>B227</t>
  </si>
  <si>
    <t>B228</t>
  </si>
  <si>
    <t>B229</t>
  </si>
  <si>
    <t>B230</t>
  </si>
  <si>
    <t>B231</t>
  </si>
  <si>
    <t>B232</t>
  </si>
  <si>
    <t>B233</t>
  </si>
  <si>
    <t>B234</t>
  </si>
  <si>
    <t>B235</t>
  </si>
  <si>
    <t>B236</t>
  </si>
  <si>
    <t>B237</t>
  </si>
  <si>
    <t>B238</t>
  </si>
  <si>
    <t>B239</t>
  </si>
  <si>
    <t>B240</t>
  </si>
  <si>
    <t>B241</t>
  </si>
  <si>
    <t>B242</t>
  </si>
  <si>
    <t>B243</t>
  </si>
  <si>
    <t>B244</t>
  </si>
  <si>
    <t>B245</t>
  </si>
  <si>
    <t>B246</t>
  </si>
  <si>
    <t>B247</t>
  </si>
  <si>
    <t>B248</t>
  </si>
  <si>
    <t>B249</t>
  </si>
  <si>
    <t>B250</t>
  </si>
  <si>
    <t>B251</t>
  </si>
  <si>
    <t>B252</t>
  </si>
  <si>
    <t>B253</t>
  </si>
  <si>
    <t>B254</t>
  </si>
  <si>
    <t>B255</t>
  </si>
  <si>
    <t>B256</t>
  </si>
  <si>
    <t>B257</t>
  </si>
  <si>
    <t>B258</t>
  </si>
  <si>
    <t>B259</t>
  </si>
  <si>
    <t>B260</t>
  </si>
  <si>
    <t>B261</t>
  </si>
  <si>
    <t>B262</t>
  </si>
  <si>
    <t>B263</t>
  </si>
  <si>
    <t>B264</t>
  </si>
  <si>
    <t>B265</t>
  </si>
  <si>
    <t>B267</t>
  </si>
  <si>
    <t>B268</t>
  </si>
  <si>
    <t>B270</t>
  </si>
  <si>
    <t>B271</t>
  </si>
  <si>
    <t>B272</t>
  </si>
  <si>
    <t>B273</t>
  </si>
  <si>
    <t>B274</t>
  </si>
  <si>
    <t>B275</t>
  </si>
  <si>
    <t>B276</t>
  </si>
  <si>
    <t>B277</t>
  </si>
  <si>
    <t>B278</t>
  </si>
  <si>
    <t>B279</t>
  </si>
  <si>
    <t>B280</t>
  </si>
  <si>
    <t>B281</t>
  </si>
  <si>
    <t>B282</t>
  </si>
  <si>
    <t>B283</t>
  </si>
  <si>
    <t>B284</t>
  </si>
  <si>
    <t>B285</t>
  </si>
  <si>
    <t>B286</t>
  </si>
  <si>
    <t>B287</t>
  </si>
  <si>
    <t>B288</t>
  </si>
  <si>
    <t>B289</t>
  </si>
  <si>
    <t>B290</t>
  </si>
  <si>
    <t>B291</t>
  </si>
  <si>
    <t>B292</t>
  </si>
  <si>
    <t>B293</t>
  </si>
  <si>
    <t>B294</t>
  </si>
  <si>
    <t>B295</t>
  </si>
  <si>
    <t>B296</t>
  </si>
  <si>
    <t>B297</t>
  </si>
  <si>
    <t>B298</t>
  </si>
  <si>
    <t>B300</t>
  </si>
  <si>
    <t>B301</t>
  </si>
  <si>
    <t>B302</t>
  </si>
  <si>
    <t>B303</t>
  </si>
  <si>
    <t>B304</t>
  </si>
  <si>
    <t>B305</t>
  </si>
  <si>
    <t>B306</t>
  </si>
  <si>
    <t>B307</t>
  </si>
  <si>
    <t>B308</t>
  </si>
  <si>
    <t>B309</t>
  </si>
  <si>
    <t>B310</t>
  </si>
  <si>
    <t>B311</t>
  </si>
  <si>
    <t>B312</t>
  </si>
  <si>
    <t>B313</t>
  </si>
  <si>
    <t>B314</t>
  </si>
  <si>
    <t>B315</t>
  </si>
  <si>
    <t>B4</t>
  </si>
  <si>
    <t>B5</t>
  </si>
  <si>
    <t>B6</t>
  </si>
  <si>
    <t>B7</t>
  </si>
  <si>
    <t>B8</t>
  </si>
  <si>
    <t>B9</t>
  </si>
  <si>
    <t>B10</t>
  </si>
  <si>
    <t>B13</t>
  </si>
  <si>
    <t>B14</t>
  </si>
  <si>
    <t>B15</t>
  </si>
  <si>
    <t>B16</t>
  </si>
  <si>
    <t>B17</t>
  </si>
  <si>
    <t>B19</t>
  </si>
  <si>
    <t>B20</t>
  </si>
  <si>
    <t>B21</t>
  </si>
  <si>
    <t>B22</t>
  </si>
  <si>
    <t>B23</t>
  </si>
  <si>
    <t>B24</t>
  </si>
  <si>
    <t>B25</t>
  </si>
  <si>
    <t>B26</t>
  </si>
  <si>
    <t>B27</t>
  </si>
  <si>
    <t>B28</t>
  </si>
  <si>
    <t>B30</t>
  </si>
  <si>
    <t>B31</t>
  </si>
  <si>
    <t>B32</t>
  </si>
  <si>
    <t>B33</t>
  </si>
  <si>
    <t>B35</t>
  </si>
  <si>
    <t>B37</t>
  </si>
  <si>
    <t>B38</t>
  </si>
  <si>
    <t>B39</t>
  </si>
  <si>
    <t>B40</t>
  </si>
  <si>
    <t>B42</t>
  </si>
  <si>
    <t>B43</t>
  </si>
  <si>
    <t>B45</t>
  </si>
  <si>
    <t>B47</t>
  </si>
  <si>
    <t>B48</t>
  </si>
  <si>
    <t>B50</t>
  </si>
  <si>
    <t>B52</t>
  </si>
  <si>
    <t>B53</t>
  </si>
  <si>
    <t>B54</t>
  </si>
  <si>
    <t>B56</t>
  </si>
  <si>
    <t>B59</t>
  </si>
  <si>
    <t>B61</t>
  </si>
  <si>
    <t>B63</t>
  </si>
  <si>
    <t>B66</t>
  </si>
  <si>
    <t>B67</t>
  </si>
  <si>
    <t>B68</t>
  </si>
  <si>
    <t>B69</t>
  </si>
  <si>
    <t>B71</t>
  </si>
  <si>
    <t>B72</t>
  </si>
  <si>
    <t>B73</t>
  </si>
  <si>
    <t>B74</t>
  </si>
  <si>
    <t>B77</t>
  </si>
  <si>
    <t>B78</t>
  </si>
  <si>
    <t>B79</t>
  </si>
  <si>
    <t>B80</t>
  </si>
  <si>
    <t>B81</t>
  </si>
  <si>
    <t>B82</t>
  </si>
  <si>
    <t>B83</t>
  </si>
  <si>
    <t>B84</t>
  </si>
  <si>
    <t>B85</t>
  </si>
  <si>
    <t>B86</t>
  </si>
  <si>
    <t>B87</t>
  </si>
  <si>
    <t>W1</t>
  </si>
  <si>
    <t>W2</t>
  </si>
  <si>
    <t>W4</t>
  </si>
  <si>
    <t>W5</t>
  </si>
  <si>
    <t>W7</t>
  </si>
  <si>
    <t>W8</t>
  </si>
  <si>
    <t>W9</t>
  </si>
  <si>
    <t>W10</t>
  </si>
  <si>
    <t>W11</t>
  </si>
  <si>
    <t>W12</t>
  </si>
  <si>
    <t>W13</t>
  </si>
  <si>
    <t>W14</t>
  </si>
  <si>
    <t>W15</t>
  </si>
  <si>
    <t>W16</t>
  </si>
  <si>
    <t>W17</t>
  </si>
  <si>
    <t>W18</t>
  </si>
  <si>
    <t>W19</t>
  </si>
  <si>
    <t>W20</t>
  </si>
  <si>
    <t>W21</t>
  </si>
  <si>
    <t>W22</t>
  </si>
  <si>
    <t>W23</t>
  </si>
  <si>
    <t>W24</t>
  </si>
  <si>
    <t>W25</t>
  </si>
  <si>
    <t>W26</t>
  </si>
  <si>
    <t>W27</t>
  </si>
  <si>
    <t>W28</t>
  </si>
  <si>
    <t>W29</t>
  </si>
  <si>
    <t>W30</t>
  </si>
  <si>
    <t>W31</t>
  </si>
  <si>
    <t>W32</t>
  </si>
  <si>
    <t>W34</t>
  </si>
  <si>
    <t>W35</t>
  </si>
  <si>
    <t>W36</t>
  </si>
  <si>
    <t>W37</t>
  </si>
  <si>
    <t>W39</t>
  </si>
  <si>
    <t>W40</t>
  </si>
  <si>
    <t>W41</t>
  </si>
  <si>
    <t>W42</t>
  </si>
  <si>
    <t>W43</t>
  </si>
  <si>
    <t>W44</t>
  </si>
  <si>
    <t>W46</t>
  </si>
  <si>
    <t>W49</t>
  </si>
  <si>
    <t>W50</t>
  </si>
  <si>
    <t>W52</t>
  </si>
  <si>
    <t>W53</t>
  </si>
  <si>
    <t>W55</t>
  </si>
  <si>
    <t>W57</t>
  </si>
  <si>
    <t>W58</t>
  </si>
  <si>
    <t>W59</t>
  </si>
  <si>
    <t>W60</t>
  </si>
  <si>
    <t>W61</t>
  </si>
  <si>
    <t>W62</t>
  </si>
  <si>
    <t>W63</t>
  </si>
  <si>
    <t>Brooder House</t>
  </si>
  <si>
    <t>PMT FARMS</t>
  </si>
  <si>
    <t>CASHFLOWS FOR 2025</t>
  </si>
  <si>
    <t>Net Cash flows</t>
  </si>
  <si>
    <t>Column1</t>
  </si>
  <si>
    <t>DR (GHS)</t>
  </si>
  <si>
    <t>CR(GHS)</t>
  </si>
  <si>
    <t>NOTE</t>
  </si>
  <si>
    <t>Bal b/f</t>
  </si>
  <si>
    <t>Additional Capital- 2025</t>
  </si>
  <si>
    <t xml:space="preserve">Commission from T.Bill </t>
  </si>
  <si>
    <t>Pmt from Ellis</t>
  </si>
  <si>
    <t>Equity owed Percy</t>
  </si>
  <si>
    <t>Equity owed Mercy</t>
  </si>
  <si>
    <t>others(MW)</t>
  </si>
  <si>
    <t xml:space="preserve">Mummy- to be refunded </t>
  </si>
  <si>
    <t>Percy -Cash</t>
  </si>
  <si>
    <t>Top up for feed</t>
  </si>
  <si>
    <t>T-bill</t>
  </si>
  <si>
    <t>Drinker lines</t>
  </si>
  <si>
    <t>Egg sales</t>
  </si>
  <si>
    <t>Broiler 1 Sales</t>
  </si>
  <si>
    <t>Christmas sale</t>
  </si>
  <si>
    <t>Outflows</t>
  </si>
  <si>
    <t>Items from China</t>
  </si>
  <si>
    <t>Other Expenses</t>
  </si>
  <si>
    <t>Domiabra fence</t>
  </si>
  <si>
    <t>Off Nsawam road Fence</t>
  </si>
  <si>
    <t>Repayment to Mummy</t>
  </si>
  <si>
    <t>Repayment to Percy</t>
  </si>
  <si>
    <t>All stock</t>
  </si>
  <si>
    <t>80 Birds</t>
  </si>
  <si>
    <t>Production cost</t>
  </si>
  <si>
    <t>Number of Birds</t>
  </si>
  <si>
    <t>Production Unit cost</t>
  </si>
  <si>
    <t>Selling Price</t>
  </si>
  <si>
    <t>Mark up</t>
  </si>
  <si>
    <t>Eggs</t>
  </si>
  <si>
    <t>Dressing</t>
  </si>
  <si>
    <t>Bagging</t>
  </si>
  <si>
    <t>Delivery Unit</t>
  </si>
  <si>
    <t>Rev @185.46GH</t>
  </si>
  <si>
    <t>Retro</t>
  </si>
  <si>
    <t>Manure Disposal</t>
  </si>
  <si>
    <t>Sorting &amp; Grading</t>
  </si>
  <si>
    <t>Staff</t>
  </si>
  <si>
    <t>Phone</t>
  </si>
  <si>
    <t xml:space="preserve">Description </t>
  </si>
  <si>
    <t xml:space="preserve">Details </t>
  </si>
  <si>
    <t>Units</t>
  </si>
  <si>
    <t xml:space="preserve">Unit Cost </t>
  </si>
  <si>
    <t xml:space="preserve">Actual </t>
  </si>
  <si>
    <t>Day Old chicks</t>
  </si>
  <si>
    <t xml:space="preserve">Cost of bird </t>
  </si>
  <si>
    <t>Feed</t>
  </si>
  <si>
    <t xml:space="preserve">  </t>
  </si>
  <si>
    <t>Koudijis Galdus Magic Feed</t>
  </si>
  <si>
    <t>Meds</t>
  </si>
  <si>
    <t xml:space="preserve">Vaccines </t>
  </si>
  <si>
    <t>salt</t>
  </si>
  <si>
    <t>Total/month</t>
  </si>
  <si>
    <t>1. Sales Dashboard (Executive View)</t>
  </si>
  <si>
    <r>
      <t>Data source:</t>
    </r>
    <r>
      <rPr>
        <sz val="10"/>
        <color rgb="FF000000"/>
        <rFont val="Calibri Light"/>
        <family val="2"/>
        <scheme val="minor"/>
      </rPr>
      <t xml:space="preserve"> Egg Sales sheet</t>
    </r>
  </si>
  <si>
    <t>Pivot Tables</t>
  </si>
  <si>
    <t>Total Sales by Month</t>
  </si>
  <si>
    <t>Sales by Product</t>
  </si>
  <si>
    <t>Sales by Customer</t>
  </si>
  <si>
    <t>Quantity Sold by Date</t>
  </si>
  <si>
    <t>7 KPIs (top row, card-style)</t>
  </si>
  <si>
    <t>Total Quantity Sold</t>
  </si>
  <si>
    <t>Average Selling Price</t>
  </si>
  <si>
    <t>Top Product</t>
  </si>
  <si>
    <t>Top Customer</t>
  </si>
  <si>
    <t>Month-over-Month Sales Growth</t>
  </si>
  <si>
    <t>Outstanding Balance</t>
  </si>
  <si>
    <t>Charts</t>
  </si>
  <si>
    <t>Line chart: Sales trend over time</t>
  </si>
  <si>
    <t>Bar chart: Sales by product</t>
  </si>
  <si>
    <t>Bar chart: Sales by customer</t>
  </si>
  <si>
    <t>Interactivity</t>
  </si>
  <si>
    <t>Timeline for Date</t>
  </si>
  <si>
    <t>Slicers for Product and Customer</t>
  </si>
  <si>
    <t>2. Performance Dashboard (Finance / Management View)</t>
  </si>
  <si>
    <r>
      <t>Data source:</t>
    </r>
    <r>
      <rPr>
        <sz val="10"/>
        <color rgb="FF000000"/>
        <rFont val="Calibri Light"/>
        <family val="2"/>
        <scheme val="minor"/>
      </rPr>
      <t xml:space="preserve"> Accountable Imprest sheet</t>
    </r>
  </si>
  <si>
    <t>Expenses by Category</t>
  </si>
  <si>
    <t>Expenses by Date</t>
  </si>
  <si>
    <t>Budget vs Actual (where applicable)</t>
  </si>
  <si>
    <t>7 KPIs</t>
  </si>
  <si>
    <t>Total Revenue</t>
  </si>
  <si>
    <t>Total Expenses</t>
  </si>
  <si>
    <t>Net Balance</t>
  </si>
  <si>
    <t>Imprest Utilization Rate</t>
  </si>
  <si>
    <t>Budget Variance</t>
  </si>
  <si>
    <t>Cash Remaining</t>
  </si>
  <si>
    <t>Expense Growth Rate</t>
  </si>
  <si>
    <t>Line chart: Expense trend over time</t>
  </si>
  <si>
    <t>Column chart: Expenses by category</t>
  </si>
  <si>
    <t>Column chart: Budget vs Actual</t>
  </si>
  <si>
    <t>Slicers for Expense Category and Period</t>
  </si>
  <si>
    <t>Executive Design Standards I’ll apply</t>
  </si>
  <si>
    <t>Clean layout with KPIs at the top</t>
  </si>
  <si>
    <t>Neutral, professional color palette</t>
  </si>
  <si>
    <t>Clear titles and data labels</t>
  </si>
  <si>
    <t>No clutter, optimized for senior management review</t>
  </si>
  <si>
    <t>One-screen view per dashboard where possible</t>
  </si>
  <si>
    <r>
      <t xml:space="preserve">Once you say </t>
    </r>
    <r>
      <rPr>
        <b/>
        <sz val="10"/>
        <color rgb="FF000000"/>
        <rFont val="Calibri Light"/>
        <family val="2"/>
        <scheme val="minor"/>
      </rPr>
      <t>“go ahead”</t>
    </r>
    <r>
      <rPr>
        <sz val="10"/>
        <color rgb="FF000000"/>
        <rFont val="Calibri Light"/>
        <family val="2"/>
        <scheme val="minor"/>
      </rPr>
      <t xml:space="preserve"> or resend the file if needed, I’ll fully wire:</t>
    </r>
  </si>
  <si>
    <t>Pivot tables</t>
  </si>
  <si>
    <t>KPI formulas</t>
  </si>
  <si>
    <t>Slicers and timelines</t>
  </si>
  <si>
    <t>Row Labels</t>
  </si>
  <si>
    <t>Grand Total</t>
  </si>
  <si>
    <t>(All)</t>
  </si>
  <si>
    <t>Sum of Amount Paid</t>
  </si>
  <si>
    <t>Jan</t>
  </si>
  <si>
    <t>Feb</t>
  </si>
  <si>
    <t>Months (Date)</t>
  </si>
  <si>
    <t>Sum of Quantity</t>
  </si>
  <si>
    <t>2026</t>
  </si>
  <si>
    <t>Column Labels</t>
  </si>
  <si>
    <t>Average of Unit Price(per crate)</t>
  </si>
  <si>
    <t xml:space="preserve">SALES DASHBOARD        </t>
  </si>
  <si>
    <t>(blank)</t>
  </si>
  <si>
    <t xml:space="preserve">Profit </t>
  </si>
  <si>
    <t>total sales</t>
  </si>
  <si>
    <t>tootal quantity soldd</t>
  </si>
  <si>
    <t>total expenses</t>
  </si>
  <si>
    <t>Average Price/crate</t>
  </si>
  <si>
    <t>Martha Akuorkor</t>
  </si>
  <si>
    <t>Mama Becky</t>
  </si>
  <si>
    <t>Sis Maggie</t>
  </si>
  <si>
    <t>Aberkuma North K</t>
  </si>
  <si>
    <t>Ice Block Woman</t>
  </si>
  <si>
    <t>Lady Tantra Hill</t>
  </si>
  <si>
    <t>Bubiashie Provisions</t>
  </si>
  <si>
    <t>Bubiashie Kenkey</t>
  </si>
  <si>
    <t>Bubiashie Indomie</t>
  </si>
  <si>
    <t>Maame Fante</t>
  </si>
  <si>
    <t>Dorothy Teshie</t>
  </si>
  <si>
    <t>Ice block Woman</t>
  </si>
  <si>
    <t>D4+ Disinfectant 1L</t>
  </si>
  <si>
    <t>Aliseryl WS 1kg</t>
  </si>
  <si>
    <t>Ropes for hanging feeders</t>
  </si>
  <si>
    <t>Interplast 3/4" Pipe</t>
  </si>
  <si>
    <t>Ball Valve</t>
  </si>
  <si>
    <t>Plumber - Part Labor</t>
  </si>
  <si>
    <t>Plumbing Fittings</t>
  </si>
  <si>
    <t>New Tank Stand/ Welder's Labor</t>
  </si>
  <si>
    <t>Filling - Labor</t>
  </si>
  <si>
    <t>Glue</t>
  </si>
  <si>
    <t>Hinges</t>
  </si>
  <si>
    <t>Wood 2x3</t>
  </si>
  <si>
    <t>Poly Tank (400 litres)</t>
  </si>
  <si>
    <t>Blue Drum</t>
  </si>
  <si>
    <t>Tei-Fuel for Farm Rounds</t>
  </si>
  <si>
    <t>Tei-Salary for January</t>
  </si>
  <si>
    <t>Delivery for Nipples and pipelines</t>
  </si>
  <si>
    <t>End Cups</t>
  </si>
  <si>
    <t>Drinkers</t>
  </si>
  <si>
    <t>Straight Joints for Pipes</t>
  </si>
  <si>
    <t>PVC Pipes with nipple holes</t>
  </si>
  <si>
    <t>Nipples with cups</t>
  </si>
  <si>
    <t>Fuel for Tricycle</t>
  </si>
  <si>
    <t>30/01/2026</t>
  </si>
  <si>
    <t>Wheel Barrow</t>
  </si>
  <si>
    <t>Toyota Hilux (GE-8785-20) Repairs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</si>
</sst>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3">
    <numFmt numFmtId="43" formatCode="_(* #,##0.00_);_(* \(#,##0.00\);_(* &quot;-&quot;??_);_(@_)"/>
    <numFmt numFmtId="164" formatCode="m/d/yyyy\ h:mm:ss"/>
    <numFmt numFmtId="165" formatCode="dd/mm/yyyy"/>
    <numFmt numFmtId="166" formatCode="yyyy/mm/dd\ hh:mm:ss"/>
    <numFmt numFmtId="167" formatCode="yyyy\-mm\-dd"/>
    <numFmt numFmtId="168" formatCode="dd&quot;/&quot;mm&quot;/&quot;yyyy"/>
    <numFmt numFmtId="169" formatCode="dd&quot;/&quot;mm&quot;/&quot;yyyy&quot; &quot;hh&quot;:&quot;mm&quot;:&quot;ss"/>
    <numFmt numFmtId="170" formatCode="dd/mm/yyyy\ hh:mm:ss"/>
    <numFmt numFmtId="171" formatCode="#,##0.00;\(#,##0.00\)"/>
    <numFmt numFmtId="172" formatCode="#,##0.0"/>
    <numFmt numFmtId="173" formatCode="d/m/yyyy"/>
    <numFmt numFmtId="174" formatCode="mm/dd/yyyy"/>
    <numFmt numFmtId="175" formatCode="_([$GHC]\ * #,##0.00_);_([$GHC]\ * \(#,##0.00\);_([$GHC]\ * &quot;-&quot;??_);_(@_)"/>
  </numFmts>
  <fonts count="33">
    <font>
      <sz val="10"/>
      <color rgb="FF000000"/>
      <name val="Calibri Light"/>
      <scheme val="minor"/>
    </font>
    <font>
      <sz val="10"/>
      <color theme="1"/>
      <name val="Calibri Light"/>
      <family val="2"/>
      <scheme val="minor"/>
    </font>
    <font>
      <sz val="12"/>
      <color theme="1"/>
      <name val="Calibri Light"/>
      <family val="2"/>
      <scheme val="minor"/>
    </font>
    <font>
      <b/>
      <sz val="10"/>
      <color theme="1"/>
      <name val="Calibri Light"/>
      <family val="2"/>
      <scheme val="minor"/>
    </font>
    <font>
      <u/>
      <sz val="10"/>
      <color theme="1"/>
      <name val="Calibri Light"/>
      <family val="2"/>
      <scheme val="minor"/>
    </font>
    <font>
      <sz val="10"/>
      <color theme="1"/>
      <name val="Roboto"/>
    </font>
    <font>
      <b/>
      <sz val="10"/>
      <color theme="1"/>
      <name val="Roboto"/>
    </font>
    <font>
      <b/>
      <sz val="24"/>
      <color rgb="FFFFFFFF"/>
      <name val="Calibri Light"/>
      <family val="2"/>
      <scheme val="minor"/>
    </font>
    <font>
      <b/>
      <sz val="16"/>
      <color rgb="FFFFFFFF"/>
      <name val="Calibri Light"/>
      <family val="2"/>
      <scheme val="minor"/>
    </font>
    <font>
      <b/>
      <sz val="18"/>
      <color theme="1"/>
      <name val="Calibri Light"/>
      <family val="2"/>
      <scheme val="minor"/>
    </font>
    <font>
      <sz val="10"/>
      <name val="Arial"/>
      <family val="2"/>
    </font>
    <font>
      <sz val="16"/>
      <color theme="1"/>
      <name val="Calibri Light"/>
      <family val="2"/>
      <scheme val="minor"/>
    </font>
    <font>
      <b/>
      <sz val="26"/>
      <color rgb="FFFFFFFF"/>
      <name val="Calibri Light"/>
      <family val="2"/>
      <scheme val="minor"/>
    </font>
    <font>
      <b/>
      <sz val="16"/>
      <color rgb="FFFFFFFF"/>
      <name val="Arial"/>
      <family val="2"/>
    </font>
    <font>
      <sz val="10"/>
      <color theme="1"/>
      <name val="Arial"/>
      <family val="2"/>
    </font>
    <font>
      <sz val="10"/>
      <color rgb="FF202124"/>
      <name val="Docs-Roboto"/>
    </font>
    <font>
      <b/>
      <sz val="10"/>
      <color rgb="FF000000"/>
      <name val="Arial"/>
      <family val="2"/>
    </font>
    <font>
      <b/>
      <sz val="16"/>
      <color theme="1"/>
      <name val="Bahnschrift Light"/>
      <family val="2"/>
    </font>
    <font>
      <b/>
      <sz val="12"/>
      <color theme="1"/>
      <name val="Arial"/>
      <family val="2"/>
    </font>
    <font>
      <sz val="11"/>
      <color theme="1"/>
      <name val="Calibri"/>
      <family val="2"/>
    </font>
    <font>
      <sz val="11"/>
      <color theme="1"/>
      <name val="Bahnschrift SemiLight"/>
      <family val="2"/>
    </font>
    <font>
      <sz val="11"/>
      <color theme="1"/>
      <name val="Arial"/>
      <family val="2"/>
    </font>
    <font>
      <b/>
      <sz val="10"/>
      <color theme="1"/>
      <name val="Arial"/>
      <family val="2"/>
    </font>
    <font>
      <sz val="10"/>
      <color rgb="FFCC0000"/>
      <name val="Calibri Light"/>
      <family val="2"/>
      <scheme val="minor"/>
    </font>
    <font>
      <b/>
      <sz val="13"/>
      <color rgb="FF356854"/>
      <name val="Calibri Light"/>
      <family val="2"/>
      <scheme val="minor"/>
    </font>
    <font>
      <b/>
      <sz val="10"/>
      <color rgb="FF356854"/>
      <name val="Calibri Light"/>
      <family val="2"/>
      <scheme val="minor"/>
    </font>
    <font>
      <b/>
      <sz val="13"/>
      <color theme="1"/>
      <name val="Calibri Light"/>
      <family val="2"/>
      <scheme val="minor"/>
    </font>
    <font>
      <sz val="10"/>
      <color rgb="FF000000"/>
      <name val="Calibri Light"/>
      <family val="2"/>
      <scheme val="minor"/>
    </font>
    <font>
      <b/>
      <sz val="12"/>
      <color rgb="FF000000"/>
      <name val="Calibri Light"/>
      <family val="2"/>
      <scheme val="minor"/>
    </font>
    <font>
      <b/>
      <sz val="10"/>
      <color rgb="FF000000"/>
      <name val="Calibri Light"/>
      <family val="2"/>
      <scheme val="minor"/>
    </font>
    <font>
      <b/>
      <sz val="13.5"/>
      <color rgb="FF000000"/>
      <name val="Calibri Light"/>
      <family val="2"/>
      <scheme val="minor"/>
    </font>
    <font>
      <sz val="36"/>
      <color rgb="FF000000"/>
      <name val="Calibri Light"/>
      <family val="2"/>
      <scheme val="minor"/>
    </font>
    <font>
      <sz val="10"/>
      <color rgb="FF000000"/>
      <name val="Calibri Light"/>
      <family val="2"/>
      <scheme val="minor"/>
    </font>
  </fonts>
  <fills count="13">
    <fill>
      <patternFill patternType="none"/>
    </fill>
    <fill>
      <patternFill patternType="gray125"/>
    </fill>
    <fill>
      <patternFill patternType="solid">
        <fgColor rgb="FFCCCCCC"/>
        <bgColor rgb="FFCCCCCC"/>
      </patternFill>
    </fill>
    <fill>
      <patternFill patternType="solid">
        <fgColor rgb="FFFF0000"/>
        <bgColor rgb="FFFF0000"/>
      </patternFill>
    </fill>
    <fill>
      <patternFill patternType="solid">
        <fgColor theme="7"/>
        <bgColor theme="7"/>
      </patternFill>
    </fill>
    <fill>
      <patternFill patternType="solid">
        <fgColor rgb="FF000000"/>
        <bgColor rgb="FF000000"/>
      </patternFill>
    </fill>
    <fill>
      <patternFill patternType="solid">
        <fgColor theme="6"/>
        <bgColor theme="6"/>
      </patternFill>
    </fill>
    <fill>
      <patternFill patternType="solid">
        <fgColor rgb="FFFF9900"/>
        <bgColor rgb="FFFF9900"/>
      </patternFill>
    </fill>
    <fill>
      <patternFill patternType="solid">
        <fgColor rgb="FFFFD966"/>
        <bgColor rgb="FFFFD966"/>
      </patternFill>
    </fill>
    <fill>
      <patternFill patternType="solid">
        <fgColor rgb="FFF8F9FA"/>
        <bgColor rgb="FFF8F9FA"/>
      </patternFill>
    </fill>
    <fill>
      <patternFill patternType="solid">
        <fgColor rgb="FF4472C4"/>
        <bgColor rgb="FF4472C4"/>
      </patternFill>
    </fill>
    <fill>
      <patternFill patternType="solid">
        <fgColor rgb="FFFFFFFF"/>
        <bgColor rgb="FFFFFFFF"/>
      </patternFill>
    </fill>
    <fill>
      <patternFill patternType="solid">
        <fgColor theme="7" tint="-0.249977111117893"/>
        <bgColor indexed="64"/>
      </patternFill>
    </fill>
  </fills>
  <borders count="16">
    <border>
      <left/>
      <right/>
      <top/>
      <bottom/>
      <diagonal/>
    </border>
    <border>
      <left style="thick">
        <color rgb="FF000000"/>
      </left>
      <right style="thick">
        <color rgb="FF000000"/>
      </right>
      <top style="thick">
        <color rgb="FF000000"/>
      </top>
      <bottom style="thick">
        <color rgb="FF000000"/>
      </bottom>
      <diagonal/>
    </border>
    <border>
      <left style="thick">
        <color rgb="FF000000"/>
      </left>
      <right style="thick">
        <color rgb="FF000000"/>
      </right>
      <top style="thick">
        <color rgb="FF000000"/>
      </top>
      <bottom/>
      <diagonal/>
    </border>
    <border>
      <left style="thick">
        <color rgb="FF000000"/>
      </left>
      <right style="thick">
        <color rgb="FF000000"/>
      </right>
      <top/>
      <bottom style="thick">
        <color rgb="FF000000"/>
      </bottom>
      <diagonal/>
    </border>
    <border>
      <left style="thick">
        <color rgb="FF000000"/>
      </left>
      <right/>
      <top style="thick">
        <color rgb="FF000000"/>
      </top>
      <bottom style="thick">
        <color rgb="FF000000"/>
      </bottom>
      <diagonal/>
    </border>
    <border>
      <left style="thick">
        <color rgb="FF000000"/>
      </left>
      <right style="thick">
        <color rgb="FF000000"/>
      </right>
      <top/>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thin">
        <color rgb="FF000000"/>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thin">
        <color indexed="65"/>
      </left>
      <right style="thin">
        <color rgb="FF999999"/>
      </right>
      <top style="thin">
        <color rgb="FF999999"/>
      </top>
      <bottom/>
      <diagonal/>
    </border>
  </borders>
  <cellStyleXfs count="2">
    <xf numFmtId="0" fontId="0" fillId="0" borderId="0"/>
    <xf numFmtId="43" fontId="32" fillId="0" borderId="0" applyFont="0" applyFill="0" applyBorder="0" applyAlignment="0" applyProtection="0"/>
  </cellStyleXfs>
  <cellXfs count="152">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14" fontId="1" fillId="0" borderId="0" xfId="0" applyNumberFormat="1" applyFont="1" applyAlignment="1">
      <alignment vertical="center"/>
    </xf>
    <xf numFmtId="0" fontId="1" fillId="0" borderId="0" xfId="0" applyFont="1" applyAlignment="1">
      <alignment vertical="center"/>
    </xf>
    <xf numFmtId="0" fontId="1" fillId="0" borderId="0" xfId="0" applyFont="1"/>
    <xf numFmtId="165" fontId="1" fillId="0" borderId="0" xfId="0" applyNumberFormat="1" applyFont="1" applyAlignment="1">
      <alignment vertical="center"/>
    </xf>
    <xf numFmtId="0" fontId="2" fillId="2" borderId="0" xfId="0" applyFont="1" applyFill="1"/>
    <xf numFmtId="0" fontId="1" fillId="2" borderId="0" xfId="0" applyFont="1" applyFill="1"/>
    <xf numFmtId="166" fontId="1" fillId="0" borderId="0" xfId="0" applyNumberFormat="1" applyFont="1" applyAlignment="1">
      <alignment vertical="center"/>
    </xf>
    <xf numFmtId="166" fontId="1" fillId="0" borderId="0" xfId="0" applyNumberFormat="1" applyFont="1"/>
    <xf numFmtId="167" fontId="1" fillId="0" borderId="0" xfId="0" applyNumberFormat="1" applyFont="1"/>
    <xf numFmtId="165" fontId="1" fillId="0" borderId="0" xfId="0" applyNumberFormat="1" applyFont="1" applyAlignment="1">
      <alignment horizontal="left" vertical="center"/>
    </xf>
    <xf numFmtId="168" fontId="3" fillId="0" borderId="0" xfId="0" applyNumberFormat="1" applyFont="1" applyAlignment="1">
      <alignment horizontal="left" vertical="center"/>
    </xf>
    <xf numFmtId="0" fontId="3" fillId="0" borderId="0" xfId="0" applyFont="1" applyAlignment="1">
      <alignment horizontal="left" vertical="center"/>
    </xf>
    <xf numFmtId="0" fontId="3" fillId="0" borderId="0" xfId="0" applyFont="1"/>
    <xf numFmtId="3" fontId="1" fillId="0" borderId="0" xfId="0" applyNumberFormat="1" applyFont="1" applyAlignment="1">
      <alignment vertical="center"/>
    </xf>
    <xf numFmtId="164" fontId="4" fillId="0" borderId="0" xfId="0" applyNumberFormat="1" applyFont="1" applyAlignment="1">
      <alignment vertical="center"/>
    </xf>
    <xf numFmtId="169" fontId="1" fillId="0" borderId="0" xfId="0" applyNumberFormat="1" applyFont="1" applyAlignment="1">
      <alignment vertical="center"/>
    </xf>
    <xf numFmtId="168" fontId="1" fillId="0" borderId="0" xfId="0" applyNumberFormat="1" applyFont="1" applyAlignment="1">
      <alignment vertical="center"/>
    </xf>
    <xf numFmtId="168" fontId="1" fillId="0" borderId="0" xfId="0" applyNumberFormat="1" applyFont="1"/>
    <xf numFmtId="0" fontId="5" fillId="0" borderId="0" xfId="0" applyFont="1" applyAlignment="1">
      <alignment horizontal="left"/>
    </xf>
    <xf numFmtId="0" fontId="5" fillId="0" borderId="0" xfId="0" applyFont="1" applyAlignment="1">
      <alignment horizontal="left" vertical="center"/>
    </xf>
    <xf numFmtId="170" fontId="5" fillId="0" borderId="0" xfId="0" applyNumberFormat="1" applyFont="1" applyAlignment="1">
      <alignment horizontal="left" vertical="center"/>
    </xf>
    <xf numFmtId="0" fontId="5" fillId="3" borderId="0" xfId="0" applyFont="1" applyFill="1" applyAlignment="1">
      <alignment horizontal="left" vertical="center"/>
    </xf>
    <xf numFmtId="3" fontId="5" fillId="0" borderId="0" xfId="0" applyNumberFormat="1" applyFont="1" applyAlignment="1">
      <alignment horizontal="left" vertical="center"/>
    </xf>
    <xf numFmtId="0" fontId="6" fillId="0" borderId="0" xfId="0" applyFont="1" applyAlignment="1">
      <alignment horizontal="left" vertical="center"/>
    </xf>
    <xf numFmtId="164" fontId="5" fillId="0" borderId="0" xfId="0" applyNumberFormat="1" applyFont="1" applyAlignment="1">
      <alignment horizontal="left"/>
    </xf>
    <xf numFmtId="170" fontId="5" fillId="0" borderId="0" xfId="0" applyNumberFormat="1" applyFont="1" applyAlignment="1">
      <alignment horizontal="left"/>
    </xf>
    <xf numFmtId="0" fontId="5" fillId="3" borderId="0" xfId="0" applyFont="1" applyFill="1" applyAlignment="1">
      <alignment horizontal="left"/>
    </xf>
    <xf numFmtId="0" fontId="8" fillId="5" borderId="1" xfId="0" applyFont="1" applyFill="1" applyBorder="1"/>
    <xf numFmtId="2" fontId="9" fillId="0" borderId="2" xfId="0" applyNumberFormat="1" applyFont="1" applyBorder="1" applyAlignment="1">
      <alignment horizontal="center" vertical="center"/>
    </xf>
    <xf numFmtId="0" fontId="1" fillId="6" borderId="0" xfId="0" applyFont="1" applyFill="1"/>
    <xf numFmtId="0" fontId="11" fillId="0" borderId="0" xfId="0" applyFont="1"/>
    <xf numFmtId="171" fontId="11" fillId="0" borderId="0" xfId="0" applyNumberFormat="1" applyFont="1"/>
    <xf numFmtId="0" fontId="8" fillId="5" borderId="4" xfId="0" applyFont="1" applyFill="1" applyBorder="1"/>
    <xf numFmtId="0" fontId="8" fillId="5" borderId="1" xfId="0" applyFont="1" applyFill="1" applyBorder="1" applyAlignment="1">
      <alignment horizontal="center" vertical="center" wrapText="1"/>
    </xf>
    <xf numFmtId="0" fontId="8" fillId="5" borderId="1" xfId="0" applyFont="1" applyFill="1" applyBorder="1" applyAlignment="1">
      <alignment horizontal="left"/>
    </xf>
    <xf numFmtId="2" fontId="9" fillId="0" borderId="3" xfId="0" applyNumberFormat="1" applyFont="1" applyBorder="1" applyAlignment="1">
      <alignment horizontal="center" vertical="center"/>
    </xf>
    <xf numFmtId="0" fontId="13" fillId="5" borderId="1" xfId="0" applyFont="1" applyFill="1" applyBorder="1"/>
    <xf numFmtId="0" fontId="14" fillId="5" borderId="1" xfId="0" applyFont="1" applyFill="1" applyBorder="1"/>
    <xf numFmtId="0" fontId="14" fillId="6" borderId="0" xfId="0" applyFont="1" applyFill="1"/>
    <xf numFmtId="10" fontId="9" fillId="0" borderId="3" xfId="0" applyNumberFormat="1" applyFont="1" applyBorder="1" applyAlignment="1">
      <alignment horizontal="center" vertical="center"/>
    </xf>
    <xf numFmtId="1" fontId="9" fillId="0" borderId="3" xfId="0" applyNumberFormat="1" applyFont="1" applyBorder="1" applyAlignment="1">
      <alignment horizontal="center" vertical="center"/>
    </xf>
    <xf numFmtId="49" fontId="3" fillId="0" borderId="0" xfId="0" applyNumberFormat="1" applyFont="1" applyAlignment="1">
      <alignment horizontal="left" vertical="center"/>
    </xf>
    <xf numFmtId="2" fontId="1" fillId="0" borderId="0" xfId="0" applyNumberFormat="1" applyFont="1" applyAlignment="1">
      <alignment vertical="center"/>
    </xf>
    <xf numFmtId="0" fontId="1" fillId="8" borderId="0" xfId="0" applyFont="1" applyFill="1" applyAlignment="1">
      <alignment vertical="center"/>
    </xf>
    <xf numFmtId="2" fontId="1" fillId="8" borderId="0" xfId="0" applyNumberFormat="1" applyFont="1" applyFill="1" applyAlignment="1">
      <alignment vertical="center"/>
    </xf>
    <xf numFmtId="49" fontId="1" fillId="0" borderId="0" xfId="0" applyNumberFormat="1" applyFont="1" applyAlignment="1">
      <alignment horizontal="right" vertical="center"/>
    </xf>
    <xf numFmtId="0" fontId="1" fillId="0" borderId="0" xfId="0" applyFont="1" applyAlignment="1">
      <alignment horizontal="right" vertical="center"/>
    </xf>
    <xf numFmtId="0" fontId="3" fillId="0" borderId="0" xfId="0" applyFont="1" applyAlignment="1">
      <alignment horizontal="center" vertical="center"/>
    </xf>
    <xf numFmtId="4" fontId="1" fillId="0" borderId="0" xfId="0" applyNumberFormat="1" applyFont="1" applyAlignment="1">
      <alignment vertical="center"/>
    </xf>
    <xf numFmtId="0" fontId="15" fillId="9" borderId="0" xfId="0" applyFont="1" applyFill="1" applyAlignment="1">
      <alignment vertical="center"/>
    </xf>
    <xf numFmtId="170" fontId="1" fillId="0" borderId="0" xfId="0" applyNumberFormat="1" applyFont="1" applyAlignment="1">
      <alignment vertical="center"/>
    </xf>
    <xf numFmtId="0" fontId="1" fillId="3" borderId="0" xfId="0" applyFont="1" applyFill="1" applyAlignment="1">
      <alignment vertical="center"/>
    </xf>
    <xf numFmtId="0" fontId="1" fillId="0" borderId="0" xfId="0" applyFont="1" applyAlignment="1">
      <alignment horizontal="left"/>
    </xf>
    <xf numFmtId="0" fontId="1" fillId="0" borderId="0" xfId="0" applyFont="1" applyAlignment="1">
      <alignment horizontal="right"/>
    </xf>
    <xf numFmtId="0" fontId="3" fillId="0" borderId="0" xfId="0" applyFont="1" applyAlignment="1">
      <alignment horizontal="center"/>
    </xf>
    <xf numFmtId="0" fontId="3" fillId="0" borderId="0" xfId="0" applyFont="1" applyAlignment="1">
      <alignment vertical="center"/>
    </xf>
    <xf numFmtId="170" fontId="1" fillId="0" borderId="0" xfId="0" applyNumberFormat="1" applyFont="1" applyAlignment="1">
      <alignment horizontal="left" vertical="center"/>
    </xf>
    <xf numFmtId="10" fontId="3" fillId="0" borderId="0" xfId="0" applyNumberFormat="1" applyFont="1" applyAlignment="1">
      <alignment horizontal="left" vertical="center"/>
    </xf>
    <xf numFmtId="10" fontId="1" fillId="0" borderId="0" xfId="0" applyNumberFormat="1" applyFont="1" applyAlignment="1">
      <alignment vertical="center"/>
    </xf>
    <xf numFmtId="172" fontId="1" fillId="0" borderId="0" xfId="0" applyNumberFormat="1" applyFont="1" applyAlignment="1">
      <alignment vertical="center"/>
    </xf>
    <xf numFmtId="170" fontId="1" fillId="0" borderId="0" xfId="0" applyNumberFormat="1" applyFont="1"/>
    <xf numFmtId="10" fontId="1" fillId="0" borderId="0" xfId="0" applyNumberFormat="1" applyFont="1"/>
    <xf numFmtId="0" fontId="16" fillId="0" borderId="0" xfId="0" applyFont="1"/>
    <xf numFmtId="165" fontId="1" fillId="0" borderId="0" xfId="0" applyNumberFormat="1" applyFont="1"/>
    <xf numFmtId="173" fontId="1" fillId="0" borderId="0" xfId="0" applyNumberFormat="1" applyFont="1"/>
    <xf numFmtId="0" fontId="14" fillId="0" borderId="0" xfId="0" applyFont="1"/>
    <xf numFmtId="171" fontId="14" fillId="0" borderId="0" xfId="0" applyNumberFormat="1" applyFont="1" applyAlignment="1">
      <alignment horizontal="right"/>
    </xf>
    <xf numFmtId="0" fontId="19" fillId="10" borderId="0" xfId="0" applyFont="1" applyFill="1" applyAlignment="1">
      <alignment horizontal="center"/>
    </xf>
    <xf numFmtId="0" fontId="19" fillId="10" borderId="8" xfId="0" applyFont="1" applyFill="1" applyBorder="1" applyAlignment="1">
      <alignment horizontal="center"/>
    </xf>
    <xf numFmtId="171" fontId="14" fillId="10" borderId="8" xfId="0" applyNumberFormat="1" applyFont="1" applyFill="1" applyBorder="1"/>
    <xf numFmtId="171" fontId="20" fillId="10" borderId="8" xfId="0" applyNumberFormat="1" applyFont="1" applyFill="1" applyBorder="1" applyAlignment="1">
      <alignment horizontal="center"/>
    </xf>
    <xf numFmtId="171" fontId="20" fillId="10" borderId="0" xfId="0" applyNumberFormat="1" applyFont="1" applyFill="1" applyAlignment="1">
      <alignment horizontal="center"/>
    </xf>
    <xf numFmtId="171" fontId="14" fillId="0" borderId="0" xfId="0" applyNumberFormat="1" applyFont="1"/>
    <xf numFmtId="174" fontId="21" fillId="0" borderId="0" xfId="0" applyNumberFormat="1" applyFont="1" applyAlignment="1">
      <alignment horizontal="center"/>
    </xf>
    <xf numFmtId="0" fontId="21" fillId="0" borderId="0" xfId="0" applyFont="1" applyAlignment="1">
      <alignment horizontal="center"/>
    </xf>
    <xf numFmtId="171" fontId="21" fillId="0" borderId="0" xfId="0" applyNumberFormat="1" applyFont="1" applyAlignment="1">
      <alignment horizontal="center"/>
    </xf>
    <xf numFmtId="165" fontId="14" fillId="0" borderId="0" xfId="0" applyNumberFormat="1" applyFont="1"/>
    <xf numFmtId="171" fontId="1" fillId="0" borderId="0" xfId="0" applyNumberFormat="1" applyFont="1"/>
    <xf numFmtId="0" fontId="22" fillId="0" borderId="0" xfId="0" applyFont="1"/>
    <xf numFmtId="171" fontId="22" fillId="0" borderId="0" xfId="0" applyNumberFormat="1" applyFont="1" applyAlignment="1">
      <alignment horizontal="right"/>
    </xf>
    <xf numFmtId="0" fontId="3" fillId="0" borderId="0" xfId="0" applyFont="1" applyAlignment="1">
      <alignment horizontal="left"/>
    </xf>
    <xf numFmtId="0" fontId="23" fillId="0" borderId="0" xfId="0" applyFont="1"/>
    <xf numFmtId="2" fontId="1" fillId="0" borderId="0" xfId="0" applyNumberFormat="1" applyFont="1" applyAlignment="1">
      <alignment horizontal="left"/>
    </xf>
    <xf numFmtId="10" fontId="1" fillId="0" borderId="0" xfId="0" applyNumberFormat="1" applyFont="1" applyAlignment="1">
      <alignment horizontal="left"/>
    </xf>
    <xf numFmtId="2" fontId="1" fillId="6" borderId="0" xfId="0" applyNumberFormat="1" applyFont="1" applyFill="1" applyAlignment="1">
      <alignment horizontal="left"/>
    </xf>
    <xf numFmtId="0" fontId="1" fillId="6" borderId="0" xfId="0" applyFont="1" applyFill="1" applyAlignment="1">
      <alignment horizontal="left"/>
    </xf>
    <xf numFmtId="0" fontId="24" fillId="0" borderId="0" xfId="0" applyFont="1"/>
    <xf numFmtId="0" fontId="24" fillId="0" borderId="0" xfId="0" applyFont="1" applyAlignment="1">
      <alignment horizontal="left"/>
    </xf>
    <xf numFmtId="0" fontId="25" fillId="0" borderId="0" xfId="0" applyFont="1" applyAlignment="1">
      <alignment horizontal="left"/>
    </xf>
    <xf numFmtId="2" fontId="26" fillId="0" borderId="0" xfId="0" applyNumberFormat="1" applyFont="1"/>
    <xf numFmtId="0" fontId="26" fillId="0" borderId="0" xfId="0" applyFont="1" applyAlignment="1">
      <alignment horizontal="left"/>
    </xf>
    <xf numFmtId="0" fontId="1" fillId="11" borderId="0" xfId="0" applyFont="1" applyFill="1"/>
    <xf numFmtId="171" fontId="1" fillId="11" borderId="0" xfId="0" applyNumberFormat="1" applyFont="1" applyFill="1"/>
    <xf numFmtId="0" fontId="1" fillId="9" borderId="0" xfId="0" applyFont="1" applyFill="1"/>
    <xf numFmtId="171" fontId="1" fillId="9" borderId="0" xfId="0" applyNumberFormat="1" applyFont="1" applyFill="1"/>
    <xf numFmtId="0" fontId="14" fillId="11" borderId="0" xfId="0" applyFont="1" applyFill="1"/>
    <xf numFmtId="0" fontId="14" fillId="9" borderId="0" xfId="0" applyFont="1" applyFill="1"/>
    <xf numFmtId="0" fontId="22" fillId="9" borderId="0" xfId="0" applyFont="1" applyFill="1"/>
    <xf numFmtId="0" fontId="14" fillId="11" borderId="0" xfId="0" applyFont="1" applyFill="1" applyAlignment="1">
      <alignment horizontal="right"/>
    </xf>
    <xf numFmtId="0" fontId="14" fillId="9" borderId="0" xfId="0" applyFont="1" applyFill="1" applyAlignment="1">
      <alignment horizontal="right"/>
    </xf>
    <xf numFmtId="171" fontId="3" fillId="11" borderId="0" xfId="0" applyNumberFormat="1" applyFont="1" applyFill="1"/>
    <xf numFmtId="0" fontId="28" fillId="0" borderId="0" xfId="0" applyFont="1" applyAlignment="1">
      <alignment vertical="center"/>
    </xf>
    <xf numFmtId="0" fontId="29" fillId="0" borderId="0" xfId="0" applyFont="1"/>
    <xf numFmtId="0" fontId="0" fillId="0" borderId="0" xfId="0" applyAlignment="1">
      <alignment horizontal="left" vertical="center" indent="1"/>
    </xf>
    <xf numFmtId="0" fontId="27" fillId="0" borderId="0" xfId="0" applyFont="1" applyAlignment="1">
      <alignment horizontal="left" vertical="center" indent="1"/>
    </xf>
    <xf numFmtId="0" fontId="30" fillId="0" borderId="0" xfId="0" applyFont="1" applyAlignment="1">
      <alignment vertical="center"/>
    </xf>
    <xf numFmtId="0" fontId="27" fillId="0" borderId="0" xfId="0" applyFont="1"/>
    <xf numFmtId="0" fontId="0" fillId="0" borderId="13" xfId="0" pivotButton="1" applyBorder="1"/>
    <xf numFmtId="0" fontId="0" fillId="0" borderId="13" xfId="0" applyBorder="1"/>
    <xf numFmtId="0" fontId="0" fillId="0" borderId="9" xfId="0" pivotButton="1" applyBorder="1"/>
    <xf numFmtId="0" fontId="0" fillId="0" borderId="11" xfId="0" applyBorder="1"/>
    <xf numFmtId="0" fontId="0" fillId="0" borderId="9" xfId="0" applyBorder="1" applyAlignment="1">
      <alignment horizontal="left"/>
    </xf>
    <xf numFmtId="0" fontId="0" fillId="0" borderId="14" xfId="0" applyBorder="1" applyAlignment="1">
      <alignment horizontal="left"/>
    </xf>
    <xf numFmtId="0" fontId="0" fillId="0" borderId="10" xfId="0" applyBorder="1" applyAlignment="1">
      <alignment horizontal="left"/>
    </xf>
    <xf numFmtId="0" fontId="0" fillId="0" borderId="15" xfId="0" applyBorder="1"/>
    <xf numFmtId="0" fontId="0" fillId="0" borderId="9" xfId="0" applyBorder="1"/>
    <xf numFmtId="0" fontId="0" fillId="0" borderId="0" xfId="0" pivotButton="1"/>
    <xf numFmtId="0" fontId="0" fillId="0" borderId="0" xfId="0" applyAlignment="1">
      <alignment horizontal="left"/>
    </xf>
    <xf numFmtId="0" fontId="31" fillId="0" borderId="0" xfId="0" applyFont="1"/>
    <xf numFmtId="0" fontId="31" fillId="0" borderId="0" xfId="0" applyFont="1" applyAlignment="1">
      <alignment horizontal="centerContinuous"/>
    </xf>
    <xf numFmtId="0" fontId="31" fillId="12" borderId="0" xfId="0" applyFont="1" applyFill="1"/>
    <xf numFmtId="0" fontId="31" fillId="12" borderId="0" xfId="0" applyFont="1" applyFill="1" applyAlignment="1">
      <alignment horizontal="centerContinuous"/>
    </xf>
    <xf numFmtId="0" fontId="0" fillId="12" borderId="0" xfId="0" applyFill="1"/>
    <xf numFmtId="0" fontId="27" fillId="12" borderId="0" xfId="0" applyFont="1" applyFill="1"/>
    <xf numFmtId="0" fontId="0" fillId="12" borderId="13" xfId="0" applyFill="1" applyBorder="1"/>
    <xf numFmtId="0" fontId="0" fillId="12" borderId="0" xfId="0" applyFill="1" applyAlignment="1">
      <alignment horizontal="centerContinuous"/>
    </xf>
    <xf numFmtId="175" fontId="0" fillId="0" borderId="0" xfId="0" applyNumberFormat="1"/>
    <xf numFmtId="0" fontId="7" fillId="4" borderId="0" xfId="0" applyFont="1" applyFill="1" applyAlignment="1">
      <alignment horizontal="center"/>
    </xf>
    <xf numFmtId="0" fontId="0" fillId="0" borderId="0" xfId="0"/>
    <xf numFmtId="2" fontId="9" fillId="0" borderId="2" xfId="0" applyNumberFormat="1" applyFont="1" applyBorder="1" applyAlignment="1">
      <alignment horizontal="center" vertical="center"/>
    </xf>
    <xf numFmtId="0" fontId="10" fillId="0" borderId="3" xfId="0" applyFont="1" applyBorder="1"/>
    <xf numFmtId="10" fontId="9" fillId="0" borderId="2" xfId="0" applyNumberFormat="1" applyFont="1" applyBorder="1" applyAlignment="1">
      <alignment horizontal="center" vertical="center"/>
    </xf>
    <xf numFmtId="2" fontId="9" fillId="0" borderId="5" xfId="0" applyNumberFormat="1" applyFont="1" applyBorder="1" applyAlignment="1">
      <alignment horizontal="center" vertical="center"/>
    </xf>
    <xf numFmtId="0" fontId="12" fillId="7" borderId="4" xfId="0" applyFont="1" applyFill="1" applyBorder="1" applyAlignment="1">
      <alignment horizontal="center"/>
    </xf>
    <xf numFmtId="0" fontId="10" fillId="0" borderId="6" xfId="0" applyFont="1" applyBorder="1"/>
    <xf numFmtId="0" fontId="10" fillId="0" borderId="7" xfId="0" applyFont="1" applyBorder="1"/>
    <xf numFmtId="2" fontId="14" fillId="0" borderId="2" xfId="0" applyNumberFormat="1" applyFont="1" applyBorder="1"/>
    <xf numFmtId="0" fontId="17" fillId="0" borderId="0" xfId="0" applyFont="1" applyAlignment="1">
      <alignment horizontal="center"/>
    </xf>
    <xf numFmtId="0" fontId="18" fillId="0" borderId="0" xfId="0" applyFont="1" applyAlignment="1">
      <alignment horizontal="center"/>
    </xf>
    <xf numFmtId="0" fontId="0" fillId="0" borderId="9" xfId="0" applyNumberFormat="1" applyBorder="1"/>
    <xf numFmtId="0" fontId="0" fillId="0" borderId="11" xfId="0" applyNumberFormat="1" applyBorder="1"/>
    <xf numFmtId="0" fontId="0" fillId="0" borderId="10" xfId="0" applyNumberFormat="1" applyBorder="1"/>
    <xf numFmtId="0" fontId="0" fillId="0" borderId="12" xfId="0" applyNumberFormat="1" applyBorder="1"/>
    <xf numFmtId="0" fontId="0" fillId="0" borderId="14" xfId="0" applyNumberFormat="1" applyBorder="1"/>
    <xf numFmtId="0" fontId="0" fillId="0" borderId="13" xfId="0" applyNumberFormat="1" applyBorder="1"/>
    <xf numFmtId="0" fontId="0" fillId="0" borderId="0" xfId="0" applyNumberFormat="1"/>
    <xf numFmtId="175" fontId="0" fillId="0" borderId="0" xfId="1" applyNumberFormat="1" applyFont="1"/>
    <xf numFmtId="0" fontId="0" fillId="0" borderId="0" xfId="0" applyFont="1" applyFill="1" applyBorder="1" applyAlignment="1">
      <alignment horizontal="left"/>
    </xf>
    <xf numFmtId="17" fontId="1" fillId="0" borderId="0" xfId="0" applyNumberFormat="1" applyFont="1" applyAlignment="1">
      <alignment vertical="center"/>
    </xf>
  </cellXfs>
  <cellStyles count="2">
    <cellStyle name="Comma" xfId="1" builtinId="3"/>
    <cellStyle name="Normal" xfId="0" builtinId="0"/>
  </cellStyles>
  <dxfs count="94">
    <dxf>
      <font>
        <color rgb="FF9C0006"/>
      </font>
      <fill>
        <patternFill>
          <bgColor rgb="FFFFC7CE"/>
        </patternFill>
      </fill>
    </dxf>
    <dxf>
      <fill>
        <patternFill patternType="solid">
          <fgColor rgb="FFFF9900"/>
          <bgColor rgb="FFFF9900"/>
        </patternFill>
      </fill>
    </dxf>
    <dxf>
      <fill>
        <patternFill patternType="solid">
          <fgColor rgb="FFB7B7B7"/>
          <bgColor rgb="FFB7B7B7"/>
        </patternFill>
      </fill>
    </dxf>
    <dxf>
      <fill>
        <patternFill patternType="solid">
          <fgColor rgb="FFFF9900"/>
          <bgColor rgb="FFFF9900"/>
        </patternFill>
      </fill>
    </dxf>
    <dxf>
      <fill>
        <patternFill patternType="solid">
          <fgColor rgb="FFB7B7B7"/>
          <bgColor rgb="FFB7B7B7"/>
        </patternFill>
      </fill>
    </dxf>
    <dxf>
      <fill>
        <patternFill patternType="solid">
          <fgColor rgb="FFB7E1CD"/>
          <bgColor rgb="FFB7E1CD"/>
        </patternFill>
      </fill>
    </dxf>
    <dxf>
      <fill>
        <patternFill patternType="solid">
          <fgColor theme="5"/>
          <bgColor theme="5"/>
        </patternFill>
      </fill>
    </dxf>
    <dxf>
      <fill>
        <patternFill patternType="solid">
          <fgColor rgb="FFFBBC04"/>
          <bgColor rgb="FFFBBC04"/>
        </patternFill>
      </fill>
    </dxf>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8F9FA"/>
          <bgColor rgb="FFF8F9FA"/>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5B3F86"/>
        </left>
        <right style="thin">
          <color rgb="FF5B3F86"/>
        </right>
        <top style="thin">
          <color rgb="FF5B3F86"/>
        </top>
        <bottom style="thin">
          <color rgb="FF5B3F86"/>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BB463C"/>
          <bgColor rgb="FFBB463C"/>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BB463C"/>
          <bgColor rgb="FFBB463C"/>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
      <border>
        <left style="thin">
          <color rgb="FF5B3F86"/>
        </left>
        <right style="thin">
          <color rgb="FF5B3F86"/>
        </right>
        <top style="thin">
          <color rgb="FF5B3F86"/>
        </top>
        <bottom style="thin">
          <color rgb="FF5B3F86"/>
        </bottom>
      </border>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BB463C"/>
          <bgColor rgb="FFBB463C"/>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22" defaultTableStyle="TableStyleMedium2" defaultPivotStyle="PivotStyleLight16">
    <tableStyle name="Egg sorting&amp;grading-style" pivot="0" count="4" xr9:uid="{00000000-0011-0000-FFFF-FFFF00000000}">
      <tableStyleElement type="wholeTable" size="0" dxfId="93"/>
      <tableStyleElement type="headerRow" dxfId="92"/>
      <tableStyleElement type="firstRowStripe" dxfId="91"/>
      <tableStyleElement type="secondRowStripe" dxfId="90"/>
    </tableStyle>
    <tableStyle name="Dec 2025 Sales-style" pivot="0" count="4" xr9:uid="{00000000-0011-0000-FFFF-FFFF01000000}">
      <tableStyleElement type="wholeTable" size="0" dxfId="89"/>
      <tableStyleElement type="headerRow" dxfId="88"/>
      <tableStyleElement type="firstRowStripe" dxfId="87"/>
      <tableStyleElement type="secondRowStripe" dxfId="86"/>
    </tableStyle>
    <tableStyle name="Form responses 11-style" pivot="0" count="4" xr9:uid="{00000000-0011-0000-FFFF-FFFF02000000}">
      <tableStyleElement type="wholeTable" size="0" dxfId="85"/>
      <tableStyleElement type="headerRow" dxfId="84"/>
      <tableStyleElement type="firstRowStripe" dxfId="83"/>
      <tableStyleElement type="secondRowStripe" dxfId="82"/>
    </tableStyle>
    <tableStyle name="Copy of Mortality and Transfers-style" pivot="0" count="4" xr9:uid="{00000000-0011-0000-FFFF-FFFF03000000}">
      <tableStyleElement type="wholeTable" size="0" dxfId="81"/>
      <tableStyleElement type="headerRow" dxfId="80"/>
      <tableStyleElement type="firstRowStripe" dxfId="79"/>
      <tableStyleElement type="secondRowStripe" dxfId="78"/>
    </tableStyle>
    <tableStyle name="Broiler Sales-style" pivot="0" count="4" xr9:uid="{00000000-0011-0000-FFFF-FFFF04000000}">
      <tableStyleElement type="wholeTable" size="0" dxfId="77"/>
      <tableStyleElement type="headerRow" dxfId="76"/>
      <tableStyleElement type="firstRowStripe" dxfId="75"/>
      <tableStyleElement type="secondRowStripe" dxfId="74"/>
    </tableStyle>
    <tableStyle name="Broiler Orders-style" pivot="0" count="4" xr9:uid="{00000000-0011-0000-FFFF-FFFF05000000}">
      <tableStyleElement type="wholeTable" size="0" dxfId="73"/>
      <tableStyleElement type="headerRow" dxfId="72"/>
      <tableStyleElement type="firstRowStripe" dxfId="71"/>
      <tableStyleElement type="secondRowStripe" dxfId="70"/>
    </tableStyle>
    <tableStyle name="Mortality and Transfers-style" pivot="0" count="4" xr9:uid="{00000000-0011-0000-FFFF-FFFF06000000}">
      <tableStyleElement type="wholeTable" size="0" dxfId="69"/>
      <tableStyleElement type="headerRow" dxfId="68"/>
      <tableStyleElement type="firstRowStripe" dxfId="67"/>
      <tableStyleElement type="secondRowStripe" dxfId="66"/>
    </tableStyle>
    <tableStyle name="Stock trace-style" pivot="0" count="4" xr9:uid="{00000000-0011-0000-FFFF-FFFF07000000}">
      <tableStyleElement type="wholeTable" size="0" dxfId="65"/>
      <tableStyleElement type="headerRow" dxfId="64"/>
      <tableStyleElement type="firstRowStripe" dxfId="63"/>
      <tableStyleElement type="secondRowStripe" dxfId="62"/>
    </tableStyle>
    <tableStyle name="Request Form-style" pivot="0" count="4" xr9:uid="{00000000-0011-0000-FFFF-FFFF08000000}">
      <tableStyleElement type="wholeTable" size="0" dxfId="61"/>
      <tableStyleElement type="headerRow" dxfId="60"/>
      <tableStyleElement type="firstRowStripe" dxfId="59"/>
      <tableStyleElement type="secondRowStripe" dxfId="58"/>
    </tableStyle>
    <tableStyle name="Egg Sales-style" pivot="0" count="4" xr9:uid="{00000000-0011-0000-FFFF-FFFF09000000}">
      <tableStyleElement type="wholeTable" size="0" dxfId="57"/>
      <tableStyleElement type="headerRow" dxfId="56"/>
      <tableStyleElement type="firstRowStripe" dxfId="55"/>
      <tableStyleElement type="secondRowStripe" dxfId="54"/>
    </tableStyle>
    <tableStyle name="COS Layers 1-style" pivot="0" count="4" xr9:uid="{00000000-0011-0000-FFFF-FFFF0A000000}">
      <tableStyleElement type="wholeTable" size="0" dxfId="53"/>
      <tableStyleElement type="headerRow" dxfId="52"/>
      <tableStyleElement type="firstRowStripe" dxfId="51"/>
      <tableStyleElement type="secondRowStripe" dxfId="50"/>
    </tableStyle>
    <tableStyle name="COS Layers 1-style 2" pivot="0" count="2" xr9:uid="{00000000-0011-0000-FFFF-FFFF0B000000}">
      <tableStyleElement type="firstRowStripe" dxfId="49"/>
      <tableStyleElement type="secondRowStripe" dxfId="48"/>
    </tableStyle>
    <tableStyle name="COS Layers 1-style 3" pivot="0" count="2" xr9:uid="{00000000-0011-0000-FFFF-FFFF0C000000}">
      <tableStyleElement type="firstRowStripe" dxfId="47"/>
      <tableStyleElement type="secondRowStripe" dxfId="46"/>
    </tableStyle>
    <tableStyle name="PMT Summary-style" pivot="0" count="3" xr9:uid="{00000000-0011-0000-FFFF-FFFF0D000000}">
      <tableStyleElement type="headerRow" dxfId="45"/>
      <tableStyleElement type="firstRowStripe" dxfId="44"/>
      <tableStyleElement type="secondRowStripe" dxfId="43"/>
    </tableStyle>
    <tableStyle name="MoM Summary-style" pivot="0" count="4" xr9:uid="{00000000-0011-0000-FFFF-FFFF0E000000}">
      <tableStyleElement type="wholeTable" size="0" dxfId="42"/>
      <tableStyleElement type="headerRow" dxfId="41"/>
      <tableStyleElement type="firstRowStripe" dxfId="40"/>
      <tableStyleElement type="secondRowStripe" dxfId="39"/>
    </tableStyle>
    <tableStyle name="MoM Summary-style 2" pivot="0" count="4" xr9:uid="{00000000-0011-0000-FFFF-FFFF0F000000}">
      <tableStyleElement type="wholeTable" size="0" dxfId="38"/>
      <tableStyleElement type="headerRow" dxfId="37"/>
      <tableStyleElement type="firstRowStripe" dxfId="36"/>
      <tableStyleElement type="secondRowStripe" dxfId="35"/>
    </tableStyle>
    <tableStyle name="Copy of MoM Summary-style" pivot="0" count="4" xr9:uid="{00000000-0011-0000-FFFF-FFFF10000000}">
      <tableStyleElement type="wholeTable" size="0" dxfId="34"/>
      <tableStyleElement type="headerRow" dxfId="33"/>
      <tableStyleElement type="firstRowStripe" dxfId="32"/>
      <tableStyleElement type="secondRowStripe" dxfId="31"/>
    </tableStyle>
    <tableStyle name="Copy of MoM Summary-style 2" pivot="0" count="4" xr9:uid="{00000000-0011-0000-FFFF-FFFF11000000}">
      <tableStyleElement type="wholeTable" size="0" dxfId="30"/>
      <tableStyleElement type="headerRow" dxfId="29"/>
      <tableStyleElement type="firstRowStripe" dxfId="28"/>
      <tableStyleElement type="secondRowStripe" dxfId="27"/>
    </tableStyle>
    <tableStyle name="Accountable Imprest -style" pivot="0" count="4" xr9:uid="{00000000-0011-0000-FFFF-FFFF12000000}">
      <tableStyleElement type="wholeTable" size="0" dxfId="26"/>
      <tableStyleElement type="headerRow" dxfId="25"/>
      <tableStyleElement type="firstRowStripe" dxfId="24"/>
      <tableStyleElement type="secondRowStripe" dxfId="23"/>
    </tableStyle>
    <tableStyle name="Imprest-style" pivot="0" count="4" xr9:uid="{00000000-0011-0000-FFFF-FFFF13000000}">
      <tableStyleElement type="wholeTable" size="0" dxfId="22"/>
      <tableStyleElement type="headerRow" dxfId="21"/>
      <tableStyleElement type="firstRowStripe" dxfId="20"/>
      <tableStyleElement type="secondRowStripe" dxfId="19"/>
    </tableStyle>
    <tableStyle name="Production-style" pivot="0" count="4" xr9:uid="{00000000-0011-0000-FFFF-FFFF14000000}">
      <tableStyleElement type="wholeTable" size="0" dxfId="18"/>
      <tableStyleElement type="headerRow" dxfId="17"/>
      <tableStyleElement type="firstRowStripe" dxfId="16"/>
      <tableStyleElement type="secondRowStripe" dxfId="15"/>
    </tableStyle>
    <tableStyle name="6 Months Budget-Layer Set 4-style" pivot="0" count="2" xr9:uid="{00000000-0011-0000-FFFF-FFFF15000000}">
      <tableStyleElement type="firstRowStripe" dxfId="14"/>
      <tableStyleElement type="secondRowStripe" dxfId="13"/>
    </tableStyle>
  </tableStyles>
  <colors>
    <mruColors>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07/relationships/slicerCache" Target="slicerCaches/slicerCache5.xml"/><Relationship Id="rId21" Type="http://schemas.openxmlformats.org/officeDocument/2006/relationships/worksheet" Target="worksheets/sheet21.xml"/><Relationship Id="rId34" Type="http://schemas.openxmlformats.org/officeDocument/2006/relationships/pivotCacheDefinition" Target="pivotCache/pivotCacheDefinition2.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microsoft.com/office/2007/relationships/slicerCache" Target="slicerCaches/slicerCache3.xml"/><Relationship Id="rId40" Type="http://schemas.microsoft.com/office/2007/relationships/slicerCache" Target="slicerCaches/slicerCache6.xml"/><Relationship Id="rId45"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microsoft.com/office/2007/relationships/slicerCache" Target="slicerCaches/slicerCache1.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1.xml"/><Relationship Id="rId38" Type="http://schemas.microsoft.com/office/2007/relationships/slicerCache" Target="slicerCaches/slicerCache4.xml"/><Relationship Id="rId46" Type="http://schemas.openxmlformats.org/officeDocument/2006/relationships/calcChain" Target="calcChain.xml"/><Relationship Id="rId20" Type="http://schemas.openxmlformats.org/officeDocument/2006/relationships/worksheet" Target="worksheets/sheet20.xml"/><Relationship Id="rId41"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[PMT System January 2026.xlsx]Sales by Month!PivotTable2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Month</a:t>
            </a:r>
          </a:p>
        </c:rich>
      </c:tx>
      <c:layout>
        <c:manualLayout>
          <c:xMode val="edge"/>
          <c:yMode val="edge"/>
          <c:x val="0.34934623887653193"/>
          <c:y val="2.98629291551777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Month'!$B$4:$B$5</c:f>
              <c:strCache>
                <c:ptCount val="1"/>
                <c:pt idx="0">
                  <c:v>2026</c:v>
                </c:pt>
              </c:strCache>
            </c:strRef>
          </c:tx>
          <c:spPr>
            <a:ln w="28575" cap="rnd">
              <a:solidFill>
                <a:schemeClr val="accent1"/>
              </a:solidFill>
              <a:round/>
            </a:ln>
            <a:effectLst/>
          </c:spPr>
          <c:marker>
            <c:symbol val="none"/>
          </c:marker>
          <c:cat>
            <c:strRef>
              <c:f>'Sales by Month'!$A$6:$A$8</c:f>
              <c:strCache>
                <c:ptCount val="2"/>
                <c:pt idx="0">
                  <c:v>Jan</c:v>
                </c:pt>
                <c:pt idx="1">
                  <c:v>Feb</c:v>
                </c:pt>
              </c:strCache>
            </c:strRef>
          </c:cat>
          <c:val>
            <c:numRef>
              <c:f>'Sales by Month'!$B$6:$B$8</c:f>
              <c:numCache>
                <c:formatCode>General</c:formatCode>
                <c:ptCount val="2"/>
                <c:pt idx="0">
                  <c:v>40940</c:v>
                </c:pt>
                <c:pt idx="1">
                  <c:v>15750</c:v>
                </c:pt>
              </c:numCache>
            </c:numRef>
          </c:val>
          <c:smooth val="0"/>
          <c:extLst>
            <c:ext xmlns:c16="http://schemas.microsoft.com/office/drawing/2014/chart" uri="{C3380CC4-5D6E-409C-BE32-E72D297353CC}">
              <c16:uniqueId val="{00000000-EBF6-4BC0-B135-0350FACBF470}"/>
            </c:ext>
          </c:extLst>
        </c:ser>
        <c:dLbls>
          <c:showLegendKey val="0"/>
          <c:showVal val="0"/>
          <c:showCatName val="0"/>
          <c:showSerName val="0"/>
          <c:showPercent val="0"/>
          <c:showBubbleSize val="0"/>
        </c:dLbls>
        <c:smooth val="0"/>
        <c:axId val="59375696"/>
        <c:axId val="59378576"/>
      </c:lineChart>
      <c:catAx>
        <c:axId val="5937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78576"/>
        <c:crosses val="autoZero"/>
        <c:auto val="1"/>
        <c:lblAlgn val="ctr"/>
        <c:lblOffset val="100"/>
        <c:noMultiLvlLbl val="0"/>
      </c:catAx>
      <c:valAx>
        <c:axId val="59378576"/>
        <c:scaling>
          <c:orientation val="minMax"/>
          <c:min val="20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75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[PMT System January 2026.xlsx]Sales by Size!PivotTable2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size by Month</a:t>
            </a:r>
          </a:p>
        </c:rich>
      </c:tx>
      <c:layout>
        <c:manualLayout>
          <c:xMode val="edge"/>
          <c:yMode val="edge"/>
          <c:x val="0.29504155730533677"/>
          <c:y val="4.42548848060659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Size'!$B$3:$B$4</c:f>
              <c:strCache>
                <c:ptCount val="1"/>
                <c:pt idx="0">
                  <c:v>2026</c:v>
                </c:pt>
              </c:strCache>
            </c:strRef>
          </c:tx>
          <c:spPr>
            <a:solidFill>
              <a:schemeClr val="accent1"/>
            </a:solidFill>
            <a:ln>
              <a:noFill/>
            </a:ln>
            <a:effectLst/>
          </c:spPr>
          <c:invertIfNegative val="0"/>
          <c:cat>
            <c:strRef>
              <c:f>'Sales by Size'!$A$5:$A$11</c:f>
              <c:strCache>
                <c:ptCount val="6"/>
                <c:pt idx="0">
                  <c:v>40</c:v>
                </c:pt>
                <c:pt idx="1">
                  <c:v>45</c:v>
                </c:pt>
                <c:pt idx="2">
                  <c:v>50</c:v>
                </c:pt>
                <c:pt idx="3">
                  <c:v>55</c:v>
                </c:pt>
                <c:pt idx="4">
                  <c:v>60</c:v>
                </c:pt>
                <c:pt idx="5">
                  <c:v>65</c:v>
                </c:pt>
              </c:strCache>
            </c:strRef>
          </c:cat>
          <c:val>
            <c:numRef>
              <c:f>'Sales by Size'!$B$5:$B$11</c:f>
              <c:numCache>
                <c:formatCode>General</c:formatCode>
                <c:ptCount val="6"/>
                <c:pt idx="0">
                  <c:v>4480</c:v>
                </c:pt>
                <c:pt idx="1">
                  <c:v>14535</c:v>
                </c:pt>
                <c:pt idx="2">
                  <c:v>20800</c:v>
                </c:pt>
                <c:pt idx="3">
                  <c:v>13475</c:v>
                </c:pt>
                <c:pt idx="4">
                  <c:v>2100</c:v>
                </c:pt>
                <c:pt idx="5">
                  <c:v>1300</c:v>
                </c:pt>
              </c:numCache>
            </c:numRef>
          </c:val>
          <c:extLst>
            <c:ext xmlns:c16="http://schemas.microsoft.com/office/drawing/2014/chart" uri="{C3380CC4-5D6E-409C-BE32-E72D297353CC}">
              <c16:uniqueId val="{00000000-1E66-4D40-A875-241119D48B26}"/>
            </c:ext>
          </c:extLst>
        </c:ser>
        <c:dLbls>
          <c:showLegendKey val="0"/>
          <c:showVal val="0"/>
          <c:showCatName val="0"/>
          <c:showSerName val="0"/>
          <c:showPercent val="0"/>
          <c:showBubbleSize val="0"/>
        </c:dLbls>
        <c:gapWidth val="219"/>
        <c:overlap val="-27"/>
        <c:axId val="1130946176"/>
        <c:axId val="1130952416"/>
      </c:barChart>
      <c:catAx>
        <c:axId val="113094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952416"/>
        <c:crosses val="autoZero"/>
        <c:auto val="1"/>
        <c:lblAlgn val="ctr"/>
        <c:lblOffset val="100"/>
        <c:noMultiLvlLbl val="0"/>
      </c:catAx>
      <c:valAx>
        <c:axId val="1130952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946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[PMT System January 2026.xlsx]Sales by Customer!PivotTable2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Customer</a:t>
            </a:r>
          </a:p>
        </c:rich>
      </c:tx>
      <c:layout>
        <c:manualLayout>
          <c:xMode val="edge"/>
          <c:yMode val="edge"/>
          <c:x val="0.31352777777777785"/>
          <c:y val="5.35141440653251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Customer'!$B$3</c:f>
              <c:strCache>
                <c:ptCount val="1"/>
                <c:pt idx="0">
                  <c:v>Total</c:v>
                </c:pt>
              </c:strCache>
            </c:strRef>
          </c:tx>
          <c:spPr>
            <a:solidFill>
              <a:schemeClr val="accent1"/>
            </a:solidFill>
            <a:ln>
              <a:noFill/>
            </a:ln>
            <a:effectLst/>
          </c:spPr>
          <c:invertIfNegative val="0"/>
          <c:cat>
            <c:strRef>
              <c:f>'Sales by Customer'!$A$4:$A$84</c:f>
              <c:strCache>
                <c:ptCount val="80"/>
                <c:pt idx="0">
                  <c:v>AB Prime </c:v>
                </c:pt>
                <c:pt idx="1">
                  <c:v>Aberkuma North K</c:v>
                </c:pt>
                <c:pt idx="2">
                  <c:v>Aberkuma North K </c:v>
                </c:pt>
                <c:pt idx="3">
                  <c:v>Afriyie Agric </c:v>
                </c:pt>
                <c:pt idx="4">
                  <c:v>Agya Atta </c:v>
                </c:pt>
                <c:pt idx="5">
                  <c:v>Amelia Adabraka</c:v>
                </c:pt>
                <c:pt idx="6">
                  <c:v>Amelia Adabraka </c:v>
                </c:pt>
                <c:pt idx="7">
                  <c:v>Amelia Kotoku</c:v>
                </c:pt>
                <c:pt idx="8">
                  <c:v>Amelia Kotoku </c:v>
                </c:pt>
                <c:pt idx="9">
                  <c:v>Ant Gina</c:v>
                </c:pt>
                <c:pt idx="10">
                  <c:v>Ant Gina </c:v>
                </c:pt>
                <c:pt idx="11">
                  <c:v>Ant Lydia</c:v>
                </c:pt>
                <c:pt idx="12">
                  <c:v>Bernice Abhlorman </c:v>
                </c:pt>
                <c:pt idx="13">
                  <c:v>Bro DK</c:v>
                </c:pt>
                <c:pt idx="14">
                  <c:v>Bro Kofi</c:v>
                </c:pt>
                <c:pt idx="15">
                  <c:v>Bro Kofi </c:v>
                </c:pt>
                <c:pt idx="16">
                  <c:v>Bubiashie </c:v>
                </c:pt>
                <c:pt idx="17">
                  <c:v>Bubiashie - Percy </c:v>
                </c:pt>
                <c:pt idx="18">
                  <c:v>Bubiashie indomie </c:v>
                </c:pt>
                <c:pt idx="19">
                  <c:v>Bubiashie Kenkey </c:v>
                </c:pt>
                <c:pt idx="20">
                  <c:v>Carpenter </c:v>
                </c:pt>
                <c:pt idx="21">
                  <c:v>Chelsea </c:v>
                </c:pt>
                <c:pt idx="22">
                  <c:v>Christiana Attafuah </c:v>
                </c:pt>
                <c:pt idx="23">
                  <c:v>Christiana Kotoku </c:v>
                </c:pt>
                <c:pt idx="24">
                  <c:v>Deborah Kotoku</c:v>
                </c:pt>
                <c:pt idx="25">
                  <c:v>Deborah Kotoku </c:v>
                </c:pt>
                <c:pt idx="26">
                  <c:v>Dorcas </c:v>
                </c:pt>
                <c:pt idx="27">
                  <c:v>Dr Nortey </c:v>
                </c:pt>
                <c:pt idx="28">
                  <c:v>Efya Bortey </c:v>
                </c:pt>
                <c:pt idx="29">
                  <c:v>Gladys </c:v>
                </c:pt>
                <c:pt idx="30">
                  <c:v>Grandma Mother </c:v>
                </c:pt>
                <c:pt idx="31">
                  <c:v>Grandma Sarah </c:v>
                </c:pt>
                <c:pt idx="32">
                  <c:v>Haajii Anye </c:v>
                </c:pt>
                <c:pt idx="33">
                  <c:v>Ice Block Woman</c:v>
                </c:pt>
                <c:pt idx="34">
                  <c:v>Ice block woman </c:v>
                </c:pt>
                <c:pt idx="35">
                  <c:v>Indomie seller </c:v>
                </c:pt>
                <c:pt idx="36">
                  <c:v>Joseph </c:v>
                </c:pt>
                <c:pt idx="37">
                  <c:v>Joyce Annan</c:v>
                </c:pt>
                <c:pt idx="38">
                  <c:v>Joyce Annan </c:v>
                </c:pt>
                <c:pt idx="39">
                  <c:v>Judith </c:v>
                </c:pt>
                <c:pt idx="40">
                  <c:v>Ken</c:v>
                </c:pt>
                <c:pt idx="41">
                  <c:v>Kojo</c:v>
                </c:pt>
                <c:pt idx="42">
                  <c:v>Lady</c:v>
                </c:pt>
                <c:pt idx="43">
                  <c:v>Lady Olivia</c:v>
                </c:pt>
                <c:pt idx="44">
                  <c:v>Lady Tantra Hill</c:v>
                </c:pt>
                <c:pt idx="45">
                  <c:v>Lady Tantra Hill </c:v>
                </c:pt>
                <c:pt idx="46">
                  <c:v>Maa J</c:v>
                </c:pt>
                <c:pt idx="47">
                  <c:v>Maame Yaa </c:v>
                </c:pt>
                <c:pt idx="48">
                  <c:v>Martha Akuokor </c:v>
                </c:pt>
                <c:pt idx="49">
                  <c:v>Martha Akuorkor</c:v>
                </c:pt>
                <c:pt idx="50">
                  <c:v>Moda</c:v>
                </c:pt>
                <c:pt idx="51">
                  <c:v>Moda's Tenant</c:v>
                </c:pt>
                <c:pt idx="52">
                  <c:v>Moses </c:v>
                </c:pt>
                <c:pt idx="53">
                  <c:v>Mummy</c:v>
                </c:pt>
                <c:pt idx="54">
                  <c:v>Mummy </c:v>
                </c:pt>
                <c:pt idx="55">
                  <c:v>Osabu</c:v>
                </c:pt>
                <c:pt idx="56">
                  <c:v>Osabu </c:v>
                </c:pt>
                <c:pt idx="57">
                  <c:v>Osofo Maame</c:v>
                </c:pt>
                <c:pt idx="58">
                  <c:v>Osofo Maame </c:v>
                </c:pt>
                <c:pt idx="59">
                  <c:v>Pastries Lady </c:v>
                </c:pt>
                <c:pt idx="60">
                  <c:v>Phyllis Amartey </c:v>
                </c:pt>
                <c:pt idx="61">
                  <c:v>Rush Ladies </c:v>
                </c:pt>
                <c:pt idx="62">
                  <c:v>Sakyi </c:v>
                </c:pt>
                <c:pt idx="63">
                  <c:v>Sis Maggie</c:v>
                </c:pt>
                <c:pt idx="64">
                  <c:v>Sis Maggie </c:v>
                </c:pt>
                <c:pt idx="65">
                  <c:v>Tei</c:v>
                </c:pt>
                <c:pt idx="66">
                  <c:v>Thasha</c:v>
                </c:pt>
                <c:pt idx="67">
                  <c:v>Thasha </c:v>
                </c:pt>
                <c:pt idx="68">
                  <c:v>Vanessa</c:v>
                </c:pt>
                <c:pt idx="69">
                  <c:v>Vanessa </c:v>
                </c:pt>
                <c:pt idx="70">
                  <c:v>Vero Wele House </c:v>
                </c:pt>
                <c:pt idx="71">
                  <c:v>Wele House</c:v>
                </c:pt>
                <c:pt idx="72">
                  <c:v>Wele House </c:v>
                </c:pt>
                <c:pt idx="73">
                  <c:v>Mama Becky</c:v>
                </c:pt>
                <c:pt idx="74">
                  <c:v>Rev Class Peters</c:v>
                </c:pt>
                <c:pt idx="75">
                  <c:v>Bubiashie Provisions</c:v>
                </c:pt>
                <c:pt idx="76">
                  <c:v>Bubiashie Kenkey</c:v>
                </c:pt>
                <c:pt idx="77">
                  <c:v>Bubiashie Indomie</c:v>
                </c:pt>
                <c:pt idx="78">
                  <c:v>Maame Fante</c:v>
                </c:pt>
                <c:pt idx="79">
                  <c:v>Dorothy Teshie</c:v>
                </c:pt>
              </c:strCache>
            </c:strRef>
          </c:cat>
          <c:val>
            <c:numRef>
              <c:f>'Sales by Customer'!$B$4:$B$84</c:f>
              <c:numCache>
                <c:formatCode>General</c:formatCode>
                <c:ptCount val="80"/>
                <c:pt idx="0">
                  <c:v>150</c:v>
                </c:pt>
                <c:pt idx="1">
                  <c:v>3250</c:v>
                </c:pt>
                <c:pt idx="2">
                  <c:v>5950</c:v>
                </c:pt>
                <c:pt idx="3">
                  <c:v>950</c:v>
                </c:pt>
                <c:pt idx="4">
                  <c:v>50</c:v>
                </c:pt>
                <c:pt idx="5">
                  <c:v>550</c:v>
                </c:pt>
                <c:pt idx="6">
                  <c:v>500</c:v>
                </c:pt>
                <c:pt idx="7">
                  <c:v>200</c:v>
                </c:pt>
                <c:pt idx="8">
                  <c:v>100</c:v>
                </c:pt>
                <c:pt idx="9">
                  <c:v>80</c:v>
                </c:pt>
                <c:pt idx="10">
                  <c:v>120</c:v>
                </c:pt>
                <c:pt idx="11">
                  <c:v>500</c:v>
                </c:pt>
                <c:pt idx="12">
                  <c:v>1175</c:v>
                </c:pt>
                <c:pt idx="13">
                  <c:v>940</c:v>
                </c:pt>
                <c:pt idx="14">
                  <c:v>130</c:v>
                </c:pt>
                <c:pt idx="15">
                  <c:v>200</c:v>
                </c:pt>
                <c:pt idx="16">
                  <c:v>8565</c:v>
                </c:pt>
                <c:pt idx="17">
                  <c:v>500</c:v>
                </c:pt>
                <c:pt idx="18">
                  <c:v>1000</c:v>
                </c:pt>
                <c:pt idx="19">
                  <c:v>1375</c:v>
                </c:pt>
                <c:pt idx="20">
                  <c:v>400</c:v>
                </c:pt>
                <c:pt idx="21">
                  <c:v>400</c:v>
                </c:pt>
                <c:pt idx="22">
                  <c:v>340</c:v>
                </c:pt>
                <c:pt idx="23">
                  <c:v>200</c:v>
                </c:pt>
                <c:pt idx="24">
                  <c:v>360</c:v>
                </c:pt>
                <c:pt idx="25">
                  <c:v>775</c:v>
                </c:pt>
                <c:pt idx="26">
                  <c:v>40</c:v>
                </c:pt>
                <c:pt idx="27">
                  <c:v>300</c:v>
                </c:pt>
                <c:pt idx="28">
                  <c:v>500</c:v>
                </c:pt>
                <c:pt idx="29">
                  <c:v>90</c:v>
                </c:pt>
                <c:pt idx="30">
                  <c:v>90</c:v>
                </c:pt>
                <c:pt idx="31">
                  <c:v>50</c:v>
                </c:pt>
                <c:pt idx="32">
                  <c:v>900</c:v>
                </c:pt>
                <c:pt idx="33">
                  <c:v>345</c:v>
                </c:pt>
                <c:pt idx="34">
                  <c:v>390</c:v>
                </c:pt>
                <c:pt idx="35">
                  <c:v>90</c:v>
                </c:pt>
                <c:pt idx="36">
                  <c:v>55</c:v>
                </c:pt>
                <c:pt idx="37">
                  <c:v>1500</c:v>
                </c:pt>
                <c:pt idx="38">
                  <c:v>3650</c:v>
                </c:pt>
                <c:pt idx="39">
                  <c:v>90</c:v>
                </c:pt>
                <c:pt idx="40">
                  <c:v>190</c:v>
                </c:pt>
                <c:pt idx="41">
                  <c:v>55</c:v>
                </c:pt>
                <c:pt idx="42">
                  <c:v>80</c:v>
                </c:pt>
                <c:pt idx="43">
                  <c:v>80</c:v>
                </c:pt>
                <c:pt idx="44">
                  <c:v>500</c:v>
                </c:pt>
                <c:pt idx="45">
                  <c:v>850</c:v>
                </c:pt>
                <c:pt idx="46">
                  <c:v>580</c:v>
                </c:pt>
                <c:pt idx="47">
                  <c:v>80</c:v>
                </c:pt>
                <c:pt idx="48">
                  <c:v>1095</c:v>
                </c:pt>
                <c:pt idx="49">
                  <c:v>865</c:v>
                </c:pt>
                <c:pt idx="50">
                  <c:v>255</c:v>
                </c:pt>
                <c:pt idx="51">
                  <c:v>160</c:v>
                </c:pt>
                <c:pt idx="52">
                  <c:v>80</c:v>
                </c:pt>
                <c:pt idx="53">
                  <c:v>100</c:v>
                </c:pt>
                <c:pt idx="54">
                  <c:v>80</c:v>
                </c:pt>
                <c:pt idx="55">
                  <c:v>150</c:v>
                </c:pt>
                <c:pt idx="56">
                  <c:v>450</c:v>
                </c:pt>
                <c:pt idx="57">
                  <c:v>400</c:v>
                </c:pt>
                <c:pt idx="58">
                  <c:v>450</c:v>
                </c:pt>
                <c:pt idx="59">
                  <c:v>225</c:v>
                </c:pt>
                <c:pt idx="60">
                  <c:v>450</c:v>
                </c:pt>
                <c:pt idx="61">
                  <c:v>155</c:v>
                </c:pt>
                <c:pt idx="62">
                  <c:v>120</c:v>
                </c:pt>
                <c:pt idx="63">
                  <c:v>765</c:v>
                </c:pt>
                <c:pt idx="64">
                  <c:v>2225</c:v>
                </c:pt>
                <c:pt idx="65">
                  <c:v>750</c:v>
                </c:pt>
                <c:pt idx="66">
                  <c:v>255</c:v>
                </c:pt>
                <c:pt idx="67">
                  <c:v>600</c:v>
                </c:pt>
                <c:pt idx="68">
                  <c:v>185</c:v>
                </c:pt>
                <c:pt idx="69">
                  <c:v>485</c:v>
                </c:pt>
                <c:pt idx="70">
                  <c:v>700</c:v>
                </c:pt>
                <c:pt idx="71">
                  <c:v>500</c:v>
                </c:pt>
                <c:pt idx="72">
                  <c:v>300</c:v>
                </c:pt>
                <c:pt idx="73">
                  <c:v>90</c:v>
                </c:pt>
                <c:pt idx="74">
                  <c:v>260</c:v>
                </c:pt>
                <c:pt idx="75">
                  <c:v>100</c:v>
                </c:pt>
                <c:pt idx="76">
                  <c:v>2200</c:v>
                </c:pt>
                <c:pt idx="77">
                  <c:v>2000</c:v>
                </c:pt>
                <c:pt idx="78">
                  <c:v>90</c:v>
                </c:pt>
                <c:pt idx="79">
                  <c:v>885</c:v>
                </c:pt>
              </c:numCache>
            </c:numRef>
          </c:val>
          <c:extLst>
            <c:ext xmlns:c16="http://schemas.microsoft.com/office/drawing/2014/chart" uri="{C3380CC4-5D6E-409C-BE32-E72D297353CC}">
              <c16:uniqueId val="{00000000-92EB-47C7-97AD-300A7DF062F0}"/>
            </c:ext>
          </c:extLst>
        </c:ser>
        <c:dLbls>
          <c:showLegendKey val="0"/>
          <c:showVal val="0"/>
          <c:showCatName val="0"/>
          <c:showSerName val="0"/>
          <c:showPercent val="0"/>
          <c:showBubbleSize val="0"/>
        </c:dLbls>
        <c:gapWidth val="219"/>
        <c:overlap val="-27"/>
        <c:axId val="1130967776"/>
        <c:axId val="1130951936"/>
      </c:barChart>
      <c:catAx>
        <c:axId val="113096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951936"/>
        <c:crosses val="autoZero"/>
        <c:auto val="1"/>
        <c:lblAlgn val="ctr"/>
        <c:lblOffset val="100"/>
        <c:noMultiLvlLbl val="0"/>
      </c:catAx>
      <c:valAx>
        <c:axId val="1130951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967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[PMT System January 2026.xlsx]Quantity Sold byMonth!PivotTable2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 Sold by Month</a:t>
            </a:r>
          </a:p>
        </c:rich>
      </c:tx>
      <c:overlay val="0"/>
      <c:spPr>
        <a:noFill/>
        <a:ln>
          <a:noFill/>
        </a:ln>
        <a:effectLst/>
      </c:spPr>
    </c:title>
    <c:autoTitleDeleted val="0"/>
    <c:pivotFmts>
      <c:pivotFmt>
        <c:idx val="0"/>
        <c:spPr>
          <a:solidFill>
            <a:schemeClr val="accent1"/>
          </a:solidFill>
          <a:ln w="15875">
            <a:solidFill>
              <a:schemeClr val="accent1"/>
            </a:solidFill>
          </a:ln>
          <a:effectLst/>
        </c:spPr>
        <c:marker>
          <c:symbol val="none"/>
        </c:marker>
        <c:dLbl>
          <c:idx val="0"/>
          <c:spPr>
            <a:noFill/>
            <a:ln>
              <a:noFill/>
            </a:ln>
            <a:effectLst/>
          </c:spPr>
          <c:txPr>
            <a:bodyPr rot="0" spcFirstLastPara="1" vertOverflow="ellipsis" vert="horz" wrap="square" lIns="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marker>
          <c:symbol val="none"/>
        </c:marker>
        <c:dLbl>
          <c:idx val="0"/>
          <c:spPr>
            <a:noFill/>
            <a:ln>
              <a:noFill/>
            </a:ln>
            <a:effectLst/>
          </c:spPr>
          <c:txPr>
            <a:bodyPr wrap="square" lIns="38100" tIns="19050" rIns="38100" bIns="19050" anchor="ctr">
              <a:spAutoFit/>
            </a:bodyPr>
            <a:lstStyle/>
            <a:p>
              <a:pPr>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spPr>
            <a:noFill/>
            <a:ln>
              <a:noFill/>
            </a:ln>
            <a:effectLst/>
          </c:spPr>
          <c:txPr>
            <a:bodyPr rot="0" spcFirstLastPara="1" vertOverflow="ellipsis" vert="horz" wrap="square" lIns="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col"/>
        <c:grouping val="clustered"/>
        <c:varyColors val="0"/>
        <c:ser>
          <c:idx val="0"/>
          <c:order val="0"/>
          <c:tx>
            <c:strRef>
              <c:f>'Quantity Sold byMonth'!$B$3:$B$4</c:f>
              <c:strCache>
                <c:ptCount val="1"/>
                <c:pt idx="0">
                  <c:v>2026</c:v>
                </c:pt>
              </c:strCache>
            </c:strRef>
          </c:tx>
          <c:invertIfNegative val="0"/>
          <c:dLbls>
            <c:spPr>
              <a:noFill/>
              <a:ln>
                <a:noFill/>
              </a:ln>
              <a:effectLst/>
            </c:spPr>
            <c:txPr>
              <a:bodyPr wrap="square" lIns="38100" tIns="19050" rIns="38100" bIns="19050" anchor="ctr">
                <a:spAutoFit/>
              </a:bodyPr>
              <a:lstStyle/>
              <a:p>
                <a:pPr>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'Quantity Sold byMonth'!$A$5:$A$7</c:f>
              <c:strCache>
                <c:ptCount val="2"/>
                <c:pt idx="0">
                  <c:v>Jan</c:v>
                </c:pt>
                <c:pt idx="1">
                  <c:v>Feb</c:v>
                </c:pt>
              </c:strCache>
            </c:strRef>
          </c:cat>
          <c:val>
            <c:numRef>
              <c:f>'Quantity Sold byMonth'!$B$5:$B$7</c:f>
              <c:numCache>
                <c:formatCode>General</c:formatCode>
                <c:ptCount val="2"/>
                <c:pt idx="0">
                  <c:v>836</c:v>
                </c:pt>
                <c:pt idx="1">
                  <c:v>315</c:v>
                </c:pt>
              </c:numCache>
            </c:numRef>
          </c:val>
          <c:extLst>
            <c:ext xmlns:c16="http://schemas.microsoft.com/office/drawing/2014/chart" uri="{C3380CC4-5D6E-409C-BE32-E72D297353CC}">
              <c16:uniqueId val="{00000000-4996-4DC4-BC31-C661DC1046D8}"/>
            </c:ext>
          </c:extLst>
        </c:ser>
        <c:dLbls>
          <c:dLblPos val="inEnd"/>
          <c:showLegendKey val="0"/>
          <c:showVal val="1"/>
          <c:showCatName val="0"/>
          <c:showSerName val="0"/>
          <c:showPercent val="0"/>
          <c:showBubbleSize val="0"/>
        </c:dLbls>
        <c:gapWidth val="219"/>
        <c:overlap val="-27"/>
        <c:axId val="1130940896"/>
        <c:axId val="1130943776"/>
      </c:barChart>
      <c:catAx>
        <c:axId val="113094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943776"/>
        <c:crosses val="autoZero"/>
        <c:auto val="1"/>
        <c:lblAlgn val="ctr"/>
        <c:lblOffset val="100"/>
        <c:noMultiLvlLbl val="0"/>
      </c:catAx>
      <c:valAx>
        <c:axId val="1130943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940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[PMT System January 2026.xlsx]Sales by Month!PivotTable2</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 Sales by Month</a:t>
            </a:r>
          </a:p>
        </c:rich>
      </c:tx>
      <c:layout>
        <c:manualLayout>
          <c:xMode val="edge"/>
          <c:yMode val="edge"/>
          <c:x val="0.34934620243935416"/>
          <c:y val="4.53197074132524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Month'!$B$4:$B$5</c:f>
              <c:strCache>
                <c:ptCount val="1"/>
                <c:pt idx="0">
                  <c:v>2026</c:v>
                </c:pt>
              </c:strCache>
            </c:strRef>
          </c:tx>
          <c:spPr>
            <a:ln w="28575" cap="rnd">
              <a:solidFill>
                <a:schemeClr val="accent4">
                  <a:lumMod val="75000"/>
                </a:schemeClr>
              </a:solidFill>
              <a:round/>
            </a:ln>
            <a:effectLst/>
          </c:spPr>
          <c:marker>
            <c:symbol val="none"/>
          </c:marker>
          <c:cat>
            <c:strRef>
              <c:f>'Sales by Month'!$A$6:$A$8</c:f>
              <c:strCache>
                <c:ptCount val="2"/>
                <c:pt idx="0">
                  <c:v>Jan</c:v>
                </c:pt>
                <c:pt idx="1">
                  <c:v>Feb</c:v>
                </c:pt>
              </c:strCache>
            </c:strRef>
          </c:cat>
          <c:val>
            <c:numRef>
              <c:f>'Sales by Month'!$B$6:$B$8</c:f>
              <c:numCache>
                <c:formatCode>General</c:formatCode>
                <c:ptCount val="2"/>
                <c:pt idx="0">
                  <c:v>40940</c:v>
                </c:pt>
                <c:pt idx="1">
                  <c:v>15750</c:v>
                </c:pt>
              </c:numCache>
            </c:numRef>
          </c:val>
          <c:smooth val="0"/>
          <c:extLst>
            <c:ext xmlns:c16="http://schemas.microsoft.com/office/drawing/2014/chart" uri="{C3380CC4-5D6E-409C-BE32-E72D297353CC}">
              <c16:uniqueId val="{00000000-4ECD-45DB-B689-5ABC375182BA}"/>
            </c:ext>
          </c:extLst>
        </c:ser>
        <c:dLbls>
          <c:showLegendKey val="0"/>
          <c:showVal val="0"/>
          <c:showCatName val="0"/>
          <c:showSerName val="0"/>
          <c:showPercent val="0"/>
          <c:showBubbleSize val="0"/>
        </c:dLbls>
        <c:smooth val="0"/>
        <c:axId val="59375696"/>
        <c:axId val="59378576"/>
      </c:lineChart>
      <c:catAx>
        <c:axId val="5937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9378576"/>
        <c:crosses val="autoZero"/>
        <c:auto val="1"/>
        <c:lblAlgn val="ctr"/>
        <c:lblOffset val="100"/>
        <c:noMultiLvlLbl val="0"/>
      </c:catAx>
      <c:valAx>
        <c:axId val="59378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9375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[PMT System January 2026.xlsx]Sales by Size!PivotTable2</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by size by Month</a:t>
            </a:r>
          </a:p>
        </c:rich>
      </c:tx>
      <c:layout>
        <c:manualLayout>
          <c:xMode val="edge"/>
          <c:yMode val="edge"/>
          <c:x val="0.29504155730533677"/>
          <c:y val="4.42548848060659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Size'!$B$3:$B$4</c:f>
              <c:strCache>
                <c:ptCount val="1"/>
                <c:pt idx="0">
                  <c:v>2026</c:v>
                </c:pt>
              </c:strCache>
            </c:strRef>
          </c:tx>
          <c:spPr>
            <a:solidFill>
              <a:schemeClr val="accent1"/>
            </a:solidFill>
            <a:ln>
              <a:noFill/>
            </a:ln>
            <a:effectLst/>
          </c:spPr>
          <c:invertIfNegative val="0"/>
          <c:cat>
            <c:strRef>
              <c:f>'Sales by Size'!$A$5:$A$11</c:f>
              <c:strCache>
                <c:ptCount val="6"/>
                <c:pt idx="0">
                  <c:v>40</c:v>
                </c:pt>
                <c:pt idx="1">
                  <c:v>45</c:v>
                </c:pt>
                <c:pt idx="2">
                  <c:v>50</c:v>
                </c:pt>
                <c:pt idx="3">
                  <c:v>55</c:v>
                </c:pt>
                <c:pt idx="4">
                  <c:v>60</c:v>
                </c:pt>
                <c:pt idx="5">
                  <c:v>65</c:v>
                </c:pt>
              </c:strCache>
            </c:strRef>
          </c:cat>
          <c:val>
            <c:numRef>
              <c:f>'Sales by Size'!$B$5:$B$11</c:f>
              <c:numCache>
                <c:formatCode>General</c:formatCode>
                <c:ptCount val="6"/>
                <c:pt idx="0">
                  <c:v>4480</c:v>
                </c:pt>
                <c:pt idx="1">
                  <c:v>14535</c:v>
                </c:pt>
                <c:pt idx="2">
                  <c:v>20800</c:v>
                </c:pt>
                <c:pt idx="3">
                  <c:v>13475</c:v>
                </c:pt>
                <c:pt idx="4">
                  <c:v>2100</c:v>
                </c:pt>
                <c:pt idx="5">
                  <c:v>1300</c:v>
                </c:pt>
              </c:numCache>
            </c:numRef>
          </c:val>
          <c:extLst>
            <c:ext xmlns:c16="http://schemas.microsoft.com/office/drawing/2014/chart" uri="{C3380CC4-5D6E-409C-BE32-E72D297353CC}">
              <c16:uniqueId val="{00000000-FD44-47ED-AEB6-3ECAD853236E}"/>
            </c:ext>
          </c:extLst>
        </c:ser>
        <c:dLbls>
          <c:showLegendKey val="0"/>
          <c:showVal val="0"/>
          <c:showCatName val="0"/>
          <c:showSerName val="0"/>
          <c:showPercent val="0"/>
          <c:showBubbleSize val="0"/>
        </c:dLbls>
        <c:gapWidth val="59"/>
        <c:overlap val="-27"/>
        <c:axId val="1130946176"/>
        <c:axId val="1130952416"/>
      </c:barChart>
      <c:catAx>
        <c:axId val="113094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0952416"/>
        <c:crosses val="autoZero"/>
        <c:auto val="1"/>
        <c:lblAlgn val="ctr"/>
        <c:lblOffset val="100"/>
        <c:noMultiLvlLbl val="0"/>
      </c:catAx>
      <c:valAx>
        <c:axId val="113095241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0946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[PMT System January 2026.xlsx]Sales by Customer!PivotTable2</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by Customer</a:t>
            </a:r>
          </a:p>
        </c:rich>
      </c:tx>
      <c:layout>
        <c:manualLayout>
          <c:xMode val="edge"/>
          <c:yMode val="edge"/>
          <c:x val="0.31352777777777785"/>
          <c:y val="5.35141440653251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Customer'!$B$3</c:f>
              <c:strCache>
                <c:ptCount val="1"/>
                <c:pt idx="0">
                  <c:v>Total</c:v>
                </c:pt>
              </c:strCache>
            </c:strRef>
          </c:tx>
          <c:spPr>
            <a:solidFill>
              <a:schemeClr val="accent1"/>
            </a:solidFill>
            <a:ln>
              <a:noFill/>
            </a:ln>
            <a:effectLst/>
          </c:spPr>
          <c:invertIfNegative val="0"/>
          <c:cat>
            <c:strRef>
              <c:f>'Sales by Customer'!$A$4:$A$84</c:f>
              <c:strCache>
                <c:ptCount val="80"/>
                <c:pt idx="0">
                  <c:v>AB Prime </c:v>
                </c:pt>
                <c:pt idx="1">
                  <c:v>Aberkuma North K</c:v>
                </c:pt>
                <c:pt idx="2">
                  <c:v>Aberkuma North K </c:v>
                </c:pt>
                <c:pt idx="3">
                  <c:v>Afriyie Agric </c:v>
                </c:pt>
                <c:pt idx="4">
                  <c:v>Agya Atta </c:v>
                </c:pt>
                <c:pt idx="5">
                  <c:v>Amelia Adabraka</c:v>
                </c:pt>
                <c:pt idx="6">
                  <c:v>Amelia Adabraka </c:v>
                </c:pt>
                <c:pt idx="7">
                  <c:v>Amelia Kotoku</c:v>
                </c:pt>
                <c:pt idx="8">
                  <c:v>Amelia Kotoku </c:v>
                </c:pt>
                <c:pt idx="9">
                  <c:v>Ant Gina</c:v>
                </c:pt>
                <c:pt idx="10">
                  <c:v>Ant Gina </c:v>
                </c:pt>
                <c:pt idx="11">
                  <c:v>Ant Lydia</c:v>
                </c:pt>
                <c:pt idx="12">
                  <c:v>Bernice Abhlorman </c:v>
                </c:pt>
                <c:pt idx="13">
                  <c:v>Bro DK</c:v>
                </c:pt>
                <c:pt idx="14">
                  <c:v>Bro Kofi</c:v>
                </c:pt>
                <c:pt idx="15">
                  <c:v>Bro Kofi </c:v>
                </c:pt>
                <c:pt idx="16">
                  <c:v>Bubiashie </c:v>
                </c:pt>
                <c:pt idx="17">
                  <c:v>Bubiashie - Percy </c:v>
                </c:pt>
                <c:pt idx="18">
                  <c:v>Bubiashie indomie </c:v>
                </c:pt>
                <c:pt idx="19">
                  <c:v>Bubiashie Kenkey </c:v>
                </c:pt>
                <c:pt idx="20">
                  <c:v>Carpenter </c:v>
                </c:pt>
                <c:pt idx="21">
                  <c:v>Chelsea </c:v>
                </c:pt>
                <c:pt idx="22">
                  <c:v>Christiana Attafuah </c:v>
                </c:pt>
                <c:pt idx="23">
                  <c:v>Christiana Kotoku </c:v>
                </c:pt>
                <c:pt idx="24">
                  <c:v>Deborah Kotoku</c:v>
                </c:pt>
                <c:pt idx="25">
                  <c:v>Deborah Kotoku </c:v>
                </c:pt>
                <c:pt idx="26">
                  <c:v>Dorcas </c:v>
                </c:pt>
                <c:pt idx="27">
                  <c:v>Dr Nortey </c:v>
                </c:pt>
                <c:pt idx="28">
                  <c:v>Efya Bortey </c:v>
                </c:pt>
                <c:pt idx="29">
                  <c:v>Gladys </c:v>
                </c:pt>
                <c:pt idx="30">
                  <c:v>Grandma Mother </c:v>
                </c:pt>
                <c:pt idx="31">
                  <c:v>Grandma Sarah </c:v>
                </c:pt>
                <c:pt idx="32">
                  <c:v>Haajii Anye </c:v>
                </c:pt>
                <c:pt idx="33">
                  <c:v>Ice Block Woman</c:v>
                </c:pt>
                <c:pt idx="34">
                  <c:v>Ice block woman </c:v>
                </c:pt>
                <c:pt idx="35">
                  <c:v>Indomie seller </c:v>
                </c:pt>
                <c:pt idx="36">
                  <c:v>Joseph </c:v>
                </c:pt>
                <c:pt idx="37">
                  <c:v>Joyce Annan</c:v>
                </c:pt>
                <c:pt idx="38">
                  <c:v>Joyce Annan </c:v>
                </c:pt>
                <c:pt idx="39">
                  <c:v>Judith </c:v>
                </c:pt>
                <c:pt idx="40">
                  <c:v>Ken</c:v>
                </c:pt>
                <c:pt idx="41">
                  <c:v>Kojo</c:v>
                </c:pt>
                <c:pt idx="42">
                  <c:v>Lady</c:v>
                </c:pt>
                <c:pt idx="43">
                  <c:v>Lady Olivia</c:v>
                </c:pt>
                <c:pt idx="44">
                  <c:v>Lady Tantra Hill</c:v>
                </c:pt>
                <c:pt idx="45">
                  <c:v>Lady Tantra Hill </c:v>
                </c:pt>
                <c:pt idx="46">
                  <c:v>Maa J</c:v>
                </c:pt>
                <c:pt idx="47">
                  <c:v>Maame Yaa </c:v>
                </c:pt>
                <c:pt idx="48">
                  <c:v>Martha Akuokor </c:v>
                </c:pt>
                <c:pt idx="49">
                  <c:v>Martha Akuorkor</c:v>
                </c:pt>
                <c:pt idx="50">
                  <c:v>Moda</c:v>
                </c:pt>
                <c:pt idx="51">
                  <c:v>Moda's Tenant</c:v>
                </c:pt>
                <c:pt idx="52">
                  <c:v>Moses </c:v>
                </c:pt>
                <c:pt idx="53">
                  <c:v>Mummy</c:v>
                </c:pt>
                <c:pt idx="54">
                  <c:v>Mummy </c:v>
                </c:pt>
                <c:pt idx="55">
                  <c:v>Osabu</c:v>
                </c:pt>
                <c:pt idx="56">
                  <c:v>Osabu </c:v>
                </c:pt>
                <c:pt idx="57">
                  <c:v>Osofo Maame</c:v>
                </c:pt>
                <c:pt idx="58">
                  <c:v>Osofo Maame </c:v>
                </c:pt>
                <c:pt idx="59">
                  <c:v>Pastries Lady </c:v>
                </c:pt>
                <c:pt idx="60">
                  <c:v>Phyllis Amartey </c:v>
                </c:pt>
                <c:pt idx="61">
                  <c:v>Rush Ladies </c:v>
                </c:pt>
                <c:pt idx="62">
                  <c:v>Sakyi </c:v>
                </c:pt>
                <c:pt idx="63">
                  <c:v>Sis Maggie</c:v>
                </c:pt>
                <c:pt idx="64">
                  <c:v>Sis Maggie </c:v>
                </c:pt>
                <c:pt idx="65">
                  <c:v>Tei</c:v>
                </c:pt>
                <c:pt idx="66">
                  <c:v>Thasha</c:v>
                </c:pt>
                <c:pt idx="67">
                  <c:v>Thasha </c:v>
                </c:pt>
                <c:pt idx="68">
                  <c:v>Vanessa</c:v>
                </c:pt>
                <c:pt idx="69">
                  <c:v>Vanessa </c:v>
                </c:pt>
                <c:pt idx="70">
                  <c:v>Vero Wele House </c:v>
                </c:pt>
                <c:pt idx="71">
                  <c:v>Wele House</c:v>
                </c:pt>
                <c:pt idx="72">
                  <c:v>Wele House </c:v>
                </c:pt>
                <c:pt idx="73">
                  <c:v>Mama Becky</c:v>
                </c:pt>
                <c:pt idx="74">
                  <c:v>Rev Class Peters</c:v>
                </c:pt>
                <c:pt idx="75">
                  <c:v>Bubiashie Provisions</c:v>
                </c:pt>
                <c:pt idx="76">
                  <c:v>Bubiashie Kenkey</c:v>
                </c:pt>
                <c:pt idx="77">
                  <c:v>Bubiashie Indomie</c:v>
                </c:pt>
                <c:pt idx="78">
                  <c:v>Maame Fante</c:v>
                </c:pt>
                <c:pt idx="79">
                  <c:v>Dorothy Teshie</c:v>
                </c:pt>
              </c:strCache>
            </c:strRef>
          </c:cat>
          <c:val>
            <c:numRef>
              <c:f>'Sales by Customer'!$B$4:$B$84</c:f>
              <c:numCache>
                <c:formatCode>General</c:formatCode>
                <c:ptCount val="80"/>
                <c:pt idx="0">
                  <c:v>150</c:v>
                </c:pt>
                <c:pt idx="1">
                  <c:v>3250</c:v>
                </c:pt>
                <c:pt idx="2">
                  <c:v>5950</c:v>
                </c:pt>
                <c:pt idx="3">
                  <c:v>950</c:v>
                </c:pt>
                <c:pt idx="4">
                  <c:v>50</c:v>
                </c:pt>
                <c:pt idx="5">
                  <c:v>550</c:v>
                </c:pt>
                <c:pt idx="6">
                  <c:v>500</c:v>
                </c:pt>
                <c:pt idx="7">
                  <c:v>200</c:v>
                </c:pt>
                <c:pt idx="8">
                  <c:v>100</c:v>
                </c:pt>
                <c:pt idx="9">
                  <c:v>80</c:v>
                </c:pt>
                <c:pt idx="10">
                  <c:v>120</c:v>
                </c:pt>
                <c:pt idx="11">
                  <c:v>500</c:v>
                </c:pt>
                <c:pt idx="12">
                  <c:v>1175</c:v>
                </c:pt>
                <c:pt idx="13">
                  <c:v>940</c:v>
                </c:pt>
                <c:pt idx="14">
                  <c:v>130</c:v>
                </c:pt>
                <c:pt idx="15">
                  <c:v>200</c:v>
                </c:pt>
                <c:pt idx="16">
                  <c:v>8565</c:v>
                </c:pt>
                <c:pt idx="17">
                  <c:v>500</c:v>
                </c:pt>
                <c:pt idx="18">
                  <c:v>1000</c:v>
                </c:pt>
                <c:pt idx="19">
                  <c:v>1375</c:v>
                </c:pt>
                <c:pt idx="20">
                  <c:v>400</c:v>
                </c:pt>
                <c:pt idx="21">
                  <c:v>400</c:v>
                </c:pt>
                <c:pt idx="22">
                  <c:v>340</c:v>
                </c:pt>
                <c:pt idx="23">
                  <c:v>200</c:v>
                </c:pt>
                <c:pt idx="24">
                  <c:v>360</c:v>
                </c:pt>
                <c:pt idx="25">
                  <c:v>775</c:v>
                </c:pt>
                <c:pt idx="26">
                  <c:v>40</c:v>
                </c:pt>
                <c:pt idx="27">
                  <c:v>300</c:v>
                </c:pt>
                <c:pt idx="28">
                  <c:v>500</c:v>
                </c:pt>
                <c:pt idx="29">
                  <c:v>90</c:v>
                </c:pt>
                <c:pt idx="30">
                  <c:v>90</c:v>
                </c:pt>
                <c:pt idx="31">
                  <c:v>50</c:v>
                </c:pt>
                <c:pt idx="32">
                  <c:v>900</c:v>
                </c:pt>
                <c:pt idx="33">
                  <c:v>345</c:v>
                </c:pt>
                <c:pt idx="34">
                  <c:v>390</c:v>
                </c:pt>
                <c:pt idx="35">
                  <c:v>90</c:v>
                </c:pt>
                <c:pt idx="36">
                  <c:v>55</c:v>
                </c:pt>
                <c:pt idx="37">
                  <c:v>1500</c:v>
                </c:pt>
                <c:pt idx="38">
                  <c:v>3650</c:v>
                </c:pt>
                <c:pt idx="39">
                  <c:v>90</c:v>
                </c:pt>
                <c:pt idx="40">
                  <c:v>190</c:v>
                </c:pt>
                <c:pt idx="41">
                  <c:v>55</c:v>
                </c:pt>
                <c:pt idx="42">
                  <c:v>80</c:v>
                </c:pt>
                <c:pt idx="43">
                  <c:v>80</c:v>
                </c:pt>
                <c:pt idx="44">
                  <c:v>500</c:v>
                </c:pt>
                <c:pt idx="45">
                  <c:v>850</c:v>
                </c:pt>
                <c:pt idx="46">
                  <c:v>580</c:v>
                </c:pt>
                <c:pt idx="47">
                  <c:v>80</c:v>
                </c:pt>
                <c:pt idx="48">
                  <c:v>1095</c:v>
                </c:pt>
                <c:pt idx="49">
                  <c:v>865</c:v>
                </c:pt>
                <c:pt idx="50">
                  <c:v>255</c:v>
                </c:pt>
                <c:pt idx="51">
                  <c:v>160</c:v>
                </c:pt>
                <c:pt idx="52">
                  <c:v>80</c:v>
                </c:pt>
                <c:pt idx="53">
                  <c:v>100</c:v>
                </c:pt>
                <c:pt idx="54">
                  <c:v>80</c:v>
                </c:pt>
                <c:pt idx="55">
                  <c:v>150</c:v>
                </c:pt>
                <c:pt idx="56">
                  <c:v>450</c:v>
                </c:pt>
                <c:pt idx="57">
                  <c:v>400</c:v>
                </c:pt>
                <c:pt idx="58">
                  <c:v>450</c:v>
                </c:pt>
                <c:pt idx="59">
                  <c:v>225</c:v>
                </c:pt>
                <c:pt idx="60">
                  <c:v>450</c:v>
                </c:pt>
                <c:pt idx="61">
                  <c:v>155</c:v>
                </c:pt>
                <c:pt idx="62">
                  <c:v>120</c:v>
                </c:pt>
                <c:pt idx="63">
                  <c:v>765</c:v>
                </c:pt>
                <c:pt idx="64">
                  <c:v>2225</c:v>
                </c:pt>
                <c:pt idx="65">
                  <c:v>750</c:v>
                </c:pt>
                <c:pt idx="66">
                  <c:v>255</c:v>
                </c:pt>
                <c:pt idx="67">
                  <c:v>600</c:v>
                </c:pt>
                <c:pt idx="68">
                  <c:v>185</c:v>
                </c:pt>
                <c:pt idx="69">
                  <c:v>485</c:v>
                </c:pt>
                <c:pt idx="70">
                  <c:v>700</c:v>
                </c:pt>
                <c:pt idx="71">
                  <c:v>500</c:v>
                </c:pt>
                <c:pt idx="72">
                  <c:v>300</c:v>
                </c:pt>
                <c:pt idx="73">
                  <c:v>90</c:v>
                </c:pt>
                <c:pt idx="74">
                  <c:v>260</c:v>
                </c:pt>
                <c:pt idx="75">
                  <c:v>100</c:v>
                </c:pt>
                <c:pt idx="76">
                  <c:v>2200</c:v>
                </c:pt>
                <c:pt idx="77">
                  <c:v>2000</c:v>
                </c:pt>
                <c:pt idx="78">
                  <c:v>90</c:v>
                </c:pt>
                <c:pt idx="79">
                  <c:v>885</c:v>
                </c:pt>
              </c:numCache>
            </c:numRef>
          </c:val>
          <c:extLst>
            <c:ext xmlns:c16="http://schemas.microsoft.com/office/drawing/2014/chart" uri="{C3380CC4-5D6E-409C-BE32-E72D297353CC}">
              <c16:uniqueId val="{00000000-F434-487D-A7B0-D231B7024BDF}"/>
            </c:ext>
          </c:extLst>
        </c:ser>
        <c:dLbls>
          <c:showLegendKey val="0"/>
          <c:showVal val="0"/>
          <c:showCatName val="0"/>
          <c:showSerName val="0"/>
          <c:showPercent val="0"/>
          <c:showBubbleSize val="0"/>
        </c:dLbls>
        <c:gapWidth val="219"/>
        <c:overlap val="-27"/>
        <c:axId val="1130967776"/>
        <c:axId val="1130951936"/>
      </c:barChart>
      <c:catAx>
        <c:axId val="113096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0951936"/>
        <c:crosses val="autoZero"/>
        <c:auto val="1"/>
        <c:lblAlgn val="ctr"/>
        <c:lblOffset val="100"/>
        <c:noMultiLvlLbl val="0"/>
      </c:catAx>
      <c:valAx>
        <c:axId val="1130951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096777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[PMT System January 2026.xlsx]Quantity Sold byMonth!PivotTable2</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Quantity Sold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5875">
            <a:solidFill>
              <a:schemeClr val="accent1"/>
            </a:solidFill>
          </a:ln>
          <a:effectLst/>
        </c:spPr>
        <c:marker>
          <c:symbol val="none"/>
        </c:marker>
        <c:dLbl>
          <c:idx val="0"/>
          <c:spPr>
            <a:noFill/>
            <a:ln>
              <a:noFill/>
            </a:ln>
            <a:effectLst/>
          </c:spPr>
          <c:txPr>
            <a:bodyPr rot="0" spcFirstLastPara="1" vertOverflow="ellipsis" horzOverflow="clip" vert="horz" wrap="square" lIns="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w="15875">
            <a:solidFill>
              <a:schemeClr val="accent1"/>
            </a:solidFill>
          </a:ln>
          <a:effectLst/>
        </c:spPr>
        <c:marker>
          <c:symbol val="none"/>
        </c:marker>
        <c:dLbl>
          <c:idx val="0"/>
          <c:spPr>
            <a:noFill/>
            <a:ln>
              <a:noFill/>
            </a:ln>
            <a:effectLst/>
          </c:spPr>
          <c:txPr>
            <a:bodyPr rot="0" spcFirstLastPara="1" vertOverflow="ellipsis" horzOverflow="clip" vert="horz" wrap="square" lIns="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1"/>
          </a:solidFill>
          <a:ln w="15875">
            <a:solidFill>
              <a:schemeClr val="accent1"/>
            </a:solidFill>
          </a:ln>
          <a:effectLst/>
        </c:spPr>
        <c:marker>
          <c:symbol val="none"/>
        </c:marker>
        <c:dLbl>
          <c:idx val="0"/>
          <c:spPr>
            <a:noFill/>
            <a:ln>
              <a:noFill/>
            </a:ln>
            <a:effectLst/>
          </c:spPr>
          <c:txPr>
            <a:bodyPr rot="0" spcFirstLastPara="1" vertOverflow="ellipsis" horzOverflow="clip" vert="horz" wrap="square" lIns="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barChart>
        <c:barDir val="col"/>
        <c:grouping val="clustered"/>
        <c:varyColors val="0"/>
        <c:ser>
          <c:idx val="0"/>
          <c:order val="0"/>
          <c:tx>
            <c:strRef>
              <c:f>'Quantity Sold byMonth'!$B$3:$B$4</c:f>
              <c:strCache>
                <c:ptCount val="1"/>
                <c:pt idx="0">
                  <c:v>2026</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'Quantity Sold byMonth'!$A$5:$A$7</c:f>
              <c:strCache>
                <c:ptCount val="2"/>
                <c:pt idx="0">
                  <c:v>Jan</c:v>
                </c:pt>
                <c:pt idx="1">
                  <c:v>Feb</c:v>
                </c:pt>
              </c:strCache>
            </c:strRef>
          </c:cat>
          <c:val>
            <c:numRef>
              <c:f>'Quantity Sold byMonth'!$B$5:$B$7</c:f>
              <c:numCache>
                <c:formatCode>General</c:formatCode>
                <c:ptCount val="2"/>
                <c:pt idx="0">
                  <c:v>836</c:v>
                </c:pt>
                <c:pt idx="1">
                  <c:v>315</c:v>
                </c:pt>
              </c:numCache>
            </c:numRef>
          </c:val>
          <c:extLst>
            <c:ext xmlns:c16="http://schemas.microsoft.com/office/drawing/2014/chart" uri="{C3380CC4-5D6E-409C-BE32-E72D297353CC}">
              <c16:uniqueId val="{00000000-B1A8-4504-998B-E08712FCA5E9}"/>
            </c:ext>
          </c:extLst>
        </c:ser>
        <c:dLbls>
          <c:dLblPos val="inEnd"/>
          <c:showLegendKey val="0"/>
          <c:showVal val="1"/>
          <c:showCatName val="0"/>
          <c:showSerName val="0"/>
          <c:showPercent val="0"/>
          <c:showBubbleSize val="0"/>
        </c:dLbls>
        <c:gapWidth val="0"/>
        <c:overlap val="-27"/>
        <c:axId val="1130940896"/>
        <c:axId val="1130943776"/>
      </c:barChart>
      <c:catAx>
        <c:axId val="113094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0943776"/>
        <c:crosses val="autoZero"/>
        <c:auto val="1"/>
        <c:lblAlgn val="ctr"/>
        <c:lblOffset val="100"/>
        <c:noMultiLvlLbl val="0"/>
      </c:catAx>
      <c:valAx>
        <c:axId val="1130943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0940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[PMT System January 2026.xlsx]MOM Expenses!PivotTable1</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Expenses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'MOM Expenses'!$B$3:$B$4</c:f>
              <c:strCache>
                <c:ptCount val="1"/>
                <c:pt idx="0">
                  <c:v>2026</c:v>
                </c:pt>
              </c:strCache>
            </c:strRef>
          </c:tx>
          <c:spPr>
            <a:ln w="28575" cap="rnd">
              <a:solidFill>
                <a:schemeClr val="accent1"/>
              </a:solidFill>
              <a:round/>
            </a:ln>
            <a:effectLst/>
          </c:spPr>
          <c:marker>
            <c:symbol val="none"/>
          </c:marker>
          <c:cat>
            <c:strRef>
              <c:f>'MOM Expenses'!$A$5:$A$7</c:f>
              <c:strCache>
                <c:ptCount val="2"/>
                <c:pt idx="0">
                  <c:v>Jan</c:v>
                </c:pt>
                <c:pt idx="1">
                  <c:v>Feb</c:v>
                </c:pt>
              </c:strCache>
            </c:strRef>
          </c:cat>
          <c:val>
            <c:numRef>
              <c:f>'MOM Expenses'!$B$5:$B$7</c:f>
              <c:numCache>
                <c:formatCode>General</c:formatCode>
                <c:ptCount val="2"/>
                <c:pt idx="0">
                  <c:v>99054</c:v>
                </c:pt>
                <c:pt idx="1">
                  <c:v>62420</c:v>
                </c:pt>
              </c:numCache>
            </c:numRef>
          </c:val>
          <c:smooth val="0"/>
          <c:extLst>
            <c:ext xmlns:c16="http://schemas.microsoft.com/office/drawing/2014/chart" uri="{C3380CC4-5D6E-409C-BE32-E72D297353CC}">
              <c16:uniqueId val="{00000000-CB27-4386-A25A-EF0301C30BAB}"/>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noFill/>
              <a:ln w="9525">
                <a:noFill/>
              </a:ln>
              <a:effectLst/>
            </c:spPr>
          </c:downBars>
        </c:upDownBars>
        <c:smooth val="0"/>
        <c:axId val="253219024"/>
        <c:axId val="253203184"/>
      </c:lineChart>
      <c:catAx>
        <c:axId val="25321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3203184"/>
        <c:crosses val="autoZero"/>
        <c:auto val="1"/>
        <c:lblAlgn val="ctr"/>
        <c:lblOffset val="100"/>
        <c:noMultiLvlLbl val="0"/>
      </c:catAx>
      <c:valAx>
        <c:axId val="2532031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3219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[PMT System January 2026.xlsx]Expense by Setcategory!PivotTable1</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Cost by Set Category</a:t>
            </a:r>
          </a:p>
        </c:rich>
      </c:tx>
      <c:layout>
        <c:manualLayout>
          <c:xMode val="edge"/>
          <c:yMode val="edge"/>
          <c:x val="0.40485344239945464"/>
          <c:y val="6.2773403324584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'Expense by Setcategory'!$B$4:$B$5</c:f>
              <c:strCache>
                <c:ptCount val="1"/>
                <c:pt idx="0">
                  <c:v>Health &amp; Nutrition</c:v>
                </c:pt>
              </c:strCache>
            </c:strRef>
          </c:tx>
          <c:spPr>
            <a:solidFill>
              <a:schemeClr val="accent1"/>
            </a:solidFill>
            <a:ln>
              <a:noFill/>
            </a:ln>
            <a:effectLst/>
          </c:spPr>
          <c:invertIfNegative val="0"/>
          <c:cat>
            <c:strRef>
              <c:f>'Expense by Setcategory'!$A$6:$A$13</c:f>
              <c:strCache>
                <c:ptCount val="7"/>
                <c:pt idx="0">
                  <c:v>Layers - SET 4</c:v>
                </c:pt>
                <c:pt idx="1">
                  <c:v>General Admin</c:v>
                </c:pt>
                <c:pt idx="2">
                  <c:v>Layers - SET 2</c:v>
                </c:pt>
                <c:pt idx="3">
                  <c:v>Construction</c:v>
                </c:pt>
                <c:pt idx="4">
                  <c:v>Layers - SET 3</c:v>
                </c:pt>
                <c:pt idx="5">
                  <c:v>Layers - SET 1</c:v>
                </c:pt>
                <c:pt idx="6">
                  <c:v>Broiler - Set B</c:v>
                </c:pt>
              </c:strCache>
            </c:strRef>
          </c:cat>
          <c:val>
            <c:numRef>
              <c:f>'Expense by Setcategory'!$B$6:$B$13</c:f>
              <c:numCache>
                <c:formatCode>General</c:formatCode>
                <c:ptCount val="7"/>
                <c:pt idx="0">
                  <c:v>56190</c:v>
                </c:pt>
                <c:pt idx="2">
                  <c:v>25870</c:v>
                </c:pt>
                <c:pt idx="4">
                  <c:v>19113</c:v>
                </c:pt>
                <c:pt idx="5">
                  <c:v>7696</c:v>
                </c:pt>
              </c:numCache>
            </c:numRef>
          </c:val>
          <c:extLst>
            <c:ext xmlns:c16="http://schemas.microsoft.com/office/drawing/2014/chart" uri="{C3380CC4-5D6E-409C-BE32-E72D297353CC}">
              <c16:uniqueId val="{00000000-4F7C-4BD7-B0A4-F22CA1083E43}"/>
            </c:ext>
          </c:extLst>
        </c:ser>
        <c:ser>
          <c:idx val="1"/>
          <c:order val="1"/>
          <c:tx>
            <c:strRef>
              <c:f>'Expense by Setcategory'!$C$4:$C$5</c:f>
              <c:strCache>
                <c:ptCount val="1"/>
                <c:pt idx="0">
                  <c:v>Labor</c:v>
                </c:pt>
              </c:strCache>
            </c:strRef>
          </c:tx>
          <c:spPr>
            <a:solidFill>
              <a:schemeClr val="accent2"/>
            </a:solidFill>
            <a:ln>
              <a:noFill/>
            </a:ln>
            <a:effectLst/>
          </c:spPr>
          <c:invertIfNegative val="0"/>
          <c:cat>
            <c:strRef>
              <c:f>'Expense by Setcategory'!$A$6:$A$13</c:f>
              <c:strCache>
                <c:ptCount val="7"/>
                <c:pt idx="0">
                  <c:v>Layers - SET 4</c:v>
                </c:pt>
                <c:pt idx="1">
                  <c:v>General Admin</c:v>
                </c:pt>
                <c:pt idx="2">
                  <c:v>Layers - SET 2</c:v>
                </c:pt>
                <c:pt idx="3">
                  <c:v>Construction</c:v>
                </c:pt>
                <c:pt idx="4">
                  <c:v>Layers - SET 3</c:v>
                </c:pt>
                <c:pt idx="5">
                  <c:v>Layers - SET 1</c:v>
                </c:pt>
                <c:pt idx="6">
                  <c:v>Broiler - Set B</c:v>
                </c:pt>
              </c:strCache>
            </c:strRef>
          </c:cat>
          <c:val>
            <c:numRef>
              <c:f>'Expense by Setcategory'!$C$6:$C$13</c:f>
              <c:numCache>
                <c:formatCode>General</c:formatCode>
                <c:ptCount val="7"/>
                <c:pt idx="0">
                  <c:v>450</c:v>
                </c:pt>
              </c:numCache>
            </c:numRef>
          </c:val>
          <c:extLst>
            <c:ext xmlns:c16="http://schemas.microsoft.com/office/drawing/2014/chart" uri="{C3380CC4-5D6E-409C-BE32-E72D297353CC}">
              <c16:uniqueId val="{0000000E-25F3-4854-9DA5-050D99AF60B3}"/>
            </c:ext>
          </c:extLst>
        </c:ser>
        <c:ser>
          <c:idx val="2"/>
          <c:order val="2"/>
          <c:tx>
            <c:strRef>
              <c:f>'Expense by Setcategory'!$D$4:$D$5</c:f>
              <c:strCache>
                <c:ptCount val="1"/>
                <c:pt idx="0">
                  <c:v>Marketing &amp; Distribution</c:v>
                </c:pt>
              </c:strCache>
            </c:strRef>
          </c:tx>
          <c:spPr>
            <a:solidFill>
              <a:schemeClr val="accent3"/>
            </a:solidFill>
            <a:ln>
              <a:noFill/>
            </a:ln>
            <a:effectLst/>
          </c:spPr>
          <c:invertIfNegative val="0"/>
          <c:cat>
            <c:strRef>
              <c:f>'Expense by Setcategory'!$A$6:$A$13</c:f>
              <c:strCache>
                <c:ptCount val="7"/>
                <c:pt idx="0">
                  <c:v>Layers - SET 4</c:v>
                </c:pt>
                <c:pt idx="1">
                  <c:v>General Admin</c:v>
                </c:pt>
                <c:pt idx="2">
                  <c:v>Layers - SET 2</c:v>
                </c:pt>
                <c:pt idx="3">
                  <c:v>Construction</c:v>
                </c:pt>
                <c:pt idx="4">
                  <c:v>Layers - SET 3</c:v>
                </c:pt>
                <c:pt idx="5">
                  <c:v>Layers - SET 1</c:v>
                </c:pt>
                <c:pt idx="6">
                  <c:v>Broiler - Set B</c:v>
                </c:pt>
              </c:strCache>
            </c:strRef>
          </c:cat>
          <c:val>
            <c:numRef>
              <c:f>'Expense by Setcategory'!$D$6:$D$13</c:f>
              <c:numCache>
                <c:formatCode>General</c:formatCode>
                <c:ptCount val="7"/>
                <c:pt idx="6">
                  <c:v>2000</c:v>
                </c:pt>
              </c:numCache>
            </c:numRef>
          </c:val>
          <c:extLst>
            <c:ext xmlns:c16="http://schemas.microsoft.com/office/drawing/2014/chart" uri="{C3380CC4-5D6E-409C-BE32-E72D297353CC}">
              <c16:uniqueId val="{0000000F-25F3-4854-9DA5-050D99AF60B3}"/>
            </c:ext>
          </c:extLst>
        </c:ser>
        <c:ser>
          <c:idx val="3"/>
          <c:order val="3"/>
          <c:tx>
            <c:strRef>
              <c:f>'Expense by Setcategory'!$E$4:$E$5</c:f>
              <c:strCache>
                <c:ptCount val="1"/>
                <c:pt idx="0">
                  <c:v>(blank)</c:v>
                </c:pt>
              </c:strCache>
            </c:strRef>
          </c:tx>
          <c:spPr>
            <a:solidFill>
              <a:schemeClr val="accent4"/>
            </a:solidFill>
            <a:ln>
              <a:noFill/>
            </a:ln>
            <a:effectLst/>
          </c:spPr>
          <c:invertIfNegative val="0"/>
          <c:cat>
            <c:strRef>
              <c:f>'Expense by Setcategory'!$A$6:$A$13</c:f>
              <c:strCache>
                <c:ptCount val="7"/>
                <c:pt idx="0">
                  <c:v>Layers - SET 4</c:v>
                </c:pt>
                <c:pt idx="1">
                  <c:v>General Admin</c:v>
                </c:pt>
                <c:pt idx="2">
                  <c:v>Layers - SET 2</c:v>
                </c:pt>
                <c:pt idx="3">
                  <c:v>Construction</c:v>
                </c:pt>
                <c:pt idx="4">
                  <c:v>Layers - SET 3</c:v>
                </c:pt>
                <c:pt idx="5">
                  <c:v>Layers - SET 1</c:v>
                </c:pt>
                <c:pt idx="6">
                  <c:v>Broiler - Set B</c:v>
                </c:pt>
              </c:strCache>
            </c:strRef>
          </c:cat>
          <c:val>
            <c:numRef>
              <c:f>'Expense by Setcategory'!$E$6:$E$13</c:f>
              <c:numCache>
                <c:formatCode>General</c:formatCode>
                <c:ptCount val="7"/>
                <c:pt idx="1">
                  <c:v>29841</c:v>
                </c:pt>
                <c:pt idx="3">
                  <c:v>20314</c:v>
                </c:pt>
              </c:numCache>
            </c:numRef>
          </c:val>
          <c:extLst>
            <c:ext xmlns:c16="http://schemas.microsoft.com/office/drawing/2014/chart" uri="{C3380CC4-5D6E-409C-BE32-E72D297353CC}">
              <c16:uniqueId val="{00000010-25F3-4854-9DA5-050D99AF60B3}"/>
            </c:ext>
          </c:extLst>
        </c:ser>
        <c:dLbls>
          <c:showLegendKey val="0"/>
          <c:showVal val="0"/>
          <c:showCatName val="0"/>
          <c:showSerName val="0"/>
          <c:showPercent val="0"/>
          <c:showBubbleSize val="0"/>
        </c:dLbls>
        <c:gapWidth val="150"/>
        <c:overlap val="100"/>
        <c:axId val="253211344"/>
        <c:axId val="253228624"/>
      </c:barChart>
      <c:catAx>
        <c:axId val="25321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3228624"/>
        <c:crosses val="autoZero"/>
        <c:auto val="1"/>
        <c:lblAlgn val="ctr"/>
        <c:lblOffset val="100"/>
        <c:noMultiLvlLbl val="0"/>
      </c:catAx>
      <c:valAx>
        <c:axId val="253228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3211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[PMT System January 2026.xlsx]Expense by Gencategory!PivotTable1</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General Cost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'Expense by Gencategory'!$B$4:$B$5</c:f>
              <c:strCache>
                <c:ptCount val="1"/>
                <c:pt idx="0">
                  <c:v>2026</c:v>
                </c:pt>
              </c:strCache>
            </c:strRef>
          </c:tx>
          <c:spPr>
            <a:solidFill>
              <a:schemeClr val="accent1"/>
            </a:solidFill>
            <a:ln>
              <a:noFill/>
            </a:ln>
            <a:effectLst/>
          </c:spPr>
          <c:invertIfNegative val="0"/>
          <c:cat>
            <c:strRef>
              <c:f>'Expense by Gencategory'!$A$6:$A$13</c:f>
              <c:strCache>
                <c:ptCount val="7"/>
                <c:pt idx="0">
                  <c:v>Assets</c:v>
                </c:pt>
                <c:pt idx="1">
                  <c:v>Financial &amp; Overheads</c:v>
                </c:pt>
                <c:pt idx="2">
                  <c:v>Health &amp; Nutrition</c:v>
                </c:pt>
                <c:pt idx="3">
                  <c:v>Labor &amp; Staffing</c:v>
                </c:pt>
                <c:pt idx="4">
                  <c:v>Maintenance &amp; Equipment</c:v>
                </c:pt>
                <c:pt idx="5">
                  <c:v>Utilities &amp; Operations</c:v>
                </c:pt>
                <c:pt idx="6">
                  <c:v>Construction</c:v>
                </c:pt>
              </c:strCache>
            </c:strRef>
          </c:cat>
          <c:val>
            <c:numRef>
              <c:f>'Expense by Gencategory'!$B$6:$B$13</c:f>
              <c:numCache>
                <c:formatCode>General</c:formatCode>
                <c:ptCount val="7"/>
                <c:pt idx="0">
                  <c:v>2665</c:v>
                </c:pt>
                <c:pt idx="1">
                  <c:v>550</c:v>
                </c:pt>
                <c:pt idx="2">
                  <c:v>2498</c:v>
                </c:pt>
                <c:pt idx="3">
                  <c:v>6200</c:v>
                </c:pt>
                <c:pt idx="4">
                  <c:v>14700</c:v>
                </c:pt>
                <c:pt idx="5">
                  <c:v>3228</c:v>
                </c:pt>
                <c:pt idx="6">
                  <c:v>11603</c:v>
                </c:pt>
              </c:numCache>
            </c:numRef>
          </c:val>
          <c:extLst>
            <c:ext xmlns:c16="http://schemas.microsoft.com/office/drawing/2014/chart" uri="{C3380CC4-5D6E-409C-BE32-E72D297353CC}">
              <c16:uniqueId val="{00000000-C53A-4A65-9B57-9B7AF92B1A68}"/>
            </c:ext>
          </c:extLst>
        </c:ser>
        <c:dLbls>
          <c:showLegendKey val="0"/>
          <c:showVal val="0"/>
          <c:showCatName val="0"/>
          <c:showSerName val="0"/>
          <c:showPercent val="0"/>
          <c:showBubbleSize val="0"/>
        </c:dLbls>
        <c:gapWidth val="150"/>
        <c:overlap val="100"/>
        <c:axId val="253147504"/>
        <c:axId val="253147984"/>
      </c:barChart>
      <c:catAx>
        <c:axId val="25314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3147984"/>
        <c:crosses val="autoZero"/>
        <c:auto val="1"/>
        <c:lblAlgn val="ctr"/>
        <c:lblOffset val="100"/>
        <c:noMultiLvlLbl val="0"/>
      </c:catAx>
      <c:valAx>
        <c:axId val="253147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3147504"/>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[PMT System January 2026.xlsx]MOM Expenses!PivotTable1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on Month Expenses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'MOM Expenses'!$B$3:$B$4</c:f>
              <c:strCache>
                <c:ptCount val="1"/>
                <c:pt idx="0">
                  <c:v>2026</c:v>
                </c:pt>
              </c:strCache>
            </c:strRef>
          </c:tx>
          <c:spPr>
            <a:ln w="28575" cap="rnd">
              <a:solidFill>
                <a:schemeClr val="accent1"/>
              </a:solidFill>
              <a:round/>
            </a:ln>
            <a:effectLst/>
          </c:spPr>
          <c:marker>
            <c:symbol val="none"/>
          </c:marker>
          <c:cat>
            <c:strRef>
              <c:f>'MOM Expenses'!$A$5:$A$7</c:f>
              <c:strCache>
                <c:ptCount val="2"/>
                <c:pt idx="0">
                  <c:v>Jan</c:v>
                </c:pt>
                <c:pt idx="1">
                  <c:v>Feb</c:v>
                </c:pt>
              </c:strCache>
            </c:strRef>
          </c:cat>
          <c:val>
            <c:numRef>
              <c:f>'MOM Expenses'!$B$5:$B$7</c:f>
              <c:numCache>
                <c:formatCode>General</c:formatCode>
                <c:ptCount val="2"/>
                <c:pt idx="0">
                  <c:v>99054</c:v>
                </c:pt>
                <c:pt idx="1">
                  <c:v>62420</c:v>
                </c:pt>
              </c:numCache>
            </c:numRef>
          </c:val>
          <c:smooth val="0"/>
          <c:extLst>
            <c:ext xmlns:c16="http://schemas.microsoft.com/office/drawing/2014/chart" uri="{C3380CC4-5D6E-409C-BE32-E72D297353CC}">
              <c16:uniqueId val="{00000000-B3FE-4EAF-9C53-51D025F0F60A}"/>
            </c:ext>
          </c:extLst>
        </c:ser>
        <c:dLbls>
          <c:showLegendKey val="0"/>
          <c:showVal val="0"/>
          <c:showCatName val="0"/>
          <c:showSerName val="0"/>
          <c:showPercent val="0"/>
          <c:showBubbleSize val="0"/>
        </c:dLbls>
        <c:smooth val="0"/>
        <c:axId val="253219024"/>
        <c:axId val="253203184"/>
      </c:lineChart>
      <c:catAx>
        <c:axId val="25321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203184"/>
        <c:crosses val="autoZero"/>
        <c:auto val="1"/>
        <c:lblAlgn val="ctr"/>
        <c:lblOffset val="100"/>
        <c:noMultiLvlLbl val="0"/>
      </c:catAx>
      <c:valAx>
        <c:axId val="2532031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219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[PMT System January 2026.xlsx]Expense by Setcategory!PivotTable1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a:t>
            </a:r>
            <a:r>
              <a:rPr lang="en-US" baseline="0"/>
              <a:t> by Sets</a:t>
            </a:r>
            <a:endParaRPr lang="en-US"/>
          </a:p>
        </c:rich>
      </c:tx>
      <c:layout>
        <c:manualLayout>
          <c:xMode val="edge"/>
          <c:yMode val="edge"/>
          <c:x val="0.40485344239945464"/>
          <c:y val="6.2773403324584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53819174199533"/>
          <c:y val="2.0333995223177529E-2"/>
          <c:w val="0.85800841351308266"/>
          <c:h val="0.51631677419190392"/>
        </c:manualLayout>
      </c:layout>
      <c:barChart>
        <c:barDir val="col"/>
        <c:grouping val="stacked"/>
        <c:varyColors val="0"/>
        <c:ser>
          <c:idx val="0"/>
          <c:order val="0"/>
          <c:tx>
            <c:strRef>
              <c:f>'Expense by Setcategory'!$B$4:$B$5</c:f>
              <c:strCache>
                <c:ptCount val="1"/>
                <c:pt idx="0">
                  <c:v>Health &amp; Nutrition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'Expense by Setcategory'!$A$6:$A$13</c:f>
              <c:strCache>
                <c:ptCount val="7"/>
                <c:pt idx="0">
                  <c:v>Layers - SET 4</c:v>
                </c:pt>
                <c:pt idx="1">
                  <c:v>General Admin</c:v>
                </c:pt>
                <c:pt idx="2">
                  <c:v>Layers - SET 2</c:v>
                </c:pt>
                <c:pt idx="3">
                  <c:v>Construction</c:v>
                </c:pt>
                <c:pt idx="4">
                  <c:v>Layers - SET 3</c:v>
                </c:pt>
                <c:pt idx="5">
                  <c:v>Layers - SET 1</c:v>
                </c:pt>
                <c:pt idx="6">
                  <c:v>Broiler - Set B</c:v>
                </c:pt>
              </c:strCache>
            </c:strRef>
          </c:cat>
          <c:val>
            <c:numRef>
              <c:f>'Expense by Setcategory'!$B$6:$B$13</c:f>
              <c:numCache>
                <c:formatCode>General</c:formatCode>
                <c:ptCount val="7"/>
                <c:pt idx="0">
                  <c:v>56190</c:v>
                </c:pt>
                <c:pt idx="2">
                  <c:v>25870</c:v>
                </c:pt>
                <c:pt idx="4">
                  <c:v>19113</c:v>
                </c:pt>
                <c:pt idx="5">
                  <c:v>7696</c:v>
                </c:pt>
              </c:numCache>
            </c:numRef>
          </c:val>
          <c:extLst>
            <c:ext xmlns:c16="http://schemas.microsoft.com/office/drawing/2014/chart" uri="{C3380CC4-5D6E-409C-BE32-E72D297353CC}">
              <c16:uniqueId val="{00000000-BF17-4F46-83F8-7756A3BE9F68}"/>
            </c:ext>
          </c:extLst>
        </c:ser>
        <c:ser>
          <c:idx val="1"/>
          <c:order val="1"/>
          <c:tx>
            <c:strRef>
              <c:f>'Expense by Setcategory'!$C$4:$C$5</c:f>
              <c:strCache>
                <c:ptCount val="1"/>
                <c:pt idx="0">
                  <c:v>Labor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'Expense by Setcategory'!$A$6:$A$13</c:f>
              <c:strCache>
                <c:ptCount val="7"/>
                <c:pt idx="0">
                  <c:v>Layers - SET 4</c:v>
                </c:pt>
                <c:pt idx="1">
                  <c:v>General Admin</c:v>
                </c:pt>
                <c:pt idx="2">
                  <c:v>Layers - SET 2</c:v>
                </c:pt>
                <c:pt idx="3">
                  <c:v>Construction</c:v>
                </c:pt>
                <c:pt idx="4">
                  <c:v>Layers - SET 3</c:v>
                </c:pt>
                <c:pt idx="5">
                  <c:v>Layers - SET 1</c:v>
                </c:pt>
                <c:pt idx="6">
                  <c:v>Broiler - Set B</c:v>
                </c:pt>
              </c:strCache>
            </c:strRef>
          </c:cat>
          <c:val>
            <c:numRef>
              <c:f>'Expense by Setcategory'!$C$6:$C$13</c:f>
              <c:numCache>
                <c:formatCode>General</c:formatCode>
                <c:ptCount val="7"/>
                <c:pt idx="0">
                  <c:v>450</c:v>
                </c:pt>
              </c:numCache>
            </c:numRef>
          </c:val>
          <c:extLst>
            <c:ext xmlns:c16="http://schemas.microsoft.com/office/drawing/2014/chart" uri="{C3380CC4-5D6E-409C-BE32-E72D297353CC}">
              <c16:uniqueId val="{0000000E-9DE8-4459-B0D6-3AA4C8DC7FEE}"/>
            </c:ext>
          </c:extLst>
        </c:ser>
        <c:ser>
          <c:idx val="2"/>
          <c:order val="2"/>
          <c:tx>
            <c:strRef>
              <c:f>'Expense by Setcategory'!$D$4:$D$5</c:f>
              <c:strCache>
                <c:ptCount val="1"/>
                <c:pt idx="0">
                  <c:v>Marketing &amp; Distribution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'Expense by Setcategory'!$A$6:$A$13</c:f>
              <c:strCache>
                <c:ptCount val="7"/>
                <c:pt idx="0">
                  <c:v>Layers - SET 4</c:v>
                </c:pt>
                <c:pt idx="1">
                  <c:v>General Admin</c:v>
                </c:pt>
                <c:pt idx="2">
                  <c:v>Layers - SET 2</c:v>
                </c:pt>
                <c:pt idx="3">
                  <c:v>Construction</c:v>
                </c:pt>
                <c:pt idx="4">
                  <c:v>Layers - SET 3</c:v>
                </c:pt>
                <c:pt idx="5">
                  <c:v>Layers - SET 1</c:v>
                </c:pt>
                <c:pt idx="6">
                  <c:v>Broiler - Set B</c:v>
                </c:pt>
              </c:strCache>
            </c:strRef>
          </c:cat>
          <c:val>
            <c:numRef>
              <c:f>'Expense by Setcategory'!$D$6:$D$13</c:f>
              <c:numCache>
                <c:formatCode>General</c:formatCode>
                <c:ptCount val="7"/>
                <c:pt idx="6">
                  <c:v>2000</c:v>
                </c:pt>
              </c:numCache>
            </c:numRef>
          </c:val>
          <c:extLst>
            <c:ext xmlns:c16="http://schemas.microsoft.com/office/drawing/2014/chart" uri="{C3380CC4-5D6E-409C-BE32-E72D297353CC}">
              <c16:uniqueId val="{0000000F-9DE8-4459-B0D6-3AA4C8DC7FEE}"/>
            </c:ext>
          </c:extLst>
        </c:ser>
        <c:ser>
          <c:idx val="3"/>
          <c:order val="3"/>
          <c:tx>
            <c:strRef>
              <c:f>'Expense by Setcategory'!$E$4:$E$5</c:f>
              <c:strCache>
                <c:ptCount val="1"/>
                <c:pt idx="0">
                  <c:v>(blank)</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'Expense by Setcategory'!$A$6:$A$13</c:f>
              <c:strCache>
                <c:ptCount val="7"/>
                <c:pt idx="0">
                  <c:v>Layers - SET 4</c:v>
                </c:pt>
                <c:pt idx="1">
                  <c:v>General Admin</c:v>
                </c:pt>
                <c:pt idx="2">
                  <c:v>Layers - SET 2</c:v>
                </c:pt>
                <c:pt idx="3">
                  <c:v>Construction</c:v>
                </c:pt>
                <c:pt idx="4">
                  <c:v>Layers - SET 3</c:v>
                </c:pt>
                <c:pt idx="5">
                  <c:v>Layers - SET 1</c:v>
                </c:pt>
                <c:pt idx="6">
                  <c:v>Broiler - Set B</c:v>
                </c:pt>
              </c:strCache>
            </c:strRef>
          </c:cat>
          <c:val>
            <c:numRef>
              <c:f>'Expense by Setcategory'!$E$6:$E$13</c:f>
              <c:numCache>
                <c:formatCode>General</c:formatCode>
                <c:ptCount val="7"/>
                <c:pt idx="1">
                  <c:v>29841</c:v>
                </c:pt>
                <c:pt idx="3">
                  <c:v>20314</c:v>
                </c:pt>
              </c:numCache>
            </c:numRef>
          </c:val>
          <c:extLst>
            <c:ext xmlns:c16="http://schemas.microsoft.com/office/drawing/2014/chart" uri="{C3380CC4-5D6E-409C-BE32-E72D297353CC}">
              <c16:uniqueId val="{00000010-9DE8-4459-B0D6-3AA4C8DC7FEE}"/>
            </c:ext>
          </c:extLst>
        </c:ser>
        <c:dLbls>
          <c:showLegendKey val="0"/>
          <c:showVal val="0"/>
          <c:showCatName val="0"/>
          <c:showSerName val="0"/>
          <c:showPercent val="0"/>
          <c:showBubbleSize val="0"/>
        </c:dLbls>
        <c:gapWidth val="150"/>
        <c:overlap val="100"/>
        <c:axId val="253211344"/>
        <c:axId val="253228624"/>
      </c:barChart>
      <c:catAx>
        <c:axId val="25321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228624"/>
        <c:crosses val="autoZero"/>
        <c:auto val="1"/>
        <c:lblAlgn val="ctr"/>
        <c:lblOffset val="100"/>
        <c:noMultiLvlLbl val="0"/>
      </c:catAx>
      <c:valAx>
        <c:axId val="253228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211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[PMT System January 2026.xlsx]Expense by Setcategory!PivotTable2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 by Set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'Expense by Setcategory'!$B$18:$B$19</c:f>
              <c:strCache>
                <c:ptCount val="1"/>
                <c:pt idx="0">
                  <c:v>Layers - SET 4</c:v>
                </c:pt>
              </c:strCache>
            </c:strRef>
          </c:tx>
          <c:spPr>
            <a:solidFill>
              <a:schemeClr val="accent1"/>
            </a:solidFill>
            <a:ln>
              <a:noFill/>
            </a:ln>
            <a:effectLst/>
          </c:spPr>
          <c:invertIfNegative val="0"/>
          <c:cat>
            <c:strRef>
              <c:f>'Expense by Setcategory'!$A$20:$A$24</c:f>
              <c:strCache>
                <c:ptCount val="4"/>
                <c:pt idx="0">
                  <c:v>Health &amp; Nutrition</c:v>
                </c:pt>
                <c:pt idx="1">
                  <c:v>Labor</c:v>
                </c:pt>
                <c:pt idx="2">
                  <c:v>Marketing &amp; Distribution</c:v>
                </c:pt>
                <c:pt idx="3">
                  <c:v>(blank)</c:v>
                </c:pt>
              </c:strCache>
            </c:strRef>
          </c:cat>
          <c:val>
            <c:numRef>
              <c:f>'Expense by Setcategory'!$B$20:$B$24</c:f>
              <c:numCache>
                <c:formatCode>General</c:formatCode>
                <c:ptCount val="4"/>
                <c:pt idx="0">
                  <c:v>56190</c:v>
                </c:pt>
                <c:pt idx="1">
                  <c:v>450</c:v>
                </c:pt>
              </c:numCache>
            </c:numRef>
          </c:val>
          <c:extLst>
            <c:ext xmlns:c16="http://schemas.microsoft.com/office/drawing/2014/chart" uri="{C3380CC4-5D6E-409C-BE32-E72D297353CC}">
              <c16:uniqueId val="{00000000-7397-4A79-8546-05F8F4351DAC}"/>
            </c:ext>
          </c:extLst>
        </c:ser>
        <c:ser>
          <c:idx val="1"/>
          <c:order val="1"/>
          <c:tx>
            <c:strRef>
              <c:f>'Expense by Setcategory'!$C$18:$C$19</c:f>
              <c:strCache>
                <c:ptCount val="1"/>
                <c:pt idx="0">
                  <c:v>General Admin</c:v>
                </c:pt>
              </c:strCache>
            </c:strRef>
          </c:tx>
          <c:spPr>
            <a:solidFill>
              <a:schemeClr val="accent2"/>
            </a:solidFill>
            <a:ln>
              <a:noFill/>
            </a:ln>
            <a:effectLst/>
          </c:spPr>
          <c:invertIfNegative val="0"/>
          <c:cat>
            <c:strRef>
              <c:f>'Expense by Setcategory'!$A$20:$A$24</c:f>
              <c:strCache>
                <c:ptCount val="4"/>
                <c:pt idx="0">
                  <c:v>Health &amp; Nutrition</c:v>
                </c:pt>
                <c:pt idx="1">
                  <c:v>Labor</c:v>
                </c:pt>
                <c:pt idx="2">
                  <c:v>Marketing &amp; Distribution</c:v>
                </c:pt>
                <c:pt idx="3">
                  <c:v>(blank)</c:v>
                </c:pt>
              </c:strCache>
            </c:strRef>
          </c:cat>
          <c:val>
            <c:numRef>
              <c:f>'Expense by Setcategory'!$C$20:$C$24</c:f>
              <c:numCache>
                <c:formatCode>General</c:formatCode>
                <c:ptCount val="4"/>
                <c:pt idx="3">
                  <c:v>29841</c:v>
                </c:pt>
              </c:numCache>
            </c:numRef>
          </c:val>
          <c:extLst>
            <c:ext xmlns:c16="http://schemas.microsoft.com/office/drawing/2014/chart" uri="{C3380CC4-5D6E-409C-BE32-E72D297353CC}">
              <c16:uniqueId val="{0000000C-3849-415C-A6F5-BBEB5B19E759}"/>
            </c:ext>
          </c:extLst>
        </c:ser>
        <c:ser>
          <c:idx val="2"/>
          <c:order val="2"/>
          <c:tx>
            <c:strRef>
              <c:f>'Expense by Setcategory'!$D$18:$D$19</c:f>
              <c:strCache>
                <c:ptCount val="1"/>
                <c:pt idx="0">
                  <c:v>Layers - SET 2</c:v>
                </c:pt>
              </c:strCache>
            </c:strRef>
          </c:tx>
          <c:spPr>
            <a:solidFill>
              <a:schemeClr val="accent3"/>
            </a:solidFill>
            <a:ln>
              <a:noFill/>
            </a:ln>
            <a:effectLst/>
          </c:spPr>
          <c:invertIfNegative val="0"/>
          <c:cat>
            <c:strRef>
              <c:f>'Expense by Setcategory'!$A$20:$A$24</c:f>
              <c:strCache>
                <c:ptCount val="4"/>
                <c:pt idx="0">
                  <c:v>Health &amp; Nutrition</c:v>
                </c:pt>
                <c:pt idx="1">
                  <c:v>Labor</c:v>
                </c:pt>
                <c:pt idx="2">
                  <c:v>Marketing &amp; Distribution</c:v>
                </c:pt>
                <c:pt idx="3">
                  <c:v>(blank)</c:v>
                </c:pt>
              </c:strCache>
            </c:strRef>
          </c:cat>
          <c:val>
            <c:numRef>
              <c:f>'Expense by Setcategory'!$D$20:$D$24</c:f>
              <c:numCache>
                <c:formatCode>General</c:formatCode>
                <c:ptCount val="4"/>
                <c:pt idx="0">
                  <c:v>25870</c:v>
                </c:pt>
              </c:numCache>
            </c:numRef>
          </c:val>
          <c:extLst>
            <c:ext xmlns:c16="http://schemas.microsoft.com/office/drawing/2014/chart" uri="{C3380CC4-5D6E-409C-BE32-E72D297353CC}">
              <c16:uniqueId val="{0000000D-3849-415C-A6F5-BBEB5B19E759}"/>
            </c:ext>
          </c:extLst>
        </c:ser>
        <c:ser>
          <c:idx val="3"/>
          <c:order val="3"/>
          <c:tx>
            <c:strRef>
              <c:f>'Expense by Setcategory'!$E$18:$E$19</c:f>
              <c:strCache>
                <c:ptCount val="1"/>
                <c:pt idx="0">
                  <c:v>Construction</c:v>
                </c:pt>
              </c:strCache>
            </c:strRef>
          </c:tx>
          <c:spPr>
            <a:solidFill>
              <a:schemeClr val="accent4"/>
            </a:solidFill>
            <a:ln>
              <a:noFill/>
            </a:ln>
            <a:effectLst/>
          </c:spPr>
          <c:invertIfNegative val="0"/>
          <c:cat>
            <c:strRef>
              <c:f>'Expense by Setcategory'!$A$20:$A$24</c:f>
              <c:strCache>
                <c:ptCount val="4"/>
                <c:pt idx="0">
                  <c:v>Health &amp; Nutrition</c:v>
                </c:pt>
                <c:pt idx="1">
                  <c:v>Labor</c:v>
                </c:pt>
                <c:pt idx="2">
                  <c:v>Marketing &amp; Distribution</c:v>
                </c:pt>
                <c:pt idx="3">
                  <c:v>(blank)</c:v>
                </c:pt>
              </c:strCache>
            </c:strRef>
          </c:cat>
          <c:val>
            <c:numRef>
              <c:f>'Expense by Setcategory'!$E$20:$E$24</c:f>
              <c:numCache>
                <c:formatCode>General</c:formatCode>
                <c:ptCount val="4"/>
                <c:pt idx="3">
                  <c:v>20314</c:v>
                </c:pt>
              </c:numCache>
            </c:numRef>
          </c:val>
          <c:extLst>
            <c:ext xmlns:c16="http://schemas.microsoft.com/office/drawing/2014/chart" uri="{C3380CC4-5D6E-409C-BE32-E72D297353CC}">
              <c16:uniqueId val="{0000000E-3849-415C-A6F5-BBEB5B19E759}"/>
            </c:ext>
          </c:extLst>
        </c:ser>
        <c:ser>
          <c:idx val="4"/>
          <c:order val="4"/>
          <c:tx>
            <c:strRef>
              <c:f>'Expense by Setcategory'!$F$18:$F$19</c:f>
              <c:strCache>
                <c:ptCount val="1"/>
                <c:pt idx="0">
                  <c:v>Layers - SET 3</c:v>
                </c:pt>
              </c:strCache>
            </c:strRef>
          </c:tx>
          <c:spPr>
            <a:solidFill>
              <a:schemeClr val="accent5"/>
            </a:solidFill>
            <a:ln>
              <a:noFill/>
            </a:ln>
            <a:effectLst/>
          </c:spPr>
          <c:invertIfNegative val="0"/>
          <c:cat>
            <c:strRef>
              <c:f>'Expense by Setcategory'!$A$20:$A$24</c:f>
              <c:strCache>
                <c:ptCount val="4"/>
                <c:pt idx="0">
                  <c:v>Health &amp; Nutrition</c:v>
                </c:pt>
                <c:pt idx="1">
                  <c:v>Labor</c:v>
                </c:pt>
                <c:pt idx="2">
                  <c:v>Marketing &amp; Distribution</c:v>
                </c:pt>
                <c:pt idx="3">
                  <c:v>(blank)</c:v>
                </c:pt>
              </c:strCache>
            </c:strRef>
          </c:cat>
          <c:val>
            <c:numRef>
              <c:f>'Expense by Setcategory'!$F$20:$F$24</c:f>
              <c:numCache>
                <c:formatCode>General</c:formatCode>
                <c:ptCount val="4"/>
                <c:pt idx="0">
                  <c:v>19113</c:v>
                </c:pt>
              </c:numCache>
            </c:numRef>
          </c:val>
          <c:extLst>
            <c:ext xmlns:c16="http://schemas.microsoft.com/office/drawing/2014/chart" uri="{C3380CC4-5D6E-409C-BE32-E72D297353CC}">
              <c16:uniqueId val="{0000000F-3849-415C-A6F5-BBEB5B19E759}"/>
            </c:ext>
          </c:extLst>
        </c:ser>
        <c:ser>
          <c:idx val="5"/>
          <c:order val="5"/>
          <c:tx>
            <c:strRef>
              <c:f>'Expense by Setcategory'!$G$18:$G$19</c:f>
              <c:strCache>
                <c:ptCount val="1"/>
                <c:pt idx="0">
                  <c:v>Layers - SET 1</c:v>
                </c:pt>
              </c:strCache>
            </c:strRef>
          </c:tx>
          <c:spPr>
            <a:solidFill>
              <a:schemeClr val="accent6"/>
            </a:solidFill>
            <a:ln>
              <a:noFill/>
            </a:ln>
            <a:effectLst/>
          </c:spPr>
          <c:invertIfNegative val="0"/>
          <c:cat>
            <c:strRef>
              <c:f>'Expense by Setcategory'!$A$20:$A$24</c:f>
              <c:strCache>
                <c:ptCount val="4"/>
                <c:pt idx="0">
                  <c:v>Health &amp; Nutrition</c:v>
                </c:pt>
                <c:pt idx="1">
                  <c:v>Labor</c:v>
                </c:pt>
                <c:pt idx="2">
                  <c:v>Marketing &amp; Distribution</c:v>
                </c:pt>
                <c:pt idx="3">
                  <c:v>(blank)</c:v>
                </c:pt>
              </c:strCache>
            </c:strRef>
          </c:cat>
          <c:val>
            <c:numRef>
              <c:f>'Expense by Setcategory'!$G$20:$G$24</c:f>
              <c:numCache>
                <c:formatCode>General</c:formatCode>
                <c:ptCount val="4"/>
                <c:pt idx="0">
                  <c:v>7696</c:v>
                </c:pt>
              </c:numCache>
            </c:numRef>
          </c:val>
          <c:extLst>
            <c:ext xmlns:c16="http://schemas.microsoft.com/office/drawing/2014/chart" uri="{C3380CC4-5D6E-409C-BE32-E72D297353CC}">
              <c16:uniqueId val="{00000011-3849-415C-A6F5-BBEB5B19E759}"/>
            </c:ext>
          </c:extLst>
        </c:ser>
        <c:ser>
          <c:idx val="6"/>
          <c:order val="6"/>
          <c:tx>
            <c:strRef>
              <c:f>'Expense by Setcategory'!$H$18:$H$19</c:f>
              <c:strCache>
                <c:ptCount val="1"/>
                <c:pt idx="0">
                  <c:v>Broiler - Set B</c:v>
                </c:pt>
              </c:strCache>
            </c:strRef>
          </c:tx>
          <c:spPr>
            <a:solidFill>
              <a:schemeClr val="accent1">
                <a:lumMod val="60000"/>
              </a:schemeClr>
            </a:solidFill>
            <a:ln>
              <a:noFill/>
            </a:ln>
            <a:effectLst/>
          </c:spPr>
          <c:invertIfNegative val="0"/>
          <c:cat>
            <c:strRef>
              <c:f>'Expense by Setcategory'!$A$20:$A$24</c:f>
              <c:strCache>
                <c:ptCount val="4"/>
                <c:pt idx="0">
                  <c:v>Health &amp; Nutrition</c:v>
                </c:pt>
                <c:pt idx="1">
                  <c:v>Labor</c:v>
                </c:pt>
                <c:pt idx="2">
                  <c:v>Marketing &amp; Distribution</c:v>
                </c:pt>
                <c:pt idx="3">
                  <c:v>(blank)</c:v>
                </c:pt>
              </c:strCache>
            </c:strRef>
          </c:cat>
          <c:val>
            <c:numRef>
              <c:f>'Expense by Setcategory'!$H$20:$H$24</c:f>
              <c:numCache>
                <c:formatCode>General</c:formatCode>
                <c:ptCount val="4"/>
                <c:pt idx="2">
                  <c:v>2000</c:v>
                </c:pt>
              </c:numCache>
            </c:numRef>
          </c:val>
          <c:extLst>
            <c:ext xmlns:c16="http://schemas.microsoft.com/office/drawing/2014/chart" uri="{C3380CC4-5D6E-409C-BE32-E72D297353CC}">
              <c16:uniqueId val="{00000012-3849-415C-A6F5-BBEB5B19E759}"/>
            </c:ext>
          </c:extLst>
        </c:ser>
        <c:dLbls>
          <c:showLegendKey val="0"/>
          <c:showVal val="0"/>
          <c:showCatName val="0"/>
          <c:showSerName val="0"/>
          <c:showPercent val="0"/>
          <c:showBubbleSize val="0"/>
        </c:dLbls>
        <c:gapWidth val="219"/>
        <c:overlap val="-27"/>
        <c:axId val="747497855"/>
        <c:axId val="747498815"/>
      </c:barChart>
      <c:catAx>
        <c:axId val="74749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498815"/>
        <c:crosses val="autoZero"/>
        <c:auto val="1"/>
        <c:lblAlgn val="ctr"/>
        <c:lblOffset val="100"/>
        <c:noMultiLvlLbl val="0"/>
      </c:catAx>
      <c:valAx>
        <c:axId val="747498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49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[PMT System January 2026.xlsx]Expense by Gencategory!PivotTable1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General Cost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'Expense by Gencategory'!$B$4:$B$5</c:f>
              <c:strCache>
                <c:ptCount val="1"/>
                <c:pt idx="0">
                  <c:v>2026</c:v>
                </c:pt>
              </c:strCache>
            </c:strRef>
          </c:tx>
          <c:spPr>
            <a:solidFill>
              <a:schemeClr val="accent1"/>
            </a:solidFill>
            <a:ln>
              <a:noFill/>
            </a:ln>
            <a:effectLst/>
          </c:spPr>
          <c:invertIfNegative val="0"/>
          <c:cat>
            <c:strRef>
              <c:f>'Expense by Gencategory'!$A$6:$A$13</c:f>
              <c:strCache>
                <c:ptCount val="7"/>
                <c:pt idx="0">
                  <c:v>Assets</c:v>
                </c:pt>
                <c:pt idx="1">
                  <c:v>Financial &amp; Overheads</c:v>
                </c:pt>
                <c:pt idx="2">
                  <c:v>Health &amp; Nutrition</c:v>
                </c:pt>
                <c:pt idx="3">
                  <c:v>Labor &amp; Staffing</c:v>
                </c:pt>
                <c:pt idx="4">
                  <c:v>Maintenance &amp; Equipment</c:v>
                </c:pt>
                <c:pt idx="5">
                  <c:v>Utilities &amp; Operations</c:v>
                </c:pt>
                <c:pt idx="6">
                  <c:v>Construction</c:v>
                </c:pt>
              </c:strCache>
            </c:strRef>
          </c:cat>
          <c:val>
            <c:numRef>
              <c:f>'Expense by Gencategory'!$B$6:$B$13</c:f>
              <c:numCache>
                <c:formatCode>General</c:formatCode>
                <c:ptCount val="7"/>
                <c:pt idx="0">
                  <c:v>2665</c:v>
                </c:pt>
                <c:pt idx="1">
                  <c:v>550</c:v>
                </c:pt>
                <c:pt idx="2">
                  <c:v>2498</c:v>
                </c:pt>
                <c:pt idx="3">
                  <c:v>6200</c:v>
                </c:pt>
                <c:pt idx="4">
                  <c:v>14700</c:v>
                </c:pt>
                <c:pt idx="5">
                  <c:v>3228</c:v>
                </c:pt>
                <c:pt idx="6">
                  <c:v>11603</c:v>
                </c:pt>
              </c:numCache>
            </c:numRef>
          </c:val>
          <c:extLst>
            <c:ext xmlns:c16="http://schemas.microsoft.com/office/drawing/2014/chart" uri="{C3380CC4-5D6E-409C-BE32-E72D297353CC}">
              <c16:uniqueId val="{00000000-83FD-4568-BB4B-7BD923481C4B}"/>
            </c:ext>
          </c:extLst>
        </c:ser>
        <c:dLbls>
          <c:showLegendKey val="0"/>
          <c:showVal val="0"/>
          <c:showCatName val="0"/>
          <c:showSerName val="0"/>
          <c:showPercent val="0"/>
          <c:showBubbleSize val="0"/>
        </c:dLbls>
        <c:gapWidth val="150"/>
        <c:overlap val="100"/>
        <c:axId val="253147504"/>
        <c:axId val="253147984"/>
      </c:barChart>
      <c:catAx>
        <c:axId val="25314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147984"/>
        <c:crosses val="autoZero"/>
        <c:auto val="1"/>
        <c:lblAlgn val="ctr"/>
        <c:lblOffset val="100"/>
        <c:noMultiLvlLbl val="0"/>
      </c:catAx>
      <c:valAx>
        <c:axId val="253147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147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ocumenttasks/documenttask1.xml><?xml version="1.0" encoding="utf-8"?>
<Tasks xmlns="http://schemas.microsoft.com/office/tasks/2019/documenttasks">
  <Task id="{47E10B0F-13C3-4CD1-BE47-3299569349DA}">
    <Anchor>
      <Comment id="{F42927D2-5999-40D7-ABEC-9A2459D6B2A0}"/>
    </Anchor>
    <History>
      <Event time="2025-06-03T18:20:34.0" id="{48BEB522-78C0-42B2-A091-A07D3384F2DC}">
        <Attribution userId="placeholder@email.com" userName="PMT Farms" userProvider="google-sheets"/>
        <Anchor>
          <Comment id="{F42927D2-5999-40D7-ABEC-9A2459D6B2A0}"/>
        </Anchor>
        <Create/>
      </Event>
      <Event time="2025-06-03T18:20:34.0" id="{8F69D3E9-408B-4DDF-A910-EB8BDAB5923D}">
        <Attribution userId="placeholder@email.com" userName="PMT Farms" userProvider="google-sheets"/>
        <Anchor>
          <Comment id="{F42927D2-5999-40D7-ABEC-9A2459D6B2A0}"/>
        </Anchor>
        <Assign userId="richietet7@gmail.com" userName="richietet7@gmail.com" userProvider="google-sheets"/>
      </Event>
    </History>
  </Task>
  <Task id="{9CA27CAF-2C49-4643-AEA8-767D823D99FF}">
    <Anchor>
      <Comment id="{17F3AFC8-20DC-411D-A423-3E27915BE356}"/>
    </Anchor>
    <History>
      <Event time="2025-06-06T02:46:53.0" id="{C33C9AD4-CC2C-45C4-925A-61882D43CDD6}">
        <Attribution userId="placeholder@email.com" userName="PMT Farms" userProvider="google-sheets"/>
        <Anchor>
          <Comment id="{17F3AFC8-20DC-411D-A423-3E27915BE356}"/>
        </Anchor>
        <Create/>
      </Event>
      <Event time="2025-06-06T02:46:53.0" id="{25AF04C9-F910-471E-8914-05BBFB2F11F7}">
        <Attribution userId="placeholder@email.com" userName="PMT Farms" userProvider="google-sheets"/>
        <Anchor>
          <Comment id="{17F3AFC8-20DC-411D-A423-3E27915BE356}"/>
        </Anchor>
        <Assign userId="richietet7@gmail.com" userName="richietet7@gmail.com" userProvider="google-sheets"/>
      </Event>
    </History>
  </Task>
  <Task id="{DB2939DC-8377-4CBE-9EA1-4161E7988943}">
    <Anchor>
      <Comment id="{AAB441FE-2A14-49B1-8E14-F34E6E186D99}"/>
    </Anchor>
    <History>
      <Event time="2025-06-24T18:57:44.0" id="{A59B2E61-5637-42BE-8720-69B94A59DC70}">
        <Attribution userId="placeholder@email.com" userName="PMT Farms" userProvider="google-sheets"/>
        <Anchor>
          <Comment id="{AAB441FE-2A14-49B1-8E14-F34E6E186D99}"/>
        </Anchor>
        <Create/>
      </Event>
      <Event time="2025-06-24T18:57:44.0" id="{5033E0E8-B98D-4058-B8D0-3FC5583294E9}">
        <Attribution userId="placeholder@email.com" userName="PMT Farms" userProvider="google-sheets"/>
        <Anchor>
          <Comment id="{AAB441FE-2A14-49B1-8E14-F34E6E186D99}"/>
        </Anchor>
        <Assign userId="richietet7@gmail.com" userName="richietet7@gmail.com" userProvider="google-sheets"/>
      </Event>
    </History>
  </Task>
  <Task id="{7FD66BF1-3269-4281-8648-EA7989FB5EA2}">
    <Anchor>
      <Comment id="{8E15F474-3442-4ED2-B740-0A03708522D0}"/>
    </Anchor>
    <History>
      <Event time="2025-06-03T18:21:55.0" id="{7BE5FB3B-C730-462B-B595-4893D424990B}">
        <Attribution userId="placeholder@email.com" userName="PMT Farms" userProvider="google-sheets"/>
        <Anchor>
          <Comment id="{8E15F474-3442-4ED2-B740-0A03708522D0}"/>
        </Anchor>
        <Create/>
      </Event>
      <Event time="2025-06-03T18:21:55.0" id="{21CEA097-4DAB-412D-9366-84A5E9016BFC}">
        <Attribution userId="placeholder@email.com" userName="PMT Farms" userProvider="google-sheets"/>
        <Anchor>
          <Comment id="{8E15F474-3442-4ED2-B740-0A03708522D0}"/>
        </Anchor>
        <Assign userId="richietet7@gmail.com" userName="richietet7@gmail.com" userProvider="google-sheets"/>
      </Event>
    </History>
  </Task>
</Tasks>
</file>

<file path=xl/documenttasks/documenttask2.xml><?xml version="1.0" encoding="utf-8"?>
<Tasks xmlns="http://schemas.microsoft.com/office/tasks/2019/documenttasks">
  <Task id="{04CE6983-BC79-49FC-9FE5-066A5493069B}">
    <Anchor>
      <Comment id="{516481AE-4F80-4566-B18D-94075B391D9E}"/>
    </Anchor>
    <History>
      <Event time="2025-06-17T21:53:51.0" id="{997D15FB-489D-465C-81EB-C8DBB2DB62FC}">
        <Attribution userId="placeholder@email.com" userName="PMT Farms" userProvider="google-sheets"/>
        <Anchor>
          <Comment id="{516481AE-4F80-4566-B18D-94075B391D9E}"/>
        </Anchor>
        <Create/>
      </Event>
      <Event time="2025-06-17T21:53:51.0" id="{9F18F884-9744-46AD-A640-49D52F0E1B53}">
        <Attribution userId="placeholder@email.com" userName="PMT Farms" userProvider="google-sheets"/>
        <Anchor>
          <Comment id="{516481AE-4F80-4566-B18D-94075B391D9E}"/>
        </Anchor>
        <Assign userId="richietet7@gmail.com" userName="richietet7@gmail.com" userProvider="google-sheets"/>
      </Event>
    </History>
  </Task>
</Tasks>
</file>

<file path=xl/documenttasks/documenttask3.xml><?xml version="1.0" encoding="utf-8"?>
<Tasks xmlns="http://schemas.microsoft.com/office/tasks/2019/documenttasks">
  <Task id="{A15C5A1A-17CC-40C1-B52C-20AF79DB32E5}">
    <Anchor>
      <Comment id="{929932A6-322C-4136-8895-738CE8CA65B3}"/>
    </Anchor>
    <History>
      <Event time="2025-07-03T12:47:18.0" id="{7581586A-F4A2-48D1-B173-ED6B21E027ED}">
        <Attribution userId="placeholder@email.com" userName="PMT Farms" userProvider="google-sheets"/>
        <Anchor>
          <Comment id="{929932A6-322C-4136-8895-738CE8CA65B3}"/>
        </Anchor>
        <Create/>
      </Event>
      <Event time="2025-07-03T12:47:18.0" id="{7EBADA2C-2383-4411-A59E-B4605B62A7B9}">
        <Attribution userId="placeholder@email.com" userName="PMT Farms" userProvider="google-sheets"/>
        <Anchor>
          <Comment id="{929932A6-322C-4136-8895-738CE8CA65B3}"/>
        </Anchor>
        <Assign userId="richietet7@gmail.com" userName="richietet7@gmail.com" userProvider="google-sheets"/>
      </Event>
    </History>
  </Task>
  <Task id="{2C9D7C55-1B20-4CAC-8CCA-DF60A5176FAD}">
    <Anchor>
      <Comment id="{1401FB0B-3FA1-4C53-9287-FAED0CE695F5}"/>
    </Anchor>
    <History>
      <Event time="2025-06-12T07:40:21.0" id="{768BEE52-7B80-4A0E-AAB5-3A4A05534FA4}">
        <Attribution userId="placeholder@email.com" userName="PMT Farms" userProvider="google-sheets"/>
        <Anchor>
          <Comment id="{1401FB0B-3FA1-4C53-9287-FAED0CE695F5}"/>
        </Anchor>
        <Create/>
      </Event>
      <Event time="2025-06-12T07:40:21.0" id="{E70BD140-8402-4567-8EC5-45F7A2C8A70A}">
        <Attribution userId="placeholder@email.com" userName="PMT Farms" userProvider="google-sheets"/>
        <Anchor>
          <Comment id="{1401FB0B-3FA1-4C53-9287-FAED0CE695F5}"/>
        </Anchor>
        <Assign userId="richietet7@gmail.com" userName="richietet7@gmail.com" userProvider="google-sheets"/>
      </Event>
    </History>
  </Task>
</Tasks>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7.xml"/><Relationship Id="rId7" Type="http://schemas.openxmlformats.org/officeDocument/2006/relationships/chart" Target="../charts/chart10.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9.xml"/><Relationship Id="rId5" Type="http://schemas.openxmlformats.org/officeDocument/2006/relationships/image" Target="../media/image1.jpeg"/><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5</xdr:col>
      <xdr:colOff>554828</xdr:colOff>
      <xdr:row>1</xdr:row>
      <xdr:rowOff>71438</xdr:rowOff>
    </xdr:from>
    <xdr:to>
      <xdr:col>14</xdr:col>
      <xdr:colOff>376237</xdr:colOff>
      <xdr:row>21</xdr:row>
      <xdr:rowOff>47626</xdr:rowOff>
    </xdr:to>
    <xdr:graphicFrame macro="">
      <xdr:nvGraphicFramePr>
        <xdr:cNvPr id="2" name="Chart 1">
          <a:extLst>
            <a:ext uri="{FF2B5EF4-FFF2-40B4-BE49-F238E27FC236}">
              <a16:creationId xmlns:a16="http://schemas.microsoft.com/office/drawing/2014/main" id="{78B53BED-AAFC-E1C0-B59D-03C5891619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550067</xdr:colOff>
      <xdr:row>2</xdr:row>
      <xdr:rowOff>57150</xdr:rowOff>
    </xdr:from>
    <xdr:to>
      <xdr:col>12</xdr:col>
      <xdr:colOff>369092</xdr:colOff>
      <xdr:row>19</xdr:row>
      <xdr:rowOff>47625</xdr:rowOff>
    </xdr:to>
    <xdr:graphicFrame macro="">
      <xdr:nvGraphicFramePr>
        <xdr:cNvPr id="2" name="Chart 1">
          <a:extLst>
            <a:ext uri="{FF2B5EF4-FFF2-40B4-BE49-F238E27FC236}">
              <a16:creationId xmlns:a16="http://schemas.microsoft.com/office/drawing/2014/main" id="{32DC17DC-C04A-BBD6-6B6B-050B7F1B0C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640555</xdr:colOff>
      <xdr:row>2</xdr:row>
      <xdr:rowOff>52387</xdr:rowOff>
    </xdr:from>
    <xdr:to>
      <xdr:col>10</xdr:col>
      <xdr:colOff>30955</xdr:colOff>
      <xdr:row>19</xdr:row>
      <xdr:rowOff>42862</xdr:rowOff>
    </xdr:to>
    <xdr:graphicFrame macro="">
      <xdr:nvGraphicFramePr>
        <xdr:cNvPr id="2" name="Chart 1">
          <a:extLst>
            <a:ext uri="{FF2B5EF4-FFF2-40B4-BE49-F238E27FC236}">
              <a16:creationId xmlns:a16="http://schemas.microsoft.com/office/drawing/2014/main" id="{0F06A902-A0AF-3DAF-DFC7-08D10B3EF4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164305</xdr:colOff>
      <xdr:row>4</xdr:row>
      <xdr:rowOff>90487</xdr:rowOff>
    </xdr:from>
    <xdr:to>
      <xdr:col>12</xdr:col>
      <xdr:colOff>288130</xdr:colOff>
      <xdr:row>21</xdr:row>
      <xdr:rowOff>80962</xdr:rowOff>
    </xdr:to>
    <xdr:graphicFrame macro="">
      <xdr:nvGraphicFramePr>
        <xdr:cNvPr id="2" name="Chart 1">
          <a:extLst>
            <a:ext uri="{FF2B5EF4-FFF2-40B4-BE49-F238E27FC236}">
              <a16:creationId xmlns:a16="http://schemas.microsoft.com/office/drawing/2014/main" id="{A9962116-8BCA-233E-A87B-A943B6DE84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104777</xdr:colOff>
      <xdr:row>6</xdr:row>
      <xdr:rowOff>52387</xdr:rowOff>
    </xdr:from>
    <xdr:to>
      <xdr:col>9</xdr:col>
      <xdr:colOff>528639</xdr:colOff>
      <xdr:row>23</xdr:row>
      <xdr:rowOff>133348</xdr:rowOff>
    </xdr:to>
    <xdr:grpSp>
      <xdr:nvGrpSpPr>
        <xdr:cNvPr id="35" name="Group 34">
          <a:extLst>
            <a:ext uri="{FF2B5EF4-FFF2-40B4-BE49-F238E27FC236}">
              <a16:creationId xmlns:a16="http://schemas.microsoft.com/office/drawing/2014/main" id="{B4FA8BAA-2F5E-B950-B13B-98639993CCC0}"/>
            </a:ext>
          </a:extLst>
        </xdr:cNvPr>
        <xdr:cNvGrpSpPr/>
      </xdr:nvGrpSpPr>
      <xdr:grpSpPr>
        <a:xfrm>
          <a:off x="1933577" y="1776412"/>
          <a:ext cx="4819650" cy="2914649"/>
          <a:chOff x="1933577" y="1776412"/>
          <a:chExt cx="4819650" cy="2914649"/>
        </a:xfrm>
      </xdr:grpSpPr>
      <xdr:sp macro="" textlink="">
        <xdr:nvSpPr>
          <xdr:cNvPr id="23" name="Rectangle: Rounded Corners 22">
            <a:extLst>
              <a:ext uri="{FF2B5EF4-FFF2-40B4-BE49-F238E27FC236}">
                <a16:creationId xmlns:a16="http://schemas.microsoft.com/office/drawing/2014/main" id="{58F335BF-1239-6EDB-2285-54CEA3778809}"/>
              </a:ext>
            </a:extLst>
          </xdr:cNvPr>
          <xdr:cNvSpPr/>
        </xdr:nvSpPr>
        <xdr:spPr>
          <a:xfrm>
            <a:off x="1933577" y="1776412"/>
            <a:ext cx="4819650" cy="2914649"/>
          </a:xfrm>
          <a:prstGeom prst="roundRect">
            <a:avLst/>
          </a:prstGeom>
          <a:solidFill>
            <a:schemeClr val="tx2">
              <a:lumMod val="90000"/>
              <a:lumOff val="1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 name="Chart 1">
            <a:extLst>
              <a:ext uri="{FF2B5EF4-FFF2-40B4-BE49-F238E27FC236}">
                <a16:creationId xmlns:a16="http://schemas.microsoft.com/office/drawing/2014/main" id="{E777B0CC-A384-440C-82CB-4566D94F0A7C}"/>
              </a:ext>
            </a:extLst>
          </xdr:cNvPr>
          <xdr:cNvGraphicFramePr>
            <a:graphicFrameLocks/>
          </xdr:cNvGraphicFramePr>
        </xdr:nvGraphicFramePr>
        <xdr:xfrm>
          <a:off x="1954926" y="2014145"/>
          <a:ext cx="4697555" cy="246491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2</xdr:col>
      <xdr:colOff>576263</xdr:colOff>
      <xdr:row>25</xdr:row>
      <xdr:rowOff>28574</xdr:rowOff>
    </xdr:from>
    <xdr:to>
      <xdr:col>9</xdr:col>
      <xdr:colOff>495300</xdr:colOff>
      <xdr:row>42</xdr:row>
      <xdr:rowOff>152399</xdr:rowOff>
    </xdr:to>
    <xdr:grpSp>
      <xdr:nvGrpSpPr>
        <xdr:cNvPr id="37" name="Group 36">
          <a:extLst>
            <a:ext uri="{FF2B5EF4-FFF2-40B4-BE49-F238E27FC236}">
              <a16:creationId xmlns:a16="http://schemas.microsoft.com/office/drawing/2014/main" id="{2F1A9BB6-E611-0719-D238-7DC6BE948483}"/>
            </a:ext>
          </a:extLst>
        </xdr:cNvPr>
        <xdr:cNvGrpSpPr/>
      </xdr:nvGrpSpPr>
      <xdr:grpSpPr>
        <a:xfrm>
          <a:off x="1795463" y="4919662"/>
          <a:ext cx="4924425" cy="2957512"/>
          <a:chOff x="1795463" y="4919662"/>
          <a:chExt cx="4924425" cy="2957512"/>
        </a:xfrm>
      </xdr:grpSpPr>
      <xdr:sp macro="" textlink="">
        <xdr:nvSpPr>
          <xdr:cNvPr id="30" name="Rectangle: Rounded Corners 29">
            <a:extLst>
              <a:ext uri="{FF2B5EF4-FFF2-40B4-BE49-F238E27FC236}">
                <a16:creationId xmlns:a16="http://schemas.microsoft.com/office/drawing/2014/main" id="{6E5B9CF8-2FC5-416C-A452-A7B8EE051391}"/>
              </a:ext>
            </a:extLst>
          </xdr:cNvPr>
          <xdr:cNvSpPr/>
        </xdr:nvSpPr>
        <xdr:spPr>
          <a:xfrm>
            <a:off x="1795463" y="4919662"/>
            <a:ext cx="4924425" cy="2957512"/>
          </a:xfrm>
          <a:prstGeom prst="roundRect">
            <a:avLst/>
          </a:prstGeom>
          <a:solidFill>
            <a:schemeClr val="tx2">
              <a:lumMod val="90000"/>
              <a:lumOff val="1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 name="Chart 2">
            <a:extLst>
              <a:ext uri="{FF2B5EF4-FFF2-40B4-BE49-F238E27FC236}">
                <a16:creationId xmlns:a16="http://schemas.microsoft.com/office/drawing/2014/main" id="{8239227C-F421-4083-AA09-405D4BCFC1C0}"/>
              </a:ext>
            </a:extLst>
          </xdr:cNvPr>
          <xdr:cNvGraphicFramePr>
            <a:graphicFrameLocks/>
          </xdr:cNvGraphicFramePr>
        </xdr:nvGraphicFramePr>
        <xdr:xfrm>
          <a:off x="1900237" y="5138738"/>
          <a:ext cx="4743450" cy="2540318"/>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3</xdr:col>
      <xdr:colOff>0</xdr:colOff>
      <xdr:row>64</xdr:row>
      <xdr:rowOff>0</xdr:rowOff>
    </xdr:from>
    <xdr:to>
      <xdr:col>9</xdr:col>
      <xdr:colOff>528637</xdr:colOff>
      <xdr:row>81</xdr:row>
      <xdr:rowOff>123824</xdr:rowOff>
    </xdr:to>
    <xdr:grpSp>
      <xdr:nvGrpSpPr>
        <xdr:cNvPr id="41" name="Group 40">
          <a:extLst>
            <a:ext uri="{FF2B5EF4-FFF2-40B4-BE49-F238E27FC236}">
              <a16:creationId xmlns:a16="http://schemas.microsoft.com/office/drawing/2014/main" id="{8C182767-2438-53AF-6F52-64A278ED7271}"/>
            </a:ext>
          </a:extLst>
        </xdr:cNvPr>
        <xdr:cNvGrpSpPr/>
      </xdr:nvGrpSpPr>
      <xdr:grpSpPr>
        <a:xfrm>
          <a:off x="1828800" y="11391900"/>
          <a:ext cx="4924425" cy="2957512"/>
          <a:chOff x="1828800" y="11391900"/>
          <a:chExt cx="4924425" cy="2957512"/>
        </a:xfrm>
      </xdr:grpSpPr>
      <xdr:sp macro="" textlink="">
        <xdr:nvSpPr>
          <xdr:cNvPr id="34" name="Rectangle: Rounded Corners 33">
            <a:extLst>
              <a:ext uri="{FF2B5EF4-FFF2-40B4-BE49-F238E27FC236}">
                <a16:creationId xmlns:a16="http://schemas.microsoft.com/office/drawing/2014/main" id="{7DA89B63-706E-4B60-9992-7550318A61EE}"/>
              </a:ext>
            </a:extLst>
          </xdr:cNvPr>
          <xdr:cNvSpPr/>
        </xdr:nvSpPr>
        <xdr:spPr>
          <a:xfrm>
            <a:off x="1828800" y="11391900"/>
            <a:ext cx="4924425" cy="2957512"/>
          </a:xfrm>
          <a:prstGeom prst="roundRect">
            <a:avLst/>
          </a:prstGeom>
          <a:solidFill>
            <a:schemeClr val="tx2">
              <a:lumMod val="90000"/>
              <a:lumOff val="1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 name="Chart 3">
            <a:extLst>
              <a:ext uri="{FF2B5EF4-FFF2-40B4-BE49-F238E27FC236}">
                <a16:creationId xmlns:a16="http://schemas.microsoft.com/office/drawing/2014/main" id="{E4061FEA-8CDA-4EE4-9C3B-1BBEDE011540}"/>
              </a:ext>
            </a:extLst>
          </xdr:cNvPr>
          <xdr:cNvGraphicFramePr>
            <a:graphicFrameLocks/>
          </xdr:cNvGraphicFramePr>
        </xdr:nvGraphicFramePr>
        <xdr:xfrm>
          <a:off x="1866900" y="11615736"/>
          <a:ext cx="4743450" cy="2540318"/>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3</xdr:col>
      <xdr:colOff>4763</xdr:colOff>
      <xdr:row>44</xdr:row>
      <xdr:rowOff>14288</xdr:rowOff>
    </xdr:from>
    <xdr:to>
      <xdr:col>9</xdr:col>
      <xdr:colOff>533400</xdr:colOff>
      <xdr:row>61</xdr:row>
      <xdr:rowOff>138112</xdr:rowOff>
    </xdr:to>
    <xdr:grpSp>
      <xdr:nvGrpSpPr>
        <xdr:cNvPr id="39" name="Group 38">
          <a:extLst>
            <a:ext uri="{FF2B5EF4-FFF2-40B4-BE49-F238E27FC236}">
              <a16:creationId xmlns:a16="http://schemas.microsoft.com/office/drawing/2014/main" id="{4149B021-1A4D-D7EF-FBAC-9CEBED6FEEE9}"/>
            </a:ext>
          </a:extLst>
        </xdr:cNvPr>
        <xdr:cNvGrpSpPr/>
      </xdr:nvGrpSpPr>
      <xdr:grpSpPr>
        <a:xfrm>
          <a:off x="1833563" y="8072438"/>
          <a:ext cx="4924425" cy="2957512"/>
          <a:chOff x="1824038" y="8081963"/>
          <a:chExt cx="4924425" cy="2957512"/>
        </a:xfrm>
      </xdr:grpSpPr>
      <xdr:sp macro="" textlink="">
        <xdr:nvSpPr>
          <xdr:cNvPr id="32" name="Rectangle: Rounded Corners 31">
            <a:extLst>
              <a:ext uri="{FF2B5EF4-FFF2-40B4-BE49-F238E27FC236}">
                <a16:creationId xmlns:a16="http://schemas.microsoft.com/office/drawing/2014/main" id="{9ED4A8E9-4C5F-4C72-82A2-ACC0BDE6B491}"/>
              </a:ext>
            </a:extLst>
          </xdr:cNvPr>
          <xdr:cNvSpPr/>
        </xdr:nvSpPr>
        <xdr:spPr>
          <a:xfrm>
            <a:off x="1824038" y="8081963"/>
            <a:ext cx="4924425" cy="2957512"/>
          </a:xfrm>
          <a:prstGeom prst="roundRect">
            <a:avLst/>
          </a:prstGeom>
          <a:solidFill>
            <a:schemeClr val="tx2">
              <a:lumMod val="90000"/>
              <a:lumOff val="1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 name="Chart 4">
            <a:extLst>
              <a:ext uri="{FF2B5EF4-FFF2-40B4-BE49-F238E27FC236}">
                <a16:creationId xmlns:a16="http://schemas.microsoft.com/office/drawing/2014/main" id="{4545AA7C-3610-43D9-9CB0-49B040D24D16}"/>
              </a:ext>
            </a:extLst>
          </xdr:cNvPr>
          <xdr:cNvGraphicFramePr>
            <a:graphicFrameLocks/>
          </xdr:cNvGraphicFramePr>
        </xdr:nvGraphicFramePr>
        <xdr:xfrm>
          <a:off x="1933576" y="8382001"/>
          <a:ext cx="4743450" cy="2540318"/>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editAs="oneCell">
    <xdr:from>
      <xdr:col>0</xdr:col>
      <xdr:colOff>19050</xdr:colOff>
      <xdr:row>0</xdr:row>
      <xdr:rowOff>904873</xdr:rowOff>
    </xdr:from>
    <xdr:to>
      <xdr:col>3</xdr:col>
      <xdr:colOff>100013</xdr:colOff>
      <xdr:row>8</xdr:row>
      <xdr:rowOff>161925</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03BDC428-1309-91FB-1305-DD9F76477C0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9050" y="904873"/>
              <a:ext cx="1909763" cy="131445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32</xdr:row>
      <xdr:rowOff>52388</xdr:rowOff>
    </xdr:from>
    <xdr:to>
      <xdr:col>3</xdr:col>
      <xdr:colOff>90488</xdr:colOff>
      <xdr:row>39</xdr:row>
      <xdr:rowOff>52386</xdr:rowOff>
    </xdr:to>
    <mc:AlternateContent xmlns:mc="http://schemas.openxmlformats.org/markup-compatibility/2006">
      <mc:Choice xmlns:a14="http://schemas.microsoft.com/office/drawing/2010/main" Requires="a14">
        <xdr:graphicFrame macro="">
          <xdr:nvGraphicFramePr>
            <xdr:cNvPr id="7" name="Customer Name">
              <a:extLst>
                <a:ext uri="{FF2B5EF4-FFF2-40B4-BE49-F238E27FC236}">
                  <a16:creationId xmlns:a16="http://schemas.microsoft.com/office/drawing/2014/main" id="{2E1F6694-CA2B-7993-7890-E9AD5D157359}"/>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dr:sp macro="" textlink="">
          <xdr:nvSpPr>
            <xdr:cNvPr id="0" name=""/>
            <xdr:cNvSpPr>
              <a:spLocks noTextEdit="1"/>
            </xdr:cNvSpPr>
          </xdr:nvSpPr>
          <xdr:spPr>
            <a:xfrm>
              <a:off x="0" y="6110288"/>
              <a:ext cx="1919288" cy="11668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39</xdr:row>
      <xdr:rowOff>76200</xdr:rowOff>
    </xdr:from>
    <xdr:to>
      <xdr:col>3</xdr:col>
      <xdr:colOff>90488</xdr:colOff>
      <xdr:row>46</xdr:row>
      <xdr:rowOff>66676</xdr:rowOff>
    </xdr:to>
    <mc:AlternateContent xmlns:mc="http://schemas.openxmlformats.org/markup-compatibility/2006">
      <mc:Choice xmlns:a14="http://schemas.microsoft.com/office/drawing/2010/main" Requires="a14">
        <xdr:graphicFrame macro="">
          <xdr:nvGraphicFramePr>
            <xdr:cNvPr id="8" name="Unit Price(per crate)">
              <a:extLst>
                <a:ext uri="{FF2B5EF4-FFF2-40B4-BE49-F238E27FC236}">
                  <a16:creationId xmlns:a16="http://schemas.microsoft.com/office/drawing/2014/main" id="{5B903069-8EC1-0A1D-5A58-10DDB5982E5B}"/>
                </a:ext>
              </a:extLst>
            </xdr:cNvPr>
            <xdr:cNvGraphicFramePr/>
          </xdr:nvGraphicFramePr>
          <xdr:xfrm>
            <a:off x="0" y="0"/>
            <a:ext cx="0" cy="0"/>
          </xdr:xfrm>
          <a:graphic>
            <a:graphicData uri="http://schemas.microsoft.com/office/drawing/2010/slicer">
              <sle:slicer xmlns:sle="http://schemas.microsoft.com/office/drawing/2010/slicer" name="Unit Price(per crate)"/>
            </a:graphicData>
          </a:graphic>
        </xdr:graphicFrame>
      </mc:Choice>
      <mc:Fallback>
        <xdr:sp macro="" textlink="">
          <xdr:nvSpPr>
            <xdr:cNvPr id="0" name=""/>
            <xdr:cNvSpPr>
              <a:spLocks noTextEdit="1"/>
            </xdr:cNvSpPr>
          </xdr:nvSpPr>
          <xdr:spPr>
            <a:xfrm>
              <a:off x="0" y="7300913"/>
              <a:ext cx="1919288" cy="11572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0</xdr:row>
      <xdr:rowOff>0</xdr:rowOff>
    </xdr:from>
    <xdr:to>
      <xdr:col>3</xdr:col>
      <xdr:colOff>76200</xdr:colOff>
      <xdr:row>0</xdr:row>
      <xdr:rowOff>888645</xdr:rowOff>
    </xdr:to>
    <xdr:pic>
      <xdr:nvPicPr>
        <xdr:cNvPr id="14" name="Picture 13">
          <a:extLst>
            <a:ext uri="{FF2B5EF4-FFF2-40B4-BE49-F238E27FC236}">
              <a16:creationId xmlns:a16="http://schemas.microsoft.com/office/drawing/2014/main" id="{1CBA0280-42E7-D300-CDE2-69F213341BF9}"/>
            </a:ext>
          </a:extLst>
        </xdr:cNvPr>
        <xdr:cNvPicPr>
          <a:picLocks noChangeAspect="1"/>
        </xdr:cNvPicPr>
      </xdr:nvPicPr>
      <xdr:blipFill>
        <a:blip xmlns:r="http://schemas.openxmlformats.org/officeDocument/2006/relationships" r:embed="rId5"/>
        <a:stretch>
          <a:fillRect/>
        </a:stretch>
      </xdr:blipFill>
      <xdr:spPr>
        <a:xfrm>
          <a:off x="1" y="0"/>
          <a:ext cx="1904999" cy="888645"/>
        </a:xfrm>
        <a:prstGeom prst="rect">
          <a:avLst/>
        </a:prstGeom>
        <a:effectLst>
          <a:softEdge rad="228600"/>
        </a:effectLst>
      </xdr:spPr>
    </xdr:pic>
    <xdr:clientData/>
  </xdr:twoCellAnchor>
  <xdr:twoCellAnchor>
    <xdr:from>
      <xdr:col>10</xdr:col>
      <xdr:colOff>0</xdr:colOff>
      <xdr:row>6</xdr:row>
      <xdr:rowOff>52387</xdr:rowOff>
    </xdr:from>
    <xdr:to>
      <xdr:col>18</xdr:col>
      <xdr:colOff>47625</xdr:colOff>
      <xdr:row>24</xdr:row>
      <xdr:rowOff>9524</xdr:rowOff>
    </xdr:to>
    <xdr:grpSp>
      <xdr:nvGrpSpPr>
        <xdr:cNvPr id="36" name="Group 35">
          <a:extLst>
            <a:ext uri="{FF2B5EF4-FFF2-40B4-BE49-F238E27FC236}">
              <a16:creationId xmlns:a16="http://schemas.microsoft.com/office/drawing/2014/main" id="{0F422DB2-E09F-880E-70E2-B89E37DDB526}"/>
            </a:ext>
          </a:extLst>
        </xdr:cNvPr>
        <xdr:cNvGrpSpPr/>
      </xdr:nvGrpSpPr>
      <xdr:grpSpPr>
        <a:xfrm>
          <a:off x="6834188" y="1776412"/>
          <a:ext cx="4924425" cy="2957512"/>
          <a:chOff x="6834188" y="1776412"/>
          <a:chExt cx="4924425" cy="2957512"/>
        </a:xfrm>
      </xdr:grpSpPr>
      <xdr:sp macro="" textlink="">
        <xdr:nvSpPr>
          <xdr:cNvPr id="27" name="Rectangle: Rounded Corners 26">
            <a:extLst>
              <a:ext uri="{FF2B5EF4-FFF2-40B4-BE49-F238E27FC236}">
                <a16:creationId xmlns:a16="http://schemas.microsoft.com/office/drawing/2014/main" id="{0E1E47C2-BC13-4B8B-A552-B2337F6DED82}"/>
              </a:ext>
            </a:extLst>
          </xdr:cNvPr>
          <xdr:cNvSpPr/>
        </xdr:nvSpPr>
        <xdr:spPr>
          <a:xfrm>
            <a:off x="6834188" y="1776412"/>
            <a:ext cx="4924425" cy="2957512"/>
          </a:xfrm>
          <a:prstGeom prst="roundRect">
            <a:avLst/>
          </a:prstGeom>
          <a:solidFill>
            <a:schemeClr val="tx2">
              <a:lumMod val="90000"/>
              <a:lumOff val="1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2" name="Chart 11">
            <a:extLst>
              <a:ext uri="{FF2B5EF4-FFF2-40B4-BE49-F238E27FC236}">
                <a16:creationId xmlns:a16="http://schemas.microsoft.com/office/drawing/2014/main" id="{500CA79A-6F56-4C73-A4C4-3572D9F1BFC7}"/>
              </a:ext>
            </a:extLst>
          </xdr:cNvPr>
          <xdr:cNvGraphicFramePr>
            <a:graphicFrameLocks/>
          </xdr:cNvGraphicFramePr>
        </xdr:nvGraphicFramePr>
        <xdr:xfrm>
          <a:off x="6843713" y="2057400"/>
          <a:ext cx="4762500" cy="2540318"/>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9</xdr:col>
      <xdr:colOff>576263</xdr:colOff>
      <xdr:row>25</xdr:row>
      <xdr:rowOff>28574</xdr:rowOff>
    </xdr:from>
    <xdr:to>
      <xdr:col>18</xdr:col>
      <xdr:colOff>14288</xdr:colOff>
      <xdr:row>42</xdr:row>
      <xdr:rowOff>152399</xdr:rowOff>
    </xdr:to>
    <xdr:grpSp>
      <xdr:nvGrpSpPr>
        <xdr:cNvPr id="38" name="Group 37">
          <a:extLst>
            <a:ext uri="{FF2B5EF4-FFF2-40B4-BE49-F238E27FC236}">
              <a16:creationId xmlns:a16="http://schemas.microsoft.com/office/drawing/2014/main" id="{CC194C61-7F05-56F3-4A00-4B04217B1562}"/>
            </a:ext>
          </a:extLst>
        </xdr:cNvPr>
        <xdr:cNvGrpSpPr/>
      </xdr:nvGrpSpPr>
      <xdr:grpSpPr>
        <a:xfrm>
          <a:off x="6800851" y="4919662"/>
          <a:ext cx="4924425" cy="2957512"/>
          <a:chOff x="6800851" y="4919662"/>
          <a:chExt cx="4924425" cy="2957512"/>
        </a:xfrm>
      </xdr:grpSpPr>
      <xdr:sp macro="" textlink="">
        <xdr:nvSpPr>
          <xdr:cNvPr id="31" name="Rectangle: Rounded Corners 30">
            <a:extLst>
              <a:ext uri="{FF2B5EF4-FFF2-40B4-BE49-F238E27FC236}">
                <a16:creationId xmlns:a16="http://schemas.microsoft.com/office/drawing/2014/main" id="{E0FC8C65-BB7B-4992-B690-FD74EBFE3F0A}"/>
              </a:ext>
            </a:extLst>
          </xdr:cNvPr>
          <xdr:cNvSpPr/>
        </xdr:nvSpPr>
        <xdr:spPr>
          <a:xfrm>
            <a:off x="6800851" y="4919662"/>
            <a:ext cx="4924425" cy="2957512"/>
          </a:xfrm>
          <a:prstGeom prst="roundRect">
            <a:avLst/>
          </a:prstGeom>
          <a:solidFill>
            <a:schemeClr val="tx2">
              <a:lumMod val="90000"/>
              <a:lumOff val="1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graphicFrame macro="">
        <xdr:nvGraphicFramePr>
          <xdr:cNvPr id="13" name="Chart 12">
            <a:extLst>
              <a:ext uri="{FF2B5EF4-FFF2-40B4-BE49-F238E27FC236}">
                <a16:creationId xmlns:a16="http://schemas.microsoft.com/office/drawing/2014/main" id="{015DFA6E-EB66-4D19-B985-5A919C19A6D6}"/>
              </a:ext>
            </a:extLst>
          </xdr:cNvPr>
          <xdr:cNvGraphicFramePr>
            <a:graphicFrameLocks/>
          </xdr:cNvGraphicFramePr>
        </xdr:nvGraphicFramePr>
        <xdr:xfrm>
          <a:off x="6905625" y="5238748"/>
          <a:ext cx="4762500" cy="2540318"/>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editAs="oneCell">
    <xdr:from>
      <xdr:col>0</xdr:col>
      <xdr:colOff>0</xdr:colOff>
      <xdr:row>19</xdr:row>
      <xdr:rowOff>28573</xdr:rowOff>
    </xdr:from>
    <xdr:to>
      <xdr:col>3</xdr:col>
      <xdr:colOff>109537</xdr:colOff>
      <xdr:row>24</xdr:row>
      <xdr:rowOff>42862</xdr:rowOff>
    </xdr:to>
    <mc:AlternateContent xmlns:mc="http://schemas.openxmlformats.org/markup-compatibility/2006">
      <mc:Choice xmlns:a14="http://schemas.microsoft.com/office/drawing/2010/main" Requires="a14">
        <xdr:graphicFrame macro="">
          <xdr:nvGraphicFramePr>
            <xdr:cNvPr id="17" name="Select  Set Categories">
              <a:extLst>
                <a:ext uri="{FF2B5EF4-FFF2-40B4-BE49-F238E27FC236}">
                  <a16:creationId xmlns:a16="http://schemas.microsoft.com/office/drawing/2014/main" id="{8DAEA4F0-78AA-D22C-91D4-F24CDC1B332A}"/>
                </a:ext>
              </a:extLst>
            </xdr:cNvPr>
            <xdr:cNvGraphicFramePr/>
          </xdr:nvGraphicFramePr>
          <xdr:xfrm>
            <a:off x="0" y="0"/>
            <a:ext cx="0" cy="0"/>
          </xdr:xfrm>
          <a:graphic>
            <a:graphicData uri="http://schemas.microsoft.com/office/drawing/2010/slicer">
              <sle:slicer xmlns:sle="http://schemas.microsoft.com/office/drawing/2010/slicer" name="Select  Set Categories"/>
            </a:graphicData>
          </a:graphic>
        </xdr:graphicFrame>
      </mc:Choice>
      <mc:Fallback>
        <xdr:sp macro="" textlink="">
          <xdr:nvSpPr>
            <xdr:cNvPr id="0" name=""/>
            <xdr:cNvSpPr>
              <a:spLocks noTextEdit="1"/>
            </xdr:cNvSpPr>
          </xdr:nvSpPr>
          <xdr:spPr>
            <a:xfrm>
              <a:off x="0" y="3919536"/>
              <a:ext cx="1938337" cy="8477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80962</xdr:rowOff>
    </xdr:from>
    <xdr:to>
      <xdr:col>3</xdr:col>
      <xdr:colOff>104775</xdr:colOff>
      <xdr:row>32</xdr:row>
      <xdr:rowOff>33338</xdr:rowOff>
    </xdr:to>
    <mc:AlternateContent xmlns:mc="http://schemas.openxmlformats.org/markup-compatibility/2006">
      <mc:Choice xmlns:a14="http://schemas.microsoft.com/office/drawing/2010/main" Requires="a14">
        <xdr:graphicFrame macro="">
          <xdr:nvGraphicFramePr>
            <xdr:cNvPr id="18" name="Service/item category">
              <a:extLst>
                <a:ext uri="{FF2B5EF4-FFF2-40B4-BE49-F238E27FC236}">
                  <a16:creationId xmlns:a16="http://schemas.microsoft.com/office/drawing/2014/main" id="{847A3F80-55D2-8A00-99E1-DA46751C83DA}"/>
                </a:ext>
              </a:extLst>
            </xdr:cNvPr>
            <xdr:cNvGraphicFramePr/>
          </xdr:nvGraphicFramePr>
          <xdr:xfrm>
            <a:off x="0" y="0"/>
            <a:ext cx="0" cy="0"/>
          </xdr:xfrm>
          <a:graphic>
            <a:graphicData uri="http://schemas.microsoft.com/office/drawing/2010/slicer">
              <sle:slicer xmlns:sle="http://schemas.microsoft.com/office/drawing/2010/slicer" name="Service/item category"/>
            </a:graphicData>
          </a:graphic>
        </xdr:graphicFrame>
      </mc:Choice>
      <mc:Fallback>
        <xdr:sp macro="" textlink="">
          <xdr:nvSpPr>
            <xdr:cNvPr id="0" name=""/>
            <xdr:cNvSpPr>
              <a:spLocks noTextEdit="1"/>
            </xdr:cNvSpPr>
          </xdr:nvSpPr>
          <xdr:spPr>
            <a:xfrm>
              <a:off x="0" y="4805362"/>
              <a:ext cx="1933575" cy="12858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0</xdr:colOff>
      <xdr:row>44</xdr:row>
      <xdr:rowOff>0</xdr:rowOff>
    </xdr:from>
    <xdr:to>
      <xdr:col>18</xdr:col>
      <xdr:colOff>47625</xdr:colOff>
      <xdr:row>61</xdr:row>
      <xdr:rowOff>123824</xdr:rowOff>
    </xdr:to>
    <xdr:grpSp>
      <xdr:nvGrpSpPr>
        <xdr:cNvPr id="40" name="Group 39">
          <a:extLst>
            <a:ext uri="{FF2B5EF4-FFF2-40B4-BE49-F238E27FC236}">
              <a16:creationId xmlns:a16="http://schemas.microsoft.com/office/drawing/2014/main" id="{4FC1A7E1-85E1-AB54-A86E-E269490B8A4E}"/>
            </a:ext>
          </a:extLst>
        </xdr:cNvPr>
        <xdr:cNvGrpSpPr/>
      </xdr:nvGrpSpPr>
      <xdr:grpSpPr>
        <a:xfrm>
          <a:off x="6834188" y="8058150"/>
          <a:ext cx="4924425" cy="2957512"/>
          <a:chOff x="6834188" y="8058150"/>
          <a:chExt cx="4924425" cy="2957512"/>
        </a:xfrm>
      </xdr:grpSpPr>
      <xdr:sp macro="" textlink="">
        <xdr:nvSpPr>
          <xdr:cNvPr id="33" name="Rectangle: Rounded Corners 32">
            <a:extLst>
              <a:ext uri="{FF2B5EF4-FFF2-40B4-BE49-F238E27FC236}">
                <a16:creationId xmlns:a16="http://schemas.microsoft.com/office/drawing/2014/main" id="{D03779C8-CE05-472C-9D8F-788A2C6F2F75}"/>
              </a:ext>
            </a:extLst>
          </xdr:cNvPr>
          <xdr:cNvSpPr/>
        </xdr:nvSpPr>
        <xdr:spPr>
          <a:xfrm>
            <a:off x="6834188" y="8058150"/>
            <a:ext cx="4924425" cy="2957512"/>
          </a:xfrm>
          <a:prstGeom prst="roundRect">
            <a:avLst/>
          </a:prstGeom>
          <a:solidFill>
            <a:schemeClr val="tx2">
              <a:lumMod val="90000"/>
              <a:lumOff val="1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9" name="Chart 18">
            <a:extLst>
              <a:ext uri="{FF2B5EF4-FFF2-40B4-BE49-F238E27FC236}">
                <a16:creationId xmlns:a16="http://schemas.microsoft.com/office/drawing/2014/main" id="{E8F39A75-D514-45A1-8D4F-90EFCA5CF1C2}"/>
              </a:ext>
            </a:extLst>
          </xdr:cNvPr>
          <xdr:cNvGraphicFramePr>
            <a:graphicFrameLocks/>
          </xdr:cNvGraphicFramePr>
        </xdr:nvGraphicFramePr>
        <xdr:xfrm>
          <a:off x="6919913" y="8358188"/>
          <a:ext cx="4762500" cy="2540318"/>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editAs="oneCell">
    <xdr:from>
      <xdr:col>0</xdr:col>
      <xdr:colOff>0</xdr:colOff>
      <xdr:row>9</xdr:row>
      <xdr:rowOff>33338</xdr:rowOff>
    </xdr:from>
    <xdr:to>
      <xdr:col>3</xdr:col>
      <xdr:colOff>104775</xdr:colOff>
      <xdr:row>15</xdr:row>
      <xdr:rowOff>114300</xdr:rowOff>
    </xdr:to>
    <mc:AlternateContent xmlns:mc="http://schemas.openxmlformats.org/markup-compatibility/2006" xmlns:a14="http://schemas.microsoft.com/office/drawing/2010/main">
      <mc:Choice Requires="a14">
        <xdr:graphicFrame macro="">
          <xdr:nvGraphicFramePr>
            <xdr:cNvPr id="24" name="Months (Timestamp)">
              <a:extLst>
                <a:ext uri="{FF2B5EF4-FFF2-40B4-BE49-F238E27FC236}">
                  <a16:creationId xmlns:a16="http://schemas.microsoft.com/office/drawing/2014/main" id="{3C098E4A-2257-EA2E-DC7B-2913A15CCC8F}"/>
                </a:ext>
              </a:extLst>
            </xdr:cNvPr>
            <xdr:cNvGraphicFramePr/>
          </xdr:nvGraphicFramePr>
          <xdr:xfrm>
            <a:off x="0" y="0"/>
            <a:ext cx="0" cy="0"/>
          </xdr:xfrm>
          <a:graphic>
            <a:graphicData uri="http://schemas.microsoft.com/office/drawing/2010/slicer">
              <sle:slicer xmlns:sle="http://schemas.microsoft.com/office/drawing/2010/slicer" name="Months (Timestamp)"/>
            </a:graphicData>
          </a:graphic>
        </xdr:graphicFrame>
      </mc:Choice>
      <mc:Fallback xmlns="">
        <xdr:sp macro="" textlink="">
          <xdr:nvSpPr>
            <xdr:cNvPr id="0" name=""/>
            <xdr:cNvSpPr>
              <a:spLocks noTextEdit="1"/>
            </xdr:cNvSpPr>
          </xdr:nvSpPr>
          <xdr:spPr>
            <a:xfrm>
              <a:off x="0" y="2238376"/>
              <a:ext cx="1933575" cy="10810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15</xdr:row>
      <xdr:rowOff>152400</xdr:rowOff>
    </xdr:from>
    <xdr:to>
      <xdr:col>3</xdr:col>
      <xdr:colOff>90489</xdr:colOff>
      <xdr:row>19</xdr:row>
      <xdr:rowOff>14287</xdr:rowOff>
    </xdr:to>
    <mc:AlternateContent xmlns:mc="http://schemas.openxmlformats.org/markup-compatibility/2006" xmlns:a14="http://schemas.microsoft.com/office/drawing/2010/main">
      <mc:Choice Requires="a14">
        <xdr:graphicFrame macro="">
          <xdr:nvGraphicFramePr>
            <xdr:cNvPr id="25" name="Years (Timestamp)">
              <a:extLst>
                <a:ext uri="{FF2B5EF4-FFF2-40B4-BE49-F238E27FC236}">
                  <a16:creationId xmlns:a16="http://schemas.microsoft.com/office/drawing/2014/main" id="{0AAAEE5E-70C0-7B9E-D684-956AF6CB053C}"/>
                </a:ext>
              </a:extLst>
            </xdr:cNvPr>
            <xdr:cNvGraphicFramePr/>
          </xdr:nvGraphicFramePr>
          <xdr:xfrm>
            <a:off x="0" y="0"/>
            <a:ext cx="0" cy="0"/>
          </xdr:xfrm>
          <a:graphic>
            <a:graphicData uri="http://schemas.microsoft.com/office/drawing/2010/slicer">
              <sle:slicer xmlns:sle="http://schemas.microsoft.com/office/drawing/2010/slicer" name="Years (Timestamp)"/>
            </a:graphicData>
          </a:graphic>
        </xdr:graphicFrame>
      </mc:Choice>
      <mc:Fallback xmlns="">
        <xdr:sp macro="" textlink="">
          <xdr:nvSpPr>
            <xdr:cNvPr id="0" name=""/>
            <xdr:cNvSpPr>
              <a:spLocks noTextEdit="1"/>
            </xdr:cNvSpPr>
          </xdr:nvSpPr>
          <xdr:spPr>
            <a:xfrm>
              <a:off x="0" y="3328988"/>
              <a:ext cx="1928813" cy="7667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481013</xdr:colOff>
      <xdr:row>1</xdr:row>
      <xdr:rowOff>47624</xdr:rowOff>
    </xdr:from>
    <xdr:to>
      <xdr:col>5</xdr:col>
      <xdr:colOff>314325</xdr:colOff>
      <xdr:row>5</xdr:row>
      <xdr:rowOff>40004</xdr:rowOff>
    </xdr:to>
    <xdr:sp macro="" textlink="'Sales by Month'!B23">
      <xdr:nvSpPr>
        <xdr:cNvPr id="9" name="Rectangle: Rounded Corners 8">
          <a:extLst>
            <a:ext uri="{FF2B5EF4-FFF2-40B4-BE49-F238E27FC236}">
              <a16:creationId xmlns:a16="http://schemas.microsoft.com/office/drawing/2014/main" id="{3546A6E2-05F1-980C-4DC9-A7597CA21285}"/>
            </a:ext>
          </a:extLst>
        </xdr:cNvPr>
        <xdr:cNvSpPr/>
      </xdr:nvSpPr>
      <xdr:spPr>
        <a:xfrm>
          <a:off x="2309813" y="957262"/>
          <a:ext cx="1790700" cy="640080"/>
        </a:xfrm>
        <a:prstGeom prst="round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0" i="0" u="none" strike="noStrike">
              <a:solidFill>
                <a:schemeClr val="bg1">
                  <a:lumMod val="75000"/>
                </a:schemeClr>
              </a:solidFill>
              <a:latin typeface="Arial" panose="020B0604020202020204" pitchFamily="34" charset="0"/>
              <a:ea typeface="+mn-ea"/>
              <a:cs typeface="Arial" panose="020B0604020202020204" pitchFamily="34" charset="0"/>
            </a:rPr>
            <a:t>Total Sales</a:t>
          </a:r>
        </a:p>
        <a:p>
          <a:pPr marL="0" indent="0" algn="l"/>
          <a:fld id="{98DBEB09-3E45-4F40-9D13-46A4CBC887B2}" type="TxLink">
            <a:rPr lang="en-US" sz="1400" b="0" i="0" u="none" strike="noStrike">
              <a:solidFill>
                <a:schemeClr val="bg1">
                  <a:lumMod val="75000"/>
                </a:schemeClr>
              </a:solidFill>
              <a:latin typeface="Arial" panose="020B0604020202020204" pitchFamily="34" charset="0"/>
              <a:ea typeface="+mn-ea"/>
              <a:cs typeface="Arial" panose="020B0604020202020204" pitchFamily="34" charset="0"/>
            </a:rPr>
            <a:pPr marL="0" indent="0" algn="l"/>
            <a:t> GHC 56,690.00 </a:t>
          </a:fld>
          <a:endParaRPr lang="en-US" sz="1400" b="0" i="0" u="none" strike="noStrike">
            <a:solidFill>
              <a:schemeClr val="bg1">
                <a:lumMod val="75000"/>
              </a:schemeClr>
            </a:solidFill>
            <a:latin typeface="Arial" panose="020B0604020202020204" pitchFamily="34" charset="0"/>
            <a:ea typeface="+mn-ea"/>
            <a:cs typeface="Arial" panose="020B0604020202020204" pitchFamily="34" charset="0"/>
          </a:endParaRPr>
        </a:p>
      </xdr:txBody>
    </xdr:sp>
    <xdr:clientData/>
  </xdr:twoCellAnchor>
  <xdr:twoCellAnchor>
    <xdr:from>
      <xdr:col>5</xdr:col>
      <xdr:colOff>500063</xdr:colOff>
      <xdr:row>1</xdr:row>
      <xdr:rowOff>47624</xdr:rowOff>
    </xdr:from>
    <xdr:to>
      <xdr:col>8</xdr:col>
      <xdr:colOff>509587</xdr:colOff>
      <xdr:row>5</xdr:row>
      <xdr:rowOff>0</xdr:rowOff>
    </xdr:to>
    <xdr:sp macro="" textlink="'Quantity Sold byMonth'!B19">
      <xdr:nvSpPr>
        <xdr:cNvPr id="10" name="Rectangle: Rounded Corners 9">
          <a:extLst>
            <a:ext uri="{FF2B5EF4-FFF2-40B4-BE49-F238E27FC236}">
              <a16:creationId xmlns:a16="http://schemas.microsoft.com/office/drawing/2014/main" id="{E61506F4-4020-7981-4206-BA64B69FCFEB}"/>
            </a:ext>
          </a:extLst>
        </xdr:cNvPr>
        <xdr:cNvSpPr/>
      </xdr:nvSpPr>
      <xdr:spPr>
        <a:xfrm>
          <a:off x="4286251" y="957262"/>
          <a:ext cx="1838324" cy="600076"/>
        </a:xfrm>
        <a:prstGeom prst="round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0" i="0" u="none" strike="noStrike">
              <a:solidFill>
                <a:schemeClr val="bg1">
                  <a:lumMod val="75000"/>
                </a:schemeClr>
              </a:solidFill>
              <a:latin typeface="Arial" panose="020B0604020202020204" pitchFamily="34" charset="0"/>
              <a:ea typeface="+mn-ea"/>
              <a:cs typeface="Arial" panose="020B0604020202020204" pitchFamily="34" charset="0"/>
            </a:rPr>
            <a:t>Total Quantity Sold</a:t>
          </a:r>
        </a:p>
        <a:p>
          <a:pPr marL="0" indent="0" algn="l"/>
          <a:fld id="{991565E1-5054-4325-96B7-C7BA0FB4BB59}" type="TxLink">
            <a:rPr lang="en-US" sz="1400" b="0" i="0" u="none" strike="noStrike">
              <a:solidFill>
                <a:schemeClr val="bg1">
                  <a:lumMod val="75000"/>
                </a:schemeClr>
              </a:solidFill>
              <a:latin typeface="Arial" panose="020B0604020202020204" pitchFamily="34" charset="0"/>
              <a:ea typeface="+mn-ea"/>
              <a:cs typeface="Arial" panose="020B0604020202020204" pitchFamily="34" charset="0"/>
            </a:rPr>
            <a:pPr marL="0" indent="0" algn="l"/>
            <a:t>1151</a:t>
          </a:fld>
          <a:endParaRPr lang="en-US" sz="1400" b="0" i="0" u="none" strike="noStrike">
            <a:solidFill>
              <a:schemeClr val="bg1">
                <a:lumMod val="75000"/>
              </a:schemeClr>
            </a:solidFill>
            <a:latin typeface="Arial" panose="020B0604020202020204" pitchFamily="34" charset="0"/>
            <a:ea typeface="+mn-ea"/>
            <a:cs typeface="Arial" panose="020B0604020202020204" pitchFamily="34" charset="0"/>
          </a:endParaRPr>
        </a:p>
      </xdr:txBody>
    </xdr:sp>
    <xdr:clientData/>
  </xdr:twoCellAnchor>
  <xdr:twoCellAnchor>
    <xdr:from>
      <xdr:col>8</xdr:col>
      <xdr:colOff>552451</xdr:colOff>
      <xdr:row>1</xdr:row>
      <xdr:rowOff>47624</xdr:rowOff>
    </xdr:from>
    <xdr:to>
      <xdr:col>11</xdr:col>
      <xdr:colOff>585787</xdr:colOff>
      <xdr:row>5</xdr:row>
      <xdr:rowOff>0</xdr:rowOff>
    </xdr:to>
    <xdr:sp macro="" textlink="'Sales by Month'!B48">
      <xdr:nvSpPr>
        <xdr:cNvPr id="11" name="Rectangle: Rounded Corners 10">
          <a:extLst>
            <a:ext uri="{FF2B5EF4-FFF2-40B4-BE49-F238E27FC236}">
              <a16:creationId xmlns:a16="http://schemas.microsoft.com/office/drawing/2014/main" id="{7F591ACD-837C-0611-9561-736AD677CAB2}"/>
            </a:ext>
          </a:extLst>
        </xdr:cNvPr>
        <xdr:cNvSpPr/>
      </xdr:nvSpPr>
      <xdr:spPr>
        <a:xfrm>
          <a:off x="6167439" y="957262"/>
          <a:ext cx="1862136" cy="600076"/>
        </a:xfrm>
        <a:prstGeom prst="round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0" i="0" u="none" strike="noStrike">
              <a:solidFill>
                <a:schemeClr val="bg1">
                  <a:lumMod val="75000"/>
                </a:schemeClr>
              </a:solidFill>
              <a:latin typeface="Arial" panose="020B0604020202020204" pitchFamily="34" charset="0"/>
              <a:ea typeface="+mn-ea"/>
              <a:cs typeface="Arial" panose="020B0604020202020204" pitchFamily="34" charset="0"/>
            </a:rPr>
            <a:t>Average Price/Crate</a:t>
          </a:r>
        </a:p>
        <a:p>
          <a:pPr marL="0" indent="0" algn="l"/>
          <a:fld id="{ABF6B856-C95D-4442-A94E-E1D137BDBA65}" type="TxLink">
            <a:rPr lang="en-US" sz="1400" b="0" i="0" u="none" strike="noStrike">
              <a:solidFill>
                <a:schemeClr val="bg1">
                  <a:lumMod val="75000"/>
                </a:schemeClr>
              </a:solidFill>
              <a:latin typeface="Arial" panose="020B0604020202020204" pitchFamily="34" charset="0"/>
              <a:ea typeface="+mn-ea"/>
              <a:cs typeface="Arial" panose="020B0604020202020204" pitchFamily="34" charset="0"/>
            </a:rPr>
            <a:pPr marL="0" indent="0" algn="l"/>
            <a:t> GHC 48.68 </a:t>
          </a:fld>
          <a:endParaRPr lang="en-US" sz="1400" b="0" i="0" u="none" strike="noStrike">
            <a:solidFill>
              <a:schemeClr val="bg1">
                <a:lumMod val="75000"/>
              </a:schemeClr>
            </a:solidFill>
            <a:latin typeface="Arial" panose="020B0604020202020204" pitchFamily="34" charset="0"/>
            <a:ea typeface="+mn-ea"/>
            <a:cs typeface="Arial" panose="020B0604020202020204" pitchFamily="34" charset="0"/>
          </a:endParaRPr>
        </a:p>
      </xdr:txBody>
    </xdr:sp>
    <xdr:clientData/>
  </xdr:twoCellAnchor>
  <xdr:twoCellAnchor>
    <xdr:from>
      <xdr:col>12</xdr:col>
      <xdr:colOff>38098</xdr:colOff>
      <xdr:row>1</xdr:row>
      <xdr:rowOff>47623</xdr:rowOff>
    </xdr:from>
    <xdr:to>
      <xdr:col>14</xdr:col>
      <xdr:colOff>609599</xdr:colOff>
      <xdr:row>5</xdr:row>
      <xdr:rowOff>52386</xdr:rowOff>
    </xdr:to>
    <xdr:sp macro="" textlink="'MOM Expenses'!B25">
      <xdr:nvSpPr>
        <xdr:cNvPr id="21" name="Rectangle: Rounded Corners 20">
          <a:extLst>
            <a:ext uri="{FF2B5EF4-FFF2-40B4-BE49-F238E27FC236}">
              <a16:creationId xmlns:a16="http://schemas.microsoft.com/office/drawing/2014/main" id="{1DFEB58A-2B93-D224-BFEB-88127A86FE95}"/>
            </a:ext>
          </a:extLst>
        </xdr:cNvPr>
        <xdr:cNvSpPr/>
      </xdr:nvSpPr>
      <xdr:spPr>
        <a:xfrm>
          <a:off x="8091486" y="957261"/>
          <a:ext cx="1790701" cy="652463"/>
        </a:xfrm>
        <a:prstGeom prst="round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0" i="0" u="none" strike="noStrike">
              <a:solidFill>
                <a:schemeClr val="bg1">
                  <a:lumMod val="75000"/>
                </a:schemeClr>
              </a:solidFill>
              <a:latin typeface="Arial" panose="020B0604020202020204" pitchFamily="34" charset="0"/>
              <a:ea typeface="+mn-ea"/>
              <a:cs typeface="Arial" panose="020B0604020202020204" pitchFamily="34" charset="0"/>
            </a:rPr>
            <a:t>Total Expenses</a:t>
          </a:r>
        </a:p>
        <a:p>
          <a:pPr marL="0" indent="0" algn="l"/>
          <a:fld id="{607B3823-3273-4203-AE16-8522B69735F7}" type="TxLink">
            <a:rPr lang="en-US" sz="1400" b="0" i="0" u="none" strike="noStrike">
              <a:solidFill>
                <a:schemeClr val="bg1">
                  <a:lumMod val="75000"/>
                </a:schemeClr>
              </a:solidFill>
              <a:latin typeface="Arial" panose="020B0604020202020204" pitchFamily="34" charset="0"/>
              <a:ea typeface="+mn-ea"/>
              <a:cs typeface="Arial" panose="020B0604020202020204" pitchFamily="34" charset="0"/>
            </a:rPr>
            <a:pPr marL="0" indent="0" algn="l"/>
            <a:t> GHC 161,474.00 </a:t>
          </a:fld>
          <a:endParaRPr lang="en-US" sz="1400" b="0" i="0" u="none" strike="noStrike">
            <a:solidFill>
              <a:schemeClr val="bg1">
                <a:lumMod val="75000"/>
              </a:schemeClr>
            </a:solidFill>
            <a:latin typeface="Arial" panose="020B0604020202020204" pitchFamily="34" charset="0"/>
            <a:ea typeface="+mn-ea"/>
            <a:cs typeface="Arial" panose="020B0604020202020204" pitchFamily="34" charset="0"/>
          </a:endParaRPr>
        </a:p>
      </xdr:txBody>
    </xdr:sp>
    <xdr:clientData/>
  </xdr:twoCellAnchor>
  <xdr:twoCellAnchor>
    <xdr:from>
      <xdr:col>15</xdr:col>
      <xdr:colOff>66676</xdr:colOff>
      <xdr:row>1</xdr:row>
      <xdr:rowOff>52386</xdr:rowOff>
    </xdr:from>
    <xdr:to>
      <xdr:col>18</xdr:col>
      <xdr:colOff>133350</xdr:colOff>
      <xdr:row>4</xdr:row>
      <xdr:rowOff>123825</xdr:rowOff>
    </xdr:to>
    <xdr:sp macro="" textlink="'Sales by Month'!B24">
      <xdr:nvSpPr>
        <xdr:cNvPr id="28" name="Rectangle: Rounded Corners 27">
          <a:extLst>
            <a:ext uri="{FF2B5EF4-FFF2-40B4-BE49-F238E27FC236}">
              <a16:creationId xmlns:a16="http://schemas.microsoft.com/office/drawing/2014/main" id="{C0AD7853-DD64-7F24-B8B0-3FA32A31A3F2}"/>
            </a:ext>
          </a:extLst>
        </xdr:cNvPr>
        <xdr:cNvSpPr/>
      </xdr:nvSpPr>
      <xdr:spPr>
        <a:xfrm>
          <a:off x="9948864" y="962024"/>
          <a:ext cx="1895474" cy="557214"/>
        </a:xfrm>
        <a:prstGeom prst="round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0" i="0" u="none" strike="noStrike">
              <a:solidFill>
                <a:schemeClr val="bg1">
                  <a:lumMod val="75000"/>
                </a:schemeClr>
              </a:solidFill>
              <a:latin typeface="Arial" panose="020B0604020202020204" pitchFamily="34" charset="0"/>
              <a:ea typeface="+mn-ea"/>
              <a:cs typeface="Arial" panose="020B0604020202020204" pitchFamily="34" charset="0"/>
            </a:rPr>
            <a:t>Profit</a:t>
          </a:r>
        </a:p>
        <a:p>
          <a:pPr marL="0" indent="0" algn="l"/>
          <a:fld id="{AFAEC3A4-EB0B-463C-ACBD-7691E519B324}" type="TxLink">
            <a:rPr lang="en-US" sz="1400" b="0" i="0" u="none" strike="noStrike">
              <a:solidFill>
                <a:schemeClr val="bg1">
                  <a:lumMod val="75000"/>
                </a:schemeClr>
              </a:solidFill>
              <a:latin typeface="Arial" panose="020B0604020202020204" pitchFamily="34" charset="0"/>
              <a:ea typeface="+mn-ea"/>
              <a:cs typeface="Arial" panose="020B0604020202020204" pitchFamily="34" charset="0"/>
            </a:rPr>
            <a:pPr marL="0" indent="0" algn="l"/>
            <a:t> GHC (104,784.00)</a:t>
          </a:fld>
          <a:endParaRPr lang="en-US" sz="1400" b="0" i="0" u="none" strike="noStrike">
            <a:solidFill>
              <a:schemeClr val="bg1">
                <a:lumMod val="75000"/>
              </a:schemeClr>
            </a:solidFill>
            <a:latin typeface="Arial" panose="020B0604020202020204" pitchFamily="34" charset="0"/>
            <a:ea typeface="+mn-ea"/>
            <a:cs typeface="Arial" panose="020B0604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169068</xdr:colOff>
      <xdr:row>2</xdr:row>
      <xdr:rowOff>114300</xdr:rowOff>
    </xdr:from>
    <xdr:to>
      <xdr:col>12</xdr:col>
      <xdr:colOff>207168</xdr:colOff>
      <xdr:row>19</xdr:row>
      <xdr:rowOff>104775</xdr:rowOff>
    </xdr:to>
    <xdr:graphicFrame macro="">
      <xdr:nvGraphicFramePr>
        <xdr:cNvPr id="2" name="Chart 1">
          <a:extLst>
            <a:ext uri="{FF2B5EF4-FFF2-40B4-BE49-F238E27FC236}">
              <a16:creationId xmlns:a16="http://schemas.microsoft.com/office/drawing/2014/main" id="{7231F44A-0128-0B2D-6A51-DB9D677B65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390525</xdr:colOff>
      <xdr:row>3</xdr:row>
      <xdr:rowOff>123825</xdr:rowOff>
    </xdr:from>
    <xdr:to>
      <xdr:col>8</xdr:col>
      <xdr:colOff>790574</xdr:colOff>
      <xdr:row>17</xdr:row>
      <xdr:rowOff>42863</xdr:rowOff>
    </xdr:to>
    <xdr:graphicFrame macro="">
      <xdr:nvGraphicFramePr>
        <xdr:cNvPr id="2" name="Chart 1">
          <a:extLst>
            <a:ext uri="{FF2B5EF4-FFF2-40B4-BE49-F238E27FC236}">
              <a16:creationId xmlns:a16="http://schemas.microsoft.com/office/drawing/2014/main" id="{AE58A2FC-F9E7-D6D6-9F96-D600A3B018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111918</xdr:colOff>
      <xdr:row>24</xdr:row>
      <xdr:rowOff>123824</xdr:rowOff>
    </xdr:from>
    <xdr:to>
      <xdr:col>6</xdr:col>
      <xdr:colOff>859631</xdr:colOff>
      <xdr:row>41</xdr:row>
      <xdr:rowOff>114299</xdr:rowOff>
    </xdr:to>
    <xdr:graphicFrame macro="">
      <xdr:nvGraphicFramePr>
        <xdr:cNvPr id="4" name="Chart 3">
          <a:extLst>
            <a:ext uri="{FF2B5EF4-FFF2-40B4-BE49-F238E27FC236}">
              <a16:creationId xmlns:a16="http://schemas.microsoft.com/office/drawing/2014/main" id="{163FABED-89FE-3FCB-C5FC-2F9DA778A5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264317</xdr:colOff>
      <xdr:row>2</xdr:row>
      <xdr:rowOff>28575</xdr:rowOff>
    </xdr:from>
    <xdr:to>
      <xdr:col>7</xdr:col>
      <xdr:colOff>976311</xdr:colOff>
      <xdr:row>21</xdr:row>
      <xdr:rowOff>19050</xdr:rowOff>
    </xdr:to>
    <xdr:graphicFrame macro="">
      <xdr:nvGraphicFramePr>
        <xdr:cNvPr id="2" name="Chart 1">
          <a:extLst>
            <a:ext uri="{FF2B5EF4-FFF2-40B4-BE49-F238E27FC236}">
              <a16:creationId xmlns:a16="http://schemas.microsoft.com/office/drawing/2014/main" id="{74BA6C21-2D94-8DD8-5FD0-A1F73995F4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Nii Percy" id="{4A00CB56-2BE9-4A17-A77B-9F6312FCBDB0}" userId="" providerId="google-sheets"/>
  <person displayName="PMT Farms" id="{1AB2543A-8A63-4EF5-A347-B18AD920303C}" userId="" providerId="google-sheets"/>
  <person displayName="Mercy Tetteh" id="{484EC19A-A61B-4EFA-8CCD-6CE46131C745}" userId="" providerId="google-sheets"/>
  <person displayName="Richard Tetteh" id="{B70EEC57-CF22-4AA2-BE48-C145AD29B76C}" userId="" providerId="google-sheets"/>
  <person displayName="richietet7@gmail.com" id="{2D398832-128D-4443-BD6D-3D75B41D0989}" userId="richietet7@gmail.com" providerId="PeoplePicker"/>
  <person displayName="mercytetteh235@gmail.com" id="{9FF34F5F-7915-413B-834B-E305C416815A}" userId="mercytetteh235@gmail.com" providerId="PeoplePicker"/>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rcy Tetteh" refreshedDate="46065.601282638891" createdVersion="8" refreshedVersion="8" minRefreshableVersion="3" recordCount="1925" xr:uid="{1B1DDDA3-2F18-484A-B189-C3F0FAF68EAB}">
  <cacheSource type="worksheet">
    <worksheetSource name="Form_Responses3"/>
  </cacheSource>
  <cacheFields count="26">
    <cacheField name="Timestamp" numFmtId="0">
      <sharedItems containsNonDate="0" containsDate="1" containsString="0" containsBlank="1" minDate="2025-01-08T19:57:22" maxDate="2026-12-02T05:24:05" count="1081">
        <d v="2026-02-12T05:02:52"/>
        <d v="2026-02-11T00:58:35"/>
        <d v="2026-02-09T01:51:39"/>
        <d v="2026-02-08T01:56:55"/>
        <d v="2026-02-07T01:56:55"/>
        <d v="2026-02-04T01:56:55"/>
        <d v="2026-02-03T01:56:55"/>
        <d v="2026-02-03T01:53:55"/>
        <d v="2026-02-02T17:46:38"/>
        <d v="2026-02-01T11:17:08"/>
        <d v="2026-02-01T11:11:14"/>
        <d v="2026-02-01T11:09:09"/>
        <d v="2026-02-01T11:02:55"/>
        <d v="2026-01-30T12:20:01"/>
        <d v="2026-01-30T12:15:26"/>
        <d v="2026-01-30T12:13:15"/>
        <d v="2026-01-30T08:30:11"/>
        <d v="2026-01-30T08:29:00"/>
        <d v="2026-01-30T08:28:31"/>
        <d v="2026-01-30T08:20:04"/>
        <d v="2026-01-30T08:04:23"/>
        <d v="2026-01-30T08:02:05"/>
        <d v="2026-01-30T08:01:16"/>
        <d v="2026-01-30T07:56:43"/>
        <d v="2026-01-29T10:41:53"/>
        <d v="2026-01-29T10:40:13"/>
        <d v="2026-01-29T10:39:03"/>
        <d v="2026-01-29T10:38:29"/>
        <d v="2026-01-29T10:36:22"/>
        <d v="2026-01-29T10:35:13"/>
        <d v="2026-01-29T10:34:13"/>
        <d v="2026-01-28T12:54:51"/>
        <d v="2026-01-28T12:53:36"/>
        <d v="2026-01-28T12:52:49"/>
        <d v="2026-01-28T12:50:46"/>
        <d v="2026-01-28T12:47:37"/>
        <d v="2026-01-28T12:42:32"/>
        <d v="2026-01-28T12:37:21"/>
        <d v="2026-01-28T12:37:01"/>
        <d v="2026-01-28T12:36:01"/>
        <d v="2026-01-28T12:34:52"/>
        <d v="2026-01-28T12:30:41"/>
        <d v="2026-01-28T12:28:47"/>
        <d v="2026-01-28T12:25:35"/>
        <d v="2026-01-27T07:34:41"/>
        <d v="2026-01-27T07:33:39"/>
        <d v="2026-01-27T07:31:33"/>
        <d v="2026-01-27T07:30:36"/>
        <d v="2026-01-27T00:54:57"/>
        <d v="2026-01-26T07:42:16"/>
        <d v="2026-01-26T07:40:24"/>
        <d v="2026-01-26T06:36:19"/>
        <d v="2026-01-26T06:32:21"/>
        <d v="2026-01-26T05:51:40"/>
        <d v="2026-01-21T12:34:26"/>
        <d v="2026-01-21T12:33:07"/>
        <d v="2026-01-21T12:31:11"/>
        <d v="2026-01-21T12:29:23"/>
        <d v="2026-01-16T15:46:59"/>
        <d v="2026-01-16T15:44:46"/>
        <d v="2026-01-16T15:40:51"/>
        <d v="2026-01-16T08:12:03"/>
        <d v="2026-01-16T08:09:55"/>
        <d v="2026-01-16T07:53:39"/>
        <d v="2026-01-14T07:30:12"/>
        <d v="2026-01-10T10:40:16"/>
        <d v="2026-01-10T10:29:49"/>
        <d v="2026-01-10T10:28:46"/>
        <d v="2026-01-10T10:24:10"/>
        <d v="2026-01-10T10:18:04"/>
        <d v="2026-01-10T10:17:13"/>
        <d v="2026-01-10T10:15:25"/>
        <d v="2026-01-08T07:43:29"/>
        <d v="2026-01-08T07:42:01"/>
        <d v="2026-01-08T07:41:33"/>
        <d v="2026-01-08T07:40:44"/>
        <d v="2026-01-08T03:35:13"/>
        <d v="2026-01-08T03:32:47"/>
        <d v="2026-01-08T03:31:38"/>
        <d v="2026-01-07T11:48:16"/>
        <d v="2026-01-07T11:42:46"/>
        <d v="2026-01-07T11:40:31"/>
        <d v="2026-01-07T11:39:35"/>
        <d v="2026-01-05T14:19:52"/>
        <d v="2026-01-05T14:10:54"/>
        <d v="2026-01-04T16:05:43"/>
        <d v="2026-01-02T06:41:19"/>
        <d v="2026-01-02T06:15:02"/>
        <d v="2026-01-02T06:12:59"/>
        <d v="2026-01-02T06:08:13"/>
        <d v="2026-01-02T06:06:38"/>
        <d v="2026-01-02T06:02:05"/>
        <d v="2025-12-30T05:12:48"/>
        <d v="2025-12-30T03:38:26"/>
        <d v="2025-12-30T03:37:50"/>
        <d v="2025-12-30T03:37:05"/>
        <d v="2025-12-30T03:36:30"/>
        <d v="2025-12-30T03:35:54"/>
        <d v="2025-12-30T03:35:00"/>
        <d v="2025-12-30T03:32:48"/>
        <d v="2025-12-30T03:31:37"/>
        <d v="2025-12-30T03:30:15"/>
        <d v="2025-12-29T09:59:22"/>
        <d v="2025-12-29T06:46:55"/>
        <d v="2025-12-29T06:46:18"/>
        <d v="2025-12-27T08:22:44"/>
        <d v="2025-12-27T08:19:43"/>
        <d v="2025-12-27T08:17:20"/>
        <d v="2025-12-27T08:14:40"/>
        <d v="2025-12-24T16:16:38"/>
        <d v="2025-12-24T16:11:02"/>
        <d v="2025-12-24T16:10:18"/>
        <d v="2025-12-24T16:08:47"/>
        <d v="2025-12-24T16:07:13"/>
        <d v="2025-12-24T16:04:59"/>
        <d v="2025-12-23T18:09:04"/>
        <d v="2025-12-22T05:36:59"/>
        <d v="2025-12-21T02:12:53"/>
        <d v="2025-12-21T02:09:25"/>
        <d v="2025-12-21T02:02:40"/>
        <d v="2025-12-21T01:59:05"/>
        <d v="2025-12-19T08:31:16"/>
        <d v="2025-12-19T08:30:23"/>
        <d v="2025-12-19T08:29:34"/>
        <d v="2025-12-19T08:28:47"/>
        <d v="2025-12-19T08:28:04"/>
        <d v="2025-12-19T08:24:26"/>
        <d v="2025-12-19T08:18:07"/>
        <d v="2025-12-18T02:24:08"/>
        <d v="2025-12-18T02:23:04"/>
        <d v="2025-12-18T02:17:17"/>
        <d v="2025-12-18T02:00:57"/>
        <d v="2025-12-18T02:00:15"/>
        <d v="2025-12-18T01:56:55"/>
        <d v="2025-12-17T01:42:23"/>
        <d v="2025-12-17T01:41:30"/>
        <d v="2025-12-12T23:18:03"/>
        <d v="2025-12-12T23:17:02"/>
        <d v="2025-12-12T23:15:54"/>
        <d v="2025-12-12T23:09:35"/>
        <d v="2025-12-12T23:06:39"/>
        <d v="2025-12-12T22:45:25"/>
        <d v="2025-12-12T22:42:58"/>
        <d v="2025-12-12T22:41:56"/>
        <d v="2025-12-12T01:28:44"/>
        <d v="2025-12-12T01:27:17"/>
        <d v="2025-12-12T01:24:37"/>
        <d v="2025-12-12T01:23:50"/>
        <d v="2025-12-12T01:21:41"/>
        <d v="2025-12-12T01:19:28"/>
        <d v="2025-12-12T01:18:47"/>
        <d v="2025-12-12T01:18:06"/>
        <d v="2025-12-12T01:16:16"/>
        <d v="2025-12-12T01:14:01"/>
        <d v="2025-12-08T00:18:42"/>
        <d v="2025-12-08T00:12:16"/>
        <d v="2025-12-08T00:08:15"/>
        <d v="2025-12-07T11:11:54"/>
        <d v="2025-12-07T11:07:24"/>
        <d v="2025-12-04T11:59:44"/>
        <d v="2025-12-04T11:54:54"/>
        <d v="2025-12-04T11:37:29"/>
        <d v="2025-12-04T11:35:38"/>
        <d v="2025-12-04T11:34:07"/>
        <d v="2025-12-04T11:32:30"/>
        <d v="2025-12-04T11:24:27"/>
        <d v="2025-12-04T11:20:12"/>
        <d v="2025-12-04T11:17:20"/>
        <d v="2025-12-04T11:15:03"/>
        <d v="2025-12-04T11:10:48"/>
        <d v="2025-12-03T01:38:43"/>
        <d v="2025-12-03T01:36:59"/>
        <d v="2025-12-03T01:36:17"/>
        <d v="2025-12-02T03:41:10"/>
        <d v="2025-12-02T03:40:11"/>
        <d v="2025-11-28T13:31:15"/>
        <d v="2025-11-28T11:50:25"/>
        <d v="2025-11-28T11:49:04"/>
        <d v="2025-11-28T11:47:10"/>
        <d v="2025-11-28T11:46:08"/>
        <d v="2025-11-27T13:08:16"/>
        <d v="2025-11-27T12:11:42"/>
        <d v="2025-11-27T11:32:53"/>
        <d v="2025-11-27T08:43:37"/>
        <d v="2025-11-27T08:41:08"/>
        <d v="2025-11-27T08:15:40"/>
        <d v="2025-11-22T03:18:32"/>
        <d v="2025-11-21T07:31:23"/>
        <d v="2025-11-21T01:54:50"/>
        <d v="2025-11-21T01:54:08"/>
        <d v="2025-11-21T01:51:33"/>
        <d v="2025-11-19T16:03:43"/>
        <d v="2025-11-19T02:20:06"/>
        <d v="2025-11-19T02:19:34"/>
        <d v="2025-11-19T02:18:46"/>
        <d v="2025-11-13T06:32:12"/>
        <d v="2025-11-13T06:31:06"/>
        <d v="2025-11-13T06:30:17"/>
        <d v="2025-11-13T06:29:45"/>
        <d v="2025-11-13T06:28:20"/>
        <d v="2025-11-13T06:26:10"/>
        <d v="2025-11-13T06:25:25"/>
        <d v="2025-11-13T06:24:30"/>
        <d v="2025-11-12T15:28:29"/>
        <d v="2025-11-12T15:26:46"/>
        <d v="2025-11-12T15:23:17"/>
        <d v="2025-11-12T15:22:11"/>
        <d v="2025-11-12T07:03:49"/>
        <d v="2025-11-12T07:02:42"/>
        <d v="2025-11-08T15:43:00"/>
        <d v="2025-11-08T15:36:52"/>
        <d v="2025-11-08T15:29:52"/>
        <d v="2025-11-08T15:28:36"/>
        <d v="2025-11-08T15:28:02"/>
        <d v="2025-11-07T09:02:57"/>
        <d v="2025-11-07T09:02:30"/>
        <d v="2025-11-07T09:00:56"/>
        <d v="2025-11-07T08:59:15"/>
        <d v="2025-11-07T08:54:23"/>
        <d v="2025-11-07T08:49:12"/>
        <d v="2025-11-07T07:33:25"/>
        <d v="2025-11-06T18:39:50"/>
        <d v="2025-11-06T06:06:28"/>
        <d v="2025-11-06T06:00:28"/>
        <d v="2025-11-06T05:59:39"/>
        <d v="2025-11-06T05:58:56"/>
        <d v="2025-11-04T12:19:43"/>
        <d v="2025-11-04T12:19:01"/>
        <d v="2025-11-04T10:40:35"/>
        <d v="2025-11-03T14:57:28"/>
        <d v="2025-11-03T14:56:49"/>
        <d v="2025-11-03T14:55:59"/>
        <d v="2025-11-03T14:54:52"/>
        <d v="2025-11-03T14:53:39"/>
        <d v="2025-11-03T14:50:47"/>
        <d v="2025-11-03T13:34:25"/>
        <d v="2025-11-03T13:29:59"/>
        <d v="2025-11-03T13:27:44"/>
        <d v="2025-11-01T16:26:19"/>
        <d v="2025-11-01T16:25:34"/>
        <d v="2025-10-31T22:55:35"/>
        <d v="2025-10-31T22:54:51"/>
        <d v="2025-10-31T22:53:32"/>
        <d v="2025-10-31T02:00:38"/>
        <d v="2025-10-31T01:58:04"/>
        <d v="2025-10-30T00:07:15"/>
        <d v="2025-10-30T00:03:26"/>
        <d v="2025-10-30T00:02:54"/>
        <d v="2025-10-29T23:56:30"/>
        <d v="2025-10-29T23:55:38"/>
        <d v="2025-10-29T23:53:55"/>
        <d v="2025-10-29T23:52:49"/>
        <d v="2025-10-29T23:43:22"/>
        <d v="2025-10-29T17:17:04"/>
        <d v="2025-10-29T17:10:51"/>
        <d v="2025-10-28T11:34:54"/>
        <d v="2025-10-28T00:34:22"/>
        <d v="2025-10-28T00:30:35"/>
        <d v="2025-10-28T00:29:15"/>
        <d v="2025-10-25T18:38:36"/>
        <d v="2025-10-25T14:48:41"/>
        <d v="2025-10-25T14:32:35"/>
        <d v="2025-10-25T14:29:48"/>
        <d v="2025-10-25T05:55:51"/>
        <d v="2025-10-25T05:45:17"/>
        <d v="2025-10-25T05:42:43"/>
        <d v="2025-10-24T00:25:57"/>
        <d v="2025-10-24T00:22:30"/>
        <d v="2025-10-21T02:25:31"/>
        <d v="2025-10-21T02:24:48"/>
        <d v="2025-10-21T02:23:55"/>
        <d v="2025-10-21T02:23:05"/>
        <d v="2025-10-21T02:21:00"/>
        <d v="2025-10-21T02:19:06"/>
        <d v="2025-10-20T19:24:06"/>
        <d v="2025-10-20T19:22:01"/>
        <d v="2025-10-20T19:17:00"/>
        <d v="2025-10-20T19:16:04"/>
        <d v="2025-10-18T14:09:25"/>
        <d v="2025-10-18T14:08:50"/>
        <d v="2025-10-18T04:30:29"/>
        <d v="2025-10-18T04:29:22"/>
        <d v="2025-10-17T12:34:47"/>
        <d v="2025-10-17T12:33:01"/>
        <d v="2025-10-17T12:30:59"/>
        <d v="2025-10-17T12:17:40"/>
        <d v="2025-10-17T03:30:29"/>
        <d v="2025-10-17T03:29:13"/>
        <d v="2025-10-17T03:22:32"/>
        <d v="2025-10-17T01:01:05"/>
        <d v="2025-10-17T00:58:22"/>
        <d v="2025-10-17T00:56:56"/>
        <d v="2025-10-16T16:43:30"/>
        <d v="2025-10-12T04:56:17"/>
        <d v="2025-10-12T04:54:53"/>
        <d v="2025-10-12T04:45:54"/>
        <d v="2025-10-12T04:41:03"/>
        <d v="2025-10-11T02:46:25"/>
        <d v="2025-10-11T02:43:36"/>
        <d v="2025-10-10T02:57:16"/>
        <d v="2025-10-10T02:55:04"/>
        <d v="2025-10-10T02:52:31"/>
        <d v="2025-10-10T02:48:50"/>
        <d v="2025-10-10T02:20:27"/>
        <d v="2025-10-10T02:18:06"/>
        <d v="2025-10-10T02:17:33"/>
        <d v="2025-10-06T10:58:44"/>
        <d v="2025-10-06T10:56:01"/>
        <d v="2025-10-04T13:03:11"/>
        <d v="2025-10-03T21:23:24"/>
        <d v="2025-10-03T21:19:30"/>
        <d v="2025-10-03T21:17:59"/>
        <d v="2025-10-03T20:53:47"/>
        <d v="2025-10-03T20:47:46"/>
        <d v="2025-10-03T20:47:15"/>
        <d v="2025-10-03T20:46:38"/>
        <d v="2025-10-01T05:49:01"/>
        <d v="2025-10-01T03:44:00"/>
        <d v="2025-10-01T03:41:28"/>
        <d v="2025-10-01T03:33:45"/>
        <d v="2025-10-01T03:32:13"/>
        <d v="2025-10-01T03:31:11"/>
        <d v="2025-10-01T03:29:50"/>
        <d v="2025-09-29T04:26:52"/>
        <d v="2025-09-29T04:23:43"/>
        <d v="2025-09-29T04:21:26"/>
        <d v="2025-09-29T04:20:40"/>
        <d v="2025-09-27T14:17:46"/>
        <d v="2025-09-26T17:42:17"/>
        <d v="2025-09-26T17:38:59"/>
        <d v="2025-09-25T20:38:19"/>
        <d v="2025-09-25T20:36:21"/>
        <d v="2025-09-24T14:33:07"/>
        <d v="2025-09-24T14:32:14"/>
        <d v="2025-09-24T14:31:49"/>
        <d v="2025-09-24T14:31:17"/>
        <d v="2025-09-24T03:49:48"/>
        <d v="2025-09-23T08:26:14"/>
        <d v="2025-09-22T01:59:28"/>
        <d v="2025-09-22T01:44:23"/>
        <d v="2025-09-22T01:42:28"/>
        <d v="2025-09-20T15:42:36"/>
        <d v="2025-09-20T05:38:54"/>
        <d v="2025-09-20T05:36:23"/>
        <d v="2025-09-20T05:34:23"/>
        <d v="2025-09-19T11:19:59"/>
        <d v="2025-09-18T16:06:14"/>
        <d v="2025-09-18T14:22:18"/>
        <d v="2025-09-18T02:09:41"/>
        <d v="2025-09-18T02:05:11"/>
        <d v="2025-09-18T02:04:40"/>
        <d v="2025-09-17T16:59:33"/>
        <d v="2025-09-17T16:54:02"/>
        <d v="2025-09-16T02:52:05"/>
        <d v="2025-09-16T02:46:39"/>
        <d v="2025-09-13T03:15:32"/>
        <d v="2025-09-13T03:13:13"/>
        <d v="2025-09-12T09:55:28"/>
        <d v="2025-09-12T09:53:54"/>
        <d v="2025-09-12T09:52:32"/>
        <d v="2025-09-12T09:49:25"/>
        <d v="2025-09-12T09:45:18"/>
        <d v="2025-09-12T09:44:45"/>
        <d v="2025-09-12T09:43:06"/>
        <d v="2025-09-12T09:42:12"/>
        <d v="2025-09-09T08:00:36"/>
        <d v="2025-09-09T07:59:56"/>
        <d v="2025-09-09T07:59:02"/>
        <d v="2025-09-09T07:57:19"/>
        <d v="2025-09-09T07:56:30"/>
        <d v="2025-09-09T07:55:48"/>
        <d v="2025-09-09T07:55:15"/>
        <d v="2025-09-09T07:53:47"/>
        <d v="2025-09-09T07:53:11"/>
        <d v="2025-09-09T07:50:59"/>
        <d v="2025-09-09T07:50:16"/>
        <d v="2025-09-09T07:48:18"/>
        <d v="2025-09-09T07:02:05"/>
        <d v="2025-09-08T06:09:26"/>
        <d v="2025-09-07T02:10:27"/>
        <d v="2025-09-07T01:23:13"/>
        <d v="2025-09-05T15:29:13"/>
        <d v="2025-09-05T15:25:15"/>
        <d v="2025-09-05T15:23:20"/>
        <d v="2025-09-05T15:21:29"/>
        <d v="2025-09-04T16:55:21"/>
        <d v="2025-09-04T16:54:28"/>
        <d v="2025-09-04T14:25:52"/>
        <d v="2025-09-04T14:23:17"/>
        <d v="2025-09-03T01:47:50"/>
        <d v="2025-09-02T06:07:15"/>
        <d v="2025-09-02T05:56:28"/>
        <d v="2025-09-02T05:50:25"/>
        <d v="2025-09-02T05:47:08"/>
        <d v="2025-08-30T05:15:55"/>
        <d v="2025-08-28T06:54:03"/>
        <d v="2025-08-28T06:49:18"/>
        <d v="2025-08-28T06:48:44"/>
        <d v="2025-08-28T06:47:52"/>
        <d v="2025-08-28T06:46:43"/>
        <d v="2025-08-28T03:39:07"/>
        <d v="2025-08-28T03:38:16"/>
        <d v="2025-08-27T16:15:50"/>
        <d v="2025-08-27T15:55:02"/>
        <d v="2025-08-27T07:00:48"/>
        <d v="2025-08-27T07:00:07"/>
        <d v="2025-08-24T08:09:06"/>
        <d v="2025-08-24T08:07:36"/>
        <d v="2025-08-24T07:10:02"/>
        <d v="2025-08-24T07:08:41"/>
        <d v="2025-08-24T07:06:34"/>
        <d v="2025-08-24T06:18:15"/>
        <d v="2025-08-24T06:10:38"/>
        <d v="2025-08-22T08:47:59"/>
        <d v="2025-08-21T14:28:36"/>
        <d v="2025-08-21T14:27:27"/>
        <d v="2025-08-21T14:25:58"/>
        <d v="2025-08-21T14:25:24"/>
        <d v="2025-08-21T14:04:31"/>
        <d v="2025-08-21T14:01:41"/>
        <d v="2025-08-21T05:30:40"/>
        <d v="2025-08-21T05:29:21"/>
        <d v="2025-08-21T05:28:54"/>
        <d v="2025-08-21T04:32:04"/>
        <d v="2025-08-20T16:53:50"/>
        <d v="2025-08-19T12:30:49"/>
        <d v="2025-08-19T12:20:33"/>
        <d v="2025-08-19T12:19:38"/>
        <d v="2025-08-19T05:48:04"/>
        <d v="2025-08-19T05:47:45"/>
        <d v="2025-08-18T16:32:11"/>
        <d v="2025-08-17T01:46:49"/>
        <d v="2025-08-17T01:26:13"/>
        <d v="2025-08-17T01:25:30"/>
        <d v="2025-08-17T01:24:53"/>
        <d v="2025-08-17T01:19:27"/>
        <d v="2025-08-17T01:18:26"/>
        <d v="2025-08-17T01:17:43"/>
        <d v="2025-08-17T01:12:43"/>
        <d v="2025-08-16T19:14:13"/>
        <d v="2025-08-16T19:11:40"/>
        <d v="2025-08-15T22:58:16"/>
        <d v="2025-08-15T22:55:43"/>
        <d v="2025-08-15T22:52:11"/>
        <d v="2025-08-15T22:51:18"/>
        <d v="2025-08-15T22:49:17"/>
        <d v="2025-08-15T22:42:49"/>
        <d v="2025-08-14T19:57:58"/>
        <d v="2025-08-14T19:57:16"/>
        <d v="2025-08-14T19:55:44"/>
        <d v="2025-08-14T19:55:12"/>
        <d v="2025-08-14T19:53:29"/>
        <d v="2025-08-14T19:52:57"/>
        <d v="2025-08-14T19:49:31"/>
        <d v="2025-08-14T19:49:04"/>
        <d v="2025-08-14T19:47:36"/>
        <d v="2025-08-14T19:44:58"/>
        <d v="2025-08-14T19:43:29"/>
        <d v="2025-08-14T19:42:25"/>
        <d v="2025-08-14T19:36:30"/>
        <d v="2025-08-14T19:33:24"/>
        <d v="2025-08-14T19:32:16"/>
        <d v="2025-08-14T19:31:27"/>
        <d v="2025-08-14T19:30:53"/>
        <d v="2025-08-14T19:25:22"/>
        <d v="2025-08-13T02:06:15"/>
        <d v="2025-08-13T02:05:55"/>
        <d v="2025-08-08T16:17:57"/>
        <d v="2025-08-08T16:16:50"/>
        <d v="2025-08-08T16:15:31"/>
        <d v="2025-08-08T16:14:30"/>
        <d v="2025-08-08T16:13:14"/>
        <d v="2025-08-08T16:11:43"/>
        <d v="2025-08-08T16:10:52"/>
        <d v="2025-08-06T18:14:48"/>
        <d v="2025-08-06T18:13:10"/>
        <d v="2025-08-06T18:05:10"/>
        <d v="2025-08-06T18:04:30"/>
        <d v="2025-08-06T17:55:23"/>
        <d v="2025-07-31T03:48:56"/>
        <d v="2025-07-31T03:48:23"/>
        <d v="2025-07-31T03:47:55"/>
        <d v="2025-07-29T06:25:51"/>
        <d v="2025-07-26T10:55:02"/>
        <d v="2025-07-26T10:30:49"/>
        <d v="2025-07-25T19:41:44"/>
        <d v="2025-07-25T19:37:52"/>
        <d v="2025-07-25T19:27:19"/>
        <d v="2025-07-25T19:25:20"/>
        <d v="2025-07-24T20:40:24"/>
        <d v="2025-07-24T20:29:33"/>
        <d v="2025-07-24T20:27:33"/>
        <d v="2025-07-24T20:20:22"/>
        <d v="2025-07-24T20:19:42"/>
        <d v="2025-07-24T20:13:32"/>
        <d v="2025-07-22T02:42:52"/>
        <d v="2025-07-18T15:25:11"/>
        <d v="2025-07-17T17:46:48"/>
        <d v="2025-07-15T01:23:06"/>
        <d v="2025-07-15T01:19:15"/>
        <d v="2025-07-15T01:18:31"/>
        <d v="2025-07-12T13:01:53"/>
        <d v="2025-07-12T13:01:23"/>
        <d v="2025-07-12T13:00:25"/>
        <d v="2025-07-12T12:58:33"/>
        <d v="2025-07-12T12:57:41"/>
        <d v="2025-07-12T05:40:06"/>
        <d v="2025-07-12T05:35:02"/>
        <d v="2025-07-10T16:28:40"/>
        <d v="2025-07-10T16:22:23"/>
        <d v="2025-07-10T16:21:39"/>
        <d v="2025-07-10T16:20:57"/>
        <d v="2025-07-10T16:18:14"/>
        <d v="2025-07-10T16:16:20"/>
        <d v="2025-07-10T03:10:42"/>
        <d v="2025-07-10T03:10:21"/>
        <d v="2025-07-07T22:28:09"/>
        <d v="2025-07-07T22:27:40"/>
        <d v="2025-07-07T22:27:02"/>
        <d v="2025-07-07T22:23:27"/>
        <d v="2025-07-07T22:22:45"/>
        <d v="2025-07-07T22:19:31"/>
        <d v="2025-07-07T22:18:32"/>
        <d v="2025-07-07T22:17:29"/>
        <d v="2025-07-07T22:16:38"/>
        <d v="2025-07-07T22:15:47"/>
        <d v="2025-07-07T22:14:42"/>
        <d v="2025-07-07T22:14:02"/>
        <d v="2025-07-07T22:13:21"/>
        <d v="2025-07-07T22:11:15"/>
        <d v="2025-07-07T22:10:41"/>
        <d v="2025-07-07T22:05:14"/>
        <d v="2025-07-06T04:04:04"/>
        <d v="2025-07-05T13:47:25"/>
        <d v="2025-07-05T01:21:44"/>
        <d v="2025-07-05T01:20:25"/>
        <d v="2025-07-04T23:23:35"/>
        <d v="2025-07-04T23:22:19"/>
        <d v="2025-07-04T23:21:14"/>
        <d v="2025-07-04T23:09:00"/>
        <d v="2025-07-04T23:00:59"/>
        <d v="2025-07-04T22:57:46"/>
        <d v="2025-07-03T02:24:02"/>
        <d v="2025-07-03T02:00:40"/>
        <d v="2025-07-03T01:38:06"/>
        <d v="2025-07-03T01:37:35"/>
        <d v="2025-07-03T01:36:52"/>
        <d v="2025-07-03T01:36:20"/>
        <d v="2025-07-03T01:34:51"/>
        <d v="2025-07-03T01:34:20"/>
        <d v="2025-07-03T01:32:13"/>
        <d v="2025-07-03T01:30:47"/>
        <d v="2025-07-03T01:29:47"/>
        <d v="2025-07-03T01:29:14"/>
        <d v="2025-07-03T01:28:36"/>
        <d v="2025-07-03T01:26:15"/>
        <d v="2025-07-03T01:25:33"/>
        <d v="2025-07-03T01:23:54"/>
        <d v="2025-07-03T01:23:18"/>
        <d v="2025-07-03T01:21:17"/>
        <d v="2025-07-03T01:12:10"/>
        <d v="2025-07-03T01:08:07"/>
        <d v="2025-07-03T01:06:36"/>
        <d v="2025-07-03T00:57:18"/>
        <d v="2025-07-03T00:52:03"/>
        <d v="2025-07-03T00:50:37"/>
        <d v="2025-07-03T00:49:16"/>
        <d v="2025-07-03T00:48:58"/>
        <d v="2025-07-03T00:48:39"/>
        <d v="2025-07-03T00:48:07"/>
        <d v="2025-07-03T00:47:42"/>
        <d v="2025-07-03T00:46:50"/>
        <d v="2025-07-03T00:46:09"/>
        <d v="2025-07-03T00:43:33"/>
        <d v="2025-07-03T00:42:14"/>
        <d v="2025-07-03T00:41:08"/>
        <d v="2025-07-02T16:38:36"/>
        <d v="2025-07-02T16:37:27"/>
        <d v="2025-07-02T16:36:36"/>
        <d v="2025-07-02T16:36:10"/>
        <d v="2025-07-02T16:31:48"/>
        <d v="2025-07-02T16:28:52"/>
        <d v="2025-07-01T13:17:00"/>
        <d v="2025-07-01T13:16:40"/>
        <d v="2025-07-01T13:16:17"/>
        <d v="2025-07-01T13:13:18"/>
        <d v="2025-06-30T09:06:04"/>
        <d v="2025-06-30T09:05:14"/>
        <d v="2025-06-30T09:01:30"/>
        <d v="2025-06-30T08:59:21"/>
        <d v="2025-06-30T08:58:20"/>
        <d v="2025-06-30T08:52:47"/>
        <d v="2025-06-28T12:26:34"/>
        <d v="2025-06-27T14:54:15"/>
        <d v="2025-06-26T23:55:29"/>
        <d v="2025-06-26T23:55:06"/>
        <d v="2025-06-26T23:54:43"/>
        <d v="2025-06-26T16:22:43"/>
        <d v="2025-06-26T16:21:09"/>
        <d v="2025-06-26T16:19:21"/>
        <d v="2025-06-26T16:14:29"/>
        <d v="2025-06-26T16:08:48"/>
        <d v="2025-06-26T15:54:13"/>
        <d v="2025-06-26T15:53:51"/>
        <d v="2025-06-26T15:49:59"/>
        <d v="2025-06-26T15:47:50"/>
        <d v="2025-06-26T15:42:52"/>
        <d v="2025-06-26T15:12:32"/>
        <d v="2025-06-26T15:11:08"/>
        <d v="2025-06-25T14:55:52"/>
        <d v="2025-06-25T09:53:48"/>
        <d v="2025-06-25T09:52:38"/>
        <d v="2025-06-25T09:51:13"/>
        <d v="2025-06-25T09:43:45"/>
        <d v="2025-06-25T09:42:38"/>
        <d v="2025-06-25T09:42:18"/>
        <d v="2025-06-25T09:41:39"/>
        <d v="2025-06-25T09:41:06"/>
        <d v="2025-06-25T09:40:42"/>
        <d v="2025-06-25T09:39:41"/>
        <d v="2025-06-25T09:37:48"/>
        <d v="2025-06-23T21:21:34"/>
        <d v="2025-06-23T07:46:30"/>
        <d v="2025-06-23T07:45:27"/>
        <d v="2025-06-23T07:45:01"/>
        <d v="2025-06-23T07:44:20"/>
        <d v="2025-06-23T07:43:55"/>
        <d v="2025-06-23T07:20:34"/>
        <d v="2025-06-23T07:10:44"/>
        <d v="2025-06-23T07:10:21"/>
        <d v="2025-06-23T06:50:39"/>
        <d v="2025-06-23T05:06:27"/>
        <d v="2025-06-22T19:39:26"/>
        <d v="2025-06-21T17:25:53"/>
        <d v="2025-06-21T17:25:10"/>
        <d v="2025-06-21T17:24:35"/>
        <d v="2025-06-21T17:23:45"/>
        <d v="2025-06-20T09:08:00"/>
        <d v="2025-06-20T09:06:58"/>
        <d v="2025-06-20T09:06:32"/>
        <d v="2025-06-20T02:10:57"/>
        <d v="2025-06-18T17:31:34"/>
        <d v="2025-06-18T17:30:28"/>
        <d v="2025-06-18T17:30:08"/>
        <d v="2025-06-18T17:28:11"/>
        <d v="2025-06-17T08:04:44"/>
        <d v="2025-06-17T08:04:07"/>
        <d v="2025-06-17T07:38:32"/>
        <d v="2025-06-17T07:37:50"/>
        <d v="2025-06-17T07:37:24"/>
        <d v="2025-06-17T07:35:10"/>
        <d v="2025-06-17T07:34:12"/>
        <d v="2025-06-17T07:33:30"/>
        <d v="2025-06-17T07:32:55"/>
        <d v="2025-06-14T23:02:28"/>
        <d v="2025-06-13T07:47:40"/>
        <d v="2025-06-13T07:44:22"/>
        <d v="2025-06-13T07:43:51"/>
        <d v="2025-06-13T07:43:00"/>
        <d v="2025-06-12T19:13:06"/>
        <d v="2025-06-12T19:12:41"/>
        <d v="2025-06-12T19:12:03"/>
        <d v="2025-06-12T18:55:43"/>
        <d v="2025-06-12T18:55:10"/>
        <d v="2025-06-12T18:54:47"/>
        <d v="2025-06-12T18:53:33"/>
        <d v="2025-06-12T18:51:50"/>
        <d v="2025-06-12T02:00:25"/>
        <d v="2025-06-12T01:56:17"/>
        <d v="2025-06-12T01:55:03"/>
        <d v="2025-06-11T11:29:42"/>
        <d v="2025-06-11T11:29:00"/>
        <d v="2025-06-10T11:47:25"/>
        <d v="2025-06-09T22:21:22"/>
        <d v="2025-06-09T21:40:58"/>
        <d v="2025-06-09T21:38:44"/>
        <d v="2025-06-09T21:25:14"/>
        <d v="2025-06-09T21:21:44"/>
        <d v="2025-06-09T21:21:26"/>
        <d v="2025-06-08T13:28:47"/>
        <d v="2025-06-08T13:28:23"/>
        <d v="2025-06-08T13:27:41"/>
        <d v="2025-06-08T13:26:41"/>
        <d v="2025-06-08T13:25:55"/>
        <d v="2025-06-07T01:10:55"/>
        <d v="2025-06-05T22:25:19"/>
        <d v="2025-06-05T22:14:24"/>
        <d v="2025-06-05T22:12:51"/>
        <d v="2025-06-05T22:11:24"/>
        <d v="2025-06-05T22:10:59"/>
        <d v="2025-06-04T14:42:44"/>
        <d v="2025-06-04T14:41:56"/>
        <d v="2025-06-04T14:41:19"/>
        <d v="2025-06-04T14:30:10"/>
        <d v="2025-06-04T14:21:19"/>
        <d v="2025-06-04T14:13:36"/>
        <d v="2025-06-04T14:12:07"/>
        <d v="2025-06-04T14:11:49"/>
        <d v="2025-06-04T05:32:56"/>
        <d v="2025-06-03T13:10:37"/>
        <d v="2025-06-01T20:09:27"/>
        <d v="2025-06-01T20:08:56"/>
        <d v="2025-06-01T20:07:58"/>
        <d v="2025-05-30T13:32:27"/>
        <d v="2025-05-30T13:31:55"/>
        <d v="2025-05-30T03:28:24"/>
        <d v="2025-05-30T03:26:42"/>
        <d v="2025-05-29T19:35:27"/>
        <d v="2025-05-29T19:34:07"/>
        <d v="2025-05-29T19:30:01"/>
        <d v="2025-05-29T19:23:05"/>
        <d v="2025-05-29T19:20:55"/>
        <d v="2025-05-29T19:19:18"/>
        <d v="2025-05-29T19:16:26"/>
        <d v="2025-05-29T19:13:59"/>
        <d v="2025-05-28T02:09:46"/>
        <d v="2025-05-28T02:08:15"/>
        <d v="2025-05-28T02:05:47"/>
        <d v="2025-05-28T02:03:52"/>
        <d v="2025-05-28T01:57:09"/>
        <d v="2025-05-28T01:55:55"/>
        <d v="2025-05-27T15:01:02"/>
        <d v="2025-05-25T20:28:02"/>
        <d v="2025-05-24T22:58:51"/>
        <d v="2025-05-24T22:58:18"/>
        <d v="2025-05-22T21:32:20"/>
        <d v="2025-05-22T20:57:40"/>
        <d v="2025-05-21T19:51:16"/>
        <d v="2025-05-21T07:50:38"/>
        <d v="2025-05-20T19:58:51"/>
        <d v="2025-05-20T19:55:23"/>
        <d v="2025-05-20T19:50:41"/>
        <d v="2025-05-18T05:22:35"/>
        <d v="2025-05-17T00:57:37"/>
        <d v="2025-05-16T13:46:28"/>
        <d v="2025-05-16T13:42:24"/>
        <d v="2025-05-16T13:41:36"/>
        <d v="2025-05-15T20:58:53"/>
        <d v="2025-05-15T20:49:49"/>
        <d v="2025-05-15T20:47:42"/>
        <d v="2025-05-15T20:46:47"/>
        <d v="2025-05-15T20:45:42"/>
        <d v="2025-05-15T20:45:15"/>
        <d v="2025-05-15T20:44:49"/>
        <d v="2025-05-15T20:44:11"/>
        <d v="2025-05-15T20:43:44"/>
        <d v="2025-05-15T20:41:22"/>
        <d v="2025-05-15T20:35:12"/>
        <d v="2025-05-15T20:34:46"/>
        <d v="2025-05-15T20:34:24"/>
        <d v="2025-05-14T20:52:56"/>
        <d v="2025-05-14T08:43:19"/>
        <d v="2025-05-13T05:31:39"/>
        <d v="2025-05-13T05:29:14"/>
        <d v="2025-05-13T05:28:08"/>
        <d v="2025-05-13T05:27:37"/>
        <d v="2025-05-13T05:24:56"/>
        <d v="2025-05-13T05:24:21"/>
        <d v="2025-05-13T05:22:27"/>
        <d v="2025-05-13T05:22:09"/>
        <d v="2025-05-13T05:21:27"/>
        <d v="2025-05-13T05:20:26"/>
        <d v="2025-05-13T05:20:01"/>
        <d v="2025-05-12T09:08:54"/>
        <d v="2025-05-12T09:07:12"/>
        <d v="2025-05-12T09:06:37"/>
        <d v="2025-05-12T09:06:01"/>
        <d v="2025-05-11T01:09:52"/>
        <d v="2025-05-11T01:08:35"/>
        <d v="2025-05-11T01:04:40"/>
        <d v="2025-05-11T01:03:32"/>
        <d v="2025-05-11T01:02:26"/>
        <d v="2025-05-11T01:01:43"/>
        <d v="2025-05-10T15:52:37"/>
        <d v="2025-05-10T15:14:03"/>
        <d v="2025-05-10T15:00:36"/>
        <d v="2025-05-10T14:59:40"/>
        <d v="2025-05-10T14:58:36"/>
        <d v="2025-05-08T18:05:54"/>
        <d v="2025-05-08T17:37:16"/>
        <d v="2025-05-08T17:31:39"/>
        <d v="2025-05-08T17:31:11"/>
        <d v="2025-05-08T17:28:59"/>
        <d v="2025-05-07T19:38:15"/>
        <d v="2025-05-07T19:35:15"/>
        <d v="2025-05-07T19:32:14"/>
        <d v="2025-05-07T19:31:19"/>
        <d v="2025-05-07T10:16:03"/>
        <d v="2025-05-07T10:15:34"/>
        <d v="2025-05-07T10:14:55"/>
        <d v="2025-05-07T10:01:42"/>
        <d v="2025-05-07T09:57:42"/>
        <d v="2025-05-06T03:27:50"/>
        <d v="2025-05-05T23:46:55"/>
        <d v="2025-05-05T23:46:31"/>
        <d v="2025-05-05T08:38:13"/>
        <d v="2025-05-05T08:37:23"/>
        <d v="2025-05-05T08:36:22"/>
        <d v="2025-05-05T08:35:39"/>
        <d v="2025-05-05T08:35:20"/>
        <d v="2025-05-05T08:33:23"/>
        <d v="2025-05-05T08:32:35"/>
        <d v="2025-05-05T08:21:59"/>
        <d v="2025-05-05T08:20:49"/>
        <d v="2025-05-01T14:18:49"/>
        <d v="2025-05-01T14:17:56"/>
        <d v="2025-05-01T14:17:29"/>
        <d v="2025-05-01T14:17:06"/>
        <d v="2025-05-01T14:13:23"/>
        <d v="2025-04-29T14:06:55"/>
        <d v="2025-04-29T14:06:38"/>
        <d v="2025-04-29T14:05:34"/>
        <d v="2025-04-29T13:48:33"/>
        <d v="2025-04-29T07:45:42"/>
        <d v="2025-04-29T07:44:17"/>
        <d v="2025-04-29T07:43:08"/>
        <d v="2025-04-29T07:42:21"/>
        <d v="2025-04-28T06:12:44"/>
        <d v="2025-04-26T18:14:06"/>
        <d v="2025-04-26T18:12:11"/>
        <d v="2025-04-26T13:03:24"/>
        <d v="2025-04-26T11:57:55"/>
        <d v="2025-04-26T11:56:55"/>
        <d v="2025-04-26T08:33:47"/>
        <d v="2025-04-26T06:41:16"/>
        <d v="2025-04-26T03:34:32"/>
        <d v="2025-04-25T11:18:17"/>
        <d v="2025-04-25T11:15:11"/>
        <d v="2025-04-25T11:14:41"/>
        <d v="2025-04-25T11:10:17"/>
        <d v="2025-04-25T11:09:49"/>
        <d v="2025-04-25T11:09:19"/>
        <d v="2025-04-25T11:08:44"/>
        <d v="2025-04-25T11:06:28"/>
        <d v="2025-04-25T10:52:12"/>
        <d v="2025-04-25T10:51:46"/>
        <d v="2025-04-25T10:51:23"/>
        <d v="2025-04-25T10:50:34"/>
        <d v="2025-04-25T10:49:49"/>
        <d v="2025-04-24T19:44:32"/>
        <d v="2025-04-24T19:41:44"/>
        <d v="2025-04-24T16:29:03"/>
        <d v="2025-04-24T16:23:35"/>
        <d v="2025-04-24T15:13:02"/>
        <d v="2025-04-24T15:12:43"/>
        <d v="2025-04-24T15:11:35"/>
        <d v="2025-04-24T15:10:19"/>
        <d v="2025-04-24T15:09:26"/>
        <d v="2025-04-24T14:58:00"/>
        <d v="2025-04-24T14:56:41"/>
        <d v="2025-04-24T14:55:05"/>
        <d v="2025-04-24T14:54:11"/>
        <d v="2025-04-24T14:52:19"/>
        <d v="2025-04-24T14:50:37"/>
        <d v="2025-04-24T14:44:52"/>
        <d v="2025-04-24T14:43:31"/>
        <d v="2025-04-24T14:42:38"/>
        <d v="2025-04-24T14:38:10"/>
        <d v="2025-04-24T14:35:26"/>
        <d v="2025-04-24T13:22:09"/>
        <d v="2025-04-24T13:18:09"/>
        <d v="2025-04-24T13:17:34"/>
        <d v="2025-04-24T13:16:59"/>
        <d v="2025-04-24T13:16:30"/>
        <d v="2025-04-24T13:15:20"/>
        <d v="2025-04-24T07:38:25"/>
        <d v="2025-04-23T19:32:43"/>
        <d v="2025-04-23T19:28:40"/>
        <d v="2025-04-23T19:28:00"/>
        <d v="2025-04-23T19:27:10"/>
        <d v="2025-04-23T19:25:40"/>
        <d v="2025-04-23T17:49:14"/>
        <d v="2025-04-23T17:47:49"/>
        <d v="2025-04-23T05:04:06"/>
        <d v="2025-04-23T05:03:12"/>
        <d v="2025-04-23T05:01:14"/>
        <d v="2025-04-23T04:59:49"/>
        <d v="2025-04-23T04:59:04"/>
        <d v="2025-04-23T04:58:08"/>
        <d v="2025-04-23T04:56:24"/>
        <d v="2025-04-23T04:55:01"/>
        <d v="2025-04-23T04:54:13"/>
        <d v="2025-04-22T04:03:10"/>
        <d v="2025-04-20T01:41:29"/>
        <d v="2025-04-20T01:40:16"/>
        <d v="2025-04-20T01:36:24"/>
        <d v="2025-04-19T19:37:00"/>
        <d v="2025-04-19T06:41:50"/>
        <d v="2025-04-19T06:39:29"/>
        <d v="2025-04-16T10:50:16"/>
        <d v="2025-04-15T07:32:47"/>
        <d v="2025-04-14T18:08:16"/>
        <d v="2025-04-11T20:04:58"/>
        <d v="2025-04-09T16:00:01"/>
        <d v="2025-04-09T15:59:39"/>
        <d v="2025-04-08T10:13:44"/>
        <d v="2025-04-08T10:11:35"/>
        <d v="2025-04-08T10:11:14"/>
        <d v="2025-04-08T10:10:27"/>
        <d v="2025-04-07T13:41:38"/>
        <d v="2025-04-07T13:39:53"/>
        <d v="2025-04-07T13:39:07"/>
        <d v="2025-04-05T22:45:42"/>
        <d v="2025-04-05T22:42:58"/>
        <d v="2025-04-05T22:38:05"/>
        <d v="2025-04-05T22:36:37"/>
        <d v="2025-04-05T22:35:45"/>
        <d v="2025-04-05T22:33:44"/>
        <d v="2025-04-05T22:33:19"/>
        <d v="2025-04-05T22:30:03"/>
        <d v="2025-04-03T13:31:26"/>
        <d v="2025-04-03T13:29:24"/>
        <d v="2025-04-03T13:28:53"/>
        <d v="2025-04-03T13:27:56"/>
        <d v="2025-04-03T08:49:22"/>
        <d v="2025-04-02T20:09:46"/>
        <d v="2025-04-01T04:56:55"/>
        <d v="2025-04-01T04:54:59"/>
        <d v="2025-03-31T18:53:35"/>
        <d v="2025-03-31T18:52:20"/>
        <d v="2025-03-31T18:50:58"/>
        <d v="2025-03-31T17:37:14"/>
        <d v="2025-03-29T18:54:36"/>
        <d v="2025-03-27T06:56:14"/>
        <d v="2025-03-26T21:00:09"/>
        <d v="2025-03-26T20:56:47"/>
        <d v="2025-03-26T20:56:08"/>
        <d v="2025-03-24T06:10:57"/>
        <d v="2025-03-24T06:03:11"/>
        <d v="2025-03-23T00:07:01"/>
        <d v="2025-03-23T00:06:11"/>
        <d v="2025-03-23T00:05:33"/>
        <d v="2025-03-21T22:10:06"/>
        <d v="2025-03-21T22:09:24"/>
        <d v="2025-03-21T22:04:55"/>
        <d v="2025-03-21T21:58:39"/>
        <d v="2025-03-20T21:59:59"/>
        <d v="2025-03-20T21:59:11"/>
        <d v="2025-03-20T21:58:18"/>
        <d v="2025-03-20T21:52:46"/>
        <d v="2025-03-20T21:51:44"/>
        <d v="2025-03-20T21:51:06"/>
        <d v="2025-03-20T21:50:01"/>
        <d v="2025-03-20T00:34:01"/>
        <d v="2025-03-20T00:33:14"/>
        <d v="2025-03-18T08:19:42"/>
        <d v="2025-03-18T08:05:59"/>
        <d v="2025-03-18T08:00:12"/>
        <d v="2025-03-15T07:37:51"/>
        <d v="2025-03-14T17:35:31"/>
        <d v="2025-03-12T10:07:09"/>
        <d v="2025-03-12T10:00:12"/>
        <d v="2025-03-12T09:59:16"/>
        <d v="2025-03-12T09:58:02"/>
        <d v="2025-03-12T09:57:04"/>
        <d v="2025-03-12T09:55:54"/>
        <d v="2025-03-12T09:55:12"/>
        <d v="2025-03-12T09:54:11"/>
        <d v="2025-03-11T18:40:14"/>
        <d v="2025-03-11T12:39:37"/>
        <d v="2025-03-05T19:52:50"/>
        <d v="2025-03-05T19:51:27"/>
        <d v="2025-03-05T19:50:48"/>
        <d v="2025-03-05T19:27:47"/>
        <d v="2025-03-03T16:32:22"/>
        <d v="2025-03-03T16:31:06"/>
        <d v="2025-03-03T16:29:59"/>
        <d v="2025-03-03T16:28:44"/>
        <d v="2025-03-03T16:27:21"/>
        <d v="2025-02-25T04:19:55"/>
        <d v="2025-02-25T02:06:32"/>
        <d v="2025-02-25T02:02:18"/>
        <d v="2025-02-25T01:59:41"/>
        <d v="2025-02-25T01:58:50"/>
        <d v="2025-02-24T19:36:14"/>
        <d v="2025-02-22T16:16:56"/>
        <d v="2025-02-22T15:58:55"/>
        <d v="2025-02-22T15:56:43"/>
        <d v="2025-02-22T15:56:02"/>
        <d v="2025-02-22T15:55:11"/>
        <d v="2025-02-22T15:49:57"/>
        <d v="2025-02-20T09:29:56"/>
        <d v="2025-02-20T09:25:07"/>
        <d v="2025-02-20T04:33:52"/>
        <d v="2025-02-14T10:52:37"/>
        <d v="2025-02-14T10:50:23"/>
        <d v="2025-02-14T10:46:03"/>
        <d v="2025-02-14T10:43:21"/>
        <d v="2025-02-14T10:42:42"/>
        <d v="2025-02-14T10:41:25"/>
        <d v="2025-02-14T10:40:24"/>
        <d v="2025-02-14T08:26:09"/>
        <d v="2025-02-14T07:24:47"/>
        <d v="2025-02-14T05:41:26"/>
        <d v="2025-02-14T05:39:47"/>
        <d v="2025-02-08T13:42:25"/>
        <d v="2025-02-08T13:33:34"/>
        <d v="2025-02-08T13:33:02"/>
        <d v="2025-02-08T13:31:56"/>
        <d v="2025-02-08T13:30:42"/>
        <d v="2025-02-04T06:06:19"/>
        <d v="2025-02-04T06:05:02"/>
        <d v="2025-01-31T13:13:10"/>
        <d v="2025-01-31T13:12:15"/>
        <d v="2025-01-31T10:42:46"/>
        <d v="2025-01-31T10:42:17"/>
        <d v="2025-01-29T20:08:58"/>
        <d v="2025-01-29T19:59:23"/>
        <d v="2025-01-29T19:58:45"/>
        <d v="2025-01-29T19:58:20"/>
        <d v="2025-01-24T21:28:48"/>
        <d v="2025-01-23T01:06:58"/>
        <d v="2025-01-23T01:04:43"/>
        <d v="2025-01-23T01:04:08"/>
        <d v="2025-01-23T01:02:52"/>
        <d v="2025-01-23T01:02:01"/>
        <d v="2025-01-23T01:01:03"/>
        <d v="2025-01-21T17:16:30"/>
        <d v="2025-01-20T10:48:27"/>
        <d v="2025-01-20T10:47:15"/>
        <d v="2025-01-20T10:45:21"/>
        <d v="2025-01-17T04:11:48"/>
        <d v="2025-01-16T18:55:57"/>
        <d v="2025-01-16T18:55:21"/>
        <d v="2025-01-11T13:11:49"/>
        <d v="2025-01-11T10:50:04"/>
        <d v="2025-01-11T10:49:18"/>
        <d v="2025-01-11T10:47:51"/>
        <d v="2025-01-11T06:39:13"/>
        <d v="2025-01-11T06:37:28"/>
        <d v="2025-01-10T07:39:48"/>
        <d v="2025-01-10T07:17:29"/>
        <d v="2025-01-10T07:14:19"/>
        <d v="2025-01-10T07:04:00"/>
        <d v="2025-01-10T07:03:41"/>
        <d v="2025-01-08T20:01:57"/>
        <d v="2025-01-08T19:58:52"/>
        <d v="2025-01-08T19:58:25"/>
        <d v="2025-01-08T19:57:22"/>
        <m/>
        <d v="2026-12-02T05:24:05" u="1"/>
        <d v="2026-12-02T05:23:10" u="1"/>
        <d v="2026-12-02T05:21:17" u="1"/>
        <d v="2026-12-02T05:18:15" u="1"/>
        <d v="2026-12-02T05:15:06" u="1"/>
        <d v="2026-12-02T05:02:52" u="1"/>
        <d v="2026-11-02T00:58:35" u="1"/>
        <d v="2026-09-02T06:02:58" u="1"/>
        <d v="2026-09-02T06:02:25" u="1"/>
        <d v="2026-09-02T05:15:06" u="1"/>
        <d v="2026-09-02T02:40:06" u="1"/>
        <d v="2026-09-02T02:38:33" u="1"/>
        <d v="2026-09-02T02:33:25" u="1"/>
        <d v="2026-09-02T02:28:23" u="1"/>
        <d v="2026-09-02T02:05:17" u="1"/>
        <d v="2026-09-02T01:59:16" u="1"/>
        <d v="2026-09-02T01:51:39" u="1"/>
        <d v="2026-08-02T09:01:42" u="1"/>
        <d v="2026-07-02T11:53:56" u="1"/>
        <d v="2026-07-02T07:25:18" u="1"/>
        <d v="2026-07-02T07:24:53" u="1"/>
        <d v="2026-07-02T07:23:09" u="1"/>
        <d v="2026-07-02T07:21:53" u="1"/>
        <d v="2026-07-02T07:21:23" u="1"/>
        <d v="2026-07-02T07:10:48" u="1"/>
        <d v="2026-07-02T06:44:37" u="1"/>
        <d v="2026-07-02T06:43:42" u="1"/>
        <d v="2026-04-02T12:41:40" u="1"/>
        <d v="2026-04-02T12:35:27" u="1"/>
        <d v="2026-04-02T12:33:03" u="1"/>
        <d v="2026-04-02T12:03:28" u="1"/>
        <d v="2026-03-02T18:17:53" u="1"/>
        <d v="2026-03-02T18:16:56" u="1"/>
        <d v="2026-03-02T16:18:23" u="1"/>
        <d v="2026-03-02T16:16:41" u="1"/>
        <d v="2026-03-02T16:15:24" u="1"/>
        <d v="2026-03-02T16:12:57" u="1"/>
        <d v="2026-03-02T16:10:52" u="1"/>
        <d v="2026-03-02T16:08:35" u="1"/>
        <d v="2026-03-02T01:56:55" u="1"/>
        <d v="2026-03-02T01:53:55" u="1"/>
      </sharedItems>
      <fieldGroup par="25"/>
    </cacheField>
    <cacheField name="Item name/Service Description" numFmtId="0">
      <sharedItems containsBlank="1"/>
    </cacheField>
    <cacheField name="Service/item category" numFmtId="0">
      <sharedItems containsBlank="1" count="9">
        <s v="General Admin"/>
        <s v="Layers - SET 4"/>
        <s v="Layers - SET 3"/>
        <s v="Layers - SET 2"/>
        <s v="Layers - SET 1"/>
        <s v="Construction"/>
        <s v="Broiler - Set B"/>
        <s v="Broiler - SET A"/>
        <m/>
      </sharedItems>
    </cacheField>
    <cacheField name="Select  Set Categories" numFmtId="0">
      <sharedItems containsBlank="1" count="5">
        <m/>
        <s v="Health &amp; Nutrition"/>
        <s v="Marketing &amp; Distribution"/>
        <s v="Labor"/>
        <s v="Assets"/>
      </sharedItems>
    </cacheField>
    <cacheField name="Select General Category" numFmtId="0">
      <sharedItems containsBlank="1" count="9">
        <s v="Health &amp; Nutrition"/>
        <m/>
        <s v="Utilities &amp; Operations"/>
        <s v="Labor &amp; Staffing"/>
        <s v="Assets"/>
        <s v="Maintenance &amp; Equipment"/>
        <s v="Construction"/>
        <s v="Financial &amp; Overheads"/>
        <s v="Marketing &amp; Distribution"/>
      </sharedItems>
    </cacheField>
    <cacheField name="Select Project" numFmtId="0">
      <sharedItems containsNonDate="0" containsString="0" containsBlank="1"/>
    </cacheField>
    <cacheField name="Health &amp; Nutrition" numFmtId="0">
      <sharedItems containsBlank="1"/>
    </cacheField>
    <cacheField name="Marketing &amp; Distribution" numFmtId="0">
      <sharedItems containsBlank="1"/>
    </cacheField>
    <cacheField name="Assets" numFmtId="0">
      <sharedItems containsBlank="1"/>
    </cacheField>
    <cacheField name="Labor" numFmtId="0">
      <sharedItems containsBlank="1"/>
    </cacheField>
    <cacheField name="Utilities &amp; Operations" numFmtId="0">
      <sharedItems containsBlank="1"/>
    </cacheField>
    <cacheField name="Quantity" numFmtId="0">
      <sharedItems containsString="0" containsBlank="1" containsNumber="1" containsInteger="1" minValue="1" maxValue="1500"/>
    </cacheField>
    <cacheField name="Unit Price" numFmtId="0">
      <sharedItems containsString="0" containsBlank="1" containsNumber="1" minValue="0.8" maxValue="32000"/>
    </cacheField>
    <cacheField name="Amount Paid" numFmtId="0">
      <sharedItems containsString="0" containsBlank="1" containsNumber="1" minValue="5" maxValue="41000"/>
    </cacheField>
    <cacheField name="TOTAL(AUTO)" numFmtId="0">
      <sharedItems containsString="0" containsBlank="1" containsNumber="1" minValue="5" maxValue="41000"/>
    </cacheField>
    <cacheField name="Transaction Date" numFmtId="0">
      <sharedItems containsDate="1" containsBlank="1" containsMixedTypes="1" minDate="2025-08-20T00:00:00" maxDate="2026-11-03T00:00:00"/>
    </cacheField>
    <cacheField name="Select Category" numFmtId="0">
      <sharedItems containsNonDate="0" containsString="0" containsBlank="1"/>
    </cacheField>
    <cacheField name="Maintenance &amp; Equipment" numFmtId="0">
      <sharedItems containsBlank="1"/>
    </cacheField>
    <cacheField name="Labor &amp; Staffing" numFmtId="0">
      <sharedItems containsBlank="1"/>
    </cacheField>
    <cacheField name="Financial &amp; Overheads" numFmtId="0">
      <sharedItems containsBlank="1"/>
    </cacheField>
    <cacheField name="Column 3" numFmtId="0">
      <sharedItems containsDate="1" containsMixedTypes="1" minDate="2026-02-01T00:00:00" maxDate="2026-02-02T00:00:00"/>
    </cacheField>
    <cacheField name="Column 7" numFmtId="0">
      <sharedItems containsNonDate="0" containsString="0" containsBlank="1"/>
    </cacheField>
    <cacheField name="Column 2" numFmtId="0">
      <sharedItems/>
    </cacheField>
    <cacheField name="Months (Timestamp)" numFmtId="0" databaseField="0">
      <fieldGroup base="0">
        <rangePr groupBy="months" startDate="2025-01-08T19:57:22" endDate="2026-02-12T05:02:52"/>
        <groupItems count="14">
          <s v="&lt;1/8/2025"/>
          <s v="Jan"/>
          <s v="Feb"/>
          <s v="Mar"/>
          <s v="Apr"/>
          <s v="May"/>
          <s v="Jun"/>
          <s v="Jul"/>
          <s v="Aug"/>
          <s v="Sep"/>
          <s v="Oct"/>
          <s v="Nov"/>
          <s v="Dec"/>
          <s v="&gt;2/12/2026"/>
        </groupItems>
      </fieldGroup>
    </cacheField>
    <cacheField name="Quarters (Timestamp)" numFmtId="0" databaseField="0">
      <fieldGroup base="0">
        <rangePr groupBy="quarters" startDate="2025-01-08T19:57:22" endDate="2026-02-12T05:02:52"/>
        <groupItems count="6">
          <s v="&lt;1/8/2025"/>
          <s v="Qtr1"/>
          <s v="Qtr2"/>
          <s v="Qtr3"/>
          <s v="Qtr4"/>
          <s v="&gt;2/12/2026"/>
        </groupItems>
      </fieldGroup>
    </cacheField>
    <cacheField name="Years (Timestamp)" numFmtId="0" databaseField="0">
      <fieldGroup base="0">
        <rangePr groupBy="years" startDate="2025-01-08T19:57:22" endDate="2026-02-12T05:02:52"/>
        <groupItems count="4">
          <s v="&lt;1/8/2025"/>
          <s v="2025"/>
          <s v="2026"/>
          <s v="&gt;2/12/2026"/>
        </groupItems>
      </fieldGroup>
    </cacheField>
  </cacheFields>
  <extLst>
    <ext xmlns:x14="http://schemas.microsoft.com/office/spreadsheetml/2009/9/main" uri="{725AE2AE-9491-48be-B2B4-4EB974FC3084}">
      <x14:pivotCacheDefinition pivotCacheId="56487302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rcy Tetteh" refreshedDate="46065.601620486108" createdVersion="8" refreshedVersion="8" minRefreshableVersion="3" recordCount="1829" xr:uid="{ED5A853A-66FC-442D-8DF0-7C83E0A2F478}">
  <cacheSource type="worksheet">
    <worksheetSource name="Sales_entry"/>
  </cacheSource>
  <cacheFields count="15">
    <cacheField name="Timestamp" numFmtId="0">
      <sharedItems containsNonDate="0" containsDate="1" containsString="0" containsBlank="1" minDate="2025-01-06T12:39:42" maxDate="2026-12-02T05:29:06"/>
    </cacheField>
    <cacheField name="Date" numFmtId="0">
      <sharedItems containsNonDate="0" containsDate="1" containsString="0" containsBlank="1" minDate="2025-01-01T00:00:00" maxDate="2026-11-03T00:00:00" count="384">
        <d v="2026-02-11T00:00:00"/>
        <d v="2026-02-10T00:00:00"/>
        <d v="2026-02-09T00:00:00"/>
        <d v="2026-02-08T00:00:00"/>
        <d v="2026-02-07T00:00:00"/>
        <d v="2026-02-06T00:00:00"/>
        <d v="2026-02-05T00:00:00"/>
        <d v="2026-02-04T00:00:00"/>
        <d v="2026-02-03T00:00:00"/>
        <d v="2026-02-02T00:00:00"/>
        <d v="2026-02-01T00:00:00"/>
        <d v="2026-01-31T00:00:00"/>
        <d v="2026-01-30T00:00:00"/>
        <d v="2026-01-28T00:00:00"/>
        <d v="2026-01-27T00:00:00"/>
        <d v="2026-01-26T00:00:00"/>
        <d v="2026-01-25T00:00:00"/>
        <d v="2026-01-24T00:00:00"/>
        <d v="2026-01-23T00:00:00"/>
        <d v="2026-01-22T00:00:00"/>
        <d v="2026-01-21T00:00:00"/>
        <d v="2026-01-20T00:00:00"/>
        <d v="2026-01-19T00:00:00"/>
        <d v="2026-01-18T00:00:00"/>
        <d v="2026-01-17T00:00:00"/>
        <d v="2026-01-15T00:00:00"/>
        <d v="2026-01-14T00:00:00"/>
        <d v="2026-01-13T00:00:00"/>
        <d v="2026-01-12T00:00:00"/>
        <d v="2026-01-11T00:00:00"/>
        <d v="2026-01-10T00:00:00"/>
        <d v="2026-01-09T00:00:00"/>
        <d v="2026-01-08T00:00:00"/>
        <d v="2026-01-07T00:00:00"/>
        <d v="2026-01-06T00:00:00"/>
        <d v="2026-01-05T00:00:00"/>
        <d v="2026-01-04T00:00:00"/>
        <d v="2026-01-02T00:00:00"/>
        <d v="2025-12-31T00:00:00"/>
        <d v="2025-12-30T00:00:00"/>
        <d v="2025-12-29T00:00:00"/>
        <d v="2025-12-28T00:00:00"/>
        <d v="2025-12-26T00:00:00"/>
        <d v="2025-12-25T00:00:00"/>
        <d v="2025-12-24T00:00:00"/>
        <d v="2025-12-23T00:00:00"/>
        <d v="2025-12-22T00:00:00"/>
        <d v="2025-12-21T00:00:00"/>
        <d v="2025-12-20T00:00:00"/>
        <d v="2025-12-19T00:00:00"/>
        <d v="2025-12-18T00:00:00"/>
        <d v="2025-12-16T00:00:00"/>
        <d v="2025-12-15T00:00:00"/>
        <d v="2025-12-14T00:00:00"/>
        <d v="2025-12-13T00:00:00"/>
        <d v="2025-12-12T00:00:00"/>
        <d v="2025-12-11T00:00:00"/>
        <d v="2025-12-10T00:00:00"/>
        <d v="2025-12-09T00:00:00"/>
        <d v="2025-12-08T00:00:00"/>
        <d v="2025-12-07T00:00:00"/>
        <d v="2025-12-06T00:00:00"/>
        <d v="2025-12-05T00:00:00"/>
        <d v="2025-12-04T00:00:00"/>
        <d v="2025-12-03T00:00:00"/>
        <d v="2025-12-02T00:00:00"/>
        <d v="2025-12-01T00:00:00"/>
        <d v="2025-11-30T00:00:00"/>
        <d v="2025-11-29T00:00:00"/>
        <d v="2025-11-27T00:00:00"/>
        <d v="2025-11-26T00:00:00"/>
        <d v="2025-11-25T00:00:00"/>
        <d v="2025-11-24T00:00:00"/>
        <d v="2025-11-23T00:00:00"/>
        <d v="2025-11-22T00:00:00"/>
        <d v="2025-11-21T00:00:00"/>
        <d v="2025-11-20T00:00:00"/>
        <d v="2025-11-19T00:00:00"/>
        <d v="2025-11-18T00:00:00"/>
        <d v="2025-11-17T00:00:00"/>
        <d v="2025-11-16T00:00:00"/>
        <d v="2025-11-14T00:00:00"/>
        <d v="2025-11-13T00:00:00"/>
        <d v="2025-11-12T00:00:00"/>
        <d v="2025-11-11T00:00:00"/>
        <d v="2025-11-09T00:00:00"/>
        <d v="2025-11-08T00:00:00"/>
        <d v="2025-11-07T00:00:00"/>
        <d v="2025-11-05T00:00:00"/>
        <d v="2025-11-04T00:00:00"/>
        <d v="2025-11-03T00:00:00"/>
        <d v="2025-11-02T00:00:00"/>
        <d v="2025-11-01T00:00:00"/>
        <d v="2025-10-31T00:00:00"/>
        <d v="2025-10-30T00:00:00"/>
        <d v="2025-10-28T00:00:00"/>
        <d v="2025-10-27T00:00:00"/>
        <d v="2025-10-26T00:00:00"/>
        <d v="2025-10-25T00:00:00"/>
        <d v="2025-10-24T00:00:00"/>
        <d v="2025-10-23T00:00:00"/>
        <d v="2025-10-22T00:00:00"/>
        <d v="2025-10-21T00:00:00"/>
        <d v="2025-10-20T00:00:00"/>
        <d v="2025-10-19T00:00:00"/>
        <d v="2025-10-18T00:00:00"/>
        <d v="2025-10-17T00:00:00"/>
        <d v="2025-10-16T00:00:00"/>
        <d v="2025-10-15T00:00:00"/>
        <d v="2025-10-14T00:00:00"/>
        <d v="2025-10-13T00:00:00"/>
        <d v="2025-10-12T00:00:00"/>
        <d v="2025-10-11T00:00:00"/>
        <d v="2025-10-09T00:00:00"/>
        <d v="2025-10-08T00:00:00"/>
        <d v="2025-10-07T00:00:00"/>
        <d v="2025-10-06T00:00:00"/>
        <d v="2025-10-05T00:00:00"/>
        <d v="2025-10-04T00:00:00"/>
        <d v="2025-10-03T00:00:00"/>
        <d v="2025-10-02T00:00:00"/>
        <d v="2025-10-01T00:00:00"/>
        <d v="2025-09-30T00:00:00"/>
        <d v="2025-09-29T00:00:00"/>
        <d v="2025-09-28T00:00:00"/>
        <d v="2025-09-27T00:00:00"/>
        <d v="2025-09-26T00:00:00"/>
        <d v="2025-09-25T00:00:00"/>
        <d v="2025-09-24T00:00:00"/>
        <d v="2025-09-23T00:00:00"/>
        <d v="2025-09-22T00:00:00"/>
        <d v="2025-09-21T00:00:00"/>
        <d v="2025-09-20T00:00:00"/>
        <d v="2025-09-19T00:00:00"/>
        <d v="2025-09-18T00:00:00"/>
        <d v="2025-09-17T00:00:00"/>
        <d v="2025-09-16T00:00:00"/>
        <d v="2025-09-15T00:00:00"/>
        <d v="2025-09-14T00:00:00"/>
        <d v="2025-09-13T00:00:00"/>
        <d v="2025-09-12T00:00:00"/>
        <d v="2025-09-11T00:00:00"/>
        <d v="2025-09-10T00:00:00"/>
        <d v="2025-09-09T00:00:00"/>
        <d v="2025-09-08T00:00:00"/>
        <d v="2025-09-07T00:00:00"/>
        <d v="2025-09-06T00:00:00"/>
        <d v="2025-09-05T00:00:00"/>
        <d v="2025-09-04T00:00:00"/>
        <d v="2025-09-03T00:00:00"/>
        <d v="2025-09-02T00:00:00"/>
        <d v="2025-09-01T00:00:00"/>
        <d v="2025-08-31T00:00:00"/>
        <d v="2025-08-30T00:00:00"/>
        <d v="2025-08-29T00:00:00"/>
        <d v="2025-08-28T00:00:00"/>
        <d v="2025-08-27T00:00:00"/>
        <d v="2025-08-26T00:00:00"/>
        <d v="2025-08-25T00:00:00"/>
        <d v="2025-08-24T00:00:00"/>
        <d v="2025-08-23T00:00:00"/>
        <d v="2025-08-22T00:00:00"/>
        <d v="2025-08-21T00:00:00"/>
        <d v="2025-08-20T00:00:00"/>
        <d v="2025-08-19T00:00:00"/>
        <d v="2025-08-18T00:00:00"/>
        <d v="2025-08-17T00:00:00"/>
        <d v="2025-08-16T00:00:00"/>
        <d v="2025-08-15T00:00:00"/>
        <d v="2025-08-14T00:00:00"/>
        <d v="2025-08-13T00:00:00"/>
        <d v="2025-08-12T00:00:00"/>
        <d v="2025-08-11T00:00:00"/>
        <d v="2025-08-10T00:00:00"/>
        <d v="2025-08-08T00:00:00"/>
        <d v="2025-08-07T00:00:00"/>
        <d v="2025-08-06T00:00:00"/>
        <d v="2025-08-05T00:00:00"/>
        <d v="2025-08-04T00:00:00"/>
        <d v="2025-08-03T00:00:00"/>
        <d v="2025-08-01T00:00:00"/>
        <d v="2025-07-31T00:00:00"/>
        <d v="2025-07-30T00:00:00"/>
        <d v="2025-07-29T00:00:00"/>
        <d v="2025-07-28T00:00:00"/>
        <d v="2025-07-27T00:00:00"/>
        <d v="2025-07-26T00:00:00"/>
        <d v="2025-07-25T00:00:00"/>
        <d v="2025-07-24T00:00:00"/>
        <d v="2025-07-23T00:00:00"/>
        <d v="2025-07-22T00:00:00"/>
        <d v="2025-07-21T00:00:00"/>
        <d v="2025-07-20T00:00:00"/>
        <d v="2025-07-19T00:00:00"/>
        <d v="2025-07-18T00:00:00"/>
        <d v="2025-07-17T00:00:00"/>
        <d v="2025-07-16T00:00:00"/>
        <d v="2025-07-15T00:00:00"/>
        <d v="2025-07-14T00:00:00"/>
        <d v="2025-07-13T00:00:00"/>
        <d v="2025-07-12T00:00:00"/>
        <d v="2025-07-11T00:00:00"/>
        <d v="2025-07-10T00:00:00"/>
        <d v="2025-07-09T00:00:00"/>
        <d v="2025-07-08T00:00:00"/>
        <d v="2025-07-07T00:00:00"/>
        <d v="2025-07-06T00:00:00"/>
        <d v="2025-07-05T00:00:00"/>
        <d v="2025-07-04T00:00:00"/>
        <d v="2025-07-03T00:00:00"/>
        <d v="2025-07-02T00:00:00"/>
        <d v="2025-07-01T00:00:00"/>
        <d v="2025-06-30T00:00:00"/>
        <d v="2025-06-29T00:00:00"/>
        <d v="2025-06-28T00:00:00"/>
        <d v="2025-06-27T00:00:00"/>
        <d v="2025-06-26T00:00:00"/>
        <d v="2025-06-25T00:00:00"/>
        <d v="2025-06-24T00:00:00"/>
        <d v="2025-06-23T00:00:00"/>
        <d v="2025-06-22T00:00:00"/>
        <d v="2025-06-21T00:00:00"/>
        <d v="2025-06-20T00:00:00"/>
        <d v="2025-06-19T00:00:00"/>
        <d v="2025-06-18T00:00:00"/>
        <d v="2025-06-17T00:00:00"/>
        <d v="2025-06-16T00:00:00"/>
        <d v="2025-06-15T00:00:00"/>
        <d v="2025-06-14T00:00:00"/>
        <d v="2025-06-13T00:00:00"/>
        <d v="2025-06-12T00:00:00"/>
        <d v="2025-06-11T00:00:00"/>
        <d v="2025-06-10T00:00:00"/>
        <d v="2025-06-09T00:00:00"/>
        <d v="2025-06-08T00:00:00"/>
        <d v="2025-06-07T00:00:00"/>
        <d v="2025-06-06T00:00:00"/>
        <d v="2025-06-05T00:00:00"/>
        <d v="2025-06-04T00:00:00"/>
        <d v="2025-06-03T00:00:00"/>
        <d v="2025-06-02T00:00:00"/>
        <d v="2025-06-01T00:00:00"/>
        <d v="2025-05-30T00:00:00"/>
        <d v="2025-05-29T00:00:00"/>
        <d v="2025-05-28T00:00:00"/>
        <d v="2025-05-27T00:00:00"/>
        <d v="2025-05-26T00:00:00"/>
        <d v="2025-05-25T00:00:00"/>
        <d v="2025-05-24T00:00:00"/>
        <d v="2025-05-23T00:00:00"/>
        <d v="2025-05-22T00:00:00"/>
        <d v="2025-05-21T00:00:00"/>
        <d v="2025-05-20T00:00:00"/>
        <d v="2025-05-18T00:00:00"/>
        <d v="2025-05-17T00:00:00"/>
        <d v="2025-05-16T00:00:00"/>
        <d v="2025-05-15T00:00:00"/>
        <d v="2025-05-13T00:00:00"/>
        <d v="2025-05-12T00:00:00"/>
        <d v="2025-05-11T00:00:00"/>
        <d v="2025-05-09T00:00:00"/>
        <d v="2025-05-08T00:00:00"/>
        <d v="2025-05-07T00:00:00"/>
        <d v="2025-05-06T00:00:00"/>
        <d v="2025-05-05T00:00:00"/>
        <d v="2025-05-04T00:00:00"/>
        <d v="2025-05-02T00:00:00"/>
        <d v="2025-05-01T00:00:00"/>
        <d v="2025-04-30T00:00:00"/>
        <d v="2025-04-28T00:00:00"/>
        <d v="2025-04-27T00:00:00"/>
        <d v="2025-04-26T00:00:00"/>
        <d v="2025-04-24T00:00:00"/>
        <d v="2025-04-23T00:00:00"/>
        <d v="2025-04-21T00:00:00"/>
        <d v="2025-04-20T00:00:00"/>
        <d v="2025-04-19T00:00:00"/>
        <d v="2025-04-18T00:00:00"/>
        <d v="2025-04-17T00:00:00"/>
        <d v="2025-04-16T00:00:00"/>
        <d v="2025-04-15T00:00:00"/>
        <d v="2025-04-14T00:00:00"/>
        <d v="2025-04-13T00:00:00"/>
        <d v="2025-04-12T00:00:00"/>
        <d v="2025-04-11T00:00:00"/>
        <d v="2025-04-10T00:00:00"/>
        <d v="2025-04-09T00:00:00"/>
        <d v="2025-04-08T00:00:00"/>
        <d v="2025-04-07T00:00:00"/>
        <d v="2025-04-06T00:00:00"/>
        <d v="2025-04-05T00:00:00"/>
        <d v="2025-04-04T00:00:00"/>
        <d v="2025-04-03T00:00:00"/>
        <d v="2025-04-02T00:00:00"/>
        <d v="2025-04-01T00:00:00"/>
        <d v="2025-03-31T00:00:00"/>
        <d v="2025-03-30T00:00:00"/>
        <d v="2025-03-29T00:00:00"/>
        <d v="2025-03-28T00:00:00"/>
        <d v="2025-03-27T00:00:00"/>
        <d v="2025-03-25T00:00:00"/>
        <d v="2025-03-24T00:00:00"/>
        <d v="2025-03-23T00:00:00"/>
        <d v="2025-03-22T00:00:00"/>
        <d v="2025-03-21T00:00:00"/>
        <d v="2025-03-20T00:00:00"/>
        <d v="2025-03-19T00:00:00"/>
        <d v="2025-03-18T00:00:00"/>
        <d v="2025-03-16T00:00:00"/>
        <d v="2025-03-15T00:00:00"/>
        <d v="2025-03-14T00:00:00"/>
        <d v="2025-03-13T00:00:00"/>
        <d v="2025-03-11T00:00:00"/>
        <d v="2025-03-09T00:00:00"/>
        <d v="2025-03-08T00:00:00"/>
        <d v="2025-03-07T00:00:00"/>
        <d v="2025-03-06T00:00:00"/>
        <d v="2025-03-05T00:00:00"/>
        <d v="2025-03-04T00:00:00"/>
        <d v="2025-03-02T00:00:00"/>
        <d v="2025-02-28T00:00:00"/>
        <d v="2025-02-27T00:00:00"/>
        <d v="2025-02-25T00:00:00"/>
        <d v="2025-02-24T00:00:00"/>
        <d v="2025-02-23T00:00:00"/>
        <d v="2025-02-21T00:00:00"/>
        <d v="2025-02-20T00:00:00"/>
        <d v="2025-02-19T00:00:00"/>
        <d v="2025-02-18T00:00:00"/>
        <d v="2025-02-17T00:00:00"/>
        <d v="2025-02-16T00:00:00"/>
        <d v="2025-02-15T00:00:00"/>
        <d v="2025-02-14T00:00:00"/>
        <d v="2025-02-13T00:00:00"/>
        <d v="2025-02-12T00:00:00"/>
        <d v="2025-02-11T00:00:00"/>
        <d v="2025-02-10T00:00:00"/>
        <d v="2025-02-09T00:00:00"/>
        <d v="2025-02-08T00:00:00"/>
        <d v="2025-02-07T00:00:00"/>
        <d v="2025-02-06T00:00:00"/>
        <d v="2025-02-04T00:00:00"/>
        <d v="2025-02-03T00:00:00"/>
        <d v="2025-02-02T00:00:00"/>
        <d v="2025-01-31T00:00:00"/>
        <d v="2025-01-30T00:00:00"/>
        <d v="2025-01-29T00:00:00"/>
        <d v="2025-01-28T00:00:00"/>
        <d v="2025-01-27T00:00:00"/>
        <d v="2025-01-26T00:00:00"/>
        <d v="2025-01-25T00:00:00"/>
        <d v="2025-01-24T00:00:00"/>
        <d v="2025-01-22T00:00:00"/>
        <d v="2025-01-21T00:00:00"/>
        <d v="2025-01-20T00:00:00"/>
        <d v="2025-01-19T00:00:00"/>
        <d v="2025-01-18T00:00:00"/>
        <d v="2025-01-17T00:00:00"/>
        <d v="2025-01-16T00:00:00"/>
        <d v="2025-01-15T00:00:00"/>
        <d v="2025-01-14T00:00:00"/>
        <d v="2025-01-13T00:00:00"/>
        <d v="2025-01-12T00:00:00"/>
        <d v="2025-01-11T00:00:00"/>
        <d v="2025-01-10T00:00:00"/>
        <d v="2025-01-09T00:00:00"/>
        <d v="2025-01-08T00:00:00"/>
        <d v="2025-01-07T00:00:00"/>
        <d v="2025-01-06T00:00:00"/>
        <d v="2025-01-05T00:00:00"/>
        <d v="2025-01-04T00:00:00"/>
        <d v="2025-01-03T00:00:00"/>
        <d v="2025-01-02T00:00:00"/>
        <d v="2025-01-01T00:00:00"/>
        <m/>
        <d v="2026-11-02T00:00:00" u="1"/>
        <d v="2026-10-02T00:00:00" u="1"/>
        <d v="2026-09-02T00:00:00" u="1"/>
        <d v="2026-08-02T00:00:00" u="1"/>
        <d v="2026-07-02T00:00:00" u="1"/>
        <d v="2026-06-02T00:00:00" u="1"/>
        <d v="2026-05-02T00:00:00" u="1"/>
        <d v="2026-04-02T00:00:00" u="1"/>
        <d v="2026-03-02T00:00:00" u="1"/>
      </sharedItems>
      <fieldGroup par="14"/>
    </cacheField>
    <cacheField name="Customer Name" numFmtId="0">
      <sharedItems containsBlank="1" count="360">
        <s v="Martha Akuorkor"/>
        <s v="Mummy"/>
        <s v="Tei"/>
        <s v="Thasha"/>
        <s v="Mama Becky"/>
        <s v="Sis Maggie"/>
        <s v="Aberkuma North K"/>
        <s v="Ice Block Woman"/>
        <s v="Amelia Kotoku"/>
        <s v="Rev Class Peters"/>
        <s v="Lady Tantra Hill"/>
        <s v="Moda"/>
        <s v="Moda's Tenant"/>
        <s v="Lady"/>
        <s v="Amelia Adabraka"/>
        <s v="Wele House"/>
        <s v="Vanessa"/>
        <s v="Bro DK"/>
        <s v="Ken"/>
        <s v="Deborah Kotoku"/>
        <s v="Joyce Annan"/>
        <s v="Bubiashie Provisions"/>
        <s v="Bubiashie Kenkey"/>
        <s v="Bubiashie Indomie"/>
        <s v="Maame Fante"/>
        <s v="Bro Kofi"/>
        <s v="Dorothy Teshie"/>
        <s v="Bro Kofi "/>
        <s v="Martha Akuokor "/>
        <s v="Vanessa "/>
        <s v="Phyllis Amartey "/>
        <s v="Ant Gina "/>
        <s v="Maa J"/>
        <s v="Bubiashie indomie "/>
        <s v="Bubiashie Kenkey "/>
        <s v="Moses "/>
        <s v="Haajii Anye "/>
        <s v="Deborah Kotoku "/>
        <s v="Afriyie Agric "/>
        <s v="Joyce Annan "/>
        <s v="Sis Maggie "/>
        <s v="Bubiashie "/>
        <s v="Aberkuma North K "/>
        <s v="Lady Tantra Hill "/>
        <s v="Thasha "/>
        <s v="Grandma Sarah "/>
        <s v="Dorcas "/>
        <s v="Agya Atta "/>
        <s v="Indomie seller "/>
        <s v="Pastries Lady "/>
        <s v="Ice block woman "/>
        <s v="Efya Bortey "/>
        <s v="Bubiashie - Percy "/>
        <s v="Vero Wele House "/>
        <s v="Wele House "/>
        <s v="Amelia Adabraka "/>
        <s v="Christiana Attafuah "/>
        <s v="Mummy "/>
        <s v="Osofo Maame "/>
        <s v="Osofo Maame"/>
        <s v="Rush Ladies "/>
        <s v="Dr Nortey "/>
        <s v="Ant Gina"/>
        <s v="Lady Olivia"/>
        <s v="Sakyi "/>
        <s v="Amelia Kotoku "/>
        <s v="Maame Yaa "/>
        <s v="AB Prime "/>
        <s v="Gladys "/>
        <s v="Joseph "/>
        <s v="Ant Lydia"/>
        <s v="Kojo"/>
        <s v="Judith "/>
        <s v="Christiana Kotoku "/>
        <s v="Grandma Mother "/>
        <s v="Osabu "/>
        <s v="Carpenter "/>
        <s v="Osabu"/>
        <s v="Chelsea "/>
        <s v="Bernice Abhlorman "/>
        <s v="Mercy"/>
        <s v="Percy "/>
        <s v="Mr Gyan"/>
        <s v="Tina's Sis Teshie "/>
        <s v="Frank "/>
        <s v="Maa Mercy "/>
        <s v="Osabu Gift"/>
        <s v="Okunka Gift"/>
        <s v="Okunka"/>
        <s v="Sis Vero Wele House "/>
        <s v="Bro Amos "/>
        <s v="Unco "/>
        <s v="Rev Mord Nubuor"/>
        <s v="Dr Percy "/>
        <s v="Bro kwame "/>
        <s v="Kwame okada "/>
        <s v="Rev Class Peters "/>
        <s v="Esther Chicken "/>
        <s v="Mr Wiafe"/>
        <s v="Judith - Sis Esther's sis "/>
        <s v="Sumaila "/>
        <s v="Bernice "/>
        <s v="Mrs Yeboah "/>
        <s v="Maame Dede "/>
        <s v="Damaged Eggs "/>
        <s v="Ant Lydia "/>
        <s v="Uncle Richard "/>
        <s v="Frank"/>
        <s v="Nii Dodoo Bubiashie "/>
        <s v="Baby Mami Kotoku "/>
        <s v="Funeral "/>
        <s v="Naa Dedei "/>
        <s v="Ant Obukuor "/>
        <s v="Enterprise insurance "/>
        <s v="Maa J "/>
        <s v="Bro Kwame's Wife "/>
        <s v="Bernard Kotoku "/>
        <s v="Ant Doris "/>
        <s v="Mama Becky "/>
        <s v="Tei "/>
        <s v="Sis Esther's sis "/>
        <s v="Sister Sheila"/>
        <s v="Broken Eggs "/>
        <s v="Rev Elliott's Mum"/>
        <s v="Adom Sapeiman "/>
        <s v="Yaa Kotoku "/>
        <s v="Aberkuma "/>
        <s v="Tantra Hill "/>
        <s v="Yaa Maame "/>
        <s v="Rush Ladies"/>
        <s v="Mason"/>
        <s v="Sis Lydia Kwashieman"/>
        <s v="Theresa Kotoku "/>
        <s v="Teshie Woman "/>
        <s v="Short Lady Kotoku "/>
        <s v="Sis Augue "/>
        <s v="Pastries Lady"/>
        <s v="Sarah Kweikuma "/>
        <s v="Daddy's boys "/>
        <s v="Maa Dor"/>
        <s v="Elsie LA "/>
        <s v="Elsie LA"/>
        <s v="Afriyie Agric Lady"/>
        <s v="Bro Kofi's Wife"/>
        <s v="Afriyie Agric Lady "/>
        <s v="Tina Omanjor "/>
        <s v="Tina Teshie "/>
        <s v="Bro DK "/>
        <s v="Kwame "/>
        <s v="Sis Kukua"/>
        <s v="Naa Dedei"/>
        <s v="Richard "/>
        <s v="Richard"/>
        <s v="Sherin Agro Age "/>
        <s v="Viren Investor"/>
        <s v="Rodericka Mamprobi"/>
        <s v="Amelia "/>
        <s v="Okesie Kotoku "/>
        <s v="Bubiashie - Percy"/>
        <s v="Afriyie Agric"/>
        <s v="Shirley - Adjiringano "/>
        <s v="Percy Adjiringano "/>
        <s v="Vero Wele House"/>
        <s v="Obukuor "/>
        <s v="Bernice Abhlorman"/>
        <s v="Ice Block Seller"/>
        <s v="Pierro"/>
        <s v="Derrick "/>
        <s v="Broken Eggs"/>
        <s v="Adoley Stickings "/>
        <s v="Emma"/>
        <s v="Robert Mills "/>
        <s v="Theressa kotoku "/>
        <s v="Paa Asare's Mum"/>
        <s v="Mechanic "/>
        <s v="Sawdust Boys"/>
        <s v="Efya Kotoku "/>
        <s v="Efya Bortey"/>
        <s v="Saida"/>
        <s v="Jafaru"/>
        <s v="Baby Mami"/>
        <s v="Haajii Anye"/>
        <s v="Bro Kwame's Wife"/>
        <s v="Maame Dede"/>
        <s v="Cynthia Malata Market "/>
        <s v="Phyllis Amartey"/>
        <s v="Uncle Ato's Brother "/>
        <s v="New Client "/>
        <s v="Dr Nortey"/>
        <s v="Abigail Kotoku "/>
        <s v="Bekma"/>
        <s v="Paah Qhwesi Jnr "/>
        <s v="Paah Qhwesi Jnr"/>
        <s v="Ant Obukuor"/>
        <s v="Sis Ansuma Domeabra "/>
        <s v="Kenkey House "/>
        <s v="Convention "/>
        <s v="Rev Atakpa"/>
        <s v="Dede Yoweh"/>
        <s v="Cynthia Malata "/>
        <s v="Padikie"/>
        <s v="Osofo Adamah "/>
        <s v="Caleb "/>
        <s v="Faiza"/>
        <s v="Akweley's Mum (Haajii Anye)"/>
        <s v="Mouha "/>
        <s v="Sir Clement "/>
        <s v="Sabina LA"/>
        <s v="Bro Amos"/>
        <s v="Daddy "/>
        <s v="Deborah"/>
        <s v="Bro Broda"/>
        <s v="Naa Bessah "/>
        <s v="Naa Bessah"/>
        <s v="Chelsea"/>
        <s v="Yaa Maame"/>
        <s v="Okesie"/>
        <s v="Maa Lizy "/>
        <s v="Akweley's Mum"/>
        <s v="Ebenezer Ocloo"/>
        <s v="Children Service "/>
        <s v="Belinda Koranteng"/>
        <s v="Stephen "/>
        <s v="Belinda Kotoku"/>
        <s v="Sis Adoley"/>
        <s v="Hilda "/>
        <s v="Okesie "/>
        <s v="Theresa "/>
        <s v="Elikem "/>
        <s v="Elikem"/>
        <s v="Sandra "/>
        <s v="Mr Gyan "/>
        <s v="Dome Lady"/>
        <s v="Dome Lady "/>
        <s v="Edward Kotoku "/>
        <s v="Young Lady "/>
        <s v="Bubiashie"/>
        <s v="Kweku "/>
        <s v="Kweku"/>
        <s v="Sterling "/>
        <s v="Ant Doris"/>
        <s v="Hilda"/>
        <s v="Shiela"/>
        <s v=" Chelsea "/>
        <s v="New Client kasoa"/>
        <s v="Yaa Kotoku"/>
        <s v="Percy"/>
        <s v="Larko"/>
        <s v="Augustina Ocloo "/>
        <s v="Moda "/>
        <s v="Ps Kwesi Mesaiah"/>
        <s v="Agege woman "/>
        <s v="Tiler "/>
        <s v="New Lady Kotoku"/>
        <s v="Akweley’s Mum"/>
        <s v="Maa J - Rebecca "/>
        <s v="Maa J - Mouha"/>
        <s v="Christiana Attafuah"/>
        <s v="Sis Mariam"/>
        <s v="Martha and Mary"/>
        <s v="JoeSam"/>
        <s v="Antoinette "/>
        <s v="Rosina "/>
        <s v="Baby Maame"/>
        <s v="Ant Lydia Kwashieman "/>
        <s v="Mercy "/>
        <s v="New Client Dome"/>
        <s v="Darold "/>
        <s v="Adjoa New Kotoku "/>
        <s v="Patience Quaye"/>
        <s v="Koto. Med. Security"/>
        <s v="Theressah kotoku "/>
        <s v="Electrician "/>
        <s v="Bro Kofi’s Friend "/>
        <s v="Lydia Dome"/>
        <s v="Efya Kotoku"/>
        <s v="Rosina"/>
        <s v="Moda’s Tenant sapeiman"/>
        <s v="Robert Mills"/>
        <s v="Caleb"/>
        <s v="Prince Spintex "/>
        <s v="Akweley Joyce"/>
        <s v="Akweley Joyce "/>
        <s v="Ewurafua Domeabra"/>
        <s v="Bro Atta "/>
        <s v="Joyce Akweley"/>
        <s v="Uncle Fii"/>
        <s v="New Client Kotoku "/>
        <s v="Augustina Ocloo"/>
        <s v="Naa Dedei's Friend"/>
        <s v="Charity Kotoku "/>
        <s v="Amos Amartey"/>
        <s v="David Kotoku "/>
        <s v="Bro Atta"/>
        <s v="Theresa kotoku"/>
        <s v="Moses Kwasieman"/>
        <s v="Wele House Client "/>
        <s v="Akuorkor"/>
        <s v="Akweley"/>
        <s v="Sis Adoley "/>
        <s v="Josephine Sackey "/>
        <s v="Dorcas"/>
        <s v="Mr Twun Kotoku "/>
        <s v="Mommie Kotoku "/>
        <s v="Ant Adelaide"/>
        <s v="Theressah kotoku"/>
        <s v="Amelia"/>
        <s v="Comfort "/>
        <s v="Belinda’s Mum"/>
        <s v="Comfort"/>
        <s v="Comfort six-six"/>
        <s v="Angeley"/>
        <s v="Ant Akweley"/>
        <s v="Ant Akweley "/>
        <s v="Pastries Seller"/>
        <s v="Abigail Pharmacy"/>
        <s v="Bro kofi’s friend"/>
        <s v="Sarah Kweikuma"/>
        <s v="Pastries seller "/>
        <s v="Chelsea Asare"/>
        <s v="Nana Adwoa"/>
        <s v="Kafui"/>
        <s v="Sakyi"/>
        <s v="Augustina Nii Boi"/>
        <s v="Unco Nii"/>
        <s v="Bro TT"/>
        <s v="Delali"/>
        <m/>
        <s v="Martha Akuorkor " u="1"/>
        <s v="Lady " u="1"/>
        <s v="Rev Elliot Class Peters " u="1"/>
        <s v="Grandma Mother" u="1"/>
        <s v="Sister " u="1"/>
        <s v="Sis Lydia " u="1"/>
        <s v="Sis Augustina" u="1"/>
        <s v="Judith Sis Esther's sis" u="1"/>
        <s v="Sis Esther's sis" u="1"/>
        <s v="AB Prime" u="1"/>
        <s v="Sis Lydia" u="1"/>
        <s v="Judith ( Sis Esther's sis )" u="1"/>
        <s v="Maa Dorr" u="1"/>
        <s v="Sis Ansuma Domeabra" u="1"/>
        <s v="Judith (Sis Esther's sis)" u="1"/>
        <s v="Sis Ansuma " u="1"/>
        <s v="Sis Ansuma" u="1"/>
        <s v="Bro Kofi's Wife " u="1"/>
        <s v="Sis Esther’s sis " u="1"/>
        <s v="Sis Augue" u="1"/>
        <s v="Gyan" u="1"/>
        <s v="Sis Esther’s Sis" u="1"/>
        <s v="Bro Kofi’s wife " u="1"/>
        <s v="Sis Lyida" u="1"/>
        <s v="Grandma Moda " u="1"/>
        <s v="Sis Lydia K'man" u="1"/>
        <s v="Lady Tantra" u="1"/>
        <s v="Paa Asare’s Mum" u="1"/>
        <s v="Sis Maagie" u="1"/>
        <s v="Bro Kofi’s wife" u="1"/>
        <s v="Grandma Moda" u="1"/>
        <s v="Rev Class-Peters" u="1"/>
      </sharedItems>
    </cacheField>
    <cacheField name="Unit Price(per crate)" numFmtId="0">
      <sharedItems containsString="0" containsBlank="1" containsNumber="1" containsInteger="1" minValue="0" maxValue="65" count="17">
        <n v="40"/>
        <n v="45"/>
        <n v="50"/>
        <n v="55"/>
        <n v="65"/>
        <n v="60"/>
        <n v="0"/>
        <n v="53"/>
        <n v="43"/>
        <n v="42"/>
        <n v="48"/>
        <n v="52"/>
        <n v="47"/>
        <n v="57"/>
        <n v="58"/>
        <n v="56"/>
        <m/>
      </sharedItems>
    </cacheField>
    <cacheField name="Quantity" numFmtId="0">
      <sharedItems containsString="0" containsBlank="1" containsNumber="1" containsInteger="1" minValue="1" maxValue="100"/>
    </cacheField>
    <cacheField name="Amount Paid" numFmtId="0">
      <sharedItems containsString="0" containsBlank="1" containsNumber="1" containsInteger="1" minValue="0" maxValue="4500"/>
    </cacheField>
    <cacheField name="Payment Channel" numFmtId="0">
      <sharedItems containsBlank="1"/>
    </cacheField>
    <cacheField name="Month" numFmtId="0">
      <sharedItems containsDate="1" containsMixedTypes="1" minDate="2026-02-01T00:00:00" maxDate="2026-02-02T00:00:00" count="16">
        <d v="2026-02-01T00:00:00"/>
        <s v="February 2026"/>
        <s v="January 2026"/>
        <s v="December 2025"/>
        <s v="November 2025"/>
        <s v="October 2025"/>
        <s v="September 2025"/>
        <s v="August 2025"/>
        <s v="July 2025"/>
        <s v="June 2025"/>
        <s v="May 2025"/>
        <s v="April 2025"/>
        <s v="March 2025"/>
        <s v="February 2025"/>
        <s v="January 2025"/>
        <s v="January 1900"/>
      </sharedItems>
    </cacheField>
    <cacheField name="Total" numFmtId="0">
      <sharedItems containsString="0" containsBlank="1" containsNumber="1" containsInteger="1" minValue="0" maxValue="4500"/>
    </cacheField>
    <cacheField name="Total Pieces" numFmtId="0">
      <sharedItems containsString="0" containsBlank="1" containsNumber="1" containsInteger="1" minValue="30" maxValue="3000"/>
    </cacheField>
    <cacheField name="Check" numFmtId="0">
      <sharedItems containsBlank="1"/>
    </cacheField>
    <cacheField name="Amount Banked" numFmtId="0">
      <sharedItems containsString="0" containsBlank="1" containsNumber="1" containsInteger="1" minValue="55" maxValue="24017"/>
    </cacheField>
    <cacheField name="Months (Date)" numFmtId="0" databaseField="0">
      <fieldGroup base="1">
        <rangePr groupBy="months" startDate="2025-01-01T00:00:00" endDate="2026-02-12T00:00:00"/>
        <groupItems count="14">
          <s v="&lt;1/1/2025"/>
          <s v="Jan"/>
          <s v="Feb"/>
          <s v="Mar"/>
          <s v="Apr"/>
          <s v="May"/>
          <s v="Jun"/>
          <s v="Jul"/>
          <s v="Aug"/>
          <s v="Sep"/>
          <s v="Oct"/>
          <s v="Nov"/>
          <s v="Dec"/>
          <s v="&gt;2/12/2026"/>
        </groupItems>
      </fieldGroup>
    </cacheField>
    <cacheField name="Quarters (Date)" numFmtId="0" databaseField="0">
      <fieldGroup base="1">
        <rangePr groupBy="quarters" startDate="2025-01-01T00:00:00" endDate="2026-02-12T00:00:00"/>
        <groupItems count="6">
          <s v="&lt;1/1/2025"/>
          <s v="Qtr1"/>
          <s v="Qtr2"/>
          <s v="Qtr3"/>
          <s v="Qtr4"/>
          <s v="&gt;2/12/2026"/>
        </groupItems>
      </fieldGroup>
    </cacheField>
    <cacheField name="Years (Date)" numFmtId="0" databaseField="0">
      <fieldGroup base="1">
        <rangePr groupBy="years" startDate="2025-01-01T00:00:00" endDate="2026-02-12T00:00:00"/>
        <groupItems count="4">
          <s v="&lt;1/1/2025"/>
          <s v="2025"/>
          <s v="2026"/>
          <s v="&gt;2/12/2026"/>
        </groupItems>
      </fieldGroup>
    </cacheField>
  </cacheFields>
  <extLst>
    <ext xmlns:x14="http://schemas.microsoft.com/office/spreadsheetml/2009/9/main" uri="{725AE2AE-9491-48be-B2B4-4EB974FC3084}">
      <x14:pivotCacheDefinition pivotCacheId="14423884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25">
  <r>
    <x v="0"/>
    <s v="D4+ Disinfectant 1L"/>
    <x v="0"/>
    <x v="0"/>
    <x v="0"/>
    <m/>
    <s v="Biosecurity"/>
    <m/>
    <m/>
    <m/>
    <m/>
    <n v="1"/>
    <n v="195"/>
    <n v="195"/>
    <n v="195"/>
    <d v="2026-11-02T00:00:00"/>
    <m/>
    <m/>
    <m/>
    <m/>
    <d v="2026-02-01T00:00:00"/>
    <m/>
    <b v="1"/>
  </r>
  <r>
    <x v="0"/>
    <s v="Aliseryl WS 1kg"/>
    <x v="0"/>
    <x v="0"/>
    <x v="0"/>
    <m/>
    <s v="Biosecurity"/>
    <m/>
    <m/>
    <m/>
    <m/>
    <n v="1"/>
    <n v="438"/>
    <n v="438"/>
    <n v="438"/>
    <d v="2026-11-02T00:00:00"/>
    <m/>
    <m/>
    <m/>
    <m/>
    <d v="2026-02-01T00:00:00"/>
    <m/>
    <b v="1"/>
  </r>
  <r>
    <x v="0"/>
    <s v="Koudijs Pre-Layer Mash"/>
    <x v="1"/>
    <x v="1"/>
    <x v="1"/>
    <m/>
    <s v="Feed purchase"/>
    <m/>
    <m/>
    <m/>
    <m/>
    <n v="10"/>
    <n v="370"/>
    <n v="3700"/>
    <n v="3700"/>
    <d v="2026-11-02T00:00:00"/>
    <m/>
    <m/>
    <m/>
    <m/>
    <d v="2026-02-01T00:00:00"/>
    <m/>
    <b v="1"/>
  </r>
  <r>
    <x v="0"/>
    <s v="Koudijs Layer 1 Mash"/>
    <x v="2"/>
    <x v="1"/>
    <x v="1"/>
    <m/>
    <s v="Feed purchase"/>
    <m/>
    <m/>
    <m/>
    <m/>
    <n v="4"/>
    <n v="392"/>
    <n v="1568"/>
    <n v="1568"/>
    <d v="2026-11-02T00:00:00"/>
    <m/>
    <m/>
    <m/>
    <m/>
    <d v="2026-02-01T00:00:00"/>
    <m/>
    <b v="1"/>
  </r>
  <r>
    <x v="0"/>
    <s v="Koudijs Layer 1 Mash"/>
    <x v="3"/>
    <x v="1"/>
    <x v="1"/>
    <m/>
    <s v="Feed purchase"/>
    <m/>
    <m/>
    <m/>
    <m/>
    <n v="5"/>
    <n v="392"/>
    <n v="1960"/>
    <n v="1960"/>
    <d v="2026-11-02T00:00:00"/>
    <m/>
    <m/>
    <m/>
    <m/>
    <d v="2026-02-01T00:00:00"/>
    <m/>
    <b v="1"/>
  </r>
  <r>
    <x v="0"/>
    <s v="Koudijs Layer 2 Mash"/>
    <x v="4"/>
    <x v="1"/>
    <x v="1"/>
    <m/>
    <s v="Feed purchase"/>
    <m/>
    <m/>
    <m/>
    <m/>
    <n v="2"/>
    <n v="385"/>
    <n v="770"/>
    <n v="770"/>
    <d v="2026-11-02T00:00:00"/>
    <m/>
    <m/>
    <m/>
    <m/>
    <d v="2026-02-01T00:00:00"/>
    <m/>
    <b v="1"/>
  </r>
  <r>
    <x v="1"/>
    <s v="Ropes for hanging feeders"/>
    <x v="5"/>
    <x v="0"/>
    <x v="1"/>
    <m/>
    <m/>
    <m/>
    <m/>
    <m/>
    <m/>
    <n v="2"/>
    <n v="550"/>
    <n v="1100"/>
    <n v="1100"/>
    <d v="2026-10-02T00:00:00"/>
    <m/>
    <m/>
    <m/>
    <m/>
    <d v="2026-02-01T00:00:00"/>
    <m/>
    <b v="1"/>
  </r>
  <r>
    <x v="2"/>
    <s v="Interplast 3/4&quot; Pipe"/>
    <x v="5"/>
    <x v="0"/>
    <x v="1"/>
    <m/>
    <m/>
    <m/>
    <m/>
    <m/>
    <m/>
    <n v="3"/>
    <n v="42"/>
    <n v="126"/>
    <n v="126"/>
    <d v="2026-09-02T00:00:00"/>
    <m/>
    <m/>
    <m/>
    <m/>
    <d v="2026-02-01T00:00:00"/>
    <m/>
    <b v="1"/>
  </r>
  <r>
    <x v="2"/>
    <s v="Ball Valve"/>
    <x v="5"/>
    <x v="0"/>
    <x v="1"/>
    <m/>
    <m/>
    <m/>
    <m/>
    <m/>
    <m/>
    <n v="1"/>
    <n v="60"/>
    <n v="60"/>
    <n v="60"/>
    <d v="2026-09-02T00:00:00"/>
    <m/>
    <m/>
    <m/>
    <m/>
    <d v="2026-02-01T00:00:00"/>
    <m/>
    <b v="1"/>
  </r>
  <r>
    <x v="2"/>
    <s v="Koudijs Pre-Layer Mash"/>
    <x v="1"/>
    <x v="1"/>
    <x v="1"/>
    <m/>
    <s v="Feed purchase"/>
    <m/>
    <m/>
    <m/>
    <m/>
    <n v="11"/>
    <n v="370"/>
    <n v="4070"/>
    <n v="4070"/>
    <d v="2026-07-02T00:00:00"/>
    <m/>
    <m/>
    <m/>
    <m/>
    <d v="2026-02-01T00:00:00"/>
    <m/>
    <b v="1"/>
  </r>
  <r>
    <x v="2"/>
    <s v="Koudijs Layer 1 Mash"/>
    <x v="2"/>
    <x v="1"/>
    <x v="1"/>
    <m/>
    <s v="Feed purchase"/>
    <m/>
    <m/>
    <m/>
    <m/>
    <n v="2"/>
    <n v="392"/>
    <n v="784"/>
    <n v="784"/>
    <d v="2026-07-02T00:00:00"/>
    <m/>
    <m/>
    <m/>
    <m/>
    <d v="2026-02-01T00:00:00"/>
    <m/>
    <b v="1"/>
  </r>
  <r>
    <x v="2"/>
    <s v="Koudijs Layer 1 Mash"/>
    <x v="3"/>
    <x v="1"/>
    <x v="1"/>
    <m/>
    <s v="Feed purchase"/>
    <m/>
    <m/>
    <m/>
    <m/>
    <n v="5"/>
    <n v="392"/>
    <n v="1960"/>
    <n v="1960"/>
    <d v="2026-07-02T00:00:00"/>
    <m/>
    <m/>
    <m/>
    <m/>
    <d v="2026-02-01T00:00:00"/>
    <m/>
    <b v="1"/>
  </r>
  <r>
    <x v="2"/>
    <s v="Koudijs Layer 1 Mash"/>
    <x v="4"/>
    <x v="1"/>
    <x v="1"/>
    <m/>
    <s v="Feed purchase"/>
    <m/>
    <m/>
    <m/>
    <m/>
    <n v="1"/>
    <n v="392"/>
    <n v="392"/>
    <n v="392"/>
    <d v="2026-07-02T00:00:00"/>
    <m/>
    <m/>
    <m/>
    <m/>
    <d v="2026-02-01T00:00:00"/>
    <m/>
    <b v="1"/>
  </r>
  <r>
    <x v="2"/>
    <s v="Plumber - Part Labor"/>
    <x v="5"/>
    <x v="0"/>
    <x v="1"/>
    <m/>
    <m/>
    <m/>
    <m/>
    <m/>
    <m/>
    <n v="1"/>
    <n v="1000"/>
    <n v="1000"/>
    <n v="1000"/>
    <d v="2026-07-02T00:00:00"/>
    <m/>
    <m/>
    <m/>
    <m/>
    <d v="2026-02-01T00:00:00"/>
    <m/>
    <b v="1"/>
  </r>
  <r>
    <x v="2"/>
    <s v="Plumbing Fittings"/>
    <x v="5"/>
    <x v="0"/>
    <x v="1"/>
    <m/>
    <m/>
    <m/>
    <m/>
    <m/>
    <m/>
    <n v="1"/>
    <n v="780"/>
    <n v="780"/>
    <n v="780"/>
    <d v="2026-07-02T00:00:00"/>
    <m/>
    <m/>
    <m/>
    <m/>
    <d v="2026-02-01T00:00:00"/>
    <m/>
    <b v="1"/>
  </r>
  <r>
    <x v="2"/>
    <s v="New Tank Stand/ Welder's Labor"/>
    <x v="5"/>
    <x v="0"/>
    <x v="1"/>
    <m/>
    <m/>
    <m/>
    <m/>
    <m/>
    <m/>
    <n v="1"/>
    <n v="600"/>
    <n v="600"/>
    <n v="600"/>
    <d v="2026-07-02T00:00:00"/>
    <m/>
    <m/>
    <m/>
    <m/>
    <d v="2026-02-01T00:00:00"/>
    <m/>
    <b v="1"/>
  </r>
  <r>
    <x v="2"/>
    <s v="Carpenter - Labor"/>
    <x v="5"/>
    <x v="0"/>
    <x v="1"/>
    <m/>
    <m/>
    <m/>
    <m/>
    <m/>
    <m/>
    <n v="1"/>
    <n v="800"/>
    <n v="800"/>
    <n v="800"/>
    <d v="2026-07-02T00:00:00"/>
    <m/>
    <m/>
    <m/>
    <m/>
    <d v="2026-02-01T00:00:00"/>
    <m/>
    <b v="1"/>
  </r>
  <r>
    <x v="3"/>
    <s v="Filling - Labor"/>
    <x v="5"/>
    <x v="0"/>
    <x v="1"/>
    <m/>
    <m/>
    <m/>
    <m/>
    <m/>
    <m/>
    <n v="1"/>
    <n v="1000"/>
    <n v="1000"/>
    <n v="1000"/>
    <d v="2026-07-02T00:00:00"/>
    <m/>
    <m/>
    <m/>
    <m/>
    <d v="2026-02-01T00:00:00"/>
    <m/>
    <b v="1"/>
  </r>
  <r>
    <x v="4"/>
    <s v="Sawdust"/>
    <x v="0"/>
    <x v="0"/>
    <x v="2"/>
    <m/>
    <m/>
    <m/>
    <m/>
    <m/>
    <s v="Sawdust"/>
    <n v="1"/>
    <n v="200"/>
    <n v="200"/>
    <n v="200"/>
    <d v="2026-07-02T00:00:00"/>
    <m/>
    <m/>
    <m/>
    <m/>
    <d v="2026-02-01T00:00:00"/>
    <m/>
    <b v="1"/>
  </r>
  <r>
    <x v="4"/>
    <s v="Glue"/>
    <x v="5"/>
    <x v="0"/>
    <x v="1"/>
    <m/>
    <m/>
    <m/>
    <m/>
    <m/>
    <m/>
    <n v="1"/>
    <n v="40"/>
    <n v="40"/>
    <n v="40"/>
    <d v="2026-07-02T00:00:00"/>
    <m/>
    <m/>
    <m/>
    <m/>
    <d v="2026-02-01T00:00:00"/>
    <m/>
    <b v="1"/>
  </r>
  <r>
    <x v="4"/>
    <s v="Hinges"/>
    <x v="5"/>
    <x v="0"/>
    <x v="1"/>
    <m/>
    <m/>
    <m/>
    <m/>
    <m/>
    <m/>
    <n v="15"/>
    <n v="3"/>
    <n v="45"/>
    <n v="45"/>
    <d v="2026-06-02T00:00:00"/>
    <m/>
    <m/>
    <m/>
    <m/>
    <d v="2026-02-01T00:00:00"/>
    <m/>
    <b v="1"/>
  </r>
  <r>
    <x v="4"/>
    <s v="Nails"/>
    <x v="5"/>
    <x v="0"/>
    <x v="1"/>
    <m/>
    <m/>
    <m/>
    <m/>
    <m/>
    <m/>
    <n v="1"/>
    <n v="60"/>
    <n v="60"/>
    <n v="60"/>
    <d v="2026-06-02T00:00:00"/>
    <m/>
    <m/>
    <m/>
    <m/>
    <d v="2026-02-01T00:00:00"/>
    <m/>
    <b v="1"/>
  </r>
  <r>
    <x v="4"/>
    <s v="Wood 2x2"/>
    <x v="5"/>
    <x v="0"/>
    <x v="1"/>
    <m/>
    <m/>
    <m/>
    <m/>
    <m/>
    <m/>
    <n v="4"/>
    <n v="40"/>
    <n v="160"/>
    <n v="160"/>
    <d v="2026-06-02T00:00:00"/>
    <m/>
    <m/>
    <m/>
    <m/>
    <d v="2026-02-01T00:00:00"/>
    <m/>
    <b v="1"/>
  </r>
  <r>
    <x v="4"/>
    <s v="Wood 2x3"/>
    <x v="5"/>
    <x v="0"/>
    <x v="1"/>
    <m/>
    <m/>
    <m/>
    <m/>
    <m/>
    <m/>
    <n v="15"/>
    <n v="60"/>
    <n v="900"/>
    <n v="900"/>
    <d v="2026-06-02T00:00:00"/>
    <m/>
    <m/>
    <m/>
    <m/>
    <d v="2026-02-01T00:00:00"/>
    <m/>
    <b v="1"/>
  </r>
  <r>
    <x v="4"/>
    <s v="Board"/>
    <x v="5"/>
    <x v="0"/>
    <x v="1"/>
    <m/>
    <m/>
    <m/>
    <m/>
    <m/>
    <m/>
    <n v="3"/>
    <n v="230"/>
    <n v="690"/>
    <n v="690"/>
    <d v="2026-06-02T00:00:00"/>
    <m/>
    <m/>
    <m/>
    <m/>
    <d v="2026-02-01T00:00:00"/>
    <m/>
    <b v="1"/>
  </r>
  <r>
    <x v="4"/>
    <s v="Poly Tank (400 litres)"/>
    <x v="5"/>
    <x v="0"/>
    <x v="1"/>
    <m/>
    <m/>
    <m/>
    <m/>
    <m/>
    <m/>
    <n v="1"/>
    <n v="750"/>
    <n v="750"/>
    <n v="750"/>
    <d v="2026-06-02T00:00:00"/>
    <m/>
    <m/>
    <m/>
    <m/>
    <d v="2026-02-01T00:00:00"/>
    <m/>
    <b v="1"/>
  </r>
  <r>
    <x v="4"/>
    <s v="Blue Drum"/>
    <x v="5"/>
    <x v="0"/>
    <x v="1"/>
    <m/>
    <m/>
    <m/>
    <m/>
    <m/>
    <m/>
    <n v="1"/>
    <n v="600"/>
    <n v="600"/>
    <n v="600"/>
    <d v="2026-06-02T00:00:00"/>
    <m/>
    <m/>
    <m/>
    <m/>
    <d v="2026-02-01T00:00:00"/>
    <m/>
    <b v="1"/>
  </r>
  <r>
    <x v="5"/>
    <s v="Koudijs Pre-Layer Mash"/>
    <x v="1"/>
    <x v="1"/>
    <x v="1"/>
    <m/>
    <s v="Feed purchase"/>
    <m/>
    <m/>
    <m/>
    <m/>
    <n v="10"/>
    <n v="370"/>
    <n v="3700"/>
    <n v="3700"/>
    <d v="2026-04-02T00:00:00"/>
    <m/>
    <m/>
    <m/>
    <m/>
    <d v="2026-02-01T00:00:00"/>
    <m/>
    <b v="1"/>
  </r>
  <r>
    <x v="5"/>
    <s v="Koudijs Layer 1 Mash"/>
    <x v="2"/>
    <x v="1"/>
    <x v="1"/>
    <m/>
    <s v="Feed purchase"/>
    <m/>
    <m/>
    <m/>
    <m/>
    <n v="5"/>
    <n v="392"/>
    <n v="1960"/>
    <n v="1960"/>
    <d v="2026-04-02T00:00:00"/>
    <m/>
    <m/>
    <m/>
    <m/>
    <d v="2026-02-01T00:00:00"/>
    <m/>
    <b v="1"/>
  </r>
  <r>
    <x v="5"/>
    <s v="Koudijs Layer 1 Mash"/>
    <x v="3"/>
    <x v="1"/>
    <x v="1"/>
    <m/>
    <s v="Feed purchase"/>
    <m/>
    <m/>
    <m/>
    <m/>
    <n v="4"/>
    <n v="392"/>
    <n v="1568"/>
    <n v="1568"/>
    <d v="2026-04-02T00:00:00"/>
    <m/>
    <m/>
    <m/>
    <m/>
    <d v="2026-02-01T00:00:00"/>
    <m/>
    <b v="1"/>
  </r>
  <r>
    <x v="5"/>
    <s v="Koudijs Layer 1 Mash"/>
    <x v="4"/>
    <x v="1"/>
    <x v="1"/>
    <m/>
    <s v="Feed purchase"/>
    <m/>
    <m/>
    <m/>
    <m/>
    <n v="1"/>
    <n v="392"/>
    <n v="392"/>
    <n v="392"/>
    <d v="2026-04-02T00:00:00"/>
    <m/>
    <m/>
    <m/>
    <m/>
    <d v="2026-02-01T00:00:00"/>
    <m/>
    <b v="1"/>
  </r>
  <r>
    <x v="6"/>
    <s v="Tei-Fuel for Farm Rounds"/>
    <x v="0"/>
    <x v="0"/>
    <x v="2"/>
    <m/>
    <m/>
    <m/>
    <m/>
    <m/>
    <s v="Fuel/Lubricants"/>
    <n v="1"/>
    <n v="1200"/>
    <n v="1200"/>
    <n v="1200"/>
    <d v="2026-03-02T00:00:00"/>
    <m/>
    <m/>
    <m/>
    <m/>
    <d v="2026-02-01T00:00:00"/>
    <m/>
    <b v="1"/>
  </r>
  <r>
    <x v="6"/>
    <s v="Tei-Salary for January"/>
    <x v="0"/>
    <x v="0"/>
    <x v="3"/>
    <m/>
    <m/>
    <m/>
    <m/>
    <m/>
    <m/>
    <n v="1"/>
    <n v="4000"/>
    <n v="4000"/>
    <n v="4000"/>
    <d v="2026-03-02T00:00:00"/>
    <m/>
    <m/>
    <s v="Salaries"/>
    <m/>
    <d v="2026-02-01T00:00:00"/>
    <m/>
    <b v="1"/>
  </r>
  <r>
    <x v="6"/>
    <s v="Delivery for Nipples and pipelines"/>
    <x v="0"/>
    <x v="0"/>
    <x v="2"/>
    <m/>
    <m/>
    <m/>
    <m/>
    <m/>
    <s v="Transportation"/>
    <n v="1"/>
    <n v="90"/>
    <n v="90"/>
    <n v="90"/>
    <d v="2026-03-02T00:00:00"/>
    <m/>
    <m/>
    <m/>
    <m/>
    <d v="2026-02-01T00:00:00"/>
    <m/>
    <b v="1"/>
  </r>
  <r>
    <x v="6"/>
    <s v="End Cups"/>
    <x v="0"/>
    <x v="0"/>
    <x v="4"/>
    <m/>
    <m/>
    <m/>
    <s v="Drinkers"/>
    <m/>
    <m/>
    <n v="10"/>
    <n v="3"/>
    <n v="30"/>
    <n v="30"/>
    <d v="2026-03-02T00:00:00"/>
    <m/>
    <m/>
    <m/>
    <m/>
    <d v="2026-02-01T00:00:00"/>
    <m/>
    <b v="1"/>
  </r>
  <r>
    <x v="6"/>
    <s v="Straight Joints for Pipes"/>
    <x v="0"/>
    <x v="0"/>
    <x v="4"/>
    <m/>
    <m/>
    <m/>
    <s v="Drinkers"/>
    <m/>
    <m/>
    <n v="20"/>
    <n v="3"/>
    <n v="60"/>
    <n v="60"/>
    <d v="2026-03-02T00:00:00"/>
    <m/>
    <m/>
    <m/>
    <m/>
    <d v="2026-02-01T00:00:00"/>
    <m/>
    <b v="1"/>
  </r>
  <r>
    <x v="6"/>
    <s v="PVC Pipes with nipple holes"/>
    <x v="0"/>
    <x v="0"/>
    <x v="4"/>
    <m/>
    <m/>
    <m/>
    <s v="Drinkers"/>
    <m/>
    <m/>
    <n v="30"/>
    <n v="26"/>
    <n v="780"/>
    <n v="780"/>
    <d v="2026-03-02T00:00:00"/>
    <m/>
    <m/>
    <m/>
    <m/>
    <d v="2026-02-01T00:00:00"/>
    <m/>
    <b v="1"/>
  </r>
  <r>
    <x v="6"/>
    <s v="Nipples with cups"/>
    <x v="0"/>
    <x v="0"/>
    <x v="4"/>
    <m/>
    <m/>
    <m/>
    <s v="Drinkers"/>
    <m/>
    <m/>
    <n v="150"/>
    <n v="6"/>
    <n v="900"/>
    <n v="900"/>
    <d v="2026-03-02T00:00:00"/>
    <m/>
    <m/>
    <m/>
    <m/>
    <d v="2026-02-01T00:00:00"/>
    <m/>
    <b v="1"/>
  </r>
  <r>
    <x v="6"/>
    <s v="Fuel for Tricycle"/>
    <x v="0"/>
    <x v="0"/>
    <x v="2"/>
    <m/>
    <m/>
    <m/>
    <m/>
    <m/>
    <s v="Fuel/Lubricants"/>
    <n v="1"/>
    <n v="160"/>
    <n v="160"/>
    <n v="160"/>
    <s v="30/01/2026"/>
    <m/>
    <m/>
    <m/>
    <m/>
    <d v="2026-02-01T00:00:00"/>
    <m/>
    <b v="1"/>
  </r>
  <r>
    <x v="6"/>
    <s v="Wheel Barrow"/>
    <x v="0"/>
    <x v="0"/>
    <x v="4"/>
    <m/>
    <m/>
    <m/>
    <s v="Wheel Barrow"/>
    <m/>
    <m/>
    <n v="1"/>
    <n v="620"/>
    <n v="620"/>
    <n v="620"/>
    <d v="2026-02-02T00:00:00"/>
    <m/>
    <m/>
    <m/>
    <m/>
    <d v="2026-02-01T00:00:00"/>
    <m/>
    <b v="1"/>
  </r>
  <r>
    <x v="7"/>
    <s v="Prepaid"/>
    <x v="0"/>
    <x v="0"/>
    <x v="2"/>
    <m/>
    <m/>
    <m/>
    <m/>
    <m/>
    <s v="Electricity"/>
    <n v="1"/>
    <n v="500"/>
    <n v="500"/>
    <n v="500"/>
    <s v="30/01/2026"/>
    <m/>
    <m/>
    <m/>
    <m/>
    <d v="2026-02-01T00:00:00"/>
    <m/>
    <b v="1"/>
  </r>
  <r>
    <x v="8"/>
    <s v="Toyota Hilux (GE-8785-20) Repairs"/>
    <x v="0"/>
    <x v="0"/>
    <x v="5"/>
    <m/>
    <m/>
    <m/>
    <m/>
    <m/>
    <m/>
    <n v="1"/>
    <n v="13950"/>
    <n v="13950"/>
    <n v="13950"/>
    <d v="2026-01-02T00:00:00"/>
    <m/>
    <s v="Repairs/Maintenance"/>
    <m/>
    <m/>
    <d v="2026-02-01T00:00:00"/>
    <m/>
    <b v="1"/>
  </r>
  <r>
    <x v="9"/>
    <s v="Koudijs Developer Mash "/>
    <x v="1"/>
    <x v="1"/>
    <x v="1"/>
    <m/>
    <s v="Feed purchase"/>
    <m/>
    <m/>
    <m/>
    <m/>
    <n v="13"/>
    <n v="386"/>
    <n v="5018"/>
    <n v="5018"/>
    <d v="2026-01-31T00:00:00"/>
    <m/>
    <m/>
    <m/>
    <m/>
    <s v="February 2026"/>
    <m/>
    <b v="1"/>
  </r>
  <r>
    <x v="10"/>
    <s v="Koudijs Layer 1 Mash "/>
    <x v="2"/>
    <x v="1"/>
    <x v="1"/>
    <m/>
    <s v="Feed purchase"/>
    <m/>
    <m/>
    <m/>
    <m/>
    <n v="4"/>
    <n v="392"/>
    <n v="1568"/>
    <n v="1568"/>
    <d v="2026-01-31T00:00:00"/>
    <m/>
    <m/>
    <m/>
    <m/>
    <s v="February 2026"/>
    <m/>
    <b v="1"/>
  </r>
  <r>
    <x v="11"/>
    <s v="Koudijs Layer 1 Mash "/>
    <x v="3"/>
    <x v="1"/>
    <x v="1"/>
    <m/>
    <s v="Feed purchase"/>
    <m/>
    <m/>
    <m/>
    <m/>
    <n v="2"/>
    <n v="392"/>
    <n v="784"/>
    <n v="784"/>
    <d v="2026-01-31T00:00:00"/>
    <m/>
    <m/>
    <m/>
    <m/>
    <s v="February 2026"/>
    <m/>
    <b v="1"/>
  </r>
  <r>
    <x v="12"/>
    <s v="Koudijs Layer 1 Mash "/>
    <x v="4"/>
    <x v="1"/>
    <x v="1"/>
    <m/>
    <s v="Feed purchase"/>
    <m/>
    <m/>
    <m/>
    <m/>
    <n v="1"/>
    <n v="392"/>
    <n v="392"/>
    <n v="392"/>
    <d v="2026-01-31T00:00:00"/>
    <m/>
    <m/>
    <m/>
    <m/>
    <s v="February 2026"/>
    <m/>
    <b v="1"/>
  </r>
  <r>
    <x v="13"/>
    <s v="Sawdust "/>
    <x v="0"/>
    <x v="0"/>
    <x v="2"/>
    <m/>
    <m/>
    <m/>
    <m/>
    <m/>
    <s v="Sawdust"/>
    <n v="1"/>
    <n v="80"/>
    <n v="80"/>
    <n v="80"/>
    <d v="2026-01-30T00:00:00"/>
    <m/>
    <m/>
    <m/>
    <m/>
    <s v="January 2026"/>
    <m/>
    <b v="1"/>
  </r>
  <r>
    <x v="14"/>
    <s v="Sawdust "/>
    <x v="0"/>
    <x v="0"/>
    <x v="2"/>
    <m/>
    <m/>
    <m/>
    <m/>
    <m/>
    <s v="Sawdust"/>
    <n v="1"/>
    <n v="85"/>
    <n v="85"/>
    <n v="85"/>
    <d v="2026-01-28T00:00:00"/>
    <m/>
    <m/>
    <m/>
    <m/>
    <s v="January 2026"/>
    <m/>
    <b v="1"/>
  </r>
  <r>
    <x v="15"/>
    <s v="Sawdust "/>
    <x v="0"/>
    <x v="0"/>
    <x v="2"/>
    <m/>
    <m/>
    <m/>
    <m/>
    <m/>
    <s v="Sawdust"/>
    <n v="1"/>
    <n v="100"/>
    <n v="100"/>
    <n v="100"/>
    <d v="2026-01-20T00:00:00"/>
    <m/>
    <m/>
    <m/>
    <m/>
    <s v="January 2026"/>
    <m/>
    <b v="1"/>
  </r>
  <r>
    <x v="16"/>
    <s v="Vanessa - Salary for January "/>
    <x v="0"/>
    <x v="0"/>
    <x v="3"/>
    <m/>
    <m/>
    <m/>
    <m/>
    <m/>
    <m/>
    <n v="1"/>
    <n v="600"/>
    <n v="600"/>
    <n v="600"/>
    <d v="2026-01-30T00:00:00"/>
    <m/>
    <m/>
    <s v="Salaries"/>
    <m/>
    <s v="January 2026"/>
    <m/>
    <b v="1"/>
  </r>
  <r>
    <x v="17"/>
    <s v="Okunka - Salary for January "/>
    <x v="0"/>
    <x v="0"/>
    <x v="3"/>
    <m/>
    <m/>
    <m/>
    <m/>
    <m/>
    <m/>
    <n v="1"/>
    <n v="800"/>
    <n v="800"/>
    <n v="800"/>
    <d v="2026-01-30T00:00:00"/>
    <m/>
    <m/>
    <s v="Salaries"/>
    <m/>
    <s v="January 2026"/>
    <m/>
    <b v="1"/>
  </r>
  <r>
    <x v="18"/>
    <s v="Osabu - Salary for January "/>
    <x v="0"/>
    <x v="0"/>
    <x v="3"/>
    <m/>
    <m/>
    <m/>
    <m/>
    <m/>
    <m/>
    <n v="1"/>
    <n v="800"/>
    <n v="800"/>
    <n v="800"/>
    <d v="2026-01-30T00:00:00"/>
    <m/>
    <m/>
    <s v="Salaries"/>
    <m/>
    <s v="January 2026"/>
    <m/>
    <b v="1"/>
  </r>
  <r>
    <x v="19"/>
    <s v="Sand for filling "/>
    <x v="5"/>
    <x v="0"/>
    <x v="6"/>
    <m/>
    <m/>
    <m/>
    <m/>
    <m/>
    <m/>
    <n v="1"/>
    <n v="1700"/>
    <n v="1700"/>
    <n v="1700"/>
    <d v="2026-01-30T00:00:00"/>
    <m/>
    <m/>
    <m/>
    <m/>
    <s v="January 2026"/>
    <m/>
    <b v="1"/>
  </r>
  <r>
    <x v="20"/>
    <s v="Welder - Tank Platform "/>
    <x v="5"/>
    <x v="0"/>
    <x v="6"/>
    <m/>
    <m/>
    <m/>
    <m/>
    <m/>
    <m/>
    <n v="1"/>
    <n v="1500"/>
    <n v="1500"/>
    <n v="1500"/>
    <d v="2026-01-30T00:00:00"/>
    <m/>
    <m/>
    <m/>
    <m/>
    <s v="January 2026"/>
    <m/>
    <b v="1"/>
  </r>
  <r>
    <x v="21"/>
    <s v="Lasota Vaccine "/>
    <x v="2"/>
    <x v="1"/>
    <x v="1"/>
    <m/>
    <s v="Vaccines"/>
    <m/>
    <m/>
    <m/>
    <m/>
    <n v="1"/>
    <n v="70"/>
    <n v="70"/>
    <n v="70"/>
    <d v="2026-01-30T00:00:00"/>
    <m/>
    <m/>
    <m/>
    <m/>
    <s v="January 2026"/>
    <m/>
    <b v="1"/>
  </r>
  <r>
    <x v="22"/>
    <s v="Lasota Vaccine "/>
    <x v="3"/>
    <x v="1"/>
    <x v="1"/>
    <m/>
    <s v="Vaccines"/>
    <m/>
    <m/>
    <m/>
    <m/>
    <n v="1"/>
    <n v="95"/>
    <n v="95"/>
    <n v="95"/>
    <d v="2026-01-30T00:00:00"/>
    <m/>
    <m/>
    <m/>
    <m/>
    <s v="January 2026"/>
    <m/>
    <b v="1"/>
  </r>
  <r>
    <x v="23"/>
    <s v="Lasota Vaccine "/>
    <x v="4"/>
    <x v="1"/>
    <x v="1"/>
    <m/>
    <s v="Vaccines"/>
    <m/>
    <m/>
    <m/>
    <m/>
    <n v="1"/>
    <n v="45"/>
    <n v="45"/>
    <n v="45"/>
    <d v="2026-01-30T00:00:00"/>
    <m/>
    <m/>
    <m/>
    <m/>
    <s v="January 2026"/>
    <m/>
    <b v="1"/>
  </r>
  <r>
    <x v="24"/>
    <s v="Plumber - Labor for Laying all drainage pipes "/>
    <x v="5"/>
    <x v="0"/>
    <x v="6"/>
    <m/>
    <m/>
    <m/>
    <m/>
    <m/>
    <m/>
    <n v="1"/>
    <n v="500"/>
    <n v="500"/>
    <n v="500"/>
    <d v="2026-01-29T00:00:00"/>
    <m/>
    <m/>
    <m/>
    <m/>
    <s v="January 2026"/>
    <m/>
    <b v="1"/>
  </r>
  <r>
    <x v="25"/>
    <s v="Elbow 2&quot;"/>
    <x v="5"/>
    <x v="0"/>
    <x v="6"/>
    <m/>
    <m/>
    <m/>
    <m/>
    <m/>
    <m/>
    <n v="4"/>
    <n v="8"/>
    <n v="32"/>
    <n v="32"/>
    <d v="2026-01-29T00:00:00"/>
    <m/>
    <m/>
    <m/>
    <m/>
    <s v="January 2026"/>
    <m/>
    <b v="1"/>
  </r>
  <r>
    <x v="26"/>
    <s v="Interplast Pipe 2&quot;"/>
    <x v="5"/>
    <x v="0"/>
    <x v="6"/>
    <m/>
    <m/>
    <m/>
    <m/>
    <m/>
    <m/>
    <n v="1"/>
    <n v="70"/>
    <n v="70"/>
    <n v="70"/>
    <d v="2026-01-29T00:00:00"/>
    <m/>
    <m/>
    <m/>
    <m/>
    <s v="January 2026"/>
    <m/>
    <b v="1"/>
  </r>
  <r>
    <x v="27"/>
    <s v="Reducer 3x2&quot;"/>
    <x v="5"/>
    <x v="0"/>
    <x v="6"/>
    <m/>
    <m/>
    <m/>
    <m/>
    <m/>
    <m/>
    <n v="5"/>
    <n v="15"/>
    <n v="75"/>
    <n v="75"/>
    <d v="2026-01-29T00:00:00"/>
    <m/>
    <m/>
    <m/>
    <m/>
    <s v="January 2026"/>
    <m/>
    <b v="1"/>
  </r>
  <r>
    <x v="28"/>
    <s v="Tee Swerve 3&quot;"/>
    <x v="5"/>
    <x v="0"/>
    <x v="6"/>
    <m/>
    <m/>
    <m/>
    <m/>
    <m/>
    <m/>
    <n v="4"/>
    <n v="19"/>
    <n v="76"/>
    <n v="76"/>
    <d v="2026-01-29T00:00:00"/>
    <m/>
    <m/>
    <m/>
    <m/>
    <s v="January 2026"/>
    <m/>
    <b v="1"/>
  </r>
  <r>
    <x v="29"/>
    <s v="Interplast Pipe 3&quot;"/>
    <x v="5"/>
    <x v="0"/>
    <x v="6"/>
    <m/>
    <m/>
    <m/>
    <m/>
    <m/>
    <m/>
    <n v="5"/>
    <n v="105"/>
    <n v="525"/>
    <n v="525"/>
    <d v="2026-01-29T00:00:00"/>
    <m/>
    <m/>
    <m/>
    <m/>
    <s v="January 2026"/>
    <m/>
    <b v="1"/>
  </r>
  <r>
    <x v="30"/>
    <s v="Carpenter - Part Labor "/>
    <x v="5"/>
    <x v="0"/>
    <x v="6"/>
    <m/>
    <m/>
    <m/>
    <m/>
    <m/>
    <m/>
    <n v="1"/>
    <n v="1200"/>
    <n v="1200"/>
    <n v="1200"/>
    <d v="2026-01-28T00:00:00"/>
    <m/>
    <m/>
    <m/>
    <m/>
    <s v="January 2026"/>
    <m/>
    <b v="1"/>
  </r>
  <r>
    <x v="31"/>
    <s v="Omnicide Disinfectant 5L"/>
    <x v="0"/>
    <x v="0"/>
    <x v="0"/>
    <m/>
    <s v="Biosecurity"/>
    <m/>
    <m/>
    <m/>
    <m/>
    <n v="1"/>
    <n v="760"/>
    <n v="760"/>
    <n v="760"/>
    <d v="2026-01-28T00:00:00"/>
    <m/>
    <m/>
    <m/>
    <m/>
    <s v="January 2026"/>
    <m/>
    <b v="1"/>
  </r>
  <r>
    <x v="32"/>
    <s v="Patholyte 5L"/>
    <x v="0"/>
    <x v="0"/>
    <x v="0"/>
    <m/>
    <s v="Biosecurity"/>
    <m/>
    <m/>
    <m/>
    <m/>
    <n v="1"/>
    <n v="230"/>
    <n v="230"/>
    <n v="230"/>
    <d v="2026-01-28T00:00:00"/>
    <m/>
    <m/>
    <m/>
    <m/>
    <s v="January 2026"/>
    <m/>
    <b v="1"/>
  </r>
  <r>
    <x v="33"/>
    <s v="Koudijs Developer Mash "/>
    <x v="1"/>
    <x v="1"/>
    <x v="1"/>
    <m/>
    <s v="Feed purchase"/>
    <m/>
    <m/>
    <m/>
    <m/>
    <n v="8"/>
    <n v="386"/>
    <n v="3088"/>
    <n v="3088"/>
    <d v="2026-01-28T00:00:00"/>
    <m/>
    <m/>
    <m/>
    <m/>
    <s v="January 2026"/>
    <m/>
    <b v="1"/>
  </r>
  <r>
    <x v="34"/>
    <s v="Koudijs Layer 1 Mash "/>
    <x v="2"/>
    <x v="1"/>
    <x v="1"/>
    <m/>
    <s v="Feed purchase"/>
    <m/>
    <m/>
    <m/>
    <m/>
    <n v="3"/>
    <n v="392"/>
    <n v="1176"/>
    <n v="1176"/>
    <d v="2026-01-28T00:00:00"/>
    <m/>
    <m/>
    <m/>
    <m/>
    <s v="January 2026"/>
    <m/>
    <b v="1"/>
  </r>
  <r>
    <x v="35"/>
    <s v="Koudijs Layer 1 Mash "/>
    <x v="3"/>
    <x v="1"/>
    <x v="1"/>
    <m/>
    <s v="Feed purchase"/>
    <m/>
    <m/>
    <m/>
    <m/>
    <n v="7"/>
    <n v="392"/>
    <n v="2744"/>
    <n v="2744"/>
    <d v="2026-01-28T00:00:00"/>
    <m/>
    <m/>
    <m/>
    <m/>
    <s v="January 2026"/>
    <m/>
    <b v="1"/>
  </r>
  <r>
    <x v="36"/>
    <s v="Koudijs Layer 1 Mash "/>
    <x v="4"/>
    <x v="1"/>
    <x v="1"/>
    <m/>
    <s v="Feed purchase"/>
    <m/>
    <m/>
    <m/>
    <m/>
    <n v="2"/>
    <n v="392"/>
    <n v="784"/>
    <n v="784"/>
    <d v="2026-01-28T00:00:00"/>
    <m/>
    <m/>
    <m/>
    <m/>
    <s v="January 2026"/>
    <m/>
    <b v="1"/>
  </r>
  <r>
    <x v="37"/>
    <s v="Roofing Nails "/>
    <x v="5"/>
    <x v="0"/>
    <x v="6"/>
    <m/>
    <m/>
    <m/>
    <m/>
    <m/>
    <m/>
    <n v="1"/>
    <n v="40"/>
    <n v="40"/>
    <n v="40"/>
    <d v="2026-01-28T00:00:00"/>
    <m/>
    <m/>
    <m/>
    <m/>
    <s v="January 2026"/>
    <m/>
    <b v="1"/>
  </r>
  <r>
    <x v="38"/>
    <s v="Roofing Sheet"/>
    <x v="5"/>
    <x v="0"/>
    <x v="6"/>
    <m/>
    <m/>
    <m/>
    <m/>
    <m/>
    <m/>
    <n v="2"/>
    <n v="80"/>
    <n v="160"/>
    <n v="160"/>
    <d v="2026-01-28T00:00:00"/>
    <m/>
    <m/>
    <m/>
    <m/>
    <s v="January 2026"/>
    <m/>
    <b v="1"/>
  </r>
  <r>
    <x v="39"/>
    <s v="1/4 Plywood"/>
    <x v="5"/>
    <x v="0"/>
    <x v="6"/>
    <m/>
    <m/>
    <m/>
    <m/>
    <m/>
    <m/>
    <n v="2"/>
    <n v="140"/>
    <n v="280"/>
    <n v="280"/>
    <d v="2026-01-28T00:00:00"/>
    <m/>
    <m/>
    <m/>
    <m/>
    <s v="January 2026"/>
    <m/>
    <b v="1"/>
  </r>
  <r>
    <x v="40"/>
    <s v="Batteries for scale "/>
    <x v="0"/>
    <x v="0"/>
    <x v="2"/>
    <m/>
    <m/>
    <m/>
    <m/>
    <m/>
    <s v="Regulatory Expenses"/>
    <n v="1"/>
    <n v="28"/>
    <n v="28"/>
    <n v="28"/>
    <d v="2026-01-28T00:00:00"/>
    <m/>
    <m/>
    <m/>
    <m/>
    <s v="January 2026"/>
    <m/>
    <b v="1"/>
  </r>
  <r>
    <x v="41"/>
    <s v="Sponge "/>
    <x v="0"/>
    <x v="0"/>
    <x v="0"/>
    <m/>
    <s v="Biosecurity"/>
    <m/>
    <m/>
    <m/>
    <m/>
    <n v="1"/>
    <n v="30"/>
    <n v="30"/>
    <n v="30"/>
    <d v="2026-01-28T00:00:00"/>
    <m/>
    <m/>
    <m/>
    <m/>
    <s v="January 2026"/>
    <m/>
    <b v="1"/>
  </r>
  <r>
    <x v="42"/>
    <s v="Brake Pads-T/Hilux(GE-8785-20)"/>
    <x v="0"/>
    <x v="0"/>
    <x v="5"/>
    <m/>
    <m/>
    <m/>
    <m/>
    <m/>
    <m/>
    <n v="1"/>
    <n v="750"/>
    <n v="750"/>
    <n v="750"/>
    <d v="2026-01-27T00:00:00"/>
    <m/>
    <s v="Repairs/Maintenance"/>
    <m/>
    <m/>
    <s v="January 2026"/>
    <m/>
    <b v="1"/>
  </r>
  <r>
    <x v="43"/>
    <s v="Road Worthy T-Hilux GE-8785-20 "/>
    <x v="0"/>
    <x v="0"/>
    <x v="7"/>
    <m/>
    <m/>
    <m/>
    <m/>
    <m/>
    <m/>
    <n v="1"/>
    <n v="350"/>
    <n v="350"/>
    <n v="350"/>
    <d v="2026-01-27T00:00:00"/>
    <m/>
    <m/>
    <m/>
    <s v="Insurance"/>
    <s v="January 2026"/>
    <m/>
    <b v="1"/>
  </r>
  <r>
    <x v="44"/>
    <s v="Nails "/>
    <x v="5"/>
    <x v="0"/>
    <x v="6"/>
    <m/>
    <m/>
    <m/>
    <m/>
    <m/>
    <m/>
    <n v="3"/>
    <n v="60"/>
    <n v="180"/>
    <n v="180"/>
    <d v="2026-01-26T00:00:00"/>
    <m/>
    <m/>
    <m/>
    <m/>
    <s v="January 2026"/>
    <m/>
    <b v="1"/>
  </r>
  <r>
    <x v="45"/>
    <s v="1/4 Plywood "/>
    <x v="5"/>
    <x v="0"/>
    <x v="6"/>
    <m/>
    <m/>
    <m/>
    <m/>
    <m/>
    <m/>
    <n v="4"/>
    <n v="140"/>
    <n v="560"/>
    <n v="560"/>
    <d v="2026-01-26T00:00:00"/>
    <m/>
    <m/>
    <m/>
    <m/>
    <s v="January 2026"/>
    <m/>
    <b v="1"/>
  </r>
  <r>
    <x v="46"/>
    <s v="2x4 Wood "/>
    <x v="5"/>
    <x v="0"/>
    <x v="6"/>
    <m/>
    <m/>
    <m/>
    <m/>
    <m/>
    <m/>
    <n v="5"/>
    <n v="75"/>
    <n v="375"/>
    <n v="375"/>
    <d v="2026-01-26T00:00:00"/>
    <m/>
    <m/>
    <m/>
    <m/>
    <s v="January 2026"/>
    <m/>
    <b v="1"/>
  </r>
  <r>
    <x v="47"/>
    <s v="2x3 Wood "/>
    <x v="5"/>
    <x v="0"/>
    <x v="6"/>
    <m/>
    <m/>
    <m/>
    <m/>
    <m/>
    <m/>
    <n v="10"/>
    <n v="55"/>
    <n v="550"/>
    <n v="550"/>
    <d v="2026-01-26T00:00:00"/>
    <m/>
    <m/>
    <m/>
    <m/>
    <s v="January 2026"/>
    <m/>
    <b v="1"/>
  </r>
  <r>
    <x v="48"/>
    <s v="Board"/>
    <x v="5"/>
    <x v="0"/>
    <x v="6"/>
    <m/>
    <m/>
    <m/>
    <m/>
    <m/>
    <m/>
    <n v="21"/>
    <n v="180"/>
    <n v="3780"/>
    <n v="3780"/>
    <d v="2026-01-26T00:00:00"/>
    <m/>
    <m/>
    <m/>
    <m/>
    <s v="January 2026"/>
    <m/>
    <b v="1"/>
  </r>
  <r>
    <x v="49"/>
    <s v="Koudijs Developer Mash "/>
    <x v="1"/>
    <x v="1"/>
    <x v="1"/>
    <m/>
    <s v="Feed purchase"/>
    <m/>
    <m/>
    <m/>
    <m/>
    <n v="11"/>
    <n v="388"/>
    <n v="4268"/>
    <n v="4268"/>
    <d v="2026-01-24T00:00:00"/>
    <m/>
    <m/>
    <m/>
    <m/>
    <s v="January 2026"/>
    <m/>
    <b v="1"/>
  </r>
  <r>
    <x v="50"/>
    <s v="Koudijs Layer 1 Mash "/>
    <x v="2"/>
    <x v="1"/>
    <x v="1"/>
    <m/>
    <s v="Feed purchase"/>
    <m/>
    <m/>
    <m/>
    <m/>
    <n v="2"/>
    <n v="392"/>
    <n v="784"/>
    <n v="784"/>
    <d v="2026-01-24T00:00:00"/>
    <m/>
    <m/>
    <m/>
    <m/>
    <s v="January 2026"/>
    <m/>
    <b v="1"/>
  </r>
  <r>
    <x v="51"/>
    <s v="Koudijs Layer 1 Mash "/>
    <x v="3"/>
    <x v="1"/>
    <x v="1"/>
    <m/>
    <s v="Feed purchase"/>
    <m/>
    <m/>
    <m/>
    <m/>
    <n v="7"/>
    <n v="392"/>
    <n v="2744"/>
    <n v="2744"/>
    <d v="2026-01-24T00:00:00"/>
    <m/>
    <m/>
    <m/>
    <m/>
    <s v="January 2026"/>
    <m/>
    <b v="1"/>
  </r>
  <r>
    <x v="52"/>
    <s v="Koudijs Layer 1 Mash "/>
    <x v="4"/>
    <x v="1"/>
    <x v="1"/>
    <m/>
    <s v="Feed purchase"/>
    <m/>
    <m/>
    <m/>
    <m/>
    <n v="1"/>
    <n v="392"/>
    <n v="392"/>
    <n v="392"/>
    <d v="2026-01-24T00:00:00"/>
    <m/>
    <m/>
    <m/>
    <m/>
    <s v="January 2026"/>
    <m/>
    <b v="1"/>
  </r>
  <r>
    <x v="53"/>
    <s v="Vet for 3rd Newcastle Vaccination "/>
    <x v="1"/>
    <x v="1"/>
    <x v="1"/>
    <m/>
    <s v="Veterinary visits"/>
    <m/>
    <m/>
    <m/>
    <m/>
    <n v="1500"/>
    <n v="0.8"/>
    <n v="1200"/>
    <n v="1200"/>
    <d v="2026-01-24T00:00:00"/>
    <m/>
    <m/>
    <m/>
    <m/>
    <s v="January 2026"/>
    <m/>
    <b v="1"/>
  </r>
  <r>
    <x v="54"/>
    <s v="Koudijs Developer Mash "/>
    <x v="1"/>
    <x v="1"/>
    <x v="1"/>
    <m/>
    <s v="Feed purchase"/>
    <m/>
    <m/>
    <m/>
    <m/>
    <n v="10"/>
    <n v="388"/>
    <n v="3880"/>
    <n v="3880"/>
    <d v="2026-01-21T00:00:00"/>
    <m/>
    <m/>
    <m/>
    <m/>
    <s v="January 2026"/>
    <m/>
    <b v="1"/>
  </r>
  <r>
    <x v="55"/>
    <s v="Koudijs Layer 1 Mash "/>
    <x v="2"/>
    <x v="1"/>
    <x v="1"/>
    <m/>
    <s v="Feed purchase"/>
    <m/>
    <m/>
    <m/>
    <m/>
    <n v="5"/>
    <n v="396"/>
    <n v="1980"/>
    <n v="1980"/>
    <d v="2026-01-21T00:00:00"/>
    <m/>
    <m/>
    <m/>
    <m/>
    <s v="January 2026"/>
    <m/>
    <b v="1"/>
  </r>
  <r>
    <x v="56"/>
    <s v="Koudijs Layer 1 Mash "/>
    <x v="3"/>
    <x v="1"/>
    <x v="1"/>
    <m/>
    <s v="Feed purchase"/>
    <m/>
    <m/>
    <m/>
    <m/>
    <n v="4"/>
    <n v="396"/>
    <n v="1584"/>
    <n v="1584"/>
    <d v="2026-01-21T00:00:00"/>
    <m/>
    <m/>
    <m/>
    <m/>
    <s v="January 2026"/>
    <m/>
    <b v="1"/>
  </r>
  <r>
    <x v="57"/>
    <s v="Koudijs Layer 1 Mash "/>
    <x v="4"/>
    <x v="1"/>
    <x v="1"/>
    <m/>
    <s v="Feed purchase"/>
    <m/>
    <m/>
    <m/>
    <m/>
    <n v="2"/>
    <n v="396"/>
    <n v="792"/>
    <n v="792"/>
    <d v="2026-01-21T00:00:00"/>
    <m/>
    <m/>
    <m/>
    <m/>
    <s v="January 2026"/>
    <m/>
    <b v="1"/>
  </r>
  <r>
    <x v="58"/>
    <s v="AminTotal 1kg"/>
    <x v="0"/>
    <x v="0"/>
    <x v="0"/>
    <m/>
    <s v="Supplements"/>
    <m/>
    <m/>
    <m/>
    <m/>
    <n v="1"/>
    <n v="420"/>
    <n v="420"/>
    <n v="420"/>
    <d v="2026-01-14T00:00:00"/>
    <m/>
    <m/>
    <m/>
    <m/>
    <s v="January 2026"/>
    <m/>
    <b v="1"/>
  </r>
  <r>
    <x v="59"/>
    <s v="Multi Amino M"/>
    <x v="1"/>
    <x v="1"/>
    <x v="1"/>
    <m/>
    <s v="Vitamins"/>
    <m/>
    <m/>
    <m/>
    <m/>
    <n v="1"/>
    <n v="198"/>
    <n v="198"/>
    <n v="198"/>
    <d v="2026-01-14T00:00:00"/>
    <m/>
    <m/>
    <m/>
    <m/>
    <s v="January 2026"/>
    <m/>
    <b v="1"/>
  </r>
  <r>
    <x v="60"/>
    <s v="Koudijs Developer Mash "/>
    <x v="1"/>
    <x v="1"/>
    <x v="1"/>
    <m/>
    <s v="Feed purchase"/>
    <m/>
    <m/>
    <m/>
    <m/>
    <n v="21"/>
    <n v="396"/>
    <n v="8316"/>
    <n v="8316"/>
    <d v="2026-01-14T00:00:00"/>
    <m/>
    <m/>
    <m/>
    <m/>
    <s v="January 2026"/>
    <m/>
    <b v="1"/>
  </r>
  <r>
    <x v="61"/>
    <s v="Koudijs Layer 1 Mash "/>
    <x v="2"/>
    <x v="1"/>
    <x v="1"/>
    <m/>
    <s v="Feed purchase"/>
    <m/>
    <m/>
    <m/>
    <m/>
    <n v="7"/>
    <n v="401"/>
    <n v="2807"/>
    <n v="2807"/>
    <d v="2026-01-14T00:00:00"/>
    <m/>
    <m/>
    <m/>
    <m/>
    <s v="January 2026"/>
    <m/>
    <b v="1"/>
  </r>
  <r>
    <x v="62"/>
    <s v="Koudijs Layer 1 Mash "/>
    <x v="3"/>
    <x v="1"/>
    <x v="1"/>
    <m/>
    <s v="Feed purchase"/>
    <m/>
    <m/>
    <m/>
    <m/>
    <n v="10"/>
    <n v="401"/>
    <n v="4010"/>
    <n v="4010"/>
    <d v="2026-01-14T00:00:00"/>
    <m/>
    <m/>
    <m/>
    <m/>
    <s v="January 2026"/>
    <m/>
    <b v="1"/>
  </r>
  <r>
    <x v="63"/>
    <s v="Koudijs Layer 1 Mash "/>
    <x v="4"/>
    <x v="1"/>
    <x v="1"/>
    <m/>
    <s v="Feed purchase"/>
    <m/>
    <m/>
    <m/>
    <m/>
    <n v="3"/>
    <n v="401"/>
    <n v="1203"/>
    <n v="1203"/>
    <d v="2026-01-14T00:00:00"/>
    <m/>
    <m/>
    <m/>
    <m/>
    <s v="January 2026"/>
    <m/>
    <b v="1"/>
  </r>
  <r>
    <x v="64"/>
    <s v="Prepaid "/>
    <x v="0"/>
    <x v="0"/>
    <x v="2"/>
    <m/>
    <m/>
    <m/>
    <m/>
    <m/>
    <s v="Electricity"/>
    <n v="1"/>
    <n v="400"/>
    <n v="400"/>
    <n v="400"/>
    <d v="2026-01-12T00:00:00"/>
    <m/>
    <m/>
    <m/>
    <m/>
    <s v="January 2026"/>
    <m/>
    <b v="1"/>
  </r>
  <r>
    <x v="65"/>
    <s v="3rd Newcastle Vaccine "/>
    <x v="1"/>
    <x v="1"/>
    <x v="1"/>
    <m/>
    <s v="Vaccines"/>
    <m/>
    <m/>
    <m/>
    <m/>
    <n v="2"/>
    <n v="590"/>
    <n v="1180"/>
    <n v="1180"/>
    <d v="2026-01-10T00:00:00"/>
    <m/>
    <m/>
    <m/>
    <m/>
    <s v="January 2026"/>
    <m/>
    <b v="1"/>
  </r>
  <r>
    <x v="66"/>
    <s v="Syringe for Vaccination "/>
    <x v="1"/>
    <x v="1"/>
    <x v="1"/>
    <m/>
    <s v="Medications"/>
    <m/>
    <m/>
    <m/>
    <m/>
    <n v="10"/>
    <n v="5"/>
    <n v="50"/>
    <n v="50"/>
    <d v="2026-01-10T00:00:00"/>
    <m/>
    <m/>
    <m/>
    <m/>
    <s v="January 2026"/>
    <m/>
    <b v="1"/>
  </r>
  <r>
    <x v="67"/>
    <s v="Pentrep "/>
    <x v="1"/>
    <x v="1"/>
    <x v="1"/>
    <m/>
    <s v="Medications"/>
    <m/>
    <m/>
    <m/>
    <m/>
    <n v="1"/>
    <n v="350"/>
    <n v="350"/>
    <n v="350"/>
    <d v="2026-01-10T00:00:00"/>
    <m/>
    <m/>
    <m/>
    <m/>
    <s v="January 2026"/>
    <m/>
    <b v="1"/>
  </r>
  <r>
    <x v="68"/>
    <s v="Koudijs Developer Mash "/>
    <x v="1"/>
    <x v="1"/>
    <x v="1"/>
    <m/>
    <s v="Feed purchase"/>
    <m/>
    <m/>
    <m/>
    <m/>
    <n v="17"/>
    <n v="396"/>
    <n v="6732"/>
    <n v="6732"/>
    <d v="2026-01-09T00:00:00"/>
    <m/>
    <m/>
    <m/>
    <m/>
    <s v="January 2026"/>
    <m/>
    <b v="1"/>
  </r>
  <r>
    <x v="69"/>
    <s v="Koudijs Layer 1 Mash "/>
    <x v="2"/>
    <x v="1"/>
    <x v="1"/>
    <m/>
    <s v="Feed purchase"/>
    <m/>
    <m/>
    <m/>
    <m/>
    <n v="5"/>
    <n v="401"/>
    <n v="2005"/>
    <n v="2005"/>
    <d v="2026-01-09T00:00:00"/>
    <m/>
    <m/>
    <m/>
    <m/>
    <s v="January 2026"/>
    <m/>
    <b v="1"/>
  </r>
  <r>
    <x v="70"/>
    <s v="Koudijs Layer 1 Mash "/>
    <x v="3"/>
    <x v="1"/>
    <x v="1"/>
    <m/>
    <s v="Feed purchase"/>
    <m/>
    <m/>
    <m/>
    <m/>
    <n v="7"/>
    <n v="401"/>
    <n v="2807"/>
    <n v="2807"/>
    <d v="2026-01-09T00:00:00"/>
    <m/>
    <m/>
    <m/>
    <m/>
    <s v="January 2026"/>
    <m/>
    <b v="1"/>
  </r>
  <r>
    <x v="71"/>
    <s v="Koudijs Broiler Grower "/>
    <x v="4"/>
    <x v="1"/>
    <x v="1"/>
    <m/>
    <s v="Feed purchase"/>
    <m/>
    <m/>
    <m/>
    <m/>
    <n v="2"/>
    <n v="465"/>
    <n v="930"/>
    <n v="930"/>
    <d v="2026-01-09T00:00:00"/>
    <m/>
    <m/>
    <m/>
    <m/>
    <s v="January 2026"/>
    <m/>
    <b v="1"/>
  </r>
  <r>
    <x v="72"/>
    <s v="Koudijs Developer Mash "/>
    <x v="1"/>
    <x v="1"/>
    <x v="1"/>
    <m/>
    <s v="Feed purchase"/>
    <m/>
    <m/>
    <m/>
    <m/>
    <n v="4"/>
    <n v="396"/>
    <n v="1584"/>
    <n v="1584"/>
    <d v="2026-01-07T00:00:00"/>
    <m/>
    <m/>
    <m/>
    <m/>
    <s v="January 2026"/>
    <m/>
    <b v="1"/>
  </r>
  <r>
    <x v="73"/>
    <s v="Koudijs Layer 1 Mash "/>
    <x v="2"/>
    <x v="1"/>
    <x v="1"/>
    <m/>
    <s v="Feed purchase"/>
    <m/>
    <m/>
    <m/>
    <m/>
    <n v="2"/>
    <n v="401"/>
    <n v="802"/>
    <n v="802"/>
    <d v="2026-01-07T00:00:00"/>
    <m/>
    <m/>
    <m/>
    <m/>
    <s v="January 2026"/>
    <m/>
    <b v="1"/>
  </r>
  <r>
    <x v="74"/>
    <s v="Koudijs Layer 1 Mash "/>
    <x v="3"/>
    <x v="1"/>
    <x v="1"/>
    <m/>
    <s v="Feed purchase"/>
    <m/>
    <m/>
    <m/>
    <m/>
    <n v="3"/>
    <n v="401"/>
    <n v="1203"/>
    <n v="1203"/>
    <d v="2026-01-07T00:00:00"/>
    <m/>
    <m/>
    <m/>
    <m/>
    <s v="January 2026"/>
    <m/>
    <b v="1"/>
  </r>
  <r>
    <x v="75"/>
    <s v="Koudijs Layer 1 Mash "/>
    <x v="4"/>
    <x v="1"/>
    <x v="1"/>
    <m/>
    <s v="Feed purchase"/>
    <m/>
    <m/>
    <m/>
    <m/>
    <n v="1"/>
    <n v="401"/>
    <n v="401"/>
    <n v="401"/>
    <d v="2026-01-07T00:00:00"/>
    <m/>
    <m/>
    <m/>
    <m/>
    <s v="January 2026"/>
    <m/>
    <b v="1"/>
  </r>
  <r>
    <x v="76"/>
    <s v="Oxytetravet aerosol "/>
    <x v="1"/>
    <x v="1"/>
    <x v="1"/>
    <m/>
    <s v="Biosecurity"/>
    <m/>
    <m/>
    <m/>
    <m/>
    <n v="2"/>
    <n v="95"/>
    <n v="190"/>
    <n v="190"/>
    <d v="2026-01-07T00:00:00"/>
    <m/>
    <m/>
    <m/>
    <m/>
    <s v="January 2026"/>
    <m/>
    <b v="1"/>
  </r>
  <r>
    <x v="77"/>
    <s v="Patholyte "/>
    <x v="0"/>
    <x v="0"/>
    <x v="0"/>
    <m/>
    <s v="Biosecurity"/>
    <m/>
    <m/>
    <m/>
    <m/>
    <n v="1"/>
    <n v="230"/>
    <n v="230"/>
    <n v="230"/>
    <d v="2026-01-07T00:00:00"/>
    <m/>
    <m/>
    <m/>
    <m/>
    <s v="January 2026"/>
    <m/>
    <b v="1"/>
  </r>
  <r>
    <x v="78"/>
    <s v="D4+ Disinfectant "/>
    <x v="0"/>
    <x v="0"/>
    <x v="0"/>
    <m/>
    <s v="Biosecurity"/>
    <m/>
    <m/>
    <m/>
    <m/>
    <n v="1"/>
    <n v="195"/>
    <n v="195"/>
    <n v="195"/>
    <d v="2026-01-07T00:00:00"/>
    <m/>
    <m/>
    <m/>
    <m/>
    <s v="January 2026"/>
    <m/>
    <b v="1"/>
  </r>
  <r>
    <x v="79"/>
    <s v="Light Switch "/>
    <x v="0"/>
    <x v="0"/>
    <x v="4"/>
    <m/>
    <m/>
    <m/>
    <s v="Electricals "/>
    <m/>
    <m/>
    <n v="1"/>
    <n v="25"/>
    <n v="25"/>
    <n v="25"/>
    <d v="2026-01-06T00:00:00"/>
    <m/>
    <m/>
    <m/>
    <m/>
    <s v="January 2026"/>
    <m/>
    <b v="1"/>
  </r>
  <r>
    <x v="80"/>
    <s v="Light Bulbs"/>
    <x v="0"/>
    <x v="0"/>
    <x v="4"/>
    <m/>
    <m/>
    <m/>
    <s v="Bulbs "/>
    <m/>
    <m/>
    <n v="25"/>
    <n v="10"/>
    <n v="250"/>
    <n v="250"/>
    <d v="2026-01-06T00:00:00"/>
    <m/>
    <m/>
    <m/>
    <m/>
    <s v="January 2026"/>
    <m/>
    <b v="1"/>
  </r>
  <r>
    <x v="81"/>
    <s v="Fuel for Chicken Deliveries "/>
    <x v="6"/>
    <x v="2"/>
    <x v="1"/>
    <m/>
    <m/>
    <s v="Transportation"/>
    <m/>
    <m/>
    <m/>
    <n v="1"/>
    <n v="2000"/>
    <n v="2000"/>
    <n v="2000"/>
    <d v="2026-01-06T00:00:00"/>
    <m/>
    <m/>
    <m/>
    <m/>
    <s v="January 2026"/>
    <m/>
    <b v="1"/>
  </r>
  <r>
    <x v="82"/>
    <s v="Momo Charges over 6 months "/>
    <x v="0"/>
    <x v="0"/>
    <x v="7"/>
    <m/>
    <m/>
    <m/>
    <m/>
    <m/>
    <m/>
    <n v="1"/>
    <n v="200"/>
    <n v="200"/>
    <n v="200"/>
    <d v="2026-01-06T00:00:00"/>
    <m/>
    <m/>
    <m/>
    <s v="Momo Charges"/>
    <s v="January 2026"/>
    <m/>
    <b v="1"/>
  </r>
  <r>
    <x v="83"/>
    <s v="Foolscap Note Book"/>
    <x v="0"/>
    <x v="0"/>
    <x v="2"/>
    <m/>
    <m/>
    <m/>
    <m/>
    <m/>
    <s v="Regulatory Expenses"/>
    <n v="4"/>
    <n v="40"/>
    <n v="160"/>
    <n v="160"/>
    <d v="2026-01-05T00:00:00"/>
    <m/>
    <m/>
    <m/>
    <m/>
    <s v="January 2026"/>
    <m/>
    <b v="1"/>
  </r>
  <r>
    <x v="84"/>
    <s v="Broom "/>
    <x v="0"/>
    <x v="0"/>
    <x v="2"/>
    <m/>
    <m/>
    <m/>
    <m/>
    <m/>
    <s v="Cleaning/Disinfection"/>
    <n v="3"/>
    <n v="15"/>
    <n v="45"/>
    <n v="45"/>
    <d v="2026-01-05T00:00:00"/>
    <m/>
    <m/>
    <m/>
    <m/>
    <s v="January 2026"/>
    <m/>
    <b v="1"/>
  </r>
  <r>
    <x v="85"/>
    <s v="Vaccination Help and refreshment "/>
    <x v="1"/>
    <x v="3"/>
    <x v="1"/>
    <m/>
    <m/>
    <m/>
    <m/>
    <s v="Wages"/>
    <m/>
    <n v="1"/>
    <n v="450"/>
    <n v="450"/>
    <n v="450"/>
    <d v="2026-01-03T00:00:00"/>
    <m/>
    <m/>
    <m/>
    <m/>
    <s v="January 2026"/>
    <m/>
    <b v="1"/>
  </r>
  <r>
    <x v="86"/>
    <s v="Koudijs Layer 1 Mash "/>
    <x v="2"/>
    <x v="1"/>
    <x v="1"/>
    <m/>
    <s v="Feed purchase"/>
    <m/>
    <m/>
    <m/>
    <m/>
    <n v="9"/>
    <n v="401"/>
    <n v="3609"/>
    <n v="3609"/>
    <d v="2025-12-31T00:00:00"/>
    <m/>
    <m/>
    <m/>
    <m/>
    <s v="January 2026"/>
    <m/>
    <b v="1"/>
  </r>
  <r>
    <x v="87"/>
    <s v="Koudijs Developer Mash "/>
    <x v="1"/>
    <x v="1"/>
    <x v="1"/>
    <m/>
    <s v="Feed purchase"/>
    <m/>
    <m/>
    <m/>
    <m/>
    <n v="21"/>
    <n v="396"/>
    <n v="8316"/>
    <n v="8316"/>
    <d v="2025-12-31T00:00:00"/>
    <m/>
    <m/>
    <m/>
    <m/>
    <s v="January 2026"/>
    <m/>
    <b v="1"/>
  </r>
  <r>
    <x v="88"/>
    <s v="Koudijs Layer 1 Mash "/>
    <x v="3"/>
    <x v="1"/>
    <x v="1"/>
    <m/>
    <s v="Feed purchase"/>
    <m/>
    <m/>
    <m/>
    <m/>
    <n v="11"/>
    <n v="401"/>
    <n v="4411"/>
    <n v="4411"/>
    <d v="2025-12-31T00:00:00"/>
    <m/>
    <m/>
    <m/>
    <m/>
    <s v="January 2026"/>
    <m/>
    <b v="1"/>
  </r>
  <r>
    <x v="89"/>
    <s v="Koudijs Layer 1 Mash "/>
    <x v="4"/>
    <x v="1"/>
    <x v="1"/>
    <m/>
    <s v="Feed purchase"/>
    <m/>
    <m/>
    <m/>
    <m/>
    <n v="3"/>
    <n v="401"/>
    <n v="1203"/>
    <n v="1203"/>
    <d v="2025-12-31T00:00:00"/>
    <m/>
    <m/>
    <m/>
    <m/>
    <s v="January 2026"/>
    <m/>
    <b v="1"/>
  </r>
  <r>
    <x v="90"/>
    <s v="Fuel for Aboboyaa "/>
    <x v="0"/>
    <x v="0"/>
    <x v="2"/>
    <m/>
    <m/>
    <m/>
    <m/>
    <m/>
    <s v="Fuel/Lubricants"/>
    <n v="1"/>
    <n v="180"/>
    <n v="180"/>
    <n v="180"/>
    <d v="2025-12-30T00:00:00"/>
    <m/>
    <m/>
    <m/>
    <m/>
    <s v="January 2026"/>
    <m/>
    <b v="1"/>
  </r>
  <r>
    <x v="91"/>
    <s v="Pentrep"/>
    <x v="1"/>
    <x v="1"/>
    <x v="1"/>
    <m/>
    <s v="Medications"/>
    <m/>
    <m/>
    <m/>
    <m/>
    <n v="1"/>
    <n v="350"/>
    <n v="350"/>
    <n v="350"/>
    <d v="2025-12-29T00:00:00"/>
    <m/>
    <m/>
    <m/>
    <m/>
    <s v="January 2026"/>
    <m/>
    <b v="1"/>
  </r>
  <r>
    <x v="92"/>
    <s v="Crates "/>
    <x v="0"/>
    <x v="0"/>
    <x v="8"/>
    <m/>
    <m/>
    <s v="Crates"/>
    <m/>
    <m/>
    <m/>
    <n v="20"/>
    <n v="77"/>
    <n v="1540"/>
    <n v="1540"/>
    <d v="2025-12-29T00:00:00"/>
    <m/>
    <m/>
    <m/>
    <m/>
    <s v="December 2025"/>
    <m/>
    <b v="1"/>
  </r>
  <r>
    <x v="93"/>
    <s v="Tei - Salary for December "/>
    <x v="0"/>
    <x v="0"/>
    <x v="3"/>
    <m/>
    <m/>
    <m/>
    <m/>
    <m/>
    <m/>
    <n v="1"/>
    <n v="4000"/>
    <n v="4000"/>
    <n v="4000"/>
    <d v="2025-12-29T00:00:00"/>
    <m/>
    <m/>
    <s v="Salaries"/>
    <m/>
    <s v="December 2025"/>
    <m/>
    <b v="1"/>
  </r>
  <r>
    <x v="94"/>
    <s v="Fuel for Farm Rounds "/>
    <x v="0"/>
    <x v="0"/>
    <x v="2"/>
    <m/>
    <m/>
    <m/>
    <m/>
    <m/>
    <s v="Fuel/Lubricants"/>
    <n v="1"/>
    <n v="1200"/>
    <n v="1200"/>
    <n v="1200"/>
    <d v="2025-12-29T00:00:00"/>
    <m/>
    <m/>
    <m/>
    <m/>
    <s v="December 2025"/>
    <m/>
    <b v="1"/>
  </r>
  <r>
    <x v="95"/>
    <s v="Okunka - EOY Bonus "/>
    <x v="0"/>
    <x v="0"/>
    <x v="3"/>
    <m/>
    <m/>
    <m/>
    <m/>
    <m/>
    <m/>
    <n v="1"/>
    <n v="250"/>
    <n v="250"/>
    <n v="250"/>
    <d v="2025-12-29T00:00:00"/>
    <m/>
    <m/>
    <s v="Wages"/>
    <m/>
    <s v="December 2025"/>
    <m/>
    <b v="1"/>
  </r>
  <r>
    <x v="96"/>
    <s v="Okunka - Salary "/>
    <x v="0"/>
    <x v="0"/>
    <x v="3"/>
    <m/>
    <m/>
    <m/>
    <m/>
    <m/>
    <m/>
    <n v="1"/>
    <n v="500"/>
    <n v="500"/>
    <n v="500"/>
    <d v="2025-12-29T00:00:00"/>
    <m/>
    <m/>
    <s v="Salaries"/>
    <m/>
    <s v="December 2025"/>
    <m/>
    <b v="1"/>
  </r>
  <r>
    <x v="97"/>
    <s v="Osabu - EOY Bonus "/>
    <x v="0"/>
    <x v="0"/>
    <x v="3"/>
    <m/>
    <m/>
    <m/>
    <m/>
    <m/>
    <m/>
    <n v="1"/>
    <n v="250"/>
    <n v="250"/>
    <n v="250"/>
    <d v="2025-12-29T00:00:00"/>
    <m/>
    <m/>
    <s v="Wages"/>
    <m/>
    <s v="December 2025"/>
    <m/>
    <b v="1"/>
  </r>
  <r>
    <x v="98"/>
    <s v="Osabu - Salary"/>
    <x v="0"/>
    <x v="0"/>
    <x v="3"/>
    <m/>
    <m/>
    <m/>
    <m/>
    <m/>
    <m/>
    <n v="1"/>
    <n v="500"/>
    <n v="500"/>
    <n v="500"/>
    <d v="2025-12-29T00:00:00"/>
    <m/>
    <m/>
    <s v="Salaries"/>
    <m/>
    <s v="December 2025"/>
    <m/>
    <b v="1"/>
  </r>
  <r>
    <x v="99"/>
    <s v="Frank - EOY Bonus "/>
    <x v="0"/>
    <x v="0"/>
    <x v="3"/>
    <m/>
    <m/>
    <m/>
    <m/>
    <m/>
    <m/>
    <n v="1"/>
    <n v="300"/>
    <n v="300"/>
    <n v="300"/>
    <d v="2025-12-29T00:00:00"/>
    <m/>
    <m/>
    <s v="Wages"/>
    <m/>
    <s v="December 2025"/>
    <m/>
    <b v="1"/>
  </r>
  <r>
    <x v="100"/>
    <s v="Vanessa - EOY Bonus "/>
    <x v="0"/>
    <x v="0"/>
    <x v="3"/>
    <m/>
    <m/>
    <m/>
    <m/>
    <m/>
    <m/>
    <n v="1"/>
    <n v="250"/>
    <n v="250"/>
    <n v="250"/>
    <d v="2025-12-29T00:00:00"/>
    <m/>
    <m/>
    <s v="Wages"/>
    <m/>
    <s v="December 2025"/>
    <m/>
    <b v="1"/>
  </r>
  <r>
    <x v="101"/>
    <s v="Frank - Salary "/>
    <x v="0"/>
    <x v="0"/>
    <x v="3"/>
    <m/>
    <m/>
    <m/>
    <m/>
    <m/>
    <m/>
    <n v="1"/>
    <n v="600"/>
    <n v="600"/>
    <n v="600"/>
    <d v="2025-12-29T00:00:00"/>
    <m/>
    <m/>
    <s v="Salaries"/>
    <m/>
    <s v="December 2025"/>
    <m/>
    <b v="1"/>
  </r>
  <r>
    <x v="102"/>
    <s v="Vanessa - Salary "/>
    <x v="0"/>
    <x v="0"/>
    <x v="3"/>
    <m/>
    <m/>
    <m/>
    <m/>
    <m/>
    <m/>
    <n v="1"/>
    <n v="500"/>
    <n v="500"/>
    <n v="500"/>
    <d v="2025-12-28T00:00:00"/>
    <m/>
    <m/>
    <s v="Salaries"/>
    <m/>
    <s v="December 2025"/>
    <m/>
    <b v="1"/>
  </r>
  <r>
    <x v="103"/>
    <s v="Sawdust "/>
    <x v="0"/>
    <x v="0"/>
    <x v="2"/>
    <m/>
    <m/>
    <m/>
    <m/>
    <m/>
    <s v="Sawdust"/>
    <n v="1"/>
    <n v="180"/>
    <n v="180"/>
    <n v="180"/>
    <d v="2025-12-28T00:00:00"/>
    <m/>
    <m/>
    <m/>
    <m/>
    <s v="December 2025"/>
    <m/>
    <b v="1"/>
  </r>
  <r>
    <x v="104"/>
    <s v="Matured Broilers "/>
    <x v="6"/>
    <x v="4"/>
    <x v="1"/>
    <m/>
    <m/>
    <m/>
    <s v="Biological Asset"/>
    <m/>
    <m/>
    <n v="20"/>
    <n v="170"/>
    <n v="3400"/>
    <n v="3400"/>
    <d v="2025-12-28T00:00:00"/>
    <m/>
    <m/>
    <m/>
    <m/>
    <s v="December 2025"/>
    <m/>
    <b v="1"/>
  </r>
  <r>
    <x v="105"/>
    <s v="2nd Fowl Pox Vaccine"/>
    <x v="1"/>
    <x v="1"/>
    <x v="1"/>
    <m/>
    <s v="Vaccines"/>
    <m/>
    <m/>
    <m/>
    <m/>
    <n v="1"/>
    <n v="540"/>
    <n v="540"/>
    <n v="540"/>
    <d v="2025-12-26T00:00:00"/>
    <m/>
    <m/>
    <m/>
    <m/>
    <s v="December 2025"/>
    <m/>
    <b v="1"/>
  </r>
  <r>
    <x v="106"/>
    <s v="Matured Broilers "/>
    <x v="6"/>
    <x v="4"/>
    <x v="1"/>
    <m/>
    <m/>
    <m/>
    <s v="Biological Asset"/>
    <m/>
    <m/>
    <n v="20"/>
    <n v="170"/>
    <n v="3400"/>
    <n v="3400"/>
    <d v="2025-12-24T00:00:00"/>
    <m/>
    <m/>
    <m/>
    <m/>
    <s v="December 2025"/>
    <m/>
    <b v="1"/>
  </r>
  <r>
    <x v="107"/>
    <s v="Slaughtering Help"/>
    <x v="6"/>
    <x v="2"/>
    <x v="1"/>
    <m/>
    <m/>
    <s v="Packaging"/>
    <m/>
    <m/>
    <m/>
    <n v="3"/>
    <n v="200"/>
    <n v="600"/>
    <n v="600"/>
    <d v="2025-12-23T00:00:00"/>
    <m/>
    <m/>
    <m/>
    <m/>
    <s v="December 2025"/>
    <m/>
    <b v="1"/>
  </r>
  <r>
    <x v="108"/>
    <s v="Charcoal "/>
    <x v="6"/>
    <x v="2"/>
    <x v="1"/>
    <m/>
    <m/>
    <s v="Packaging"/>
    <m/>
    <m/>
    <m/>
    <n v="1"/>
    <n v="150"/>
    <n v="150"/>
    <n v="150"/>
    <d v="2025-12-21T00:00:00"/>
    <m/>
    <m/>
    <m/>
    <m/>
    <s v="December 2025"/>
    <m/>
    <b v="1"/>
  </r>
  <r>
    <x v="109"/>
    <s v="Koudijs Developer Mash "/>
    <x v="1"/>
    <x v="1"/>
    <x v="1"/>
    <m/>
    <s v="Feed purchase"/>
    <m/>
    <m/>
    <m/>
    <m/>
    <n v="20"/>
    <n v="396"/>
    <n v="7920"/>
    <n v="7920"/>
    <d v="2025-12-22T00:00:00"/>
    <m/>
    <m/>
    <m/>
    <m/>
    <s v="December 2025"/>
    <m/>
    <b v="1"/>
  </r>
  <r>
    <x v="110"/>
    <s v="Koudijs Layer 1 Mash "/>
    <x v="2"/>
    <x v="1"/>
    <x v="1"/>
    <m/>
    <s v="Feed purchase"/>
    <m/>
    <m/>
    <m/>
    <m/>
    <n v="5"/>
    <n v="400"/>
    <n v="2000"/>
    <n v="2000"/>
    <d v="2025-12-22T00:00:00"/>
    <m/>
    <m/>
    <m/>
    <m/>
    <s v="December 2025"/>
    <m/>
    <b v="1"/>
  </r>
  <r>
    <x v="111"/>
    <s v="Koudijs Layer 1 Mash "/>
    <x v="3"/>
    <x v="1"/>
    <x v="1"/>
    <m/>
    <s v="Feed purchase"/>
    <m/>
    <m/>
    <m/>
    <m/>
    <n v="10"/>
    <n v="400"/>
    <n v="4000"/>
    <n v="4000"/>
    <d v="2025-12-22T00:00:00"/>
    <m/>
    <m/>
    <m/>
    <m/>
    <s v="December 2025"/>
    <m/>
    <b v="1"/>
  </r>
  <r>
    <x v="112"/>
    <s v="Sankofa Layer Mash "/>
    <x v="4"/>
    <x v="1"/>
    <x v="1"/>
    <m/>
    <s v="Feed purchase"/>
    <m/>
    <m/>
    <m/>
    <m/>
    <n v="2"/>
    <n v="380"/>
    <n v="760"/>
    <n v="760"/>
    <d v="2025-12-22T00:00:00"/>
    <m/>
    <m/>
    <m/>
    <m/>
    <s v="December 2025"/>
    <m/>
    <b v="1"/>
  </r>
  <r>
    <x v="113"/>
    <s v="Dressing Help "/>
    <x v="6"/>
    <x v="3"/>
    <x v="1"/>
    <m/>
    <m/>
    <m/>
    <m/>
    <s v="Wages"/>
    <m/>
    <n v="3"/>
    <n v="200"/>
    <n v="600"/>
    <n v="600"/>
    <d v="2025-12-20T00:00:00"/>
    <m/>
    <m/>
    <m/>
    <m/>
    <s v="December 2025"/>
    <m/>
    <b v="1"/>
  </r>
  <r>
    <x v="114"/>
    <s v="Charcoal "/>
    <x v="6"/>
    <x v="2"/>
    <x v="1"/>
    <m/>
    <m/>
    <s v="Packaging"/>
    <m/>
    <m/>
    <m/>
    <n v="1"/>
    <n v="150"/>
    <n v="150"/>
    <n v="150"/>
    <d v="2025-12-20T00:00:00"/>
    <m/>
    <m/>
    <m/>
    <m/>
    <s v="December 2025"/>
    <m/>
    <b v="1"/>
  </r>
  <r>
    <x v="115"/>
    <s v="Prepaid "/>
    <x v="0"/>
    <x v="0"/>
    <x v="2"/>
    <m/>
    <m/>
    <m/>
    <m/>
    <m/>
    <s v="Electricity"/>
    <n v="1"/>
    <n v="500"/>
    <n v="500"/>
    <n v="500"/>
    <d v="2025-12-22T00:00:00"/>
    <m/>
    <m/>
    <m/>
    <m/>
    <s v="December 2025"/>
    <m/>
    <b v="1"/>
  </r>
  <r>
    <x v="116"/>
    <s v="Chicken "/>
    <x v="6"/>
    <x v="4"/>
    <x v="1"/>
    <m/>
    <m/>
    <m/>
    <s v="Biological Asset"/>
    <m/>
    <m/>
    <n v="40"/>
    <n v="170"/>
    <n v="6800"/>
    <n v="6800"/>
    <d v="2025-12-20T00:00:00"/>
    <m/>
    <m/>
    <m/>
    <m/>
    <s v="December 2025"/>
    <m/>
    <b v="1"/>
  </r>
  <r>
    <x v="117"/>
    <s v="Slaughtering Services "/>
    <x v="6"/>
    <x v="2"/>
    <x v="1"/>
    <m/>
    <m/>
    <s v="Packaging"/>
    <m/>
    <m/>
    <m/>
    <n v="65"/>
    <n v="15"/>
    <n v="975"/>
    <n v="975"/>
    <d v="2025-12-20T00:00:00"/>
    <m/>
    <m/>
    <m/>
    <m/>
    <s v="December 2025"/>
    <m/>
    <b v="1"/>
  </r>
  <r>
    <x v="118"/>
    <s v="Sawdust "/>
    <x v="0"/>
    <x v="0"/>
    <x v="2"/>
    <m/>
    <m/>
    <m/>
    <m/>
    <m/>
    <s v="Sawdust"/>
    <n v="1"/>
    <n v="60"/>
    <n v="60"/>
    <n v="60"/>
    <d v="2025-12-20T00:00:00"/>
    <m/>
    <m/>
    <m/>
    <m/>
    <s v="December 2025"/>
    <m/>
    <b v="1"/>
  </r>
  <r>
    <x v="119"/>
    <s v="Fuel for Aboboyaa "/>
    <x v="0"/>
    <x v="0"/>
    <x v="2"/>
    <m/>
    <m/>
    <m/>
    <m/>
    <m/>
    <s v="Fuel/Lubricants"/>
    <n v="1"/>
    <n v="185"/>
    <n v="185"/>
    <n v="185"/>
    <d v="2025-12-19T00:00:00"/>
    <m/>
    <m/>
    <m/>
    <m/>
    <s v="December 2025"/>
    <m/>
    <b v="1"/>
  </r>
  <r>
    <x v="120"/>
    <s v="Zip locs and Margarine Rubber "/>
    <x v="6"/>
    <x v="2"/>
    <x v="1"/>
    <m/>
    <m/>
    <s v="Packaging"/>
    <m/>
    <m/>
    <m/>
    <n v="1"/>
    <n v="155"/>
    <n v="155"/>
    <n v="155"/>
    <d v="2025-12-19T00:00:00"/>
    <m/>
    <m/>
    <m/>
    <m/>
    <s v="December 2025"/>
    <m/>
    <b v="1"/>
  </r>
  <r>
    <x v="121"/>
    <s v="Masking Tape "/>
    <x v="0"/>
    <x v="0"/>
    <x v="8"/>
    <m/>
    <m/>
    <s v="Packaging"/>
    <m/>
    <m/>
    <m/>
    <n v="2"/>
    <n v="16"/>
    <n v="32"/>
    <n v="32"/>
    <d v="2025-12-18T00:00:00"/>
    <m/>
    <m/>
    <m/>
    <m/>
    <s v="December 2025"/>
    <m/>
    <b v="1"/>
  </r>
  <r>
    <x v="122"/>
    <s v="Dursban "/>
    <x v="0"/>
    <x v="0"/>
    <x v="0"/>
    <m/>
    <s v="Biosecurity"/>
    <m/>
    <m/>
    <m/>
    <m/>
    <n v="1"/>
    <n v="80"/>
    <n v="80"/>
    <n v="80"/>
    <d v="2025-12-18T00:00:00"/>
    <m/>
    <m/>
    <m/>
    <m/>
    <s v="December 2025"/>
    <m/>
    <b v="1"/>
  </r>
  <r>
    <x v="123"/>
    <s v="Weedicide Nwura Nwura "/>
    <x v="0"/>
    <x v="0"/>
    <x v="0"/>
    <m/>
    <s v="Biosecurity"/>
    <m/>
    <m/>
    <m/>
    <m/>
    <n v="1"/>
    <n v="65"/>
    <n v="65"/>
    <n v="65"/>
    <d v="2025-12-18T00:00:00"/>
    <m/>
    <m/>
    <m/>
    <m/>
    <s v="December 2025"/>
    <m/>
    <b v="1"/>
  </r>
  <r>
    <x v="124"/>
    <s v="Sulpharidine WSP"/>
    <x v="1"/>
    <x v="1"/>
    <x v="1"/>
    <m/>
    <s v="Medications"/>
    <m/>
    <m/>
    <m/>
    <m/>
    <n v="1"/>
    <n v="365"/>
    <n v="365"/>
    <n v="365"/>
    <d v="2025-12-17T00:00:00"/>
    <m/>
    <m/>
    <m/>
    <m/>
    <s v="December 2025"/>
    <m/>
    <b v="1"/>
  </r>
  <r>
    <x v="125"/>
    <s v="Oxytetravet aerosol"/>
    <x v="0"/>
    <x v="0"/>
    <x v="0"/>
    <m/>
    <s v="Medications"/>
    <m/>
    <m/>
    <m/>
    <m/>
    <n v="1"/>
    <n v="95"/>
    <n v="95"/>
    <n v="95"/>
    <d v="2025-12-17T00:00:00"/>
    <m/>
    <m/>
    <m/>
    <m/>
    <s v="December 2025"/>
    <m/>
    <b v="1"/>
  </r>
  <r>
    <x v="126"/>
    <s v="Broiler Finisher Pellet "/>
    <x v="6"/>
    <x v="1"/>
    <x v="1"/>
    <m/>
    <s v="Feed purchase"/>
    <m/>
    <m/>
    <m/>
    <m/>
    <n v="4"/>
    <n v="460"/>
    <n v="1840"/>
    <n v="1840"/>
    <d v="2025-12-17T00:00:00"/>
    <m/>
    <m/>
    <m/>
    <m/>
    <s v="December 2025"/>
    <m/>
    <b v="1"/>
  </r>
  <r>
    <x v="127"/>
    <s v="Koudijs Developer Mash"/>
    <x v="1"/>
    <x v="1"/>
    <x v="1"/>
    <m/>
    <s v="Feed purchase"/>
    <m/>
    <m/>
    <m/>
    <m/>
    <n v="21"/>
    <n v="398"/>
    <n v="8358"/>
    <n v="8358"/>
    <d v="2025-12-17T00:00:00"/>
    <m/>
    <m/>
    <m/>
    <m/>
    <s v="December 2025"/>
    <m/>
    <b v="1"/>
  </r>
  <r>
    <x v="128"/>
    <s v="Koudijs Layer 1 Mash "/>
    <x v="2"/>
    <x v="1"/>
    <x v="1"/>
    <m/>
    <s v="Feed purchase"/>
    <m/>
    <m/>
    <m/>
    <m/>
    <n v="7"/>
    <n v="401"/>
    <n v="2807"/>
    <n v="2807"/>
    <d v="2025-12-17T00:00:00"/>
    <m/>
    <m/>
    <m/>
    <m/>
    <s v="December 2025"/>
    <m/>
    <b v="1"/>
  </r>
  <r>
    <x v="129"/>
    <s v="Koudijs Layer 1 Mash "/>
    <x v="3"/>
    <x v="1"/>
    <x v="1"/>
    <m/>
    <s v="Feed purchase"/>
    <m/>
    <m/>
    <m/>
    <m/>
    <n v="13"/>
    <n v="401"/>
    <n v="5213"/>
    <n v="5213"/>
    <d v="2025-12-17T00:00:00"/>
    <m/>
    <m/>
    <m/>
    <m/>
    <s v="December 2025"/>
    <m/>
    <b v="1"/>
  </r>
  <r>
    <x v="130"/>
    <s v="Sankofa Layer Mash "/>
    <x v="4"/>
    <x v="1"/>
    <x v="1"/>
    <m/>
    <s v="Feed purchase"/>
    <m/>
    <m/>
    <m/>
    <m/>
    <n v="5"/>
    <n v="380"/>
    <n v="1900"/>
    <n v="1900"/>
    <d v="2025-12-17T00:00:00"/>
    <m/>
    <m/>
    <m/>
    <m/>
    <s v="December 2025"/>
    <m/>
    <b v="1"/>
  </r>
  <r>
    <x v="131"/>
    <s v="Sawdust "/>
    <x v="0"/>
    <x v="0"/>
    <x v="2"/>
    <m/>
    <m/>
    <m/>
    <m/>
    <m/>
    <s v="Sawdust"/>
    <n v="1"/>
    <n v="150"/>
    <n v="150"/>
    <n v="150"/>
    <d v="2025-12-17T00:00:00"/>
    <m/>
    <m/>
    <m/>
    <m/>
    <s v="December 2025"/>
    <m/>
    <b v="1"/>
  </r>
  <r>
    <x v="132"/>
    <s v="Brake Repair and Servicing of Aboboyaa"/>
    <x v="0"/>
    <x v="0"/>
    <x v="5"/>
    <m/>
    <m/>
    <m/>
    <m/>
    <m/>
    <m/>
    <n v="1"/>
    <n v="600"/>
    <n v="600"/>
    <n v="600"/>
    <d v="2025-12-17T00:00:00"/>
    <m/>
    <s v="Repairs/Maintenance"/>
    <m/>
    <m/>
    <s v="December 2025"/>
    <m/>
    <b v="1"/>
  </r>
  <r>
    <x v="133"/>
    <s v="Battery for Generator "/>
    <x v="0"/>
    <x v="0"/>
    <x v="5"/>
    <m/>
    <m/>
    <m/>
    <m/>
    <m/>
    <m/>
    <n v="1"/>
    <n v="850"/>
    <n v="850"/>
    <n v="850"/>
    <d v="2025-12-17T00:00:00"/>
    <m/>
    <s v="Spare Parts purchase"/>
    <m/>
    <m/>
    <s v="December 2025"/>
    <m/>
    <b v="1"/>
  </r>
  <r>
    <x v="134"/>
    <s v="Sawdust "/>
    <x v="0"/>
    <x v="0"/>
    <x v="2"/>
    <m/>
    <m/>
    <m/>
    <m/>
    <m/>
    <s v="Sawdust"/>
    <n v="1"/>
    <n v="60"/>
    <n v="60"/>
    <n v="60"/>
    <d v="2025-12-15T00:00:00"/>
    <m/>
    <m/>
    <m/>
    <m/>
    <s v="December 2025"/>
    <m/>
    <b v="1"/>
  </r>
  <r>
    <x v="135"/>
    <s v="Tei - November Salary"/>
    <x v="0"/>
    <x v="0"/>
    <x v="3"/>
    <m/>
    <m/>
    <m/>
    <m/>
    <m/>
    <m/>
    <n v="1"/>
    <n v="4000"/>
    <n v="4000"/>
    <n v="4000"/>
    <d v="2025-12-17T00:00:00"/>
    <m/>
    <m/>
    <s v="Salaries"/>
    <m/>
    <s v="December 2025"/>
    <m/>
    <b v="1"/>
  </r>
  <r>
    <x v="136"/>
    <s v="Koudijs Broiler Finisher "/>
    <x v="6"/>
    <x v="1"/>
    <x v="1"/>
    <m/>
    <s v="Feed purchase"/>
    <m/>
    <m/>
    <m/>
    <m/>
    <n v="2"/>
    <n v="460"/>
    <n v="920"/>
    <n v="920"/>
    <d v="2025-12-12T00:00:00"/>
    <m/>
    <m/>
    <m/>
    <m/>
    <s v="December 2025"/>
    <m/>
    <b v="1"/>
  </r>
  <r>
    <x v="137"/>
    <s v="Koudijs Grower Mash "/>
    <x v="1"/>
    <x v="1"/>
    <x v="1"/>
    <m/>
    <s v="Feed purchase"/>
    <m/>
    <m/>
    <m/>
    <m/>
    <n v="10"/>
    <n v="409"/>
    <n v="4090"/>
    <n v="4090"/>
    <d v="2025-12-12T00:00:00"/>
    <m/>
    <m/>
    <m/>
    <m/>
    <s v="December 2025"/>
    <m/>
    <b v="1"/>
  </r>
  <r>
    <x v="138"/>
    <s v="Koudijs Layer 1 Mash "/>
    <x v="2"/>
    <x v="1"/>
    <x v="1"/>
    <m/>
    <s v="Feed purchase"/>
    <m/>
    <m/>
    <m/>
    <m/>
    <n v="3"/>
    <n v="400"/>
    <n v="1200"/>
    <n v="1200"/>
    <d v="2025-12-12T00:00:00"/>
    <m/>
    <m/>
    <m/>
    <m/>
    <s v="December 2025"/>
    <m/>
    <b v="1"/>
  </r>
  <r>
    <x v="139"/>
    <s v="Koudijs Layer 1 Mash"/>
    <x v="3"/>
    <x v="1"/>
    <x v="1"/>
    <m/>
    <s v="Feed purchase"/>
    <m/>
    <m/>
    <m/>
    <m/>
    <n v="10"/>
    <n v="400"/>
    <n v="4000"/>
    <n v="4000"/>
    <d v="2025-12-12T00:00:00"/>
    <m/>
    <m/>
    <m/>
    <m/>
    <s v="December 2025"/>
    <m/>
    <b v="1"/>
  </r>
  <r>
    <x v="140"/>
    <s v="Sankofa Layer Mash "/>
    <x v="4"/>
    <x v="1"/>
    <x v="1"/>
    <m/>
    <s v="Feed purchase"/>
    <m/>
    <m/>
    <m/>
    <m/>
    <n v="2"/>
    <n v="390"/>
    <n v="780"/>
    <n v="780"/>
    <d v="2025-12-12T00:00:00"/>
    <m/>
    <m/>
    <m/>
    <m/>
    <s v="December 2025"/>
    <m/>
    <b v="1"/>
  </r>
  <r>
    <x v="141"/>
    <s v="Sawdust "/>
    <x v="0"/>
    <x v="0"/>
    <x v="2"/>
    <m/>
    <m/>
    <m/>
    <m/>
    <m/>
    <s v="Sawdust"/>
    <n v="1"/>
    <n v="150"/>
    <n v="150"/>
    <n v="150"/>
    <d v="2025-12-12T00:00:00"/>
    <m/>
    <m/>
    <m/>
    <m/>
    <s v="December 2025"/>
    <m/>
    <b v="1"/>
  </r>
  <r>
    <x v="142"/>
    <s v="Prepaid "/>
    <x v="0"/>
    <x v="0"/>
    <x v="2"/>
    <m/>
    <m/>
    <m/>
    <m/>
    <m/>
    <s v="Electricity"/>
    <n v="1"/>
    <n v="500"/>
    <n v="500"/>
    <n v="500"/>
    <d v="2025-12-08T00:00:00"/>
    <m/>
    <m/>
    <m/>
    <m/>
    <s v="December 2025"/>
    <m/>
    <b v="1"/>
  </r>
  <r>
    <x v="143"/>
    <s v="Sawdust "/>
    <x v="0"/>
    <x v="0"/>
    <x v="2"/>
    <m/>
    <m/>
    <m/>
    <m/>
    <m/>
    <s v="Sawdust"/>
    <n v="1"/>
    <n v="100"/>
    <n v="100"/>
    <n v="100"/>
    <d v="2025-12-11T00:00:00"/>
    <m/>
    <m/>
    <m/>
    <m/>
    <s v="December 2025"/>
    <m/>
    <b v="1"/>
  </r>
  <r>
    <x v="144"/>
    <s v="Koudijs Broiler Finisher "/>
    <x v="6"/>
    <x v="1"/>
    <x v="1"/>
    <m/>
    <s v="Feed purchase"/>
    <m/>
    <m/>
    <m/>
    <m/>
    <n v="2"/>
    <n v="460"/>
    <n v="920"/>
    <n v="920"/>
    <d v="2025-12-10T00:00:00"/>
    <m/>
    <m/>
    <m/>
    <m/>
    <s v="December 2025"/>
    <m/>
    <b v="1"/>
  </r>
  <r>
    <x v="145"/>
    <s v="Koudijs Grower Mash "/>
    <x v="1"/>
    <x v="1"/>
    <x v="1"/>
    <m/>
    <s v="Feed purchase"/>
    <m/>
    <m/>
    <m/>
    <m/>
    <n v="10"/>
    <n v="409"/>
    <n v="4090"/>
    <n v="4090"/>
    <d v="2025-12-10T00:00:00"/>
    <m/>
    <m/>
    <m/>
    <m/>
    <s v="December 2025"/>
    <m/>
    <b v="1"/>
  </r>
  <r>
    <x v="146"/>
    <s v="Koudijs Layer 1 Mash "/>
    <x v="2"/>
    <x v="1"/>
    <x v="1"/>
    <m/>
    <s v="Feed purchase"/>
    <m/>
    <m/>
    <m/>
    <m/>
    <n v="4"/>
    <n v="400"/>
    <n v="1600"/>
    <n v="1600"/>
    <d v="2025-12-10T00:00:00"/>
    <m/>
    <m/>
    <m/>
    <m/>
    <s v="December 2025"/>
    <m/>
    <b v="1"/>
  </r>
  <r>
    <x v="147"/>
    <s v="Koudijs Layer 1 Mash "/>
    <x v="3"/>
    <x v="1"/>
    <x v="1"/>
    <m/>
    <s v="Feed purchase"/>
    <m/>
    <m/>
    <m/>
    <m/>
    <n v="6"/>
    <n v="400"/>
    <n v="2400"/>
    <n v="2400"/>
    <d v="2025-12-10T00:00:00"/>
    <m/>
    <m/>
    <m/>
    <m/>
    <s v="December 2025"/>
    <m/>
    <b v="1"/>
  </r>
  <r>
    <x v="148"/>
    <s v="Sankofa Layer Mash "/>
    <x v="4"/>
    <x v="1"/>
    <x v="1"/>
    <m/>
    <s v="Feed purchase"/>
    <m/>
    <m/>
    <m/>
    <m/>
    <n v="3"/>
    <n v="390"/>
    <n v="1170"/>
    <n v="1170"/>
    <d v="2025-12-10T00:00:00"/>
    <m/>
    <m/>
    <m/>
    <m/>
    <s v="December 2025"/>
    <m/>
    <b v="1"/>
  </r>
  <r>
    <x v="149"/>
    <s v="Farm Help - Osabu"/>
    <x v="0"/>
    <x v="0"/>
    <x v="3"/>
    <m/>
    <m/>
    <m/>
    <m/>
    <m/>
    <m/>
    <n v="1"/>
    <n v="300"/>
    <n v="300"/>
    <n v="300"/>
    <d v="2025-12-10T00:00:00"/>
    <m/>
    <m/>
    <s v="Wages"/>
    <m/>
    <s v="December 2025"/>
    <m/>
    <b v="1"/>
  </r>
  <r>
    <x v="150"/>
    <s v="Farm Help - Okunka "/>
    <x v="0"/>
    <x v="0"/>
    <x v="3"/>
    <m/>
    <m/>
    <m/>
    <m/>
    <m/>
    <m/>
    <n v="1"/>
    <n v="300"/>
    <n v="300"/>
    <n v="300"/>
    <d v="2025-12-10T00:00:00"/>
    <m/>
    <m/>
    <s v="Wages"/>
    <m/>
    <s v="December 2025"/>
    <m/>
    <b v="1"/>
  </r>
  <r>
    <x v="151"/>
    <s v="Slaughtering Help (Maa B/Augue)"/>
    <x v="6"/>
    <x v="3"/>
    <x v="1"/>
    <m/>
    <m/>
    <m/>
    <m/>
    <s v="Wages"/>
    <m/>
    <n v="2"/>
    <n v="100"/>
    <n v="200"/>
    <n v="200"/>
    <d v="2025-12-10T00:00:00"/>
    <m/>
    <m/>
    <m/>
    <m/>
    <s v="December 2025"/>
    <m/>
    <b v="1"/>
  </r>
  <r>
    <x v="152"/>
    <s v="Slaughtering Services"/>
    <x v="6"/>
    <x v="3"/>
    <x v="1"/>
    <m/>
    <m/>
    <m/>
    <m/>
    <s v="Wages"/>
    <m/>
    <n v="50"/>
    <n v="12"/>
    <n v="600"/>
    <n v="600"/>
    <d v="2025-12-09T00:00:00"/>
    <m/>
    <m/>
    <m/>
    <m/>
    <s v="December 2025"/>
    <m/>
    <b v="1"/>
  </r>
  <r>
    <x v="153"/>
    <s v="Margarine Rubber "/>
    <x v="6"/>
    <x v="2"/>
    <x v="1"/>
    <m/>
    <m/>
    <s v="Packaging"/>
    <m/>
    <m/>
    <m/>
    <n v="2"/>
    <n v="5"/>
    <n v="10"/>
    <n v="10"/>
    <d v="2025-12-09T00:00:00"/>
    <m/>
    <m/>
    <m/>
    <m/>
    <s v="December 2025"/>
    <m/>
    <b v="1"/>
  </r>
  <r>
    <x v="154"/>
    <s v="Solution Tape with dispenser "/>
    <x v="6"/>
    <x v="2"/>
    <x v="1"/>
    <m/>
    <m/>
    <s v="Packaging"/>
    <m/>
    <m/>
    <m/>
    <n v="2"/>
    <n v="50"/>
    <n v="100"/>
    <n v="100"/>
    <d v="2025-12-07T00:00:00"/>
    <m/>
    <m/>
    <m/>
    <m/>
    <s v="December 2025"/>
    <m/>
    <b v="1"/>
  </r>
  <r>
    <x v="155"/>
    <s v="Mosquito Coil"/>
    <x v="6"/>
    <x v="2"/>
    <x v="1"/>
    <m/>
    <m/>
    <s v="Packaging"/>
    <m/>
    <m/>
    <m/>
    <n v="1"/>
    <n v="28"/>
    <n v="28"/>
    <n v="28"/>
    <d v="2025-12-03T00:00:00"/>
    <m/>
    <m/>
    <m/>
    <m/>
    <s v="December 2025"/>
    <m/>
    <b v="1"/>
  </r>
  <r>
    <x v="156"/>
    <s v="Tei- Fuel for Farm Rounds "/>
    <x v="0"/>
    <x v="0"/>
    <x v="2"/>
    <m/>
    <m/>
    <m/>
    <m/>
    <m/>
    <s v="Fuel/Lubricants"/>
    <n v="1"/>
    <n v="1200"/>
    <n v="1200"/>
    <n v="1200"/>
    <d v="2025-12-08T00:00:00"/>
    <m/>
    <m/>
    <m/>
    <m/>
    <s v="December 2025"/>
    <m/>
    <b v="1"/>
  </r>
  <r>
    <x v="157"/>
    <s v="Pack of Matches"/>
    <x v="6"/>
    <x v="2"/>
    <x v="1"/>
    <m/>
    <m/>
    <s v="Packaging"/>
    <m/>
    <m/>
    <m/>
    <n v="1"/>
    <n v="15"/>
    <n v="15"/>
    <n v="15"/>
    <d v="2025-12-03T00:00:00"/>
    <m/>
    <m/>
    <m/>
    <m/>
    <s v="December 2025"/>
    <m/>
    <b v="1"/>
  </r>
  <r>
    <x v="158"/>
    <s v="Margarine Rubber "/>
    <x v="6"/>
    <x v="2"/>
    <x v="1"/>
    <m/>
    <m/>
    <s v="Packaging"/>
    <m/>
    <m/>
    <m/>
    <n v="4"/>
    <n v="2.5"/>
    <n v="10"/>
    <n v="10"/>
    <d v="2025-12-03T00:00:00"/>
    <m/>
    <m/>
    <m/>
    <m/>
    <s v="December 2025"/>
    <m/>
    <b v="1"/>
  </r>
  <r>
    <x v="159"/>
    <s v="D4+ Disinfectant "/>
    <x v="0"/>
    <x v="0"/>
    <x v="0"/>
    <m/>
    <s v="Biosecurity"/>
    <m/>
    <m/>
    <m/>
    <m/>
    <n v="1"/>
    <n v="195"/>
    <n v="195"/>
    <n v="195"/>
    <d v="2025-12-03T00:00:00"/>
    <m/>
    <m/>
    <m/>
    <m/>
    <s v="December 2025"/>
    <m/>
    <b v="1"/>
  </r>
  <r>
    <x v="160"/>
    <s v="Koudijs Broiler Finisher "/>
    <x v="6"/>
    <x v="1"/>
    <x v="1"/>
    <m/>
    <s v="Feed purchase"/>
    <m/>
    <m/>
    <m/>
    <m/>
    <n v="5"/>
    <n v="460"/>
    <n v="2300"/>
    <n v="2300"/>
    <d v="2025-12-03T00:00:00"/>
    <m/>
    <m/>
    <m/>
    <m/>
    <s v="December 2025"/>
    <m/>
    <b v="1"/>
  </r>
  <r>
    <x v="161"/>
    <s v="Koudijs Grower Mash "/>
    <x v="1"/>
    <x v="1"/>
    <x v="1"/>
    <m/>
    <s v="Feed purchase"/>
    <m/>
    <m/>
    <m/>
    <m/>
    <n v="21"/>
    <n v="409"/>
    <n v="8589"/>
    <n v="8589"/>
    <d v="2025-12-03T00:00:00"/>
    <m/>
    <m/>
    <m/>
    <m/>
    <s v="December 2025"/>
    <m/>
    <b v="1"/>
  </r>
  <r>
    <x v="162"/>
    <s v="Koudijs Layer 1 Mash "/>
    <x v="2"/>
    <x v="1"/>
    <x v="1"/>
    <m/>
    <s v="Feed purchase"/>
    <m/>
    <m/>
    <m/>
    <m/>
    <n v="7"/>
    <n v="400"/>
    <n v="2800"/>
    <n v="2800"/>
    <d v="2025-12-03T00:00:00"/>
    <m/>
    <m/>
    <m/>
    <m/>
    <s v="December 2025"/>
    <m/>
    <b v="1"/>
  </r>
  <r>
    <x v="163"/>
    <s v="Koudijs Layer 1 Mash "/>
    <x v="3"/>
    <x v="1"/>
    <x v="1"/>
    <m/>
    <s v="Feed purchase"/>
    <m/>
    <m/>
    <m/>
    <m/>
    <n v="14"/>
    <n v="400"/>
    <n v="5600"/>
    <n v="5600"/>
    <d v="2025-12-03T00:00:00"/>
    <m/>
    <m/>
    <m/>
    <m/>
    <s v="December 2025"/>
    <m/>
    <b v="1"/>
  </r>
  <r>
    <x v="164"/>
    <s v="Sankofa Layer Mash "/>
    <x v="4"/>
    <x v="1"/>
    <x v="1"/>
    <m/>
    <s v="Feed purchase"/>
    <m/>
    <m/>
    <m/>
    <m/>
    <n v="6"/>
    <n v="380"/>
    <n v="2280"/>
    <n v="2280"/>
    <d v="2025-12-03T00:00:00"/>
    <m/>
    <m/>
    <m/>
    <m/>
    <s v="December 2025"/>
    <m/>
    <b v="1"/>
  </r>
  <r>
    <x v="165"/>
    <s v="Slaughtering Services "/>
    <x v="6"/>
    <x v="2"/>
    <x v="1"/>
    <m/>
    <m/>
    <s v="Packaging"/>
    <m/>
    <m/>
    <m/>
    <n v="90"/>
    <n v="12"/>
    <n v="1080"/>
    <n v="1080"/>
    <d v="2025-12-03T00:00:00"/>
    <m/>
    <m/>
    <m/>
    <m/>
    <s v="December 2025"/>
    <m/>
    <b v="1"/>
  </r>
  <r>
    <x v="166"/>
    <s v="Sawdust "/>
    <x v="0"/>
    <x v="0"/>
    <x v="2"/>
    <m/>
    <m/>
    <m/>
    <m/>
    <m/>
    <s v="Sawdust"/>
    <n v="1"/>
    <n v="100"/>
    <n v="100"/>
    <n v="100"/>
    <d v="2025-12-03T00:00:00"/>
    <m/>
    <m/>
    <m/>
    <m/>
    <s v="December 2025"/>
    <m/>
    <b v="1"/>
  </r>
  <r>
    <x v="167"/>
    <s v="Charcoal for Slaughtering "/>
    <x v="6"/>
    <x v="2"/>
    <x v="1"/>
    <m/>
    <m/>
    <s v="Packaging"/>
    <m/>
    <m/>
    <m/>
    <n v="1"/>
    <n v="160"/>
    <n v="160"/>
    <n v="160"/>
    <d v="2025-12-03T00:00:00"/>
    <m/>
    <m/>
    <m/>
    <m/>
    <s v="December 2025"/>
    <m/>
    <b v="1"/>
  </r>
  <r>
    <x v="168"/>
    <s v="Gas for Packaging "/>
    <x v="0"/>
    <x v="0"/>
    <x v="2"/>
    <m/>
    <m/>
    <m/>
    <m/>
    <m/>
    <s v="Fuel/Lubricants"/>
    <n v="1"/>
    <n v="290"/>
    <n v="290"/>
    <n v="290"/>
    <d v="2025-12-03T00:00:00"/>
    <m/>
    <m/>
    <m/>
    <m/>
    <s v="December 2025"/>
    <m/>
    <b v="1"/>
  </r>
  <r>
    <x v="169"/>
    <s v="Aboboyaa fuel "/>
    <x v="0"/>
    <x v="0"/>
    <x v="2"/>
    <m/>
    <m/>
    <m/>
    <m/>
    <m/>
    <s v="Fuel/Lubricants"/>
    <n v="1"/>
    <n v="180"/>
    <n v="180"/>
    <n v="180"/>
    <d v="2025-12-03T00:00:00"/>
    <m/>
    <m/>
    <m/>
    <m/>
    <s v="December 2025"/>
    <m/>
    <b v="1"/>
  </r>
  <r>
    <x v="170"/>
    <s v="Sweeping Brush "/>
    <x v="0"/>
    <x v="0"/>
    <x v="2"/>
    <m/>
    <m/>
    <m/>
    <m/>
    <m/>
    <s v="Cleaning/Disinfection"/>
    <n v="2"/>
    <n v="25"/>
    <n v="50"/>
    <n v="50"/>
    <d v="2025-12-02T00:00:00"/>
    <m/>
    <m/>
    <m/>
    <m/>
    <s v="December 2025"/>
    <m/>
    <b v="1"/>
  </r>
  <r>
    <x v="171"/>
    <s v="Frank - Salary (11/2025)"/>
    <x v="0"/>
    <x v="0"/>
    <x v="3"/>
    <m/>
    <m/>
    <m/>
    <m/>
    <m/>
    <m/>
    <n v="1"/>
    <n v="600"/>
    <n v="600"/>
    <n v="600"/>
    <d v="2025-12-02T00:00:00"/>
    <m/>
    <m/>
    <s v="Salaries"/>
    <m/>
    <s v="December 2025"/>
    <m/>
    <b v="1"/>
  </r>
  <r>
    <x v="172"/>
    <s v="Vanessa-Salary (12/2025)"/>
    <x v="0"/>
    <x v="0"/>
    <x v="3"/>
    <m/>
    <m/>
    <m/>
    <m/>
    <m/>
    <m/>
    <n v="1"/>
    <n v="500"/>
    <n v="500"/>
    <n v="500"/>
    <d v="2025-12-02T00:00:00"/>
    <m/>
    <m/>
    <s v="Salaries"/>
    <m/>
    <s v="December 2025"/>
    <m/>
    <b v="1"/>
  </r>
  <r>
    <x v="173"/>
    <s v="Ga West Municipal Assembly Taxes "/>
    <x v="0"/>
    <x v="0"/>
    <x v="7"/>
    <m/>
    <m/>
    <m/>
    <m/>
    <m/>
    <m/>
    <n v="1"/>
    <n v="650"/>
    <n v="650"/>
    <n v="650"/>
    <d v="2025-12-01T00:00:00"/>
    <m/>
    <m/>
    <m/>
    <s v="Taxes"/>
    <s v="December 2025"/>
    <m/>
    <b v="1"/>
  </r>
  <r>
    <x v="174"/>
    <s v="Sawdust "/>
    <x v="0"/>
    <x v="0"/>
    <x v="2"/>
    <m/>
    <m/>
    <m/>
    <m/>
    <m/>
    <s v="Sawdust"/>
    <n v="1"/>
    <n v="100"/>
    <n v="100"/>
    <n v="100"/>
    <d v="2025-12-01T00:00:00"/>
    <m/>
    <m/>
    <m/>
    <m/>
    <s v="December 2025"/>
    <m/>
    <b v="1"/>
  </r>
  <r>
    <x v="175"/>
    <s v="Lasota "/>
    <x v="2"/>
    <x v="1"/>
    <x v="1"/>
    <m/>
    <s v="Vaccines"/>
    <m/>
    <m/>
    <m/>
    <m/>
    <n v="1"/>
    <n v="75"/>
    <n v="75"/>
    <n v="75"/>
    <d v="2025-11-28T00:00:00"/>
    <m/>
    <m/>
    <m/>
    <m/>
    <s v="November 2025"/>
    <m/>
    <b v="1"/>
  </r>
  <r>
    <x v="176"/>
    <s v="Lasota "/>
    <x v="3"/>
    <x v="1"/>
    <x v="1"/>
    <m/>
    <s v="Vaccines"/>
    <m/>
    <m/>
    <m/>
    <m/>
    <n v="1"/>
    <n v="110"/>
    <n v="110"/>
    <n v="110"/>
    <d v="2025-11-28T00:00:00"/>
    <m/>
    <m/>
    <m/>
    <m/>
    <s v="November 2025"/>
    <m/>
    <b v="1"/>
  </r>
  <r>
    <x v="177"/>
    <s v="Lasota "/>
    <x v="4"/>
    <x v="1"/>
    <x v="1"/>
    <m/>
    <s v="Vaccines"/>
    <m/>
    <m/>
    <m/>
    <m/>
    <n v="1"/>
    <n v="70"/>
    <n v="70"/>
    <n v="70"/>
    <d v="2025-11-28T00:00:00"/>
    <m/>
    <m/>
    <m/>
    <m/>
    <s v="November 2025"/>
    <m/>
    <b v="1"/>
  </r>
  <r>
    <x v="178"/>
    <s v="Cypervet 12% 1L"/>
    <x v="0"/>
    <x v="0"/>
    <x v="0"/>
    <m/>
    <s v="Biosecurity"/>
    <m/>
    <m/>
    <m/>
    <m/>
    <n v="1"/>
    <n v="220"/>
    <n v="220"/>
    <n v="220"/>
    <d v="2025-11-28T00:00:00"/>
    <m/>
    <m/>
    <m/>
    <m/>
    <s v="November 2025"/>
    <m/>
    <b v="1"/>
  </r>
  <r>
    <x v="179"/>
    <s v="Colvit 1kg"/>
    <x v="1"/>
    <x v="1"/>
    <x v="1"/>
    <m/>
    <s v="Medications"/>
    <m/>
    <m/>
    <m/>
    <m/>
    <n v="1"/>
    <n v="175"/>
    <n v="175"/>
    <n v="175"/>
    <d v="2025-11-28T00:00:00"/>
    <m/>
    <m/>
    <m/>
    <m/>
    <s v="November 2025"/>
    <m/>
    <b v="1"/>
  </r>
  <r>
    <x v="180"/>
    <s v="Koudijs Broiler Finisher "/>
    <x v="6"/>
    <x v="1"/>
    <x v="1"/>
    <m/>
    <s v="Feed purchase"/>
    <m/>
    <m/>
    <m/>
    <m/>
    <n v="7"/>
    <n v="460"/>
    <n v="3220"/>
    <n v="3220"/>
    <d v="2025-11-26T00:00:00"/>
    <m/>
    <m/>
    <m/>
    <m/>
    <s v="November 2025"/>
    <m/>
    <b v="1"/>
  </r>
  <r>
    <x v="181"/>
    <s v="Koudijs Grower Mash "/>
    <x v="1"/>
    <x v="1"/>
    <x v="1"/>
    <m/>
    <s v="Feed purchase"/>
    <m/>
    <m/>
    <m/>
    <m/>
    <n v="21"/>
    <n v="409"/>
    <n v="8589"/>
    <n v="8589"/>
    <d v="2025-11-26T00:00:00"/>
    <m/>
    <m/>
    <m/>
    <m/>
    <s v="November 2025"/>
    <m/>
    <b v="1"/>
  </r>
  <r>
    <x v="182"/>
    <s v="Koudijs Layer 1 Mash "/>
    <x v="2"/>
    <x v="1"/>
    <x v="1"/>
    <m/>
    <s v="Feed purchase"/>
    <m/>
    <m/>
    <m/>
    <m/>
    <n v="7"/>
    <n v="400"/>
    <n v="2800"/>
    <n v="2800"/>
    <d v="2025-11-26T00:00:00"/>
    <m/>
    <m/>
    <m/>
    <m/>
    <s v="November 2025"/>
    <m/>
    <b v="1"/>
  </r>
  <r>
    <x v="183"/>
    <s v="Koudijs Layer 1 Mash "/>
    <x v="3"/>
    <x v="1"/>
    <x v="1"/>
    <m/>
    <s v="Feed purchase"/>
    <m/>
    <m/>
    <m/>
    <m/>
    <n v="14"/>
    <n v="400"/>
    <n v="5600"/>
    <n v="5600"/>
    <d v="2025-11-26T00:00:00"/>
    <m/>
    <m/>
    <m/>
    <m/>
    <s v="November 2025"/>
    <m/>
    <b v="1"/>
  </r>
  <r>
    <x v="184"/>
    <s v="Sankofa Layer Mash "/>
    <x v="4"/>
    <x v="1"/>
    <x v="1"/>
    <m/>
    <s v="Feed purchase"/>
    <m/>
    <m/>
    <m/>
    <m/>
    <n v="5"/>
    <n v="390"/>
    <n v="1950"/>
    <n v="1950"/>
    <d v="2025-11-26T00:00:00"/>
    <m/>
    <m/>
    <m/>
    <m/>
    <s v="November 2025"/>
    <m/>
    <b v="1"/>
  </r>
  <r>
    <x v="185"/>
    <s v="Sawdust "/>
    <x v="0"/>
    <x v="0"/>
    <x v="2"/>
    <m/>
    <m/>
    <m/>
    <m/>
    <m/>
    <s v="Sawdust"/>
    <n v="1"/>
    <n v="195"/>
    <n v="195"/>
    <n v="195"/>
    <d v="2025-11-24T00:00:00"/>
    <m/>
    <m/>
    <m/>
    <m/>
    <s v="November 2025"/>
    <m/>
    <b v="1"/>
  </r>
  <r>
    <x v="186"/>
    <s v="Koudijs Broiler Grower Pellet "/>
    <x v="6"/>
    <x v="1"/>
    <x v="1"/>
    <m/>
    <s v="Feed purchase"/>
    <m/>
    <m/>
    <m/>
    <m/>
    <n v="6"/>
    <n v="465"/>
    <n v="2790"/>
    <n v="2790"/>
    <d v="2025-11-19T00:00:00"/>
    <m/>
    <m/>
    <m/>
    <m/>
    <s v="November 2025"/>
    <m/>
    <b v="1"/>
  </r>
  <r>
    <x v="187"/>
    <s v="Koudijs Layer Grower Mash "/>
    <x v="1"/>
    <x v="1"/>
    <x v="1"/>
    <m/>
    <s v="Feed purchase"/>
    <m/>
    <m/>
    <m/>
    <m/>
    <n v="17"/>
    <n v="412"/>
    <n v="7004"/>
    <n v="7004"/>
    <d v="2025-11-19T00:00:00"/>
    <m/>
    <m/>
    <m/>
    <m/>
    <s v="November 2025"/>
    <m/>
    <b v="1"/>
  </r>
  <r>
    <x v="188"/>
    <s v="Koudijs Layer 1 Mash "/>
    <x v="2"/>
    <x v="1"/>
    <x v="1"/>
    <m/>
    <s v="Feed purchase"/>
    <m/>
    <m/>
    <m/>
    <m/>
    <n v="7"/>
    <n v="404"/>
    <n v="2828"/>
    <n v="2828"/>
    <d v="2025-11-19T00:00:00"/>
    <m/>
    <m/>
    <m/>
    <m/>
    <s v="November 2025"/>
    <m/>
    <b v="1"/>
  </r>
  <r>
    <x v="189"/>
    <s v="Koudijs Layer 1 Mash "/>
    <x v="3"/>
    <x v="1"/>
    <x v="1"/>
    <m/>
    <s v="Feed purchase"/>
    <m/>
    <m/>
    <m/>
    <m/>
    <n v="14"/>
    <n v="404"/>
    <n v="5656"/>
    <n v="5656"/>
    <d v="2025-11-19T00:00:00"/>
    <m/>
    <m/>
    <m/>
    <m/>
    <s v="November 2025"/>
    <m/>
    <b v="1"/>
  </r>
  <r>
    <x v="190"/>
    <s v="Sankofa Layer Mash "/>
    <x v="4"/>
    <x v="1"/>
    <x v="1"/>
    <m/>
    <s v="Feed purchase"/>
    <m/>
    <m/>
    <m/>
    <m/>
    <n v="6"/>
    <n v="390"/>
    <n v="2340"/>
    <n v="2340"/>
    <d v="2025-11-19T00:00:00"/>
    <m/>
    <m/>
    <m/>
    <m/>
    <s v="November 2025"/>
    <m/>
    <b v="1"/>
  </r>
  <r>
    <x v="191"/>
    <s v="Egg Crates "/>
    <x v="0"/>
    <x v="0"/>
    <x v="8"/>
    <m/>
    <m/>
    <s v="Crates"/>
    <m/>
    <m/>
    <m/>
    <n v="20"/>
    <n v="77"/>
    <n v="1540"/>
    <n v="1540"/>
    <d v="2025-11-19T00:00:00"/>
    <m/>
    <m/>
    <m/>
    <m/>
    <s v="November 2025"/>
    <m/>
    <b v="1"/>
  </r>
  <r>
    <x v="192"/>
    <s v="Sawdust "/>
    <x v="0"/>
    <x v="0"/>
    <x v="2"/>
    <m/>
    <m/>
    <m/>
    <m/>
    <m/>
    <s v="Sawdust"/>
    <n v="1"/>
    <n v="190"/>
    <n v="190"/>
    <n v="190"/>
    <d v="2025-11-18T00:00:00"/>
    <m/>
    <m/>
    <m/>
    <m/>
    <s v="November 2025"/>
    <m/>
    <b v="1"/>
  </r>
  <r>
    <x v="193"/>
    <s v="Sawdust "/>
    <x v="0"/>
    <x v="0"/>
    <x v="2"/>
    <m/>
    <m/>
    <m/>
    <m/>
    <m/>
    <s v="Sawdust"/>
    <n v="1"/>
    <n v="85"/>
    <n v="85"/>
    <n v="85"/>
    <d v="2025-11-17T00:00:00"/>
    <m/>
    <m/>
    <m/>
    <m/>
    <s v="November 2025"/>
    <m/>
    <b v="1"/>
  </r>
  <r>
    <x v="194"/>
    <s v="Amin'Total"/>
    <x v="0"/>
    <x v="0"/>
    <x v="0"/>
    <m/>
    <s v="Vitamins"/>
    <m/>
    <m/>
    <m/>
    <m/>
    <n v="1"/>
    <n v="410"/>
    <n v="410"/>
    <n v="410"/>
    <d v="2025-11-17T00:00:00"/>
    <m/>
    <m/>
    <m/>
    <m/>
    <s v="November 2025"/>
    <m/>
    <b v="1"/>
  </r>
  <r>
    <x v="195"/>
    <s v="Fuel for Aboboyaa "/>
    <x v="0"/>
    <x v="0"/>
    <x v="2"/>
    <m/>
    <m/>
    <m/>
    <m/>
    <m/>
    <s v="Fuel/Lubricants"/>
    <n v="1"/>
    <n v="180"/>
    <n v="180"/>
    <n v="180"/>
    <d v="2025-11-12T00:00:00"/>
    <m/>
    <m/>
    <m/>
    <m/>
    <s v="November 2025"/>
    <m/>
    <b v="1"/>
  </r>
  <r>
    <x v="196"/>
    <s v="Sulpharidine WSP"/>
    <x v="1"/>
    <x v="1"/>
    <x v="1"/>
    <m/>
    <s v="Medications"/>
    <m/>
    <m/>
    <m/>
    <m/>
    <n v="1"/>
    <n v="365"/>
    <n v="365"/>
    <n v="365"/>
    <d v="2025-11-12T00:00:00"/>
    <m/>
    <m/>
    <m/>
    <m/>
    <s v="November 2025"/>
    <m/>
    <b v="1"/>
  </r>
  <r>
    <x v="197"/>
    <s v="Patholyte Disinfectant "/>
    <x v="0"/>
    <x v="0"/>
    <x v="2"/>
    <m/>
    <m/>
    <m/>
    <m/>
    <m/>
    <s v="Cleaning/Disinfection"/>
    <n v="1"/>
    <n v="230"/>
    <n v="230"/>
    <n v="230"/>
    <d v="2025-11-12T00:00:00"/>
    <m/>
    <m/>
    <m/>
    <m/>
    <s v="November 2025"/>
    <m/>
    <b v="1"/>
  </r>
  <r>
    <x v="198"/>
    <s v="Koudijs Broiler Grower Pellet "/>
    <x v="6"/>
    <x v="1"/>
    <x v="1"/>
    <m/>
    <s v="Feed purchase"/>
    <m/>
    <m/>
    <m/>
    <m/>
    <n v="7"/>
    <n v="465"/>
    <n v="3255"/>
    <n v="3255"/>
    <d v="2025-11-12T00:00:00"/>
    <m/>
    <m/>
    <m/>
    <m/>
    <s v="November 2025"/>
    <m/>
    <b v="1"/>
  </r>
  <r>
    <x v="199"/>
    <s v="Koudijs Layer Grower Mash "/>
    <x v="1"/>
    <x v="1"/>
    <x v="1"/>
    <m/>
    <s v="Feed purchase"/>
    <m/>
    <m/>
    <m/>
    <m/>
    <n v="14"/>
    <n v="412"/>
    <n v="5768"/>
    <n v="5768"/>
    <d v="2025-11-12T00:00:00"/>
    <m/>
    <m/>
    <m/>
    <m/>
    <s v="November 2025"/>
    <m/>
    <b v="1"/>
  </r>
  <r>
    <x v="200"/>
    <s v="Koudijs Layer 1 Mash "/>
    <x v="2"/>
    <x v="1"/>
    <x v="1"/>
    <m/>
    <s v="Feed purchase"/>
    <m/>
    <m/>
    <m/>
    <m/>
    <n v="7"/>
    <n v="404"/>
    <n v="2828"/>
    <n v="2828"/>
    <d v="2025-11-12T00:00:00"/>
    <m/>
    <m/>
    <m/>
    <m/>
    <s v="November 2025"/>
    <m/>
    <b v="1"/>
  </r>
  <r>
    <x v="201"/>
    <s v="Layer 1 Mash "/>
    <x v="3"/>
    <x v="1"/>
    <x v="1"/>
    <m/>
    <s v="Feed purchase"/>
    <m/>
    <m/>
    <m/>
    <m/>
    <n v="14"/>
    <n v="404"/>
    <n v="5656"/>
    <n v="5656"/>
    <d v="2025-11-12T00:00:00"/>
    <m/>
    <m/>
    <m/>
    <m/>
    <s v="November 2025"/>
    <m/>
    <b v="1"/>
  </r>
  <r>
    <x v="202"/>
    <s v="Sankofa Layer Mash "/>
    <x v="4"/>
    <x v="1"/>
    <x v="1"/>
    <m/>
    <s v="Feed purchase"/>
    <m/>
    <m/>
    <m/>
    <m/>
    <n v="7"/>
    <n v="390"/>
    <n v="2730"/>
    <n v="2730"/>
    <d v="2025-11-12T00:00:00"/>
    <m/>
    <m/>
    <m/>
    <m/>
    <s v="November 2025"/>
    <m/>
    <b v="1"/>
  </r>
  <r>
    <x v="203"/>
    <s v="Clips "/>
    <x v="0"/>
    <x v="0"/>
    <x v="0"/>
    <m/>
    <s v="Biosecurity"/>
    <m/>
    <m/>
    <m/>
    <m/>
    <n v="1"/>
    <n v="10"/>
    <n v="10"/>
    <n v="10"/>
    <d v="2025-11-12T00:00:00"/>
    <m/>
    <m/>
    <m/>
    <m/>
    <s v="November 2025"/>
    <m/>
    <b v="1"/>
  </r>
  <r>
    <x v="204"/>
    <s v="Cable for Sec Cams"/>
    <x v="0"/>
    <x v="0"/>
    <x v="0"/>
    <m/>
    <s v="Biosecurity"/>
    <m/>
    <m/>
    <m/>
    <m/>
    <n v="1"/>
    <n v="450"/>
    <n v="450"/>
    <n v="450"/>
    <d v="2025-11-12T00:00:00"/>
    <m/>
    <m/>
    <m/>
    <m/>
    <s v="November 2025"/>
    <m/>
    <b v="1"/>
  </r>
  <r>
    <x v="205"/>
    <s v="Nwura Nwura "/>
    <x v="0"/>
    <x v="0"/>
    <x v="0"/>
    <m/>
    <s v="Biosecurity"/>
    <m/>
    <m/>
    <m/>
    <m/>
    <n v="1"/>
    <n v="70"/>
    <n v="70"/>
    <n v="70"/>
    <d v="2025-11-05T00:00:00"/>
    <m/>
    <m/>
    <m/>
    <m/>
    <s v="November 2025"/>
    <m/>
    <b v="1"/>
  </r>
  <r>
    <x v="206"/>
    <s v="Scrapper"/>
    <x v="0"/>
    <x v="0"/>
    <x v="2"/>
    <m/>
    <m/>
    <m/>
    <m/>
    <m/>
    <s v="Cleaning/Disinfection"/>
    <n v="2"/>
    <n v="50"/>
    <n v="100"/>
    <n v="100"/>
    <d v="2025-11-05T00:00:00"/>
    <m/>
    <m/>
    <m/>
    <m/>
    <s v="November 2025"/>
    <m/>
    <b v="1"/>
  </r>
  <r>
    <x v="207"/>
    <s v="Prepaid "/>
    <x v="0"/>
    <x v="0"/>
    <x v="2"/>
    <m/>
    <m/>
    <m/>
    <m/>
    <m/>
    <s v="Electricity"/>
    <n v="1"/>
    <n v="400"/>
    <n v="400"/>
    <n v="400"/>
    <d v="2025-11-11T00:00:00"/>
    <m/>
    <m/>
    <m/>
    <m/>
    <s v="November 2025"/>
    <m/>
    <b v="1"/>
  </r>
  <r>
    <x v="208"/>
    <s v="Sawdust "/>
    <x v="0"/>
    <x v="0"/>
    <x v="2"/>
    <m/>
    <m/>
    <m/>
    <m/>
    <m/>
    <s v="Sawdust"/>
    <n v="1"/>
    <n v="160"/>
    <n v="160"/>
    <n v="160"/>
    <d v="2025-11-10T00:00:00"/>
    <m/>
    <m/>
    <m/>
    <m/>
    <s v="November 2025"/>
    <m/>
    <b v="1"/>
  </r>
  <r>
    <x v="209"/>
    <s v="Refreshment after Vaccination "/>
    <x v="1"/>
    <x v="3"/>
    <x v="1"/>
    <m/>
    <m/>
    <m/>
    <m/>
    <s v="Wages"/>
    <m/>
    <n v="5"/>
    <n v="40"/>
    <n v="200"/>
    <n v="200"/>
    <d v="2025-11-08T00:00:00"/>
    <m/>
    <m/>
    <m/>
    <m/>
    <s v="November 2025"/>
    <m/>
    <b v="1"/>
  </r>
  <r>
    <x v="210"/>
    <s v="Koudijs Broiler Grower Pellet "/>
    <x v="6"/>
    <x v="1"/>
    <x v="1"/>
    <m/>
    <s v="Feed purchase"/>
    <m/>
    <m/>
    <m/>
    <m/>
    <n v="465"/>
    <n v="2"/>
    <n v="930"/>
    <n v="930"/>
    <d v="2025-11-08T00:00:00"/>
    <m/>
    <m/>
    <m/>
    <m/>
    <s v="November 2025"/>
    <m/>
    <b v="1"/>
  </r>
  <r>
    <x v="211"/>
    <s v="Koudijs Layer Grower Mash "/>
    <x v="1"/>
    <x v="1"/>
    <x v="1"/>
    <m/>
    <s v="Feed purchase"/>
    <m/>
    <m/>
    <m/>
    <m/>
    <n v="4"/>
    <n v="412"/>
    <n v="1648"/>
    <n v="1648"/>
    <d v="2025-11-08T00:00:00"/>
    <m/>
    <m/>
    <m/>
    <m/>
    <s v="November 2025"/>
    <m/>
    <b v="1"/>
  </r>
  <r>
    <x v="212"/>
    <s v="Koudijs Layer 1 Mash "/>
    <x v="2"/>
    <x v="1"/>
    <x v="1"/>
    <m/>
    <s v="Feed purchase"/>
    <m/>
    <m/>
    <m/>
    <m/>
    <n v="7"/>
    <n v="404"/>
    <n v="2828"/>
    <n v="2828"/>
    <d v="2025-11-08T00:00:00"/>
    <m/>
    <m/>
    <m/>
    <m/>
    <s v="November 2025"/>
    <m/>
    <b v="1"/>
  </r>
  <r>
    <x v="213"/>
    <s v="Sankofa Layer Mash "/>
    <x v="4"/>
    <x v="1"/>
    <x v="1"/>
    <m/>
    <s v="Feed purchase"/>
    <m/>
    <m/>
    <m/>
    <m/>
    <n v="2"/>
    <n v="390"/>
    <n v="780"/>
    <n v="780"/>
    <d v="2025-11-08T00:00:00"/>
    <m/>
    <m/>
    <m/>
    <m/>
    <s v="November 2025"/>
    <m/>
    <b v="1"/>
  </r>
  <r>
    <x v="214"/>
    <s v="Disposable Gloves "/>
    <x v="0"/>
    <x v="0"/>
    <x v="0"/>
    <m/>
    <s v="Biosecurity"/>
    <m/>
    <m/>
    <m/>
    <m/>
    <n v="1"/>
    <n v="80"/>
    <n v="80"/>
    <n v="80"/>
    <d v="2025-11-07T00:00:00"/>
    <m/>
    <m/>
    <m/>
    <m/>
    <s v="November 2025"/>
    <m/>
    <b v="1"/>
  </r>
  <r>
    <x v="215"/>
    <s v="Nose Mask "/>
    <x v="0"/>
    <x v="0"/>
    <x v="0"/>
    <m/>
    <s v="Biosecurity"/>
    <m/>
    <m/>
    <m/>
    <m/>
    <n v="1"/>
    <n v="30"/>
    <n v="30"/>
    <n v="30"/>
    <d v="2025-11-07T00:00:00"/>
    <m/>
    <m/>
    <m/>
    <m/>
    <s v="November 2025"/>
    <m/>
    <b v="1"/>
  </r>
  <r>
    <x v="216"/>
    <s v="2nd Gumboro Vaccine "/>
    <x v="6"/>
    <x v="1"/>
    <x v="1"/>
    <m/>
    <s v="Vaccines"/>
    <m/>
    <m/>
    <m/>
    <m/>
    <n v="1"/>
    <n v="75"/>
    <n v="75"/>
    <n v="75"/>
    <d v="2025-11-07T00:00:00"/>
    <m/>
    <m/>
    <m/>
    <m/>
    <s v="November 2025"/>
    <m/>
    <b v="1"/>
  </r>
  <r>
    <x v="217"/>
    <s v="1st Fowl Pox Vaccine "/>
    <x v="1"/>
    <x v="1"/>
    <x v="1"/>
    <m/>
    <s v="Vaccines"/>
    <m/>
    <m/>
    <m/>
    <m/>
    <n v="1"/>
    <n v="520"/>
    <n v="520"/>
    <n v="520"/>
    <d v="2025-11-06T00:00:00"/>
    <m/>
    <m/>
    <m/>
    <m/>
    <s v="November 2025"/>
    <m/>
    <b v="1"/>
  </r>
  <r>
    <x v="218"/>
    <s v="Kepromec Oral"/>
    <x v="0"/>
    <x v="0"/>
    <x v="0"/>
    <m/>
    <s v="Medications"/>
    <m/>
    <m/>
    <m/>
    <m/>
    <n v="1"/>
    <n v="550"/>
    <n v="550"/>
    <n v="550"/>
    <d v="2025-11-06T00:00:00"/>
    <m/>
    <m/>
    <m/>
    <m/>
    <s v="November 2025"/>
    <m/>
    <b v="1"/>
  </r>
  <r>
    <x v="219"/>
    <s v="Koudijs Layer Grower Mash "/>
    <x v="1"/>
    <x v="1"/>
    <x v="1"/>
    <m/>
    <s v="Feed purchase"/>
    <m/>
    <m/>
    <m/>
    <m/>
    <n v="3"/>
    <n v="414"/>
    <n v="1242"/>
    <n v="1242"/>
    <d v="2025-11-06T00:00:00"/>
    <m/>
    <m/>
    <m/>
    <m/>
    <s v="November 2025"/>
    <m/>
    <b v="1"/>
  </r>
  <r>
    <x v="220"/>
    <s v="Koudijs Broiler Grower Pellet "/>
    <x v="6"/>
    <x v="1"/>
    <x v="1"/>
    <m/>
    <s v="Feed purchase"/>
    <m/>
    <m/>
    <m/>
    <m/>
    <n v="2"/>
    <n v="465"/>
    <n v="930"/>
    <n v="930"/>
    <d v="2025-11-06T00:00:00"/>
    <m/>
    <m/>
    <m/>
    <m/>
    <s v="November 2025"/>
    <m/>
    <b v="1"/>
  </r>
  <r>
    <x v="221"/>
    <s v="Koudijs Broiler Grower Pellet "/>
    <x v="6"/>
    <x v="1"/>
    <x v="1"/>
    <m/>
    <s v="Feed purchase"/>
    <m/>
    <m/>
    <m/>
    <m/>
    <n v="2"/>
    <n v="465"/>
    <n v="930"/>
    <n v="930"/>
    <d v="2025-11-05T00:00:00"/>
    <m/>
    <m/>
    <m/>
    <m/>
    <s v="November 2025"/>
    <m/>
    <b v="1"/>
  </r>
  <r>
    <x v="222"/>
    <s v="Layer Grower Mash "/>
    <x v="1"/>
    <x v="1"/>
    <x v="1"/>
    <m/>
    <s v="Feed purchase"/>
    <m/>
    <m/>
    <m/>
    <m/>
    <n v="6"/>
    <n v="414"/>
    <n v="2484"/>
    <n v="2484"/>
    <d v="2025-11-05T00:00:00"/>
    <m/>
    <m/>
    <m/>
    <m/>
    <s v="November 2025"/>
    <m/>
    <b v="1"/>
  </r>
  <r>
    <x v="223"/>
    <s v="Layer 1 Mash "/>
    <x v="2"/>
    <x v="1"/>
    <x v="1"/>
    <m/>
    <s v="Feed purchase"/>
    <m/>
    <m/>
    <m/>
    <m/>
    <n v="5"/>
    <n v="405"/>
    <n v="2025"/>
    <n v="2025"/>
    <d v="2025-11-05T00:00:00"/>
    <m/>
    <m/>
    <m/>
    <m/>
    <s v="November 2025"/>
    <m/>
    <b v="1"/>
  </r>
  <r>
    <x v="224"/>
    <s v="Layer 1 Mash"/>
    <x v="3"/>
    <x v="1"/>
    <x v="1"/>
    <m/>
    <s v="Feed purchase"/>
    <m/>
    <m/>
    <m/>
    <m/>
    <n v="10"/>
    <n v="405"/>
    <n v="4050"/>
    <n v="4050"/>
    <d v="2025-11-05T00:00:00"/>
    <m/>
    <m/>
    <m/>
    <m/>
    <s v="November 2025"/>
    <m/>
    <b v="1"/>
  </r>
  <r>
    <x v="225"/>
    <s v="Sankofa Layer Mash "/>
    <x v="4"/>
    <x v="1"/>
    <x v="1"/>
    <m/>
    <s v="Feed purchase"/>
    <m/>
    <m/>
    <m/>
    <m/>
    <n v="5"/>
    <n v="390"/>
    <n v="1950"/>
    <n v="1950"/>
    <d v="2025-11-05T00:00:00"/>
    <m/>
    <m/>
    <m/>
    <m/>
    <s v="November 2025"/>
    <m/>
    <b v="1"/>
  </r>
  <r>
    <x v="226"/>
    <s v="Tei Farm Rounds "/>
    <x v="0"/>
    <x v="0"/>
    <x v="2"/>
    <m/>
    <m/>
    <m/>
    <m/>
    <m/>
    <s v="Fuel/Lubricants"/>
    <n v="1"/>
    <n v="1200"/>
    <n v="1200"/>
    <n v="1200"/>
    <d v="2025-11-04T00:00:00"/>
    <m/>
    <m/>
    <m/>
    <m/>
    <s v="November 2025"/>
    <m/>
    <b v="1"/>
  </r>
  <r>
    <x v="227"/>
    <s v="Tei Salary for October "/>
    <x v="0"/>
    <x v="0"/>
    <x v="3"/>
    <m/>
    <m/>
    <m/>
    <m/>
    <m/>
    <m/>
    <n v="1"/>
    <n v="4000"/>
    <n v="4000"/>
    <n v="4000"/>
    <d v="2025-11-04T00:00:00"/>
    <m/>
    <m/>
    <s v="Salaries"/>
    <m/>
    <s v="November 2025"/>
    <m/>
    <b v="1"/>
  </r>
  <r>
    <x v="228"/>
    <s v="Koudijs Chick Starter "/>
    <x v="1"/>
    <x v="1"/>
    <x v="1"/>
    <m/>
    <s v="Feed purchase"/>
    <m/>
    <m/>
    <m/>
    <m/>
    <n v="5"/>
    <n v="451"/>
    <n v="2255"/>
    <n v="2255"/>
    <d v="2025-11-03T00:00:00"/>
    <m/>
    <m/>
    <m/>
    <m/>
    <s v="November 2025"/>
    <m/>
    <b v="1"/>
  </r>
  <r>
    <x v="229"/>
    <s v="Plumber - Labor "/>
    <x v="5"/>
    <x v="0"/>
    <x v="6"/>
    <m/>
    <m/>
    <m/>
    <m/>
    <m/>
    <m/>
    <n v="2"/>
    <n v="150"/>
    <n v="300"/>
    <n v="300"/>
    <d v="2025-11-03T00:00:00"/>
    <m/>
    <m/>
    <m/>
    <m/>
    <s v="November 2025"/>
    <m/>
    <b v="1"/>
  </r>
  <r>
    <x v="230"/>
    <s v="S 100 Glue "/>
    <x v="5"/>
    <x v="0"/>
    <x v="6"/>
    <m/>
    <m/>
    <m/>
    <m/>
    <m/>
    <m/>
    <n v="1"/>
    <n v="45"/>
    <n v="45"/>
    <n v="45"/>
    <d v="2025-11-03T00:00:00"/>
    <m/>
    <m/>
    <m/>
    <m/>
    <s v="November 2025"/>
    <m/>
    <b v="1"/>
  </r>
  <r>
    <x v="231"/>
    <s v="PVC Bend 2&quot;"/>
    <x v="5"/>
    <x v="0"/>
    <x v="6"/>
    <m/>
    <m/>
    <m/>
    <m/>
    <m/>
    <m/>
    <n v="8"/>
    <n v="8"/>
    <n v="64"/>
    <n v="64"/>
    <d v="2025-11-03T00:00:00"/>
    <m/>
    <m/>
    <m/>
    <m/>
    <s v="November 2025"/>
    <m/>
    <b v="1"/>
  </r>
  <r>
    <x v="232"/>
    <s v="PVC Swerve Tee"/>
    <x v="5"/>
    <x v="0"/>
    <x v="6"/>
    <m/>
    <m/>
    <m/>
    <m/>
    <m/>
    <m/>
    <n v="6"/>
    <n v="10"/>
    <n v="60"/>
    <n v="60"/>
    <d v="2025-11-03T00:00:00"/>
    <m/>
    <m/>
    <m/>
    <m/>
    <s v="November 2025"/>
    <m/>
    <b v="1"/>
  </r>
  <r>
    <x v="233"/>
    <s v="PVC Pipe 2&quot;"/>
    <x v="5"/>
    <x v="0"/>
    <x v="6"/>
    <m/>
    <m/>
    <m/>
    <m/>
    <m/>
    <m/>
    <n v="8"/>
    <n v="68"/>
    <n v="544"/>
    <n v="544"/>
    <d v="2025-11-03T00:00:00"/>
    <m/>
    <m/>
    <m/>
    <m/>
    <s v="November 2025"/>
    <m/>
    <b v="1"/>
  </r>
  <r>
    <x v="234"/>
    <s v="Mattress "/>
    <x v="0"/>
    <x v="0"/>
    <x v="3"/>
    <m/>
    <m/>
    <m/>
    <m/>
    <m/>
    <m/>
    <n v="1"/>
    <n v="350"/>
    <n v="350"/>
    <n v="350"/>
    <d v="2025-11-03T00:00:00"/>
    <m/>
    <m/>
    <s v="Accomodation"/>
    <m/>
    <s v="November 2025"/>
    <m/>
    <b v="1"/>
  </r>
  <r>
    <x v="235"/>
    <s v="Foam"/>
    <x v="0"/>
    <x v="0"/>
    <x v="0"/>
    <m/>
    <s v="Biosecurity"/>
    <m/>
    <m/>
    <m/>
    <m/>
    <n v="1"/>
    <n v="60"/>
    <n v="60"/>
    <n v="60"/>
    <d v="2025-11-03T00:00:00"/>
    <m/>
    <m/>
    <m/>
    <m/>
    <s v="November 2025"/>
    <m/>
    <b v="1"/>
  </r>
  <r>
    <x v="236"/>
    <s v="Sawdust "/>
    <x v="0"/>
    <x v="0"/>
    <x v="2"/>
    <m/>
    <m/>
    <m/>
    <m/>
    <m/>
    <s v="Sawdust"/>
    <n v="1"/>
    <n v="210"/>
    <n v="210"/>
    <n v="210"/>
    <d v="2025-11-03T00:00:00"/>
    <m/>
    <m/>
    <m/>
    <m/>
    <s v="November 2025"/>
    <m/>
    <b v="1"/>
  </r>
  <r>
    <x v="237"/>
    <s v="Postmortem "/>
    <x v="1"/>
    <x v="1"/>
    <x v="1"/>
    <m/>
    <s v="Veterinary visits"/>
    <m/>
    <m/>
    <m/>
    <m/>
    <n v="2"/>
    <n v="50"/>
    <n v="100"/>
    <n v="100"/>
    <d v="2025-11-03T00:00:00"/>
    <m/>
    <m/>
    <m/>
    <m/>
    <s v="November 2025"/>
    <m/>
    <b v="1"/>
  </r>
  <r>
    <x v="238"/>
    <s v="Postmortem "/>
    <x v="3"/>
    <x v="1"/>
    <x v="1"/>
    <m/>
    <s v="Veterinary visits"/>
    <m/>
    <m/>
    <m/>
    <m/>
    <n v="2"/>
    <n v="50"/>
    <n v="100"/>
    <n v="100"/>
    <d v="2025-11-01T00:00:00"/>
    <m/>
    <m/>
    <m/>
    <m/>
    <s v="November 2025"/>
    <m/>
    <b v="1"/>
  </r>
  <r>
    <x v="239"/>
    <s v="Vanessa "/>
    <x v="0"/>
    <x v="0"/>
    <x v="3"/>
    <m/>
    <m/>
    <m/>
    <m/>
    <m/>
    <m/>
    <n v="1"/>
    <n v="500"/>
    <n v="500"/>
    <n v="500"/>
    <d v="2025-11-01T00:00:00"/>
    <m/>
    <m/>
    <s v="Salaries"/>
    <m/>
    <s v="November 2025"/>
    <m/>
    <b v="1"/>
  </r>
  <r>
    <x v="240"/>
    <s v="Richard "/>
    <x v="0"/>
    <x v="0"/>
    <x v="3"/>
    <m/>
    <m/>
    <m/>
    <m/>
    <m/>
    <m/>
    <n v="1"/>
    <n v="800"/>
    <n v="800"/>
    <n v="800"/>
    <d v="2025-11-01T00:00:00"/>
    <m/>
    <m/>
    <s v="Salaries"/>
    <m/>
    <s v="October 2025"/>
    <m/>
    <b v="1"/>
  </r>
  <r>
    <x v="241"/>
    <s v="1st Newcastle Vaccine "/>
    <x v="6"/>
    <x v="1"/>
    <x v="1"/>
    <m/>
    <s v="Vaccines"/>
    <m/>
    <m/>
    <m/>
    <m/>
    <n v="1"/>
    <n v="80"/>
    <n v="80"/>
    <n v="80"/>
    <d v="2025-10-31T00:00:00"/>
    <m/>
    <m/>
    <m/>
    <m/>
    <s v="October 2025"/>
    <m/>
    <b v="1"/>
  </r>
  <r>
    <x v="242"/>
    <s v="2nd New Castle Vaccine "/>
    <x v="1"/>
    <x v="1"/>
    <x v="1"/>
    <m/>
    <s v="Vaccines"/>
    <m/>
    <m/>
    <m/>
    <m/>
    <n v="1"/>
    <n v="420"/>
    <n v="420"/>
    <n v="420"/>
    <d v="2025-10-31T00:00:00"/>
    <m/>
    <m/>
    <m/>
    <m/>
    <s v="October 2025"/>
    <m/>
    <b v="1"/>
  </r>
  <r>
    <x v="243"/>
    <s v="Nose mask "/>
    <x v="0"/>
    <x v="0"/>
    <x v="2"/>
    <m/>
    <m/>
    <m/>
    <m/>
    <m/>
    <s v="Cleaning/Disinfection"/>
    <n v="1"/>
    <n v="30"/>
    <n v="30"/>
    <n v="30"/>
    <d v="2025-10-30T00:00:00"/>
    <m/>
    <m/>
    <m/>
    <m/>
    <s v="October 2025"/>
    <m/>
    <b v="1"/>
  </r>
  <r>
    <x v="244"/>
    <s v="Fuel for Generator "/>
    <x v="0"/>
    <x v="0"/>
    <x v="2"/>
    <m/>
    <m/>
    <m/>
    <m/>
    <m/>
    <s v="Fuel/Lubricants"/>
    <n v="1"/>
    <n v="350"/>
    <n v="350"/>
    <n v="350"/>
    <d v="2025-10-30T00:00:00"/>
    <m/>
    <m/>
    <m/>
    <m/>
    <s v="October 2025"/>
    <m/>
    <b v="1"/>
  </r>
  <r>
    <x v="245"/>
    <s v="Day-Olds - Broilers"/>
    <x v="6"/>
    <x v="4"/>
    <x v="1"/>
    <m/>
    <m/>
    <m/>
    <s v="Biological Asset"/>
    <m/>
    <m/>
    <n v="50"/>
    <n v="20"/>
    <n v="1000"/>
    <n v="1000"/>
    <d v="2025-10-29T00:00:00"/>
    <m/>
    <m/>
    <m/>
    <m/>
    <s v="October 2025"/>
    <m/>
    <b v="1"/>
  </r>
  <r>
    <x v="246"/>
    <s v="Sawdust "/>
    <x v="0"/>
    <x v="0"/>
    <x v="2"/>
    <m/>
    <m/>
    <m/>
    <m/>
    <m/>
    <s v="Sawdust"/>
    <n v="1"/>
    <n v="50"/>
    <n v="50"/>
    <n v="50"/>
    <d v="2025-10-29T00:00:00"/>
    <m/>
    <m/>
    <m/>
    <m/>
    <s v="October 2025"/>
    <m/>
    <b v="1"/>
  </r>
  <r>
    <x v="247"/>
    <s v="Cypervet 12% EC"/>
    <x v="0"/>
    <x v="0"/>
    <x v="0"/>
    <m/>
    <s v="Biosecurity"/>
    <m/>
    <m/>
    <m/>
    <m/>
    <n v="1"/>
    <n v="220"/>
    <n v="220"/>
    <n v="220"/>
    <d v="2025-10-29T00:00:00"/>
    <m/>
    <m/>
    <m/>
    <m/>
    <s v="October 2025"/>
    <m/>
    <b v="1"/>
  </r>
  <r>
    <x v="248"/>
    <s v="Koudijs Broiler Starter "/>
    <x v="6"/>
    <x v="1"/>
    <x v="1"/>
    <m/>
    <s v="Feed purchase"/>
    <m/>
    <m/>
    <m/>
    <m/>
    <n v="1"/>
    <n v="470"/>
    <n v="470"/>
    <n v="470"/>
    <d v="2025-10-29T00:00:00"/>
    <m/>
    <m/>
    <m/>
    <m/>
    <s v="October 2025"/>
    <m/>
    <b v="1"/>
  </r>
  <r>
    <x v="249"/>
    <s v="Koudijs Chick Starter "/>
    <x v="1"/>
    <x v="1"/>
    <x v="1"/>
    <m/>
    <s v="Feed purchase"/>
    <m/>
    <m/>
    <m/>
    <m/>
    <n v="6"/>
    <n v="451"/>
    <n v="2706"/>
    <n v="2706"/>
    <d v="2025-10-29T00:00:00"/>
    <m/>
    <m/>
    <m/>
    <m/>
    <s v="October 2025"/>
    <m/>
    <b v="1"/>
  </r>
  <r>
    <x v="250"/>
    <s v="Koudijs Layer 1 Mash "/>
    <x v="2"/>
    <x v="1"/>
    <x v="1"/>
    <m/>
    <s v="Feed purchase"/>
    <m/>
    <m/>
    <m/>
    <m/>
    <n v="7"/>
    <n v="404"/>
    <n v="2828"/>
    <n v="2828"/>
    <d v="2025-10-29T00:00:00"/>
    <m/>
    <m/>
    <m/>
    <m/>
    <s v="October 2025"/>
    <m/>
    <b v="1"/>
  </r>
  <r>
    <x v="251"/>
    <s v="Layer 1 Mash "/>
    <x v="3"/>
    <x v="1"/>
    <x v="1"/>
    <m/>
    <s v="Feed purchase"/>
    <m/>
    <m/>
    <m/>
    <m/>
    <n v="10"/>
    <n v="404"/>
    <n v="4040"/>
    <n v="4040"/>
    <d v="2025-10-29T00:00:00"/>
    <m/>
    <m/>
    <m/>
    <m/>
    <s v="October 2025"/>
    <m/>
    <b v="1"/>
  </r>
  <r>
    <x v="252"/>
    <s v="Sankofa Layer Mash "/>
    <x v="3"/>
    <x v="1"/>
    <x v="1"/>
    <m/>
    <s v="Feed purchase"/>
    <m/>
    <m/>
    <m/>
    <m/>
    <n v="5"/>
    <n v="390"/>
    <n v="1950"/>
    <n v="1950"/>
    <d v="2025-10-29T00:00:00"/>
    <m/>
    <m/>
    <m/>
    <m/>
    <s v="October 2025"/>
    <m/>
    <b v="1"/>
  </r>
  <r>
    <x v="253"/>
    <s v="Sankofa Layer Mash "/>
    <x v="4"/>
    <x v="1"/>
    <x v="1"/>
    <m/>
    <s v="Feed purchase"/>
    <m/>
    <m/>
    <m/>
    <m/>
    <n v="7"/>
    <n v="390"/>
    <n v="2730"/>
    <n v="2730"/>
    <d v="2025-10-29T00:00:00"/>
    <m/>
    <m/>
    <m/>
    <m/>
    <s v="October 2025"/>
    <m/>
    <b v="1"/>
  </r>
  <r>
    <x v="254"/>
    <s v="Gun for Nabsac "/>
    <x v="0"/>
    <x v="0"/>
    <x v="4"/>
    <m/>
    <m/>
    <m/>
    <s v="Nabsac "/>
    <m/>
    <m/>
    <n v="2"/>
    <n v="30"/>
    <n v="60"/>
    <n v="60"/>
    <d v="2025-10-27T00:00:00"/>
    <m/>
    <m/>
    <m/>
    <m/>
    <s v="October 2025"/>
    <m/>
    <b v="1"/>
  </r>
  <r>
    <x v="255"/>
    <s v="Koudijs Chick Starter "/>
    <x v="1"/>
    <x v="1"/>
    <x v="1"/>
    <m/>
    <s v="Feed purchase"/>
    <m/>
    <m/>
    <m/>
    <m/>
    <n v="2"/>
    <n v="451"/>
    <n v="902"/>
    <n v="902"/>
    <d v="2025-10-25T00:00:00"/>
    <m/>
    <m/>
    <m/>
    <m/>
    <s v="October 2025"/>
    <m/>
    <b v="1"/>
  </r>
  <r>
    <x v="256"/>
    <s v="Generator Servicing and Repair"/>
    <x v="0"/>
    <x v="0"/>
    <x v="5"/>
    <m/>
    <m/>
    <m/>
    <m/>
    <m/>
    <m/>
    <n v="1"/>
    <n v="350"/>
    <n v="350"/>
    <n v="350"/>
    <d v="2025-10-27T00:00:00"/>
    <m/>
    <s v="Repairs/Maintenance"/>
    <m/>
    <m/>
    <s v="October 2025"/>
    <m/>
    <b v="1"/>
  </r>
  <r>
    <x v="257"/>
    <s v="Sawdust "/>
    <x v="0"/>
    <x v="0"/>
    <x v="2"/>
    <m/>
    <m/>
    <m/>
    <m/>
    <m/>
    <s v="Sawdust"/>
    <n v="1"/>
    <n v="210"/>
    <n v="210"/>
    <n v="210"/>
    <d v="2025-10-27T00:00:00"/>
    <m/>
    <m/>
    <m/>
    <m/>
    <s v="October 2025"/>
    <m/>
    <b v="1"/>
  </r>
  <r>
    <x v="258"/>
    <s v="Richard Hospital Bills "/>
    <x v="0"/>
    <x v="0"/>
    <x v="3"/>
    <m/>
    <m/>
    <m/>
    <m/>
    <m/>
    <m/>
    <n v="1"/>
    <n v="789"/>
    <n v="789"/>
    <n v="789"/>
    <d v="2025-10-24T00:00:00"/>
    <m/>
    <m/>
    <s v="Staff Treatment "/>
    <m/>
    <s v="October 2025"/>
    <m/>
    <b v="1"/>
  </r>
  <r>
    <x v="259"/>
    <s v="Oxytetravet"/>
    <x v="0"/>
    <x v="0"/>
    <x v="0"/>
    <m/>
    <s v="Medications"/>
    <m/>
    <m/>
    <m/>
    <m/>
    <n v="2"/>
    <n v="95"/>
    <n v="190"/>
    <n v="190"/>
    <d v="2025-10-25T00:00:00"/>
    <m/>
    <m/>
    <m/>
    <m/>
    <s v="October 2025"/>
    <m/>
    <b v="1"/>
  </r>
  <r>
    <x v="260"/>
    <s v="Dicalcium Phosphate "/>
    <x v="6"/>
    <x v="1"/>
    <x v="1"/>
    <m/>
    <s v="Supplements"/>
    <m/>
    <m/>
    <m/>
    <m/>
    <n v="1"/>
    <n v="30"/>
    <n v="30"/>
    <n v="30"/>
    <d v="2025-10-24T00:00:00"/>
    <m/>
    <m/>
    <m/>
    <m/>
    <s v="October 2025"/>
    <m/>
    <b v="1"/>
  </r>
  <r>
    <x v="261"/>
    <s v="Prepaid "/>
    <x v="0"/>
    <x v="0"/>
    <x v="2"/>
    <m/>
    <m/>
    <m/>
    <m/>
    <m/>
    <s v="Electricity"/>
    <n v="1"/>
    <n v="400"/>
    <n v="400"/>
    <n v="400"/>
    <d v="2025-10-24T00:00:00"/>
    <m/>
    <m/>
    <m/>
    <m/>
    <s v="October 2025"/>
    <m/>
    <b v="1"/>
  </r>
  <r>
    <x v="262"/>
    <s v="Fuel for Aboboyaa "/>
    <x v="0"/>
    <x v="0"/>
    <x v="2"/>
    <m/>
    <m/>
    <m/>
    <m/>
    <m/>
    <s v="Fuel/Lubricants"/>
    <n v="1"/>
    <n v="200"/>
    <n v="200"/>
    <n v="200"/>
    <d v="2025-10-22T00:00:00"/>
    <m/>
    <m/>
    <m/>
    <m/>
    <s v="October 2025"/>
    <m/>
    <b v="1"/>
  </r>
  <r>
    <x v="263"/>
    <s v="1st Gumboro Vaccine "/>
    <x v="6"/>
    <x v="1"/>
    <x v="1"/>
    <m/>
    <s v="Feed purchase"/>
    <m/>
    <m/>
    <m/>
    <m/>
    <n v="1"/>
    <n v="75"/>
    <n v="75"/>
    <n v="75"/>
    <d v="2025-10-24T00:00:00"/>
    <m/>
    <m/>
    <m/>
    <m/>
    <s v="October 2025"/>
    <m/>
    <b v="1"/>
  </r>
  <r>
    <x v="264"/>
    <s v="2nd Gumboro Vaccine "/>
    <x v="1"/>
    <x v="1"/>
    <x v="1"/>
    <m/>
    <s v="Feed purchase"/>
    <m/>
    <m/>
    <m/>
    <m/>
    <n v="1"/>
    <n v="500"/>
    <n v="500"/>
    <n v="500"/>
    <d v="2025-10-24T00:00:00"/>
    <m/>
    <m/>
    <m/>
    <m/>
    <s v="October 2025"/>
    <m/>
    <b v="1"/>
  </r>
  <r>
    <x v="265"/>
    <s v="1st Newcastle Vaccine "/>
    <x v="1"/>
    <x v="1"/>
    <x v="1"/>
    <m/>
    <s v="Vaccines"/>
    <m/>
    <m/>
    <m/>
    <m/>
    <n v="1"/>
    <n v="530"/>
    <n v="530"/>
    <n v="530"/>
    <d v="2025-10-17T00:00:00"/>
    <m/>
    <m/>
    <m/>
    <m/>
    <s v="October 2025"/>
    <m/>
    <b v="1"/>
  </r>
  <r>
    <x v="266"/>
    <s v="Rechargeable Bulbs"/>
    <x v="0"/>
    <x v="0"/>
    <x v="4"/>
    <m/>
    <m/>
    <m/>
    <s v="Bulbs"/>
    <m/>
    <m/>
    <n v="5"/>
    <n v="50"/>
    <n v="250"/>
    <n v="250"/>
    <d v="2025-10-23T00:00:00"/>
    <m/>
    <m/>
    <m/>
    <m/>
    <s v="October 2025"/>
    <m/>
    <b v="1"/>
  </r>
  <r>
    <x v="267"/>
    <s v="Sawdust "/>
    <x v="0"/>
    <x v="0"/>
    <x v="2"/>
    <m/>
    <m/>
    <m/>
    <m/>
    <m/>
    <s v="Sawdust"/>
    <n v="1"/>
    <n v="200"/>
    <n v="200"/>
    <n v="200"/>
    <d v="2025-10-23T00:00:00"/>
    <m/>
    <m/>
    <m/>
    <m/>
    <s v="October 2025"/>
    <m/>
    <b v="1"/>
  </r>
  <r>
    <x v="268"/>
    <s v="Sawdust "/>
    <x v="0"/>
    <x v="0"/>
    <x v="2"/>
    <m/>
    <m/>
    <m/>
    <m/>
    <m/>
    <s v="Sawdust"/>
    <n v="1"/>
    <n v="90"/>
    <n v="90"/>
    <n v="90"/>
    <d v="2025-10-20T00:00:00"/>
    <m/>
    <m/>
    <m/>
    <m/>
    <s v="October 2025"/>
    <m/>
    <b v="1"/>
  </r>
  <r>
    <x v="269"/>
    <s v="Neoxyvit"/>
    <x v="6"/>
    <x v="1"/>
    <x v="1"/>
    <m/>
    <s v="Medications"/>
    <m/>
    <m/>
    <m/>
    <m/>
    <n v="1"/>
    <n v="212"/>
    <n v="212"/>
    <n v="212"/>
    <d v="2025-10-20T00:00:00"/>
    <m/>
    <m/>
    <m/>
    <m/>
    <s v="October 2025"/>
    <m/>
    <b v="1"/>
  </r>
  <r>
    <x v="270"/>
    <s v="Sulpharidine WS"/>
    <x v="6"/>
    <x v="1"/>
    <x v="1"/>
    <m/>
    <s v="Medications"/>
    <m/>
    <m/>
    <m/>
    <m/>
    <n v="1"/>
    <n v="365"/>
    <n v="365"/>
    <n v="365"/>
    <d v="2025-10-20T00:00:00"/>
    <m/>
    <m/>
    <m/>
    <m/>
    <s v="October 2025"/>
    <m/>
    <b v="1"/>
  </r>
  <r>
    <x v="271"/>
    <s v="Koudijs Broiler Starter"/>
    <x v="6"/>
    <x v="1"/>
    <x v="1"/>
    <m/>
    <s v="Feed purchase"/>
    <m/>
    <m/>
    <m/>
    <m/>
    <n v="3"/>
    <n v="470"/>
    <n v="1410"/>
    <n v="1410"/>
    <d v="2025-10-20T00:00:00"/>
    <m/>
    <m/>
    <m/>
    <m/>
    <s v="October 2025"/>
    <m/>
    <b v="1"/>
  </r>
  <r>
    <x v="272"/>
    <s v="Galdus Magic Feed "/>
    <x v="6"/>
    <x v="1"/>
    <x v="1"/>
    <m/>
    <s v="Feed purchase"/>
    <m/>
    <m/>
    <m/>
    <m/>
    <n v="1"/>
    <n v="406"/>
    <n v="406"/>
    <n v="406"/>
    <d v="2025-10-20T00:00:00"/>
    <m/>
    <m/>
    <m/>
    <m/>
    <s v="October 2025"/>
    <m/>
    <b v="1"/>
  </r>
  <r>
    <x v="273"/>
    <s v="Koudijs Chick Starter "/>
    <x v="1"/>
    <x v="1"/>
    <x v="1"/>
    <m/>
    <s v="Feed purchase"/>
    <m/>
    <m/>
    <m/>
    <m/>
    <n v="6"/>
    <n v="451"/>
    <n v="2706"/>
    <n v="2706"/>
    <d v="2025-10-20T00:00:00"/>
    <m/>
    <m/>
    <m/>
    <m/>
    <s v="October 2025"/>
    <m/>
    <b v="1"/>
  </r>
  <r>
    <x v="274"/>
    <s v="Koudijs Layer 1 Mash "/>
    <x v="2"/>
    <x v="1"/>
    <x v="1"/>
    <m/>
    <s v="Feed purchase"/>
    <m/>
    <m/>
    <m/>
    <m/>
    <n v="8"/>
    <n v="405"/>
    <n v="3240"/>
    <n v="3240"/>
    <d v="2025-10-20T00:00:00"/>
    <m/>
    <m/>
    <m/>
    <m/>
    <s v="October 2025"/>
    <m/>
    <b v="1"/>
  </r>
  <r>
    <x v="275"/>
    <s v="Koudijs Layer 1 Mash "/>
    <x v="3"/>
    <x v="1"/>
    <x v="1"/>
    <m/>
    <s v="Feed purchase"/>
    <m/>
    <m/>
    <m/>
    <m/>
    <n v="10"/>
    <n v="405"/>
    <n v="4050"/>
    <n v="4050"/>
    <d v="2025-10-20T00:00:00"/>
    <m/>
    <m/>
    <m/>
    <m/>
    <s v="October 2025"/>
    <m/>
    <b v="1"/>
  </r>
  <r>
    <x v="276"/>
    <s v="Sankofa Layer Mash "/>
    <x v="3"/>
    <x v="1"/>
    <x v="1"/>
    <m/>
    <s v="Feed purchase"/>
    <m/>
    <m/>
    <m/>
    <m/>
    <n v="7"/>
    <n v="390"/>
    <n v="2730"/>
    <n v="2730"/>
    <d v="2025-10-20T00:00:00"/>
    <m/>
    <m/>
    <m/>
    <m/>
    <s v="October 2025"/>
    <m/>
    <b v="1"/>
  </r>
  <r>
    <x v="277"/>
    <s v="Sankofa Layer Mash "/>
    <x v="4"/>
    <x v="1"/>
    <x v="1"/>
    <m/>
    <s v="Feed purchase"/>
    <m/>
    <m/>
    <m/>
    <m/>
    <n v="8"/>
    <n v="390"/>
    <n v="3120"/>
    <n v="3120"/>
    <d v="2025-10-20T00:00:00"/>
    <m/>
    <m/>
    <m/>
    <m/>
    <s v="October 2025"/>
    <m/>
    <b v="1"/>
  </r>
  <r>
    <x v="278"/>
    <s v="Sawdust "/>
    <x v="0"/>
    <x v="0"/>
    <x v="2"/>
    <m/>
    <m/>
    <m/>
    <m/>
    <m/>
    <s v="Sawdust"/>
    <n v="1"/>
    <n v="50"/>
    <n v="50"/>
    <n v="50"/>
    <d v="2025-10-18T00:00:00"/>
    <m/>
    <m/>
    <m/>
    <m/>
    <s v="October 2025"/>
    <m/>
    <b v="1"/>
  </r>
  <r>
    <x v="279"/>
    <s v="Broom"/>
    <x v="0"/>
    <x v="0"/>
    <x v="2"/>
    <m/>
    <m/>
    <m/>
    <m/>
    <m/>
    <s v="Cleaning/Disinfection"/>
    <n v="4"/>
    <n v="15"/>
    <n v="60"/>
    <n v="60"/>
    <d v="2025-10-18T00:00:00"/>
    <m/>
    <m/>
    <m/>
    <m/>
    <s v="October 2025"/>
    <m/>
    <b v="1"/>
  </r>
  <r>
    <x v="280"/>
    <s v="Day-Olds Transportation "/>
    <x v="6"/>
    <x v="2"/>
    <x v="1"/>
    <m/>
    <m/>
    <s v="Transportation"/>
    <m/>
    <m/>
    <m/>
    <n v="1"/>
    <n v="200"/>
    <n v="200"/>
    <n v="200"/>
    <d v="2025-10-17T00:00:00"/>
    <m/>
    <m/>
    <m/>
    <m/>
    <s v="October 2025"/>
    <m/>
    <b v="1"/>
  </r>
  <r>
    <x v="281"/>
    <s v="Koudijs Chick Starter "/>
    <x v="1"/>
    <x v="1"/>
    <x v="1"/>
    <m/>
    <s v="Feed purchase"/>
    <m/>
    <m/>
    <m/>
    <m/>
    <n v="3"/>
    <n v="451"/>
    <n v="1353"/>
    <n v="1353"/>
    <d v="2025-10-17T00:00:00"/>
    <m/>
    <m/>
    <m/>
    <m/>
    <s v="October 2025"/>
    <m/>
    <b v="1"/>
  </r>
  <r>
    <x v="282"/>
    <s v="Koudijs Layer 1 Mash "/>
    <x v="2"/>
    <x v="1"/>
    <x v="1"/>
    <m/>
    <s v="Feed purchase"/>
    <m/>
    <m/>
    <m/>
    <m/>
    <n v="3"/>
    <n v="405"/>
    <n v="1215"/>
    <n v="1215"/>
    <d v="2025-10-17T00:00:00"/>
    <m/>
    <m/>
    <m/>
    <m/>
    <s v="October 2025"/>
    <m/>
    <b v="1"/>
  </r>
  <r>
    <x v="283"/>
    <s v="Sankofa Layer Mash "/>
    <x v="3"/>
    <x v="1"/>
    <x v="1"/>
    <m/>
    <s v="Feed purchase"/>
    <m/>
    <m/>
    <m/>
    <m/>
    <n v="7"/>
    <n v="390"/>
    <n v="2730"/>
    <n v="2730"/>
    <d v="2025-10-17T00:00:00"/>
    <m/>
    <m/>
    <m/>
    <m/>
    <s v="October 2025"/>
    <m/>
    <b v="1"/>
  </r>
  <r>
    <x v="284"/>
    <s v="Sankofa Layer Mash "/>
    <x v="4"/>
    <x v="1"/>
    <x v="1"/>
    <m/>
    <s v="Feed purchase"/>
    <m/>
    <m/>
    <m/>
    <m/>
    <n v="3"/>
    <n v="390"/>
    <n v="1170"/>
    <n v="1170"/>
    <d v="2025-10-17T00:00:00"/>
    <m/>
    <m/>
    <m/>
    <m/>
    <s v="October 2025"/>
    <m/>
    <b v="1"/>
  </r>
  <r>
    <x v="285"/>
    <s v="Egg Crates "/>
    <x v="0"/>
    <x v="0"/>
    <x v="8"/>
    <m/>
    <m/>
    <s v="Crates"/>
    <m/>
    <m/>
    <m/>
    <n v="20"/>
    <n v="77"/>
    <n v="1540"/>
    <n v="1540"/>
    <d v="2025-10-16T00:00:00"/>
    <m/>
    <m/>
    <m/>
    <m/>
    <s v="October 2025"/>
    <m/>
    <b v="1"/>
  </r>
  <r>
    <x v="286"/>
    <s v="Galdus Magic Feed "/>
    <x v="6"/>
    <x v="1"/>
    <x v="1"/>
    <m/>
    <s v="Feed purchase"/>
    <m/>
    <m/>
    <m/>
    <m/>
    <n v="1"/>
    <n v="406"/>
    <n v="406"/>
    <n v="406"/>
    <d v="2025-10-16T00:00:00"/>
    <m/>
    <m/>
    <m/>
    <m/>
    <s v="October 2025"/>
    <m/>
    <b v="1"/>
  </r>
  <r>
    <x v="287"/>
    <s v="Albenol-100 (Dewormer)"/>
    <x v="0"/>
    <x v="0"/>
    <x v="0"/>
    <m/>
    <s v="Medications"/>
    <m/>
    <m/>
    <m/>
    <m/>
    <n v="1"/>
    <n v="190"/>
    <n v="190"/>
    <n v="190"/>
    <d v="2025-10-16T00:00:00"/>
    <m/>
    <m/>
    <m/>
    <m/>
    <s v="October 2025"/>
    <m/>
    <b v="1"/>
  </r>
  <r>
    <x v="288"/>
    <s v="Gluco-Vet C "/>
    <x v="6"/>
    <x v="1"/>
    <x v="1"/>
    <m/>
    <s v="Feed purchase"/>
    <m/>
    <m/>
    <m/>
    <m/>
    <n v="1"/>
    <n v="115"/>
    <n v="115"/>
    <n v="115"/>
    <d v="2025-10-16T00:00:00"/>
    <m/>
    <m/>
    <m/>
    <m/>
    <s v="October 2025"/>
    <m/>
    <b v="1"/>
  </r>
  <r>
    <x v="289"/>
    <s v="Sawdust "/>
    <x v="0"/>
    <x v="0"/>
    <x v="2"/>
    <m/>
    <m/>
    <m/>
    <m/>
    <m/>
    <s v="Sawdust"/>
    <n v="1"/>
    <n v="85"/>
    <n v="85"/>
    <n v="85"/>
    <d v="2025-10-15T00:00:00"/>
    <m/>
    <m/>
    <m/>
    <m/>
    <s v="October 2025"/>
    <m/>
    <b v="1"/>
  </r>
  <r>
    <x v="290"/>
    <s v="Sulpharidine - Cocci"/>
    <x v="1"/>
    <x v="1"/>
    <x v="1"/>
    <m/>
    <s v="Medications"/>
    <m/>
    <m/>
    <m/>
    <m/>
    <n v="1"/>
    <n v="365"/>
    <n v="365"/>
    <n v="365"/>
    <d v="2025-10-15T00:00:00"/>
    <m/>
    <m/>
    <m/>
    <m/>
    <s v="October 2025"/>
    <m/>
    <b v="1"/>
  </r>
  <r>
    <x v="291"/>
    <s v="Aliseryl WS (Antibi/Vit)"/>
    <x v="0"/>
    <x v="0"/>
    <x v="0"/>
    <m/>
    <s v="Medications"/>
    <m/>
    <m/>
    <m/>
    <m/>
    <n v="1"/>
    <n v="426"/>
    <n v="426"/>
    <n v="426"/>
    <d v="2025-10-15T00:00:00"/>
    <m/>
    <m/>
    <m/>
    <m/>
    <s v="October 2025"/>
    <m/>
    <b v="1"/>
  </r>
  <r>
    <x v="292"/>
    <s v="MultiAmino M "/>
    <x v="0"/>
    <x v="0"/>
    <x v="0"/>
    <m/>
    <s v="Vitamins"/>
    <m/>
    <m/>
    <m/>
    <m/>
    <n v="1"/>
    <n v="195"/>
    <n v="195"/>
    <n v="195"/>
    <d v="2025-10-15T00:00:00"/>
    <m/>
    <m/>
    <m/>
    <m/>
    <s v="October 2025"/>
    <m/>
    <b v="1"/>
  </r>
  <r>
    <x v="293"/>
    <s v="Nipples for Drinkers "/>
    <x v="0"/>
    <x v="0"/>
    <x v="4"/>
    <m/>
    <m/>
    <m/>
    <s v="Cages"/>
    <m/>
    <m/>
    <n v="20"/>
    <n v="6"/>
    <n v="120"/>
    <n v="120"/>
    <d v="2025-10-08T00:00:00"/>
    <m/>
    <m/>
    <m/>
    <m/>
    <s v="October 2025"/>
    <m/>
    <b v="1"/>
  </r>
  <r>
    <x v="294"/>
    <s v="Plates for Droppings "/>
    <x v="0"/>
    <x v="0"/>
    <x v="4"/>
    <m/>
    <m/>
    <m/>
    <s v="Cages"/>
    <m/>
    <m/>
    <n v="20"/>
    <n v="36"/>
    <n v="720"/>
    <n v="720"/>
    <d v="2025-10-08T00:00:00"/>
    <m/>
    <m/>
    <m/>
    <m/>
    <s v="October 2025"/>
    <m/>
    <b v="1"/>
  </r>
  <r>
    <x v="295"/>
    <s v="Koudijs Chick Starter "/>
    <x v="1"/>
    <x v="1"/>
    <x v="1"/>
    <m/>
    <s v="Feed purchase"/>
    <m/>
    <m/>
    <m/>
    <m/>
    <n v="7"/>
    <n v="451"/>
    <n v="3157"/>
    <n v="3157"/>
    <d v="2025-10-10T00:00:00"/>
    <m/>
    <m/>
    <m/>
    <m/>
    <s v="October 2025"/>
    <m/>
    <b v="1"/>
  </r>
  <r>
    <x v="296"/>
    <s v="Koudijs Layer 1 Mash"/>
    <x v="2"/>
    <x v="1"/>
    <x v="1"/>
    <m/>
    <s v="Feed purchase"/>
    <m/>
    <m/>
    <m/>
    <m/>
    <n v="7"/>
    <n v="405"/>
    <n v="2835"/>
    <n v="2835"/>
    <d v="2025-10-10T00:00:00"/>
    <m/>
    <m/>
    <m/>
    <m/>
    <s v="October 2025"/>
    <m/>
    <b v="1"/>
  </r>
  <r>
    <x v="297"/>
    <s v="Sankofa Layer Mash "/>
    <x v="3"/>
    <x v="1"/>
    <x v="1"/>
    <m/>
    <s v="Feed purchase"/>
    <m/>
    <m/>
    <m/>
    <m/>
    <n v="16"/>
    <n v="390"/>
    <n v="6240"/>
    <n v="6240"/>
    <d v="2025-10-10T00:00:00"/>
    <m/>
    <m/>
    <m/>
    <m/>
    <s v="October 2025"/>
    <m/>
    <b v="1"/>
  </r>
  <r>
    <x v="298"/>
    <s v="Sankofa Layer Mash "/>
    <x v="4"/>
    <x v="1"/>
    <x v="1"/>
    <m/>
    <s v="Feed purchase"/>
    <m/>
    <m/>
    <m/>
    <m/>
    <n v="7"/>
    <n v="390"/>
    <n v="2730"/>
    <n v="2730"/>
    <d v="2025-10-10T00:00:00"/>
    <m/>
    <m/>
    <m/>
    <m/>
    <s v="October 2025"/>
    <m/>
    <b v="1"/>
  </r>
  <r>
    <x v="299"/>
    <s v="Sawdust "/>
    <x v="0"/>
    <x v="0"/>
    <x v="2"/>
    <m/>
    <m/>
    <m/>
    <m/>
    <m/>
    <s v="Sawdust"/>
    <n v="1"/>
    <n v="130"/>
    <n v="130"/>
    <n v="130"/>
    <d v="2025-10-09T00:00:00"/>
    <m/>
    <m/>
    <m/>
    <m/>
    <s v="October 2025"/>
    <m/>
    <b v="1"/>
  </r>
  <r>
    <x v="300"/>
    <s v="Lasota "/>
    <x v="2"/>
    <x v="1"/>
    <x v="1"/>
    <m/>
    <s v="Vaccines"/>
    <m/>
    <m/>
    <m/>
    <m/>
    <n v="1"/>
    <n v="105"/>
    <n v="105"/>
    <n v="105"/>
    <d v="2025-10-10T00:00:00"/>
    <m/>
    <m/>
    <m/>
    <m/>
    <s v="October 2025"/>
    <m/>
    <b v="1"/>
  </r>
  <r>
    <x v="301"/>
    <s v="Lasota "/>
    <x v="3"/>
    <x v="1"/>
    <x v="1"/>
    <m/>
    <s v="Vaccines"/>
    <m/>
    <m/>
    <m/>
    <m/>
    <n v="1"/>
    <n v="195"/>
    <n v="195"/>
    <n v="195"/>
    <d v="2025-10-10T00:00:00"/>
    <m/>
    <m/>
    <m/>
    <m/>
    <s v="October 2025"/>
    <m/>
    <b v="1"/>
  </r>
  <r>
    <x v="302"/>
    <s v="Lasota "/>
    <x v="4"/>
    <x v="1"/>
    <x v="1"/>
    <m/>
    <s v="Vaccines"/>
    <m/>
    <m/>
    <m/>
    <m/>
    <n v="1"/>
    <n v="100"/>
    <n v="100"/>
    <n v="100"/>
    <d v="2025-10-10T00:00:00"/>
    <m/>
    <m/>
    <m/>
    <m/>
    <s v="October 2025"/>
    <m/>
    <b v="1"/>
  </r>
  <r>
    <x v="303"/>
    <s v="1st Gumboro"/>
    <x v="1"/>
    <x v="1"/>
    <x v="1"/>
    <m/>
    <s v="Vaccines"/>
    <m/>
    <m/>
    <m/>
    <m/>
    <n v="1"/>
    <n v="510"/>
    <n v="510"/>
    <n v="510"/>
    <d v="2025-10-10T00:00:00"/>
    <m/>
    <m/>
    <m/>
    <m/>
    <s v="October 2025"/>
    <m/>
    <b v="1"/>
  </r>
  <r>
    <x v="304"/>
    <s v="Fuel for Aboboyaa "/>
    <x v="0"/>
    <x v="0"/>
    <x v="2"/>
    <m/>
    <m/>
    <m/>
    <m/>
    <m/>
    <s v="Fuel/Lubricants"/>
    <n v="1"/>
    <n v="210"/>
    <n v="210"/>
    <n v="210"/>
    <d v="2025-10-09T00:00:00"/>
    <m/>
    <m/>
    <m/>
    <m/>
    <s v="October 2025"/>
    <m/>
    <b v="1"/>
  </r>
  <r>
    <x v="305"/>
    <s v="Prepaid"/>
    <x v="0"/>
    <x v="0"/>
    <x v="2"/>
    <m/>
    <m/>
    <m/>
    <m/>
    <m/>
    <s v="Electricity"/>
    <n v="1"/>
    <n v="400"/>
    <n v="400"/>
    <n v="400"/>
    <d v="2025-10-08T00:00:00"/>
    <m/>
    <m/>
    <m/>
    <m/>
    <s v="October 2025"/>
    <m/>
    <b v="1"/>
  </r>
  <r>
    <x v="306"/>
    <s v="Koudijs Galdus Magic Feed "/>
    <x v="1"/>
    <x v="1"/>
    <x v="1"/>
    <m/>
    <s v="Feed purchase"/>
    <m/>
    <m/>
    <m/>
    <m/>
    <n v="10"/>
    <n v="406"/>
    <n v="4060"/>
    <n v="4060"/>
    <d v="2025-10-02T00:00:00"/>
    <m/>
    <m/>
    <m/>
    <m/>
    <s v="October 2025"/>
    <m/>
    <b v="1"/>
  </r>
  <r>
    <x v="307"/>
    <s v="Koudijs Pre-Layer Mash"/>
    <x v="2"/>
    <x v="1"/>
    <x v="1"/>
    <m/>
    <s v="Feed purchase"/>
    <m/>
    <m/>
    <m/>
    <m/>
    <n v="7"/>
    <n v="386"/>
    <n v="2702"/>
    <n v="2702"/>
    <d v="2025-10-02T00:00:00"/>
    <m/>
    <m/>
    <m/>
    <m/>
    <s v="October 2025"/>
    <m/>
    <b v="1"/>
  </r>
  <r>
    <x v="308"/>
    <s v="Sankofa Layer Mash "/>
    <x v="3"/>
    <x v="1"/>
    <x v="1"/>
    <m/>
    <s v="Feed purchase"/>
    <m/>
    <m/>
    <m/>
    <m/>
    <n v="16"/>
    <n v="390"/>
    <n v="6240"/>
    <n v="6240"/>
    <d v="2025-10-02T00:00:00"/>
    <m/>
    <m/>
    <m/>
    <m/>
    <s v="October 2025"/>
    <m/>
    <b v="1"/>
  </r>
  <r>
    <x v="309"/>
    <s v="Sankofa Layer Mash "/>
    <x v="4"/>
    <x v="1"/>
    <x v="1"/>
    <m/>
    <s v="Feed purchase"/>
    <m/>
    <m/>
    <m/>
    <m/>
    <n v="7"/>
    <n v="390"/>
    <n v="2730"/>
    <n v="2730"/>
    <d v="2025-10-02T00:00:00"/>
    <m/>
    <m/>
    <m/>
    <m/>
    <s v="October 2025"/>
    <m/>
    <b v="1"/>
  </r>
  <r>
    <x v="310"/>
    <s v="Sawdust "/>
    <x v="0"/>
    <x v="0"/>
    <x v="2"/>
    <m/>
    <m/>
    <m/>
    <m/>
    <m/>
    <s v="Sawdust"/>
    <n v="1"/>
    <n v="70"/>
    <n v="70"/>
    <n v="70"/>
    <d v="2025-10-02T00:00:00"/>
    <m/>
    <m/>
    <m/>
    <m/>
    <s v="October 2025"/>
    <m/>
    <b v="1"/>
  </r>
  <r>
    <x v="311"/>
    <s v="Cage Repairs "/>
    <x v="0"/>
    <x v="0"/>
    <x v="5"/>
    <m/>
    <m/>
    <m/>
    <m/>
    <m/>
    <m/>
    <n v="1"/>
    <n v="180"/>
    <n v="180"/>
    <n v="180"/>
    <d v="2025-10-02T00:00:00"/>
    <m/>
    <s v="Repairs/Maintenance"/>
    <m/>
    <m/>
    <s v="October 2025"/>
    <m/>
    <b v="1"/>
  </r>
  <r>
    <x v="312"/>
    <s v="Farm Rounds "/>
    <x v="0"/>
    <x v="0"/>
    <x v="2"/>
    <m/>
    <m/>
    <m/>
    <m/>
    <m/>
    <s v="Fuel/Lubricants"/>
    <n v="1"/>
    <n v="1200"/>
    <n v="1200"/>
    <n v="1200"/>
    <d v="2025-10-02T00:00:00"/>
    <m/>
    <m/>
    <m/>
    <m/>
    <s v="October 2025"/>
    <m/>
    <b v="1"/>
  </r>
  <r>
    <x v="313"/>
    <s v="Tei Salary "/>
    <x v="0"/>
    <x v="0"/>
    <x v="3"/>
    <m/>
    <m/>
    <m/>
    <m/>
    <m/>
    <m/>
    <n v="1"/>
    <n v="4000"/>
    <n v="4000"/>
    <n v="4000"/>
    <d v="2025-10-02T00:00:00"/>
    <m/>
    <m/>
    <s v="Salaries"/>
    <m/>
    <s v="October 2025"/>
    <m/>
    <b v="1"/>
  </r>
  <r>
    <x v="314"/>
    <s v="Richard "/>
    <x v="0"/>
    <x v="0"/>
    <x v="3"/>
    <m/>
    <m/>
    <m/>
    <m/>
    <m/>
    <m/>
    <n v="1"/>
    <n v="200"/>
    <n v="200"/>
    <n v="200"/>
    <d v="2025-10-02T00:00:00"/>
    <m/>
    <m/>
    <s v="Wages"/>
    <m/>
    <s v="October 2025"/>
    <m/>
    <b v="1"/>
  </r>
  <r>
    <x v="315"/>
    <s v="Richard Salary"/>
    <x v="0"/>
    <x v="0"/>
    <x v="3"/>
    <m/>
    <m/>
    <m/>
    <m/>
    <m/>
    <m/>
    <n v="1"/>
    <n v="800"/>
    <n v="800"/>
    <n v="800"/>
    <d v="2025-10-02T00:00:00"/>
    <m/>
    <m/>
    <s v="Salaries"/>
    <m/>
    <s v="October 2025"/>
    <m/>
    <b v="1"/>
  </r>
  <r>
    <x v="316"/>
    <s v="Transporting Day olds "/>
    <x v="1"/>
    <x v="2"/>
    <x v="1"/>
    <m/>
    <m/>
    <s v="Transportation"/>
    <m/>
    <m/>
    <m/>
    <n v="1"/>
    <n v="300"/>
    <n v="300"/>
    <n v="300"/>
    <d v="2025-09-30T00:00:00"/>
    <m/>
    <m/>
    <m/>
    <m/>
    <s v="October 2025"/>
    <m/>
    <b v="1"/>
  </r>
  <r>
    <x v="317"/>
    <s v="Patholyte Disinfectant "/>
    <x v="0"/>
    <x v="0"/>
    <x v="2"/>
    <m/>
    <m/>
    <m/>
    <m/>
    <m/>
    <s v="Cleaning/Disinfection"/>
    <n v="1"/>
    <n v="230"/>
    <n v="230"/>
    <n v="230"/>
    <d v="2025-09-29T00:00:00"/>
    <m/>
    <m/>
    <m/>
    <m/>
    <s v="October 2025"/>
    <m/>
    <b v="1"/>
  </r>
  <r>
    <x v="318"/>
    <s v="Gluco-Vet C"/>
    <x v="1"/>
    <x v="1"/>
    <x v="1"/>
    <m/>
    <s v="Vitamins"/>
    <m/>
    <m/>
    <m/>
    <m/>
    <n v="2"/>
    <n v="115"/>
    <n v="230"/>
    <n v="230"/>
    <d v="2025-09-29T00:00:00"/>
    <m/>
    <m/>
    <m/>
    <m/>
    <s v="October 2025"/>
    <m/>
    <b v="1"/>
  </r>
  <r>
    <x v="319"/>
    <s v="Koudijs Galdus Magic Feed"/>
    <x v="1"/>
    <x v="1"/>
    <x v="1"/>
    <m/>
    <s v="Feed purchase"/>
    <m/>
    <m/>
    <m/>
    <m/>
    <n v="2"/>
    <n v="406"/>
    <n v="812"/>
    <n v="812"/>
    <d v="2025-09-29T00:00:00"/>
    <m/>
    <m/>
    <m/>
    <m/>
    <s v="October 2025"/>
    <m/>
    <b v="1"/>
  </r>
  <r>
    <x v="320"/>
    <s v="Sawdust "/>
    <x v="0"/>
    <x v="0"/>
    <x v="2"/>
    <m/>
    <m/>
    <m/>
    <m/>
    <m/>
    <s v="Sawdust"/>
    <n v="1"/>
    <n v="90"/>
    <n v="90"/>
    <n v="90"/>
    <d v="2025-09-29T00:00:00"/>
    <m/>
    <m/>
    <m/>
    <m/>
    <s v="October 2025"/>
    <m/>
    <b v="1"/>
  </r>
  <r>
    <x v="321"/>
    <s v="Gastian Violet "/>
    <x v="0"/>
    <x v="0"/>
    <x v="0"/>
    <m/>
    <s v="Medications"/>
    <m/>
    <m/>
    <m/>
    <m/>
    <n v="2"/>
    <n v="80"/>
    <n v="160"/>
    <n v="160"/>
    <d v="2025-09-29T00:00:00"/>
    <m/>
    <m/>
    <m/>
    <m/>
    <s v="October 2025"/>
    <m/>
    <b v="1"/>
  </r>
  <r>
    <x v="322"/>
    <s v="Leveling - Labor"/>
    <x v="5"/>
    <x v="0"/>
    <x v="6"/>
    <m/>
    <m/>
    <m/>
    <m/>
    <m/>
    <m/>
    <n v="1"/>
    <n v="1300"/>
    <n v="1300"/>
    <n v="1300"/>
    <d v="2025-09-29T00:00:00"/>
    <m/>
    <m/>
    <m/>
    <m/>
    <s v="October 2025"/>
    <m/>
    <b v="1"/>
  </r>
  <r>
    <x v="323"/>
    <s v="Sand for filling "/>
    <x v="5"/>
    <x v="0"/>
    <x v="6"/>
    <m/>
    <m/>
    <m/>
    <m/>
    <m/>
    <m/>
    <n v="1"/>
    <n v="1600"/>
    <n v="1600"/>
    <n v="1600"/>
    <d v="2025-09-26T00:00:00"/>
    <m/>
    <m/>
    <m/>
    <m/>
    <s v="September 2025"/>
    <m/>
    <b v="1"/>
  </r>
  <r>
    <x v="324"/>
    <s v="Koudijs Developer Mash "/>
    <x v="2"/>
    <x v="1"/>
    <x v="1"/>
    <m/>
    <s v="Feed purchase"/>
    <m/>
    <m/>
    <m/>
    <m/>
    <n v="7"/>
    <n v="399"/>
    <n v="2793"/>
    <n v="2793"/>
    <d v="2025-09-26T00:00:00"/>
    <m/>
    <m/>
    <m/>
    <m/>
    <s v="September 2025"/>
    <m/>
    <b v="1"/>
  </r>
  <r>
    <x v="325"/>
    <s v="Prepaid "/>
    <x v="0"/>
    <x v="0"/>
    <x v="2"/>
    <m/>
    <m/>
    <m/>
    <m/>
    <m/>
    <s v="Electricity"/>
    <n v="1"/>
    <n v="400"/>
    <n v="400"/>
    <n v="400"/>
    <d v="2025-09-28T00:00:00"/>
    <m/>
    <m/>
    <m/>
    <m/>
    <s v="September 2025"/>
    <m/>
    <b v="1"/>
  </r>
  <r>
    <x v="326"/>
    <s v="Gastian Violet"/>
    <x v="0"/>
    <x v="0"/>
    <x v="0"/>
    <m/>
    <s v="Medications"/>
    <m/>
    <m/>
    <m/>
    <m/>
    <n v="3"/>
    <n v="80"/>
    <n v="240"/>
    <n v="240"/>
    <d v="2025-09-27T00:00:00"/>
    <m/>
    <m/>
    <m/>
    <m/>
    <s v="September 2025"/>
    <m/>
    <b v="1"/>
  </r>
  <r>
    <x v="327"/>
    <s v="Sawdust "/>
    <x v="0"/>
    <x v="0"/>
    <x v="2"/>
    <m/>
    <m/>
    <m/>
    <m/>
    <m/>
    <s v="Sawdust"/>
    <n v="1"/>
    <n v="60"/>
    <n v="60"/>
    <n v="60"/>
    <d v="2025-09-27T00:00:00"/>
    <m/>
    <m/>
    <m/>
    <m/>
    <s v="September 2025"/>
    <m/>
    <b v="1"/>
  </r>
  <r>
    <x v="328"/>
    <s v="Sankofa Layer Mash "/>
    <x v="3"/>
    <x v="1"/>
    <x v="1"/>
    <m/>
    <s v="Feed purchase"/>
    <m/>
    <m/>
    <m/>
    <m/>
    <n v="15"/>
    <n v="390"/>
    <n v="5850"/>
    <n v="5850"/>
    <d v="2025-09-26T00:00:00"/>
    <m/>
    <m/>
    <m/>
    <m/>
    <s v="September 2025"/>
    <m/>
    <b v="1"/>
  </r>
  <r>
    <x v="329"/>
    <s v="Sankofa Layer Mash "/>
    <x v="4"/>
    <x v="1"/>
    <x v="1"/>
    <m/>
    <s v="Feed purchase"/>
    <m/>
    <m/>
    <m/>
    <m/>
    <n v="7"/>
    <n v="390"/>
    <n v="2730"/>
    <n v="2730"/>
    <d v="2025-09-26T00:00:00"/>
    <m/>
    <m/>
    <m/>
    <m/>
    <s v="September 2025"/>
    <m/>
    <b v="1"/>
  </r>
  <r>
    <x v="330"/>
    <s v="Compound leveling - Labor (Part)"/>
    <x v="5"/>
    <x v="0"/>
    <x v="6"/>
    <m/>
    <m/>
    <m/>
    <m/>
    <m/>
    <m/>
    <n v="1"/>
    <n v="1000"/>
    <n v="1000"/>
    <n v="1000"/>
    <d v="2025-09-25T00:00:00"/>
    <m/>
    <m/>
    <m/>
    <m/>
    <s v="September 2025"/>
    <m/>
    <b v="1"/>
  </r>
  <r>
    <x v="331"/>
    <s v="Sawdust "/>
    <x v="0"/>
    <x v="0"/>
    <x v="2"/>
    <m/>
    <m/>
    <m/>
    <m/>
    <m/>
    <s v="Sawdust"/>
    <n v="1"/>
    <n v="200"/>
    <n v="200"/>
    <n v="200"/>
    <d v="2025-09-25T00:00:00"/>
    <m/>
    <m/>
    <m/>
    <m/>
    <s v="September 2025"/>
    <m/>
    <b v="1"/>
  </r>
  <r>
    <x v="332"/>
    <s v="Dursban"/>
    <x v="0"/>
    <x v="0"/>
    <x v="2"/>
    <m/>
    <m/>
    <m/>
    <m/>
    <m/>
    <s v="Cleaning/Disinfection"/>
    <n v="1"/>
    <n v="80"/>
    <n v="80"/>
    <n v="80"/>
    <d v="2025-09-24T00:00:00"/>
    <m/>
    <m/>
    <m/>
    <m/>
    <s v="September 2025"/>
    <m/>
    <b v="1"/>
  </r>
  <r>
    <x v="333"/>
    <s v="Turpentine "/>
    <x v="5"/>
    <x v="0"/>
    <x v="6"/>
    <m/>
    <m/>
    <m/>
    <m/>
    <m/>
    <m/>
    <n v="1"/>
    <n v="45"/>
    <n v="45"/>
    <n v="45"/>
    <d v="2025-09-24T00:00:00"/>
    <m/>
    <m/>
    <m/>
    <m/>
    <s v="September 2025"/>
    <m/>
    <b v="1"/>
  </r>
  <r>
    <x v="334"/>
    <s v="Brush "/>
    <x v="5"/>
    <x v="0"/>
    <x v="6"/>
    <m/>
    <m/>
    <m/>
    <m/>
    <m/>
    <m/>
    <n v="1"/>
    <n v="15"/>
    <n v="15"/>
    <n v="15"/>
    <d v="2025-09-24T00:00:00"/>
    <m/>
    <m/>
    <m/>
    <m/>
    <s v="September 2025"/>
    <m/>
    <b v="1"/>
  </r>
  <r>
    <x v="335"/>
    <s v="Painter - Labor "/>
    <x v="5"/>
    <x v="0"/>
    <x v="6"/>
    <m/>
    <m/>
    <m/>
    <m/>
    <m/>
    <m/>
    <n v="1"/>
    <n v="250"/>
    <n v="250"/>
    <n v="250"/>
    <d v="2025-09-24T00:00:00"/>
    <m/>
    <m/>
    <m/>
    <m/>
    <s v="September 2025"/>
    <m/>
    <b v="1"/>
  </r>
  <r>
    <x v="336"/>
    <s v="Electrician Labor "/>
    <x v="5"/>
    <x v="0"/>
    <x v="6"/>
    <m/>
    <m/>
    <m/>
    <m/>
    <m/>
    <m/>
    <n v="1"/>
    <n v="800"/>
    <n v="800"/>
    <n v="800"/>
    <d v="2025-09-22T00:00:00"/>
    <m/>
    <m/>
    <m/>
    <m/>
    <s v="September 2025"/>
    <m/>
    <b v="1"/>
  </r>
  <r>
    <x v="337"/>
    <s v="Motor Key Repair "/>
    <x v="0"/>
    <x v="0"/>
    <x v="2"/>
    <m/>
    <m/>
    <m/>
    <m/>
    <m/>
    <s v="Repairs"/>
    <n v="1"/>
    <n v="60"/>
    <n v="60"/>
    <n v="60"/>
    <d v="2025-09-22T00:00:00"/>
    <m/>
    <m/>
    <m/>
    <m/>
    <s v="September 2025"/>
    <m/>
    <b v="1"/>
  </r>
  <r>
    <x v="338"/>
    <s v="Plates for cages "/>
    <x v="0"/>
    <x v="0"/>
    <x v="4"/>
    <m/>
    <m/>
    <m/>
    <s v="Cages"/>
    <m/>
    <m/>
    <n v="40"/>
    <n v="36"/>
    <n v="1440"/>
    <n v="1440"/>
    <d v="2025-09-20T00:00:00"/>
    <m/>
    <m/>
    <m/>
    <m/>
    <s v="September 2025"/>
    <m/>
    <b v="1"/>
  </r>
  <r>
    <x v="339"/>
    <s v="Brooder Lamp Holder "/>
    <x v="5"/>
    <x v="0"/>
    <x v="6"/>
    <m/>
    <m/>
    <m/>
    <m/>
    <m/>
    <m/>
    <n v="4"/>
    <n v="40"/>
    <n v="160"/>
    <n v="160"/>
    <d v="2025-09-20T00:00:00"/>
    <m/>
    <m/>
    <m/>
    <m/>
    <s v="September 2025"/>
    <m/>
    <b v="1"/>
  </r>
  <r>
    <x v="340"/>
    <s v="Brooder Lamp"/>
    <x v="5"/>
    <x v="0"/>
    <x v="6"/>
    <m/>
    <m/>
    <m/>
    <m/>
    <m/>
    <m/>
    <n v="2"/>
    <n v="100"/>
    <n v="200"/>
    <n v="200"/>
    <d v="2025-09-20T00:00:00"/>
    <m/>
    <m/>
    <m/>
    <m/>
    <s v="September 2025"/>
    <m/>
    <b v="1"/>
  </r>
  <r>
    <x v="341"/>
    <s v="Farm Help"/>
    <x v="0"/>
    <x v="0"/>
    <x v="3"/>
    <m/>
    <m/>
    <m/>
    <m/>
    <m/>
    <m/>
    <n v="1"/>
    <n v="200"/>
    <n v="200"/>
    <n v="200"/>
    <d v="2025-09-19T00:00:00"/>
    <m/>
    <m/>
    <s v="Wages"/>
    <m/>
    <s v="September 2025"/>
    <m/>
    <b v="1"/>
  </r>
  <r>
    <x v="342"/>
    <s v="Detergent Madar "/>
    <x v="0"/>
    <x v="0"/>
    <x v="2"/>
    <m/>
    <m/>
    <m/>
    <m/>
    <m/>
    <s v="Cleaning/Disinfection"/>
    <n v="1"/>
    <n v="62"/>
    <n v="62"/>
    <n v="62"/>
    <d v="2025-09-19T00:00:00"/>
    <m/>
    <m/>
    <m/>
    <m/>
    <s v="September 2025"/>
    <m/>
    <b v="1"/>
  </r>
  <r>
    <x v="343"/>
    <s v="Koudijs Developer Mash "/>
    <x v="2"/>
    <x v="1"/>
    <x v="1"/>
    <m/>
    <s v="Feed purchase"/>
    <m/>
    <m/>
    <m/>
    <m/>
    <n v="7"/>
    <n v="399"/>
    <n v="2793"/>
    <n v="2793"/>
    <d v="2025-09-19T00:00:00"/>
    <m/>
    <m/>
    <m/>
    <m/>
    <s v="September 2025"/>
    <m/>
    <b v="1"/>
  </r>
  <r>
    <x v="344"/>
    <s v="Sankofa Layer Mash "/>
    <x v="3"/>
    <x v="1"/>
    <x v="1"/>
    <m/>
    <s v="Feed purchase"/>
    <m/>
    <m/>
    <m/>
    <m/>
    <n v="16"/>
    <n v="390"/>
    <n v="6240"/>
    <n v="6240"/>
    <d v="2025-09-19T00:00:00"/>
    <m/>
    <m/>
    <m/>
    <m/>
    <s v="September 2025"/>
    <m/>
    <b v="1"/>
  </r>
  <r>
    <x v="345"/>
    <s v="Sankofa Layer Mash "/>
    <x v="4"/>
    <x v="1"/>
    <x v="1"/>
    <m/>
    <s v="Feed purchase"/>
    <m/>
    <m/>
    <m/>
    <m/>
    <n v="7"/>
    <n v="390"/>
    <n v="2730"/>
    <n v="2730"/>
    <d v="2025-09-19T00:00:00"/>
    <m/>
    <m/>
    <m/>
    <m/>
    <s v="September 2025"/>
    <m/>
    <b v="1"/>
  </r>
  <r>
    <x v="346"/>
    <s v="MultiAmino M"/>
    <x v="0"/>
    <x v="0"/>
    <x v="0"/>
    <m/>
    <s v="Vitamins"/>
    <m/>
    <m/>
    <m/>
    <m/>
    <n v="1"/>
    <n v="200"/>
    <n v="200"/>
    <n v="200"/>
    <d v="2025-09-18T00:00:00"/>
    <m/>
    <m/>
    <m/>
    <m/>
    <s v="September 2025"/>
    <m/>
    <b v="1"/>
  </r>
  <r>
    <x v="347"/>
    <s v="Egg Crates"/>
    <x v="0"/>
    <x v="0"/>
    <x v="8"/>
    <m/>
    <m/>
    <s v="Crates"/>
    <m/>
    <m/>
    <m/>
    <n v="20"/>
    <n v="78"/>
    <n v="1560"/>
    <n v="1560"/>
    <d v="2025-09-18T00:00:00"/>
    <m/>
    <m/>
    <m/>
    <m/>
    <s v="September 2025"/>
    <m/>
    <b v="1"/>
  </r>
  <r>
    <x v="348"/>
    <s v="Clips "/>
    <x v="5"/>
    <x v="0"/>
    <x v="6"/>
    <m/>
    <m/>
    <m/>
    <m/>
    <m/>
    <m/>
    <n v="4"/>
    <n v="15"/>
    <n v="60"/>
    <n v="60"/>
    <d v="2025-09-17T00:00:00"/>
    <m/>
    <m/>
    <m/>
    <m/>
    <s v="September 2025"/>
    <m/>
    <b v="1"/>
  </r>
  <r>
    <x v="349"/>
    <s v="Black Tape "/>
    <x v="5"/>
    <x v="0"/>
    <x v="6"/>
    <m/>
    <m/>
    <m/>
    <m/>
    <m/>
    <m/>
    <n v="3"/>
    <n v="10"/>
    <n v="30"/>
    <n v="30"/>
    <d v="2025-09-17T00:00:00"/>
    <m/>
    <m/>
    <m/>
    <m/>
    <s v="September 2025"/>
    <m/>
    <b v="1"/>
  </r>
  <r>
    <x v="350"/>
    <s v="Bulbs "/>
    <x v="5"/>
    <x v="0"/>
    <x v="6"/>
    <m/>
    <m/>
    <m/>
    <m/>
    <m/>
    <m/>
    <n v="20"/>
    <n v="18"/>
    <n v="360"/>
    <n v="360"/>
    <d v="2025-09-17T00:00:00"/>
    <m/>
    <m/>
    <m/>
    <m/>
    <s v="September 2025"/>
    <m/>
    <b v="1"/>
  </r>
  <r>
    <x v="351"/>
    <s v="Lamp Holders"/>
    <x v="5"/>
    <x v="0"/>
    <x v="6"/>
    <m/>
    <m/>
    <m/>
    <m/>
    <m/>
    <m/>
    <n v="20"/>
    <n v="10"/>
    <n v="200"/>
    <n v="200"/>
    <d v="2025-09-17T00:00:00"/>
    <m/>
    <m/>
    <m/>
    <m/>
    <s v="September 2025"/>
    <m/>
    <b v="1"/>
  </r>
  <r>
    <x v="352"/>
    <s v="RR Cable "/>
    <x v="5"/>
    <x v="0"/>
    <x v="6"/>
    <m/>
    <m/>
    <m/>
    <m/>
    <m/>
    <m/>
    <n v="2"/>
    <n v="250"/>
    <n v="500"/>
    <n v="500"/>
    <d v="2025-09-17T00:00:00"/>
    <m/>
    <m/>
    <m/>
    <m/>
    <s v="September 2025"/>
    <m/>
    <b v="1"/>
  </r>
  <r>
    <x v="353"/>
    <s v="Servicing for Aboboyaa"/>
    <x v="0"/>
    <x v="0"/>
    <x v="5"/>
    <m/>
    <m/>
    <m/>
    <m/>
    <m/>
    <m/>
    <n v="1"/>
    <n v="460"/>
    <n v="460"/>
    <n v="460"/>
    <d v="2025-09-15T00:00:00"/>
    <m/>
    <s v="Repairs/Maintenance"/>
    <m/>
    <m/>
    <s v="September 2025"/>
    <m/>
    <b v="1"/>
  </r>
  <r>
    <x v="354"/>
    <s v="Sawdust "/>
    <x v="0"/>
    <x v="0"/>
    <x v="2"/>
    <m/>
    <m/>
    <m/>
    <m/>
    <m/>
    <s v="Sawdust"/>
    <n v="1"/>
    <n v="100"/>
    <n v="100"/>
    <n v="100"/>
    <d v="2025-09-15T00:00:00"/>
    <m/>
    <m/>
    <m/>
    <m/>
    <s v="September 2025"/>
    <m/>
    <b v="1"/>
  </r>
  <r>
    <x v="355"/>
    <s v="Fuel - Generator "/>
    <x v="0"/>
    <x v="0"/>
    <x v="2"/>
    <m/>
    <m/>
    <m/>
    <m/>
    <m/>
    <s v="Fuel/Lubricants"/>
    <n v="1"/>
    <n v="350"/>
    <n v="350"/>
    <n v="350"/>
    <d v="2025-09-12T00:00:00"/>
    <m/>
    <m/>
    <m/>
    <m/>
    <s v="September 2025"/>
    <m/>
    <b v="1"/>
  </r>
  <r>
    <x v="356"/>
    <s v="Koudijs Developer Mash "/>
    <x v="2"/>
    <x v="1"/>
    <x v="1"/>
    <m/>
    <s v="Feed purchase"/>
    <m/>
    <m/>
    <m/>
    <m/>
    <n v="7"/>
    <n v="399"/>
    <n v="2793"/>
    <n v="2793"/>
    <d v="2025-09-12T00:00:00"/>
    <m/>
    <m/>
    <m/>
    <m/>
    <s v="September 2025"/>
    <m/>
    <b v="1"/>
  </r>
  <r>
    <x v="357"/>
    <s v="Sankofa Layer Mash "/>
    <x v="3"/>
    <x v="1"/>
    <x v="1"/>
    <m/>
    <s v="Feed purchase"/>
    <m/>
    <m/>
    <m/>
    <m/>
    <n v="16"/>
    <n v="390"/>
    <n v="6240"/>
    <n v="6240"/>
    <d v="2025-09-12T00:00:00"/>
    <m/>
    <m/>
    <m/>
    <m/>
    <s v="September 2025"/>
    <m/>
    <b v="1"/>
  </r>
  <r>
    <x v="358"/>
    <s v="Sankofa Layer Mash "/>
    <x v="4"/>
    <x v="1"/>
    <x v="1"/>
    <m/>
    <s v="Feed purchase"/>
    <m/>
    <m/>
    <m/>
    <m/>
    <n v="7"/>
    <n v="390"/>
    <n v="2730"/>
    <n v="2730"/>
    <d v="2025-09-12T00:00:00"/>
    <m/>
    <m/>
    <m/>
    <m/>
    <s v="September 2025"/>
    <m/>
    <b v="1"/>
  </r>
  <r>
    <x v="359"/>
    <s v="Vet for Vaccination "/>
    <x v="2"/>
    <x v="3"/>
    <x v="1"/>
    <m/>
    <m/>
    <m/>
    <m/>
    <s v="Wages"/>
    <m/>
    <n v="454"/>
    <n v="0.8"/>
    <n v="363.2"/>
    <n v="363.20000000000005"/>
    <d v="2025-09-12T00:00:00"/>
    <m/>
    <m/>
    <m/>
    <m/>
    <s v="September 2025"/>
    <m/>
    <b v="1"/>
  </r>
  <r>
    <x v="360"/>
    <s v="3rd Newcastle Vaccine "/>
    <x v="2"/>
    <x v="1"/>
    <x v="1"/>
    <m/>
    <s v="Vaccines"/>
    <m/>
    <m/>
    <m/>
    <m/>
    <n v="1"/>
    <n v="310"/>
    <n v="310"/>
    <n v="310"/>
    <d v="2025-09-12T00:00:00"/>
    <m/>
    <m/>
    <m/>
    <m/>
    <s v="September 2025"/>
    <m/>
    <b v="1"/>
  </r>
  <r>
    <x v="361"/>
    <s v="Lasota"/>
    <x v="3"/>
    <x v="1"/>
    <x v="1"/>
    <m/>
    <s v="Vaccines"/>
    <m/>
    <m/>
    <m/>
    <m/>
    <n v="1"/>
    <n v="195"/>
    <n v="195"/>
    <n v="195"/>
    <d v="2025-09-12T00:00:00"/>
    <m/>
    <m/>
    <m/>
    <m/>
    <s v="September 2025"/>
    <m/>
    <b v="1"/>
  </r>
  <r>
    <x v="362"/>
    <s v="Lastota"/>
    <x v="4"/>
    <x v="1"/>
    <x v="1"/>
    <m/>
    <s v="Vaccines"/>
    <m/>
    <m/>
    <m/>
    <m/>
    <n v="1"/>
    <n v="90"/>
    <n v="90"/>
    <n v="90"/>
    <d v="2025-09-12T00:00:00"/>
    <m/>
    <m/>
    <m/>
    <m/>
    <s v="September 2025"/>
    <m/>
    <b v="1"/>
  </r>
  <r>
    <x v="363"/>
    <s v="Sawdust "/>
    <x v="0"/>
    <x v="0"/>
    <x v="2"/>
    <m/>
    <m/>
    <m/>
    <m/>
    <m/>
    <s v="Sawdust"/>
    <n v="1"/>
    <n v="80"/>
    <n v="80"/>
    <n v="80"/>
    <d v="2025-09-11T00:00:00"/>
    <m/>
    <m/>
    <m/>
    <m/>
    <s v="September 2025"/>
    <m/>
    <b v="1"/>
  </r>
  <r>
    <x v="364"/>
    <s v="Salt"/>
    <x v="0"/>
    <x v="0"/>
    <x v="0"/>
    <m/>
    <s v="Supplements"/>
    <m/>
    <m/>
    <m/>
    <m/>
    <n v="7"/>
    <n v="8"/>
    <n v="56"/>
    <n v="56"/>
    <d v="2025-09-08T00:00:00"/>
    <m/>
    <m/>
    <m/>
    <m/>
    <s v="September 2025"/>
    <m/>
    <b v="1"/>
  </r>
  <r>
    <x v="365"/>
    <s v="Screws"/>
    <x v="5"/>
    <x v="0"/>
    <x v="6"/>
    <m/>
    <m/>
    <m/>
    <m/>
    <m/>
    <m/>
    <n v="1"/>
    <n v="15"/>
    <n v="15"/>
    <n v="15"/>
    <d v="2025-09-09T00:00:00"/>
    <m/>
    <m/>
    <m/>
    <m/>
    <s v="September 2025"/>
    <m/>
    <b v="1"/>
  </r>
  <r>
    <x v="366"/>
    <s v="36 W Bulb"/>
    <x v="5"/>
    <x v="0"/>
    <x v="6"/>
    <m/>
    <m/>
    <m/>
    <m/>
    <m/>
    <m/>
    <n v="2"/>
    <n v="40"/>
    <n v="80"/>
    <n v="80"/>
    <d v="2025-09-09T00:00:00"/>
    <m/>
    <m/>
    <m/>
    <m/>
    <s v="September 2025"/>
    <m/>
    <b v="1"/>
  </r>
  <r>
    <x v="367"/>
    <s v="25 W Bulb"/>
    <x v="5"/>
    <x v="0"/>
    <x v="6"/>
    <m/>
    <m/>
    <m/>
    <m/>
    <m/>
    <m/>
    <n v="4"/>
    <n v="35"/>
    <n v="140"/>
    <n v="140"/>
    <d v="2025-09-09T00:00:00"/>
    <m/>
    <m/>
    <m/>
    <m/>
    <s v="September 2025"/>
    <m/>
    <b v="1"/>
  </r>
  <r>
    <x v="368"/>
    <s v="Black Tape"/>
    <x v="5"/>
    <x v="0"/>
    <x v="6"/>
    <m/>
    <m/>
    <m/>
    <m/>
    <m/>
    <m/>
    <n v="2"/>
    <n v="15"/>
    <n v="30"/>
    <n v="30"/>
    <d v="2025-09-09T00:00:00"/>
    <m/>
    <m/>
    <m/>
    <m/>
    <s v="September 2025"/>
    <m/>
    <b v="1"/>
  </r>
  <r>
    <x v="369"/>
    <s v="1.5 RR Cable"/>
    <x v="5"/>
    <x v="0"/>
    <x v="6"/>
    <m/>
    <m/>
    <m/>
    <m/>
    <m/>
    <m/>
    <n v="2"/>
    <n v="250"/>
    <n v="500"/>
    <n v="500"/>
    <d v="2025-09-09T00:00:00"/>
    <m/>
    <m/>
    <m/>
    <m/>
    <s v="September 2025"/>
    <m/>
    <b v="1"/>
  </r>
  <r>
    <x v="370"/>
    <s v="2 Gun Switch "/>
    <x v="5"/>
    <x v="0"/>
    <x v="6"/>
    <m/>
    <m/>
    <m/>
    <m/>
    <m/>
    <m/>
    <n v="1"/>
    <n v="18"/>
    <n v="18"/>
    <n v="18"/>
    <d v="2025-09-09T00:00:00"/>
    <m/>
    <m/>
    <m/>
    <m/>
    <s v="September 2025"/>
    <m/>
    <b v="1"/>
  </r>
  <r>
    <x v="371"/>
    <s v="3 Gun Switch "/>
    <x v="5"/>
    <x v="0"/>
    <x v="6"/>
    <m/>
    <m/>
    <m/>
    <m/>
    <m/>
    <m/>
    <n v="1"/>
    <n v="20"/>
    <n v="20"/>
    <n v="20"/>
    <d v="2025-09-09T00:00:00"/>
    <m/>
    <m/>
    <m/>
    <m/>
    <s v="September 2025"/>
    <m/>
    <b v="1"/>
  </r>
  <r>
    <x v="372"/>
    <s v="Angle Lamp Holder"/>
    <x v="5"/>
    <x v="0"/>
    <x v="6"/>
    <m/>
    <m/>
    <m/>
    <m/>
    <m/>
    <m/>
    <n v="2"/>
    <n v="10"/>
    <n v="20"/>
    <n v="20"/>
    <d v="2025-09-09T00:00:00"/>
    <m/>
    <m/>
    <m/>
    <m/>
    <s v="September 2025"/>
    <m/>
    <b v="1"/>
  </r>
  <r>
    <x v="373"/>
    <s v="Straight Lamp Holder"/>
    <x v="5"/>
    <x v="0"/>
    <x v="6"/>
    <m/>
    <m/>
    <m/>
    <m/>
    <m/>
    <m/>
    <n v="4"/>
    <n v="10"/>
    <n v="40"/>
    <n v="40"/>
    <d v="2025-09-09T00:00:00"/>
    <m/>
    <m/>
    <m/>
    <m/>
    <s v="September 2025"/>
    <m/>
    <b v="1"/>
  </r>
  <r>
    <x v="374"/>
    <s v="3 x 3 Pattress Box"/>
    <x v="5"/>
    <x v="0"/>
    <x v="6"/>
    <m/>
    <m/>
    <m/>
    <m/>
    <m/>
    <m/>
    <n v="4"/>
    <n v="6"/>
    <n v="24"/>
    <n v="24"/>
    <d v="2025-09-09T00:00:00"/>
    <m/>
    <m/>
    <m/>
    <m/>
    <s v="September 2025"/>
    <m/>
    <b v="1"/>
  </r>
  <r>
    <x v="375"/>
    <s v="3 x 6 Pattress Box"/>
    <x v="5"/>
    <x v="0"/>
    <x v="6"/>
    <m/>
    <m/>
    <m/>
    <m/>
    <m/>
    <m/>
    <n v="2"/>
    <n v="8"/>
    <n v="16"/>
    <n v="16"/>
    <d v="2025-09-09T00:00:00"/>
    <m/>
    <m/>
    <m/>
    <m/>
    <s v="September 2025"/>
    <m/>
    <b v="1"/>
  </r>
  <r>
    <x v="376"/>
    <s v="13 Double Socket "/>
    <x v="5"/>
    <x v="0"/>
    <x v="6"/>
    <m/>
    <m/>
    <m/>
    <m/>
    <m/>
    <m/>
    <n v="2"/>
    <n v="40"/>
    <n v="80"/>
    <n v="80"/>
    <d v="2025-09-09T00:00:00"/>
    <m/>
    <m/>
    <m/>
    <m/>
    <s v="September 2025"/>
    <m/>
    <b v="1"/>
  </r>
  <r>
    <x v="377"/>
    <s v="Sawdust "/>
    <x v="0"/>
    <x v="0"/>
    <x v="2"/>
    <m/>
    <m/>
    <m/>
    <m/>
    <m/>
    <s v="Sawdust"/>
    <n v="1"/>
    <n v="50"/>
    <n v="50"/>
    <n v="50"/>
    <d v="2025-09-08T00:00:00"/>
    <m/>
    <m/>
    <m/>
    <m/>
    <s v="September 2025"/>
    <m/>
    <b v="1"/>
  </r>
  <r>
    <x v="378"/>
    <s v="Carpenter - Labor"/>
    <x v="5"/>
    <x v="0"/>
    <x v="6"/>
    <m/>
    <m/>
    <m/>
    <m/>
    <m/>
    <m/>
    <n v="1"/>
    <n v="3000"/>
    <n v="3000"/>
    <n v="3000"/>
    <d v="2025-09-07T00:00:00"/>
    <m/>
    <m/>
    <m/>
    <m/>
    <s v="September 2025"/>
    <m/>
    <b v="1"/>
  </r>
  <r>
    <x v="379"/>
    <s v="Sankofa Layer Mash "/>
    <x v="3"/>
    <x v="1"/>
    <x v="1"/>
    <m/>
    <s v="Feed purchase"/>
    <m/>
    <m/>
    <m/>
    <m/>
    <n v="4"/>
    <n v="390"/>
    <n v="1560"/>
    <n v="1560"/>
    <d v="2025-09-06T00:00:00"/>
    <m/>
    <m/>
    <m/>
    <m/>
    <s v="September 2025"/>
    <m/>
    <b v="1"/>
  </r>
  <r>
    <x v="380"/>
    <s v="Sankofa Layer Mash"/>
    <x v="4"/>
    <x v="1"/>
    <x v="1"/>
    <m/>
    <s v="Feed purchase"/>
    <m/>
    <m/>
    <m/>
    <m/>
    <n v="7"/>
    <n v="390"/>
    <n v="2730"/>
    <n v="2730"/>
    <d v="2025-09-06T00:00:00"/>
    <m/>
    <m/>
    <m/>
    <m/>
    <s v="September 2025"/>
    <m/>
    <b v="1"/>
  </r>
  <r>
    <x v="381"/>
    <s v="Maridav CRD Stop"/>
    <x v="0"/>
    <x v="0"/>
    <x v="0"/>
    <m/>
    <s v="Medications"/>
    <m/>
    <m/>
    <m/>
    <m/>
    <n v="1"/>
    <n v="420"/>
    <n v="420"/>
    <n v="420"/>
    <d v="2025-09-05T00:00:00"/>
    <m/>
    <m/>
    <m/>
    <m/>
    <s v="September 2025"/>
    <m/>
    <b v="1"/>
  </r>
  <r>
    <x v="382"/>
    <s v="Sawdust "/>
    <x v="0"/>
    <x v="0"/>
    <x v="2"/>
    <m/>
    <m/>
    <m/>
    <m/>
    <m/>
    <s v="Sawdust"/>
    <n v="1"/>
    <n v="80"/>
    <n v="80"/>
    <n v="80"/>
    <d v="2025-09-05T00:00:00"/>
    <m/>
    <m/>
    <m/>
    <m/>
    <s v="September 2025"/>
    <m/>
    <b v="1"/>
  </r>
  <r>
    <x v="383"/>
    <s v="Koudijs Developer Mash "/>
    <x v="2"/>
    <x v="1"/>
    <x v="1"/>
    <m/>
    <s v="Feed purchase"/>
    <m/>
    <m/>
    <m/>
    <m/>
    <n v="4"/>
    <n v="399"/>
    <n v="1596"/>
    <n v="1596"/>
    <d v="2025-09-04T00:00:00"/>
    <m/>
    <m/>
    <m/>
    <m/>
    <s v="September 2025"/>
    <m/>
    <b v="1"/>
  </r>
  <r>
    <x v="384"/>
    <s v="Sankofa Layer Mash "/>
    <x v="3"/>
    <x v="1"/>
    <x v="1"/>
    <m/>
    <s v="Feed purchase"/>
    <m/>
    <m/>
    <m/>
    <m/>
    <n v="12"/>
    <n v="390"/>
    <n v="4680"/>
    <n v="4680"/>
    <d v="2025-09-04T00:00:00"/>
    <m/>
    <m/>
    <m/>
    <m/>
    <s v="September 2025"/>
    <m/>
    <b v="1"/>
  </r>
  <r>
    <x v="385"/>
    <s v="Tei - Farm Rounds "/>
    <x v="0"/>
    <x v="0"/>
    <x v="2"/>
    <m/>
    <m/>
    <m/>
    <m/>
    <m/>
    <s v="Fuel/Lubricants"/>
    <n v="1"/>
    <n v="1200"/>
    <n v="1200"/>
    <n v="1200"/>
    <d v="2025-09-04T00:00:00"/>
    <m/>
    <m/>
    <m/>
    <m/>
    <s v="September 2025"/>
    <m/>
    <b v="1"/>
  </r>
  <r>
    <x v="386"/>
    <s v="Tei"/>
    <x v="0"/>
    <x v="0"/>
    <x v="3"/>
    <m/>
    <m/>
    <m/>
    <m/>
    <m/>
    <m/>
    <n v="1"/>
    <n v="4000"/>
    <n v="4000"/>
    <n v="4000"/>
    <d v="2025-09-04T00:00:00"/>
    <m/>
    <m/>
    <s v="Salaries"/>
    <m/>
    <s v="September 2025"/>
    <m/>
    <b v="1"/>
  </r>
  <r>
    <x v="387"/>
    <s v="Roofing Sheets and accessories "/>
    <x v="5"/>
    <x v="0"/>
    <x v="6"/>
    <m/>
    <m/>
    <m/>
    <m/>
    <m/>
    <m/>
    <n v="1"/>
    <n v="10060"/>
    <n v="10060"/>
    <n v="10060"/>
    <d v="2025-09-03T00:00:00"/>
    <m/>
    <m/>
    <m/>
    <m/>
    <s v="September 2025"/>
    <m/>
    <b v="1"/>
  </r>
  <r>
    <x v="388"/>
    <s v="Carpenter - Labor "/>
    <x v="5"/>
    <x v="0"/>
    <x v="6"/>
    <m/>
    <m/>
    <m/>
    <m/>
    <m/>
    <m/>
    <n v="1"/>
    <n v="1000"/>
    <n v="1000"/>
    <n v="1000"/>
    <d v="2025-09-03T00:00:00"/>
    <m/>
    <m/>
    <m/>
    <m/>
    <s v="September 2025"/>
    <m/>
    <b v="1"/>
  </r>
  <r>
    <x v="389"/>
    <s v="Richard "/>
    <x v="0"/>
    <x v="0"/>
    <x v="3"/>
    <m/>
    <m/>
    <m/>
    <m/>
    <m/>
    <m/>
    <n v="1"/>
    <n v="200"/>
    <n v="200"/>
    <n v="200"/>
    <d v="2025-09-02T00:00:00"/>
    <m/>
    <m/>
    <s v="Wages"/>
    <m/>
    <s v="September 2025"/>
    <m/>
    <b v="1"/>
  </r>
  <r>
    <x v="390"/>
    <s v="Richard "/>
    <x v="0"/>
    <x v="0"/>
    <x v="3"/>
    <m/>
    <m/>
    <m/>
    <m/>
    <m/>
    <m/>
    <n v="1"/>
    <n v="800"/>
    <n v="800"/>
    <n v="800"/>
    <d v="2025-09-02T00:00:00"/>
    <m/>
    <m/>
    <s v="Salaries"/>
    <m/>
    <s v="September 2025"/>
    <m/>
    <b v="1"/>
  </r>
  <r>
    <x v="391"/>
    <s v="Sawdust "/>
    <x v="0"/>
    <x v="0"/>
    <x v="2"/>
    <m/>
    <m/>
    <m/>
    <m/>
    <m/>
    <s v="Sawdust"/>
    <n v="1"/>
    <n v="75"/>
    <n v="75"/>
    <n v="75"/>
    <d v="2025-09-01T00:00:00"/>
    <m/>
    <m/>
    <m/>
    <m/>
    <s v="September 2025"/>
    <m/>
    <b v="1"/>
  </r>
  <r>
    <x v="392"/>
    <s v="Aboboyaa fuel "/>
    <x v="0"/>
    <x v="0"/>
    <x v="2"/>
    <m/>
    <m/>
    <m/>
    <m/>
    <m/>
    <s v="Fuel"/>
    <n v="1"/>
    <n v="210"/>
    <n v="210"/>
    <n v="210"/>
    <d v="2025-09-01T00:00:00"/>
    <m/>
    <m/>
    <m/>
    <m/>
    <s v="September 2025"/>
    <m/>
    <b v="1"/>
  </r>
  <r>
    <x v="393"/>
    <s v="Prepaid"/>
    <x v="0"/>
    <x v="0"/>
    <x v="2"/>
    <m/>
    <m/>
    <m/>
    <m/>
    <m/>
    <s v="Electricity"/>
    <n v="1"/>
    <n v="500"/>
    <n v="500"/>
    <n v="500"/>
    <d v="2025-08-28T00:00:00"/>
    <m/>
    <m/>
    <m/>
    <m/>
    <s v="September 2025"/>
    <m/>
    <b v="1"/>
  </r>
  <r>
    <x v="394"/>
    <s v="Carpenter - Labor"/>
    <x v="5"/>
    <x v="0"/>
    <x v="6"/>
    <m/>
    <m/>
    <m/>
    <m/>
    <m/>
    <m/>
    <n v="1"/>
    <n v="1000"/>
    <n v="1000"/>
    <n v="1000"/>
    <d v="2025-08-29T00:00:00"/>
    <m/>
    <m/>
    <m/>
    <m/>
    <s v="August 2025"/>
    <m/>
    <b v="1"/>
  </r>
  <r>
    <x v="395"/>
    <s v="Koudijs Developer Mash "/>
    <x v="2"/>
    <x v="1"/>
    <x v="1"/>
    <m/>
    <s v="Feed purchase"/>
    <m/>
    <m/>
    <m/>
    <m/>
    <n v="7"/>
    <n v="399"/>
    <n v="2793"/>
    <n v="2793"/>
    <d v="2025-08-28T00:00:00"/>
    <m/>
    <m/>
    <m/>
    <m/>
    <s v="August 2025"/>
    <m/>
    <b v="1"/>
  </r>
  <r>
    <x v="396"/>
    <s v="Nails "/>
    <x v="5"/>
    <x v="0"/>
    <x v="6"/>
    <m/>
    <m/>
    <m/>
    <m/>
    <m/>
    <m/>
    <n v="1"/>
    <n v="10"/>
    <n v="10"/>
    <n v="10"/>
    <d v="2025-08-28T00:00:00"/>
    <m/>
    <m/>
    <m/>
    <m/>
    <s v="August 2025"/>
    <m/>
    <b v="1"/>
  </r>
  <r>
    <x v="397"/>
    <s v="Tower bolt big"/>
    <x v="5"/>
    <x v="0"/>
    <x v="6"/>
    <m/>
    <m/>
    <m/>
    <m/>
    <m/>
    <m/>
    <n v="1"/>
    <n v="30"/>
    <n v="30"/>
    <n v="30"/>
    <d v="2025-08-28T00:00:00"/>
    <m/>
    <m/>
    <m/>
    <m/>
    <s v="August 2025"/>
    <m/>
    <b v="1"/>
  </r>
  <r>
    <x v="398"/>
    <s v="Tower bolt small"/>
    <x v="5"/>
    <x v="0"/>
    <x v="6"/>
    <m/>
    <m/>
    <m/>
    <m/>
    <m/>
    <m/>
    <n v="2"/>
    <n v="18"/>
    <n v="36"/>
    <n v="36"/>
    <d v="2025-08-28T00:00:00"/>
    <m/>
    <m/>
    <m/>
    <m/>
    <s v="August 2025"/>
    <m/>
    <b v="1"/>
  </r>
  <r>
    <x v="399"/>
    <s v="Hinges "/>
    <x v="5"/>
    <x v="0"/>
    <x v="6"/>
    <m/>
    <m/>
    <m/>
    <m/>
    <m/>
    <m/>
    <n v="1"/>
    <n v="18"/>
    <n v="18"/>
    <n v="18"/>
    <d v="2025-08-28T00:00:00"/>
    <m/>
    <m/>
    <m/>
    <m/>
    <s v="August 2025"/>
    <m/>
    <b v="1"/>
  </r>
  <r>
    <x v="400"/>
    <s v="Sankofa Layer Mash "/>
    <x v="3"/>
    <x v="1"/>
    <x v="1"/>
    <m/>
    <s v="Feed purchase"/>
    <m/>
    <m/>
    <m/>
    <m/>
    <n v="16"/>
    <n v="390"/>
    <n v="6240"/>
    <n v="6240"/>
    <d v="2025-08-28T00:00:00"/>
    <m/>
    <m/>
    <m/>
    <m/>
    <s v="August 2025"/>
    <m/>
    <b v="1"/>
  </r>
  <r>
    <x v="401"/>
    <s v="Sankofa Layer Mash "/>
    <x v="4"/>
    <x v="1"/>
    <x v="1"/>
    <m/>
    <s v="Feed purchase"/>
    <m/>
    <m/>
    <m/>
    <m/>
    <n v="7"/>
    <n v="390"/>
    <n v="2730"/>
    <n v="2730"/>
    <d v="2025-08-28T00:00:00"/>
    <m/>
    <m/>
    <m/>
    <m/>
    <s v="August 2025"/>
    <m/>
    <b v="1"/>
  </r>
  <r>
    <x v="402"/>
    <s v="350.54GB"/>
    <x v="0"/>
    <x v="0"/>
    <x v="2"/>
    <m/>
    <m/>
    <m/>
    <m/>
    <m/>
    <s v="MTN Data"/>
    <n v="1"/>
    <n v="516"/>
    <n v="516"/>
    <n v="516"/>
    <d v="2025-08-27T00:00:00"/>
    <m/>
    <m/>
    <m/>
    <m/>
    <s v="August 2025"/>
    <m/>
    <b v="1"/>
  </r>
  <r>
    <x v="403"/>
    <s v="Carpenter - Labor "/>
    <x v="5"/>
    <x v="0"/>
    <x v="6"/>
    <m/>
    <m/>
    <m/>
    <m/>
    <m/>
    <m/>
    <n v="1"/>
    <n v="2000"/>
    <n v="2000"/>
    <n v="2000"/>
    <d v="2025-08-27T00:00:00"/>
    <m/>
    <m/>
    <m/>
    <m/>
    <s v="August 2025"/>
    <m/>
    <b v="1"/>
  </r>
  <r>
    <x v="404"/>
    <s v="Waterproof Cement "/>
    <x v="5"/>
    <x v="0"/>
    <x v="6"/>
    <m/>
    <m/>
    <m/>
    <m/>
    <m/>
    <m/>
    <n v="6"/>
    <n v="40"/>
    <n v="240"/>
    <n v="240"/>
    <d v="2025-08-27T00:00:00"/>
    <m/>
    <m/>
    <m/>
    <m/>
    <s v="August 2025"/>
    <m/>
    <b v="1"/>
  </r>
  <r>
    <x v="405"/>
    <s v="Spring"/>
    <x v="5"/>
    <x v="0"/>
    <x v="6"/>
    <m/>
    <m/>
    <m/>
    <m/>
    <m/>
    <m/>
    <n v="4"/>
    <n v="10"/>
    <n v="40"/>
    <n v="40"/>
    <d v="2025-08-27T00:00:00"/>
    <m/>
    <m/>
    <m/>
    <m/>
    <s v="August 2025"/>
    <m/>
    <b v="1"/>
  </r>
  <r>
    <x v="406"/>
    <s v="Carpenter - Labor "/>
    <x v="5"/>
    <x v="0"/>
    <x v="6"/>
    <m/>
    <m/>
    <m/>
    <m/>
    <m/>
    <m/>
    <n v="1"/>
    <n v="5000"/>
    <n v="5000"/>
    <n v="5000"/>
    <d v="2025-08-23T00:00:00"/>
    <m/>
    <m/>
    <m/>
    <m/>
    <s v="August 2025"/>
    <m/>
    <b v="1"/>
  </r>
  <r>
    <x v="407"/>
    <s v="Koudijs Developer Mash "/>
    <x v="2"/>
    <x v="1"/>
    <x v="1"/>
    <m/>
    <s v="Feed purchase"/>
    <m/>
    <m/>
    <m/>
    <m/>
    <n v="10"/>
    <n v="398"/>
    <n v="3980"/>
    <n v="3980"/>
    <d v="2025-08-23T00:00:00"/>
    <m/>
    <m/>
    <m/>
    <m/>
    <s v="August 2025"/>
    <m/>
    <b v="1"/>
  </r>
  <r>
    <x v="408"/>
    <s v="Rope"/>
    <x v="5"/>
    <x v="0"/>
    <x v="6"/>
    <m/>
    <m/>
    <m/>
    <m/>
    <m/>
    <m/>
    <n v="2"/>
    <n v="30"/>
    <n v="60"/>
    <n v="60"/>
    <d v="2025-08-23T00:00:00"/>
    <m/>
    <m/>
    <m/>
    <m/>
    <s v="August 2025"/>
    <m/>
    <b v="1"/>
  </r>
  <r>
    <x v="409"/>
    <s v="Facial Board"/>
    <x v="5"/>
    <x v="0"/>
    <x v="6"/>
    <m/>
    <m/>
    <m/>
    <m/>
    <m/>
    <m/>
    <n v="6"/>
    <n v="220"/>
    <n v="1320"/>
    <n v="1320"/>
    <d v="2025-08-23T00:00:00"/>
    <m/>
    <m/>
    <m/>
    <m/>
    <s v="August 2025"/>
    <m/>
    <b v="1"/>
  </r>
  <r>
    <x v="410"/>
    <s v="Wood 2x2 "/>
    <x v="5"/>
    <x v="0"/>
    <x v="6"/>
    <m/>
    <m/>
    <m/>
    <m/>
    <m/>
    <m/>
    <n v="6"/>
    <n v="45"/>
    <n v="270"/>
    <n v="270"/>
    <d v="2025-08-23T00:00:00"/>
    <m/>
    <m/>
    <m/>
    <m/>
    <s v="August 2025"/>
    <m/>
    <b v="1"/>
  </r>
  <r>
    <x v="411"/>
    <s v="Sankofa Layer Mash"/>
    <x v="3"/>
    <x v="1"/>
    <x v="1"/>
    <m/>
    <s v="Feed purchase"/>
    <m/>
    <m/>
    <m/>
    <m/>
    <n v="16"/>
    <n v="390"/>
    <n v="6240"/>
    <n v="6240"/>
    <d v="2025-08-23T00:00:00"/>
    <m/>
    <m/>
    <m/>
    <m/>
    <s v="August 2025"/>
    <m/>
    <b v="1"/>
  </r>
  <r>
    <x v="412"/>
    <s v="Sankofa Layer Mash"/>
    <x v="4"/>
    <x v="1"/>
    <x v="1"/>
    <m/>
    <s v="Feed purchase"/>
    <m/>
    <m/>
    <m/>
    <m/>
    <n v="7"/>
    <n v="390"/>
    <n v="2730"/>
    <n v="2730"/>
    <d v="2025-08-23T00:00:00"/>
    <m/>
    <m/>
    <m/>
    <m/>
    <s v="August 2025"/>
    <m/>
    <b v="1"/>
  </r>
  <r>
    <x v="413"/>
    <s v="Ramping "/>
    <x v="5"/>
    <x v="0"/>
    <x v="6"/>
    <m/>
    <m/>
    <m/>
    <m/>
    <m/>
    <m/>
    <n v="1"/>
    <n v="700"/>
    <n v="700"/>
    <n v="700"/>
    <d v="2025-08-20T00:00:00"/>
    <m/>
    <m/>
    <m/>
    <m/>
    <s v="August 2025"/>
    <m/>
    <b v="1"/>
  </r>
  <r>
    <x v="414"/>
    <s v="Aboboyaa Driver "/>
    <x v="0"/>
    <x v="0"/>
    <x v="3"/>
    <m/>
    <m/>
    <m/>
    <m/>
    <m/>
    <m/>
    <n v="1"/>
    <n v="50"/>
    <n v="50"/>
    <n v="50"/>
    <m/>
    <m/>
    <m/>
    <s v="Wages"/>
    <m/>
    <s v="August 2025"/>
    <m/>
    <b v="1"/>
  </r>
  <r>
    <x v="415"/>
    <s v="Aboboyaa - Fuel"/>
    <x v="0"/>
    <x v="0"/>
    <x v="2"/>
    <m/>
    <m/>
    <m/>
    <m/>
    <m/>
    <s v="Fuel"/>
    <n v="1"/>
    <n v="220"/>
    <n v="220"/>
    <n v="220"/>
    <m/>
    <m/>
    <m/>
    <m/>
    <m/>
    <s v="August 2025"/>
    <m/>
    <b v="1"/>
  </r>
  <r>
    <x v="416"/>
    <s v="Big Mesh "/>
    <x v="5"/>
    <x v="0"/>
    <x v="6"/>
    <m/>
    <m/>
    <m/>
    <m/>
    <m/>
    <m/>
    <n v="20"/>
    <n v="100"/>
    <n v="2000"/>
    <n v="2000"/>
    <m/>
    <m/>
    <m/>
    <m/>
    <m/>
    <s v="August 2025"/>
    <m/>
    <b v="1"/>
  </r>
  <r>
    <x v="417"/>
    <s v="Buttons"/>
    <x v="5"/>
    <x v="0"/>
    <x v="6"/>
    <m/>
    <m/>
    <m/>
    <m/>
    <m/>
    <m/>
    <n v="50"/>
    <n v="12"/>
    <n v="600"/>
    <n v="600"/>
    <m/>
    <m/>
    <m/>
    <m/>
    <m/>
    <s v="August 2025"/>
    <m/>
    <b v="1"/>
  </r>
  <r>
    <x v="418"/>
    <s v="Cutting "/>
    <x v="5"/>
    <x v="0"/>
    <x v="6"/>
    <m/>
    <m/>
    <m/>
    <m/>
    <m/>
    <m/>
    <n v="40"/>
    <n v="6"/>
    <n v="240"/>
    <n v="240"/>
    <m/>
    <m/>
    <m/>
    <m/>
    <m/>
    <s v="August 2025"/>
    <m/>
    <b v="1"/>
  </r>
  <r>
    <x v="419"/>
    <s v="Wood 2x6"/>
    <x v="5"/>
    <x v="0"/>
    <x v="6"/>
    <m/>
    <m/>
    <m/>
    <m/>
    <m/>
    <m/>
    <n v="60"/>
    <n v="140"/>
    <n v="8400"/>
    <n v="8400"/>
    <m/>
    <m/>
    <m/>
    <m/>
    <m/>
    <s v="August 2025"/>
    <m/>
    <b v="1"/>
  </r>
  <r>
    <x v="420"/>
    <s v="Brush"/>
    <x v="5"/>
    <x v="0"/>
    <x v="6"/>
    <m/>
    <m/>
    <m/>
    <m/>
    <m/>
    <m/>
    <n v="2"/>
    <n v="15"/>
    <n v="30"/>
    <n v="30"/>
    <m/>
    <m/>
    <m/>
    <m/>
    <m/>
    <s v="August 2025"/>
    <m/>
    <b v="1"/>
  </r>
  <r>
    <x v="421"/>
    <s v="Turpentine "/>
    <x v="5"/>
    <x v="0"/>
    <x v="6"/>
    <m/>
    <m/>
    <m/>
    <m/>
    <m/>
    <m/>
    <n v="1"/>
    <n v="45"/>
    <n v="45"/>
    <n v="45"/>
    <m/>
    <m/>
    <m/>
    <m/>
    <m/>
    <s v="August 2025"/>
    <m/>
    <b v="1"/>
  </r>
  <r>
    <x v="422"/>
    <s v="Burglar Proof Lock "/>
    <x v="5"/>
    <x v="0"/>
    <x v="6"/>
    <m/>
    <m/>
    <m/>
    <m/>
    <m/>
    <m/>
    <n v="1"/>
    <n v="700"/>
    <n v="700"/>
    <n v="700"/>
    <m/>
    <m/>
    <m/>
    <m/>
    <m/>
    <s v="August 2025"/>
    <m/>
    <b v="1"/>
  </r>
  <r>
    <x v="423"/>
    <s v="Cement "/>
    <x v="5"/>
    <x v="0"/>
    <x v="6"/>
    <m/>
    <m/>
    <m/>
    <m/>
    <m/>
    <m/>
    <n v="10"/>
    <n v="118"/>
    <n v="1180"/>
    <n v="1180"/>
    <m/>
    <m/>
    <m/>
    <m/>
    <m/>
    <s v="August 2025"/>
    <m/>
    <b v="1"/>
  </r>
  <r>
    <x v="424"/>
    <s v="Mason - Labor "/>
    <x v="5"/>
    <x v="0"/>
    <x v="6"/>
    <m/>
    <m/>
    <m/>
    <m/>
    <m/>
    <m/>
    <n v="1"/>
    <n v="3000"/>
    <n v="3000"/>
    <n v="3000"/>
    <m/>
    <m/>
    <m/>
    <m/>
    <m/>
    <s v="August 2025"/>
    <m/>
    <b v="1"/>
  </r>
  <r>
    <x v="425"/>
    <s v="Day-old Broilers "/>
    <x v="6"/>
    <x v="4"/>
    <x v="1"/>
    <m/>
    <m/>
    <m/>
    <s v="Biological Asset"/>
    <m/>
    <m/>
    <n v="200"/>
    <n v="20"/>
    <n v="4000"/>
    <n v="4000"/>
    <m/>
    <m/>
    <m/>
    <m/>
    <m/>
    <s v="August 2025"/>
    <m/>
    <b v="1"/>
  </r>
  <r>
    <x v="426"/>
    <s v="White Layer Dayolds"/>
    <x v="1"/>
    <x v="4"/>
    <x v="1"/>
    <m/>
    <m/>
    <m/>
    <s v="Biological Asset"/>
    <m/>
    <m/>
    <n v="800"/>
    <n v="25"/>
    <n v="20000"/>
    <n v="20000"/>
    <m/>
    <m/>
    <m/>
    <m/>
    <m/>
    <s v="August 2025"/>
    <m/>
    <b v="1"/>
  </r>
  <r>
    <x v="427"/>
    <s v="Brown Layers Dayolds"/>
    <x v="1"/>
    <x v="4"/>
    <x v="1"/>
    <m/>
    <m/>
    <m/>
    <s v="Biological Asset"/>
    <m/>
    <m/>
    <n v="1200"/>
    <n v="24.5"/>
    <n v="29400"/>
    <n v="29400"/>
    <m/>
    <m/>
    <m/>
    <m/>
    <m/>
    <s v="August 2025"/>
    <m/>
    <b v="1"/>
  </r>
  <r>
    <x v="428"/>
    <s v="Sawdust "/>
    <x v="0"/>
    <x v="0"/>
    <x v="2"/>
    <m/>
    <m/>
    <m/>
    <m/>
    <m/>
    <s v="Sawdust"/>
    <n v="1"/>
    <n v="30"/>
    <n v="30"/>
    <n v="30"/>
    <m/>
    <m/>
    <m/>
    <m/>
    <m/>
    <s v="August 2025"/>
    <m/>
    <b v="1"/>
  </r>
  <r>
    <x v="429"/>
    <s v="Mason - Labor"/>
    <x v="5"/>
    <x v="0"/>
    <x v="6"/>
    <m/>
    <m/>
    <m/>
    <m/>
    <m/>
    <m/>
    <n v="1"/>
    <n v="4500"/>
    <n v="4500"/>
    <n v="4500"/>
    <m/>
    <m/>
    <m/>
    <m/>
    <m/>
    <s v="August 2025"/>
    <m/>
    <b v="1"/>
  </r>
  <r>
    <x v="430"/>
    <s v="Koudijs Developer Mash"/>
    <x v="2"/>
    <x v="1"/>
    <x v="1"/>
    <m/>
    <s v="Feed purchase"/>
    <m/>
    <m/>
    <m/>
    <m/>
    <n v="13"/>
    <n v="398"/>
    <n v="5174"/>
    <n v="5174"/>
    <m/>
    <m/>
    <m/>
    <m/>
    <m/>
    <s v="August 2025"/>
    <m/>
    <b v="1"/>
  </r>
  <r>
    <x v="431"/>
    <s v="Farm Help and Mawuko (Aboboyaa Driver)"/>
    <x v="0"/>
    <x v="0"/>
    <x v="3"/>
    <m/>
    <m/>
    <m/>
    <m/>
    <m/>
    <m/>
    <n v="1"/>
    <n v="250"/>
    <n v="250"/>
    <n v="250"/>
    <m/>
    <m/>
    <m/>
    <s v="Wages"/>
    <m/>
    <s v="August 2025"/>
    <m/>
    <b v="1"/>
  </r>
  <r>
    <x v="432"/>
    <s v="Electrode"/>
    <x v="5"/>
    <x v="0"/>
    <x v="6"/>
    <m/>
    <m/>
    <m/>
    <m/>
    <m/>
    <m/>
    <n v="1"/>
    <n v="100"/>
    <n v="100"/>
    <n v="100"/>
    <m/>
    <m/>
    <m/>
    <m/>
    <m/>
    <s v="August 2025"/>
    <m/>
    <b v="1"/>
  </r>
  <r>
    <x v="433"/>
    <s v="Welder - Labor"/>
    <x v="5"/>
    <x v="0"/>
    <x v="6"/>
    <m/>
    <m/>
    <m/>
    <m/>
    <m/>
    <m/>
    <n v="1"/>
    <n v="350"/>
    <n v="350"/>
    <n v="350"/>
    <m/>
    <m/>
    <m/>
    <m/>
    <m/>
    <s v="August 2025"/>
    <m/>
    <b v="1"/>
  </r>
  <r>
    <x v="434"/>
    <s v="Galvanized Pipe 3&quot;"/>
    <x v="5"/>
    <x v="0"/>
    <x v="6"/>
    <m/>
    <m/>
    <m/>
    <m/>
    <m/>
    <m/>
    <n v="1"/>
    <n v="450"/>
    <n v="450"/>
    <n v="450"/>
    <m/>
    <m/>
    <m/>
    <m/>
    <m/>
    <s v="August 2025"/>
    <m/>
    <b v="1"/>
  </r>
  <r>
    <x v="435"/>
    <s v="Cutter"/>
    <x v="5"/>
    <x v="0"/>
    <x v="6"/>
    <m/>
    <m/>
    <m/>
    <m/>
    <m/>
    <m/>
    <n v="1"/>
    <n v="50"/>
    <n v="50"/>
    <n v="50"/>
    <m/>
    <m/>
    <m/>
    <m/>
    <m/>
    <s v="August 2025"/>
    <m/>
    <b v="1"/>
  </r>
  <r>
    <x v="436"/>
    <s v="Vaccination Help"/>
    <x v="2"/>
    <x v="3"/>
    <x v="1"/>
    <m/>
    <m/>
    <m/>
    <m/>
    <s v="Wages"/>
    <m/>
    <n v="1"/>
    <n v="100"/>
    <n v="100"/>
    <n v="100"/>
    <m/>
    <m/>
    <m/>
    <m/>
    <m/>
    <s v="August 2025"/>
    <m/>
    <b v="1"/>
  </r>
  <r>
    <x v="437"/>
    <s v="Sawdust "/>
    <x v="0"/>
    <x v="0"/>
    <x v="2"/>
    <m/>
    <m/>
    <m/>
    <m/>
    <m/>
    <s v="Sawdust"/>
    <n v="1"/>
    <n v="50"/>
    <n v="50"/>
    <n v="50"/>
    <m/>
    <m/>
    <m/>
    <m/>
    <m/>
    <s v="August 2025"/>
    <m/>
    <b v="1"/>
  </r>
  <r>
    <x v="438"/>
    <s v="Lasota "/>
    <x v="3"/>
    <x v="1"/>
    <x v="1"/>
    <m/>
    <s v="Vaccines"/>
    <m/>
    <m/>
    <m/>
    <m/>
    <n v="1"/>
    <n v="195"/>
    <n v="195"/>
    <n v="195"/>
    <m/>
    <m/>
    <m/>
    <m/>
    <m/>
    <s v="August 2025"/>
    <m/>
    <b v="1"/>
  </r>
  <r>
    <x v="439"/>
    <s v="Lasota "/>
    <x v="4"/>
    <x v="1"/>
    <x v="1"/>
    <m/>
    <s v="Vaccines"/>
    <m/>
    <m/>
    <m/>
    <m/>
    <n v="1"/>
    <n v="90"/>
    <n v="90"/>
    <n v="90"/>
    <m/>
    <m/>
    <m/>
    <m/>
    <m/>
    <s v="August 2025"/>
    <m/>
    <b v="1"/>
  </r>
  <r>
    <x v="440"/>
    <s v="2nd Fowl Pox "/>
    <x v="2"/>
    <x v="1"/>
    <x v="1"/>
    <m/>
    <s v="Vaccines"/>
    <m/>
    <m/>
    <m/>
    <m/>
    <n v="1"/>
    <n v="200"/>
    <n v="200"/>
    <n v="200"/>
    <m/>
    <m/>
    <m/>
    <m/>
    <m/>
    <s v="August 2025"/>
    <m/>
    <b v="1"/>
  </r>
  <r>
    <x v="441"/>
    <s v="Sankofa Layer Mash"/>
    <x v="3"/>
    <x v="1"/>
    <x v="1"/>
    <m/>
    <s v="Feed purchase"/>
    <m/>
    <m/>
    <m/>
    <m/>
    <n v="16"/>
    <n v="390"/>
    <n v="6240"/>
    <n v="6240"/>
    <m/>
    <m/>
    <m/>
    <m/>
    <m/>
    <s v="August 2025"/>
    <m/>
    <b v="1"/>
  </r>
  <r>
    <x v="442"/>
    <s v="Sankofa Layer Mash "/>
    <x v="4"/>
    <x v="1"/>
    <x v="1"/>
    <m/>
    <s v="Feed purchase"/>
    <m/>
    <m/>
    <m/>
    <m/>
    <n v="7"/>
    <n v="390"/>
    <n v="2730"/>
    <n v="2730"/>
    <m/>
    <m/>
    <m/>
    <m/>
    <m/>
    <s v="August 2025"/>
    <m/>
    <b v="1"/>
  </r>
  <r>
    <x v="443"/>
    <s v="Cutting fee (wood)"/>
    <x v="5"/>
    <x v="0"/>
    <x v="6"/>
    <m/>
    <m/>
    <m/>
    <m/>
    <m/>
    <m/>
    <n v="4"/>
    <n v="3"/>
    <n v="12"/>
    <n v="12"/>
    <m/>
    <m/>
    <m/>
    <m/>
    <m/>
    <s v="August 2025"/>
    <m/>
    <b v="1"/>
  </r>
  <r>
    <x v="444"/>
    <s v="2x6 Wood"/>
    <x v="5"/>
    <x v="0"/>
    <x v="6"/>
    <m/>
    <m/>
    <m/>
    <m/>
    <m/>
    <m/>
    <n v="2"/>
    <n v="140"/>
    <n v="280"/>
    <n v="280"/>
    <m/>
    <m/>
    <m/>
    <m/>
    <m/>
    <s v="August 2025"/>
    <m/>
    <b v="1"/>
  </r>
  <r>
    <x v="445"/>
    <s v="Mason Labor (Part)"/>
    <x v="5"/>
    <x v="0"/>
    <x v="6"/>
    <m/>
    <m/>
    <m/>
    <m/>
    <m/>
    <m/>
    <n v="1"/>
    <n v="1000"/>
    <n v="1000"/>
    <n v="1000"/>
    <m/>
    <m/>
    <m/>
    <m/>
    <m/>
    <s v="August 2025"/>
    <m/>
    <b v="1"/>
  </r>
  <r>
    <x v="446"/>
    <s v="Filling Gravels"/>
    <x v="5"/>
    <x v="0"/>
    <x v="6"/>
    <m/>
    <m/>
    <m/>
    <m/>
    <m/>
    <m/>
    <n v="2"/>
    <n v="1600"/>
    <n v="3200"/>
    <n v="3200"/>
    <m/>
    <m/>
    <m/>
    <m/>
    <m/>
    <s v="August 2025"/>
    <m/>
    <b v="1"/>
  </r>
  <r>
    <x v="447"/>
    <s v="Mason Labor (Part)"/>
    <x v="5"/>
    <x v="0"/>
    <x v="6"/>
    <m/>
    <m/>
    <m/>
    <m/>
    <m/>
    <m/>
    <n v="1"/>
    <n v="1500"/>
    <n v="1500"/>
    <n v="1500"/>
    <m/>
    <m/>
    <m/>
    <m/>
    <m/>
    <s v="August 2025"/>
    <m/>
    <b v="1"/>
  </r>
  <r>
    <x v="448"/>
    <s v="Daddy - Fuel"/>
    <x v="5"/>
    <x v="0"/>
    <x v="6"/>
    <m/>
    <m/>
    <m/>
    <m/>
    <m/>
    <m/>
    <n v="1"/>
    <n v="500"/>
    <n v="500"/>
    <n v="500"/>
    <m/>
    <m/>
    <m/>
    <m/>
    <m/>
    <s v="August 2025"/>
    <m/>
    <b v="1"/>
  </r>
  <r>
    <x v="449"/>
    <s v="Dursban"/>
    <x v="5"/>
    <x v="0"/>
    <x v="6"/>
    <m/>
    <m/>
    <m/>
    <m/>
    <m/>
    <m/>
    <n v="2"/>
    <n v="90"/>
    <n v="180"/>
    <n v="180"/>
    <m/>
    <m/>
    <m/>
    <m/>
    <m/>
    <s v="August 2025"/>
    <m/>
    <b v="1"/>
  </r>
  <r>
    <x v="450"/>
    <s v="Anti Rust Paint "/>
    <x v="5"/>
    <x v="0"/>
    <x v="6"/>
    <m/>
    <m/>
    <m/>
    <m/>
    <m/>
    <m/>
    <n v="1"/>
    <n v="210"/>
    <n v="210"/>
    <n v="210"/>
    <m/>
    <m/>
    <m/>
    <m/>
    <m/>
    <s v="August 2025"/>
    <m/>
    <b v="1"/>
  </r>
  <r>
    <x v="451"/>
    <s v="Tower bolt big"/>
    <x v="5"/>
    <x v="0"/>
    <x v="6"/>
    <m/>
    <m/>
    <m/>
    <m/>
    <m/>
    <m/>
    <n v="2"/>
    <n v="40"/>
    <n v="80"/>
    <n v="80"/>
    <m/>
    <m/>
    <m/>
    <m/>
    <m/>
    <s v="August 2025"/>
    <m/>
    <b v="1"/>
  </r>
  <r>
    <x v="452"/>
    <s v="Tower bolt small"/>
    <x v="5"/>
    <x v="0"/>
    <x v="6"/>
    <m/>
    <m/>
    <m/>
    <m/>
    <m/>
    <m/>
    <n v="6"/>
    <n v="30"/>
    <n v="180"/>
    <n v="180"/>
    <m/>
    <m/>
    <m/>
    <m/>
    <m/>
    <s v="August 2025"/>
    <m/>
    <b v="1"/>
  </r>
  <r>
    <x v="453"/>
    <s v="Hinges 3&quot;"/>
    <x v="5"/>
    <x v="0"/>
    <x v="6"/>
    <m/>
    <m/>
    <m/>
    <m/>
    <m/>
    <m/>
    <n v="2"/>
    <n v="10"/>
    <n v="20"/>
    <n v="20"/>
    <m/>
    <m/>
    <m/>
    <m/>
    <m/>
    <s v="August 2025"/>
    <m/>
    <b v="1"/>
  </r>
  <r>
    <x v="454"/>
    <s v="Hinges 4&quot;"/>
    <x v="5"/>
    <x v="0"/>
    <x v="6"/>
    <m/>
    <m/>
    <m/>
    <m/>
    <m/>
    <m/>
    <n v="5"/>
    <n v="10"/>
    <n v="50"/>
    <n v="50"/>
    <m/>
    <m/>
    <m/>
    <m/>
    <m/>
    <s v="August 2025"/>
    <m/>
    <b v="1"/>
  </r>
  <r>
    <x v="455"/>
    <s v="Nails 1.5&quot;"/>
    <x v="5"/>
    <x v="0"/>
    <x v="6"/>
    <m/>
    <m/>
    <m/>
    <m/>
    <m/>
    <m/>
    <n v="1"/>
    <n v="100"/>
    <n v="100"/>
    <n v="100"/>
    <m/>
    <m/>
    <m/>
    <m/>
    <m/>
    <s v="August 2025"/>
    <m/>
    <b v="1"/>
  </r>
  <r>
    <x v="456"/>
    <s v="Nails 2&quot;"/>
    <x v="5"/>
    <x v="0"/>
    <x v="6"/>
    <m/>
    <m/>
    <m/>
    <m/>
    <m/>
    <m/>
    <n v="1"/>
    <n v="70"/>
    <n v="70"/>
    <n v="70"/>
    <m/>
    <m/>
    <m/>
    <m/>
    <m/>
    <s v="August 2025"/>
    <m/>
    <b v="1"/>
  </r>
  <r>
    <x v="457"/>
    <s v="Nails 2.5&quot;"/>
    <x v="5"/>
    <x v="0"/>
    <x v="6"/>
    <m/>
    <m/>
    <m/>
    <m/>
    <m/>
    <m/>
    <n v="2"/>
    <n v="70"/>
    <n v="140"/>
    <n v="140"/>
    <m/>
    <m/>
    <m/>
    <m/>
    <m/>
    <s v="August 2025"/>
    <m/>
    <b v="1"/>
  </r>
  <r>
    <x v="458"/>
    <s v="Nails 4&quot; "/>
    <x v="5"/>
    <x v="0"/>
    <x v="6"/>
    <m/>
    <m/>
    <m/>
    <m/>
    <m/>
    <m/>
    <n v="7"/>
    <n v="80"/>
    <n v="560"/>
    <n v="560"/>
    <m/>
    <m/>
    <m/>
    <m/>
    <m/>
    <s v="August 2025"/>
    <m/>
    <b v="1"/>
  </r>
  <r>
    <x v="459"/>
    <s v="Galvanized Pipes 3&quot;"/>
    <x v="5"/>
    <x v="0"/>
    <x v="6"/>
    <m/>
    <m/>
    <m/>
    <m/>
    <m/>
    <m/>
    <n v="5"/>
    <n v="450"/>
    <n v="2250"/>
    <n v="2250"/>
    <m/>
    <m/>
    <m/>
    <m/>
    <m/>
    <s v="August 2025"/>
    <m/>
    <b v="1"/>
  </r>
  <r>
    <x v="460"/>
    <s v="Cement 42"/>
    <x v="5"/>
    <x v="0"/>
    <x v="6"/>
    <m/>
    <m/>
    <m/>
    <m/>
    <m/>
    <m/>
    <n v="30"/>
    <n v="115"/>
    <n v="3450"/>
    <n v="3450"/>
    <m/>
    <m/>
    <m/>
    <m/>
    <m/>
    <s v="August 2025"/>
    <m/>
    <b v="1"/>
  </r>
  <r>
    <x v="461"/>
    <s v="Blocks 5&quot;"/>
    <x v="5"/>
    <x v="0"/>
    <x v="6"/>
    <m/>
    <m/>
    <m/>
    <m/>
    <m/>
    <m/>
    <n v="600"/>
    <n v="7.5"/>
    <n v="4500"/>
    <n v="4500"/>
    <m/>
    <m/>
    <m/>
    <m/>
    <m/>
    <s v="August 2025"/>
    <m/>
    <b v="1"/>
  </r>
  <r>
    <x v="462"/>
    <s v="Chippings"/>
    <x v="5"/>
    <x v="0"/>
    <x v="6"/>
    <m/>
    <m/>
    <m/>
    <m/>
    <m/>
    <m/>
    <n v="1"/>
    <n v="1600"/>
    <n v="1600"/>
    <n v="1600"/>
    <m/>
    <m/>
    <m/>
    <m/>
    <m/>
    <s v="August 2025"/>
    <m/>
    <b v="1"/>
  </r>
  <r>
    <x v="463"/>
    <s v="Sand"/>
    <x v="5"/>
    <x v="0"/>
    <x v="6"/>
    <m/>
    <m/>
    <m/>
    <m/>
    <m/>
    <m/>
    <n v="1"/>
    <n v="2800"/>
    <n v="2800"/>
    <n v="2800"/>
    <m/>
    <m/>
    <m/>
    <m/>
    <m/>
    <s v="August 2025"/>
    <m/>
    <b v="1"/>
  </r>
  <r>
    <x v="464"/>
    <s v="Sawdust "/>
    <x v="0"/>
    <x v="0"/>
    <x v="2"/>
    <m/>
    <m/>
    <m/>
    <m/>
    <m/>
    <s v="Sawdust"/>
    <n v="1"/>
    <n v="50"/>
    <n v="50"/>
    <n v="50"/>
    <m/>
    <m/>
    <m/>
    <m/>
    <m/>
    <s v="August 2025"/>
    <m/>
    <b v="1"/>
  </r>
  <r>
    <x v="465"/>
    <s v="Pallets"/>
    <x v="0"/>
    <x v="0"/>
    <x v="2"/>
    <m/>
    <m/>
    <m/>
    <m/>
    <m/>
    <s v="Others"/>
    <n v="3"/>
    <n v="400"/>
    <n v="1200"/>
    <n v="1200"/>
    <m/>
    <m/>
    <m/>
    <m/>
    <m/>
    <s v="August 2025"/>
    <m/>
    <b v="1"/>
  </r>
  <r>
    <x v="466"/>
    <s v="Sawdust "/>
    <x v="0"/>
    <x v="0"/>
    <x v="2"/>
    <m/>
    <m/>
    <m/>
    <m/>
    <m/>
    <s v="Sawdust"/>
    <n v="1"/>
    <n v="120"/>
    <n v="120"/>
    <n v="120"/>
    <m/>
    <m/>
    <m/>
    <m/>
    <m/>
    <s v="August 2025"/>
    <m/>
    <b v="1"/>
  </r>
  <r>
    <x v="467"/>
    <s v="Koudijs Developer Mash"/>
    <x v="2"/>
    <x v="1"/>
    <x v="1"/>
    <m/>
    <s v="Feed purchase"/>
    <m/>
    <m/>
    <m/>
    <m/>
    <n v="6"/>
    <n v="398"/>
    <n v="2388"/>
    <n v="2388"/>
    <m/>
    <m/>
    <m/>
    <m/>
    <m/>
    <s v="August 2025"/>
    <m/>
    <b v="1"/>
  </r>
  <r>
    <x v="468"/>
    <s v="Piperin"/>
    <x v="3"/>
    <x v="1"/>
    <x v="1"/>
    <m/>
    <s v="Medications"/>
    <m/>
    <m/>
    <m/>
    <m/>
    <n v="1"/>
    <n v="463"/>
    <n v="463"/>
    <n v="463"/>
    <m/>
    <m/>
    <m/>
    <m/>
    <m/>
    <s v="August 2025"/>
    <m/>
    <b v="1"/>
  </r>
  <r>
    <x v="469"/>
    <s v="Penstrep powder"/>
    <x v="2"/>
    <x v="1"/>
    <x v="1"/>
    <m/>
    <s v="Medications"/>
    <m/>
    <m/>
    <m/>
    <m/>
    <n v="1"/>
    <n v="340"/>
    <n v="340"/>
    <n v="340"/>
    <m/>
    <m/>
    <m/>
    <m/>
    <m/>
    <s v="August 2025"/>
    <m/>
    <b v="1"/>
  </r>
  <r>
    <x v="470"/>
    <s v="Egg crates"/>
    <x v="0"/>
    <x v="0"/>
    <x v="8"/>
    <m/>
    <m/>
    <s v="Crates"/>
    <m/>
    <m/>
    <m/>
    <n v="20"/>
    <n v="77"/>
    <n v="1540"/>
    <n v="1540"/>
    <m/>
    <m/>
    <m/>
    <m/>
    <m/>
    <s v="August 2025"/>
    <m/>
    <b v="1"/>
  </r>
  <r>
    <x v="471"/>
    <s v="Saw dust"/>
    <x v="0"/>
    <x v="0"/>
    <x v="2"/>
    <m/>
    <m/>
    <m/>
    <m/>
    <m/>
    <s v="Sawdust"/>
    <n v="1"/>
    <n v="80"/>
    <n v="80"/>
    <n v="80"/>
    <m/>
    <m/>
    <m/>
    <m/>
    <m/>
    <s v="August 2025"/>
    <m/>
    <b v="1"/>
  </r>
  <r>
    <x v="472"/>
    <s v="Sankofa Layer Mash "/>
    <x v="3"/>
    <x v="1"/>
    <x v="1"/>
    <m/>
    <s v="Feed purchase"/>
    <m/>
    <m/>
    <m/>
    <m/>
    <n v="18"/>
    <n v="390"/>
    <n v="7020"/>
    <n v="7020"/>
    <m/>
    <m/>
    <m/>
    <m/>
    <m/>
    <s v="August 2025"/>
    <m/>
    <b v="1"/>
  </r>
  <r>
    <x v="473"/>
    <s v="Sankofa Layer Mash"/>
    <x v="4"/>
    <x v="1"/>
    <x v="1"/>
    <m/>
    <s v="Feed purchase"/>
    <m/>
    <m/>
    <m/>
    <m/>
    <n v="6"/>
    <n v="390"/>
    <n v="2340"/>
    <n v="2340"/>
    <m/>
    <m/>
    <m/>
    <m/>
    <m/>
    <s v="August 2025"/>
    <m/>
    <b v="1"/>
  </r>
  <r>
    <x v="474"/>
    <s v="Coolant for Tricycle "/>
    <x v="0"/>
    <x v="0"/>
    <x v="2"/>
    <m/>
    <m/>
    <m/>
    <m/>
    <m/>
    <s v="Fuel/Lubricants"/>
    <n v="1"/>
    <n v="85"/>
    <n v="85"/>
    <n v="85"/>
    <m/>
    <m/>
    <m/>
    <m/>
    <m/>
    <s v="August 2025"/>
    <m/>
    <b v="1"/>
  </r>
  <r>
    <x v="475"/>
    <s v="Bike Driver "/>
    <x v="0"/>
    <x v="0"/>
    <x v="3"/>
    <m/>
    <m/>
    <m/>
    <m/>
    <m/>
    <m/>
    <n v="1"/>
    <n v="200"/>
    <n v="200"/>
    <n v="200"/>
    <m/>
    <m/>
    <m/>
    <s v="Wages"/>
    <m/>
    <s v="August 2025"/>
    <m/>
    <b v="1"/>
  </r>
  <r>
    <x v="476"/>
    <s v="Fuel for Tricycle "/>
    <x v="0"/>
    <x v="0"/>
    <x v="2"/>
    <m/>
    <m/>
    <m/>
    <m/>
    <m/>
    <s v="Fuel/Lubricants"/>
    <n v="1"/>
    <n v="280"/>
    <n v="280"/>
    <n v="280"/>
    <m/>
    <m/>
    <m/>
    <m/>
    <m/>
    <s v="August 2025"/>
    <m/>
    <b v="1"/>
  </r>
  <r>
    <x v="477"/>
    <s v="Registration for Tricycle "/>
    <x v="0"/>
    <x v="0"/>
    <x v="4"/>
    <m/>
    <m/>
    <m/>
    <s v="Motor Vehicle"/>
    <m/>
    <m/>
    <n v="1"/>
    <n v="1000"/>
    <n v="1000"/>
    <n v="1000"/>
    <m/>
    <m/>
    <m/>
    <m/>
    <m/>
    <s v="August 2025"/>
    <m/>
    <b v="1"/>
  </r>
  <r>
    <x v="478"/>
    <s v="Tricycle (Apsonic VIP)"/>
    <x v="0"/>
    <x v="0"/>
    <x v="4"/>
    <m/>
    <m/>
    <m/>
    <s v="Motor Vehicle"/>
    <m/>
    <m/>
    <n v="1"/>
    <n v="32000"/>
    <n v="32000"/>
    <n v="32000"/>
    <m/>
    <m/>
    <m/>
    <m/>
    <m/>
    <s v="August 2025"/>
    <m/>
    <b v="1"/>
  </r>
  <r>
    <x v="479"/>
    <s v="Fuel - Farm Rounds"/>
    <x v="0"/>
    <x v="0"/>
    <x v="2"/>
    <m/>
    <m/>
    <m/>
    <m/>
    <m/>
    <s v="Fuel/Lubricants"/>
    <n v="1"/>
    <n v="1200"/>
    <n v="1200"/>
    <n v="1200"/>
    <m/>
    <m/>
    <m/>
    <m/>
    <m/>
    <s v="July 2025"/>
    <m/>
    <b v="1"/>
  </r>
  <r>
    <x v="480"/>
    <s v="Tei - Salary"/>
    <x v="0"/>
    <x v="0"/>
    <x v="3"/>
    <m/>
    <m/>
    <m/>
    <m/>
    <m/>
    <m/>
    <n v="1"/>
    <n v="4000"/>
    <n v="4000"/>
    <n v="4000"/>
    <m/>
    <m/>
    <m/>
    <s v="Salaries"/>
    <m/>
    <s v="July 2025"/>
    <m/>
    <b v="1"/>
  </r>
  <r>
    <x v="481"/>
    <s v="Richard - Salary"/>
    <x v="0"/>
    <x v="0"/>
    <x v="3"/>
    <m/>
    <m/>
    <m/>
    <m/>
    <m/>
    <m/>
    <n v="1"/>
    <n v="800"/>
    <n v="800"/>
    <n v="800"/>
    <m/>
    <m/>
    <m/>
    <s v="Salaries"/>
    <m/>
    <s v="July 2025"/>
    <m/>
    <b v="1"/>
  </r>
  <r>
    <x v="482"/>
    <s v="Prepaid "/>
    <x v="0"/>
    <x v="0"/>
    <x v="2"/>
    <m/>
    <m/>
    <m/>
    <m/>
    <m/>
    <m/>
    <n v="1"/>
    <n v="400"/>
    <n v="400"/>
    <n v="400"/>
    <m/>
    <m/>
    <m/>
    <s v="Electricity"/>
    <m/>
    <s v="July 2025"/>
    <m/>
    <b v="1"/>
  </r>
  <r>
    <x v="483"/>
    <s v="Kweku "/>
    <x v="0"/>
    <x v="0"/>
    <x v="3"/>
    <m/>
    <m/>
    <m/>
    <m/>
    <m/>
    <m/>
    <n v="1"/>
    <n v="300"/>
    <n v="300"/>
    <n v="300"/>
    <m/>
    <m/>
    <m/>
    <s v="Wages"/>
    <m/>
    <s v="July 2025"/>
    <m/>
    <b v="1"/>
  </r>
  <r>
    <x v="484"/>
    <s v="Tips for manure clearing "/>
    <x v="0"/>
    <x v="0"/>
    <x v="3"/>
    <m/>
    <m/>
    <m/>
    <m/>
    <m/>
    <m/>
    <n v="1"/>
    <n v="400"/>
    <n v="400"/>
    <n v="400"/>
    <m/>
    <m/>
    <m/>
    <s v="Wages"/>
    <m/>
    <s v="July 2025"/>
    <m/>
    <b v="1"/>
  </r>
  <r>
    <x v="485"/>
    <s v="Transportation from Nsawam "/>
    <x v="0"/>
    <x v="0"/>
    <x v="2"/>
    <m/>
    <m/>
    <m/>
    <m/>
    <m/>
    <s v="Transportationn"/>
    <n v="1"/>
    <n v="420"/>
    <n v="420"/>
    <n v="420"/>
    <m/>
    <m/>
    <m/>
    <m/>
    <m/>
    <s v="July 2025"/>
    <m/>
    <b v="1"/>
  </r>
  <r>
    <x v="486"/>
    <s v="Koudijs Grower Mash "/>
    <x v="2"/>
    <x v="1"/>
    <x v="1"/>
    <m/>
    <s v="Feed purchase"/>
    <m/>
    <m/>
    <m/>
    <m/>
    <n v="12"/>
    <n v="412"/>
    <n v="4944"/>
    <n v="4944"/>
    <m/>
    <m/>
    <m/>
    <m/>
    <m/>
    <s v="July 2025"/>
    <m/>
    <b v="1"/>
  </r>
  <r>
    <x v="487"/>
    <s v="Sankofa Layer Mash "/>
    <x v="3"/>
    <x v="1"/>
    <x v="1"/>
    <m/>
    <s v="Feed purchase"/>
    <m/>
    <m/>
    <m/>
    <m/>
    <n v="31"/>
    <n v="390"/>
    <n v="12090"/>
    <n v="12090"/>
    <m/>
    <m/>
    <m/>
    <m/>
    <m/>
    <s v="July 2025"/>
    <m/>
    <b v="1"/>
  </r>
  <r>
    <x v="488"/>
    <s v="Sankofa Layer Mash "/>
    <x v="4"/>
    <x v="1"/>
    <x v="1"/>
    <m/>
    <s v="Feed purchase"/>
    <m/>
    <m/>
    <m/>
    <m/>
    <n v="14"/>
    <n v="390"/>
    <n v="5460"/>
    <n v="5460"/>
    <m/>
    <m/>
    <m/>
    <m/>
    <m/>
    <s v="July 2025"/>
    <m/>
    <b v="1"/>
  </r>
  <r>
    <x v="489"/>
    <s v="Rodenticides"/>
    <x v="0"/>
    <x v="0"/>
    <x v="2"/>
    <m/>
    <m/>
    <m/>
    <m/>
    <m/>
    <s v="Cleaning/Disinfection"/>
    <n v="2"/>
    <n v="15"/>
    <n v="30"/>
    <n v="30"/>
    <m/>
    <m/>
    <m/>
    <m/>
    <m/>
    <s v="July 2025"/>
    <m/>
    <b v="1"/>
  </r>
  <r>
    <x v="490"/>
    <s v="Refreshments and tips for extra hands "/>
    <x v="0"/>
    <x v="0"/>
    <x v="3"/>
    <m/>
    <m/>
    <m/>
    <m/>
    <m/>
    <m/>
    <n v="1"/>
    <n v="365"/>
    <n v="365"/>
    <n v="365"/>
    <m/>
    <m/>
    <m/>
    <s v="Overtime"/>
    <m/>
    <s v="July 2025"/>
    <m/>
    <b v="1"/>
  </r>
  <r>
    <x v="491"/>
    <s v="Manure Clearing "/>
    <x v="0"/>
    <x v="0"/>
    <x v="3"/>
    <m/>
    <m/>
    <m/>
    <m/>
    <m/>
    <m/>
    <n v="1"/>
    <n v="1300"/>
    <n v="1300"/>
    <n v="1300"/>
    <m/>
    <m/>
    <m/>
    <s v="Wages"/>
    <m/>
    <s v="July 2025"/>
    <m/>
    <b v="1"/>
  </r>
  <r>
    <x v="492"/>
    <s v="Carpenter "/>
    <x v="5"/>
    <x v="0"/>
    <x v="6"/>
    <m/>
    <m/>
    <m/>
    <m/>
    <m/>
    <m/>
    <n v="1"/>
    <n v="250"/>
    <n v="250"/>
    <n v="250"/>
    <m/>
    <m/>
    <m/>
    <m/>
    <m/>
    <s v="July 2025"/>
    <m/>
    <b v="1"/>
  </r>
  <r>
    <x v="493"/>
    <s v="Gloves"/>
    <x v="0"/>
    <x v="0"/>
    <x v="2"/>
    <m/>
    <m/>
    <m/>
    <m/>
    <m/>
    <s v="Cleaning/Disinfection"/>
    <n v="5"/>
    <n v="25"/>
    <n v="125"/>
    <n v="125"/>
    <m/>
    <m/>
    <m/>
    <m/>
    <m/>
    <s v="July 2025"/>
    <m/>
    <b v="1"/>
  </r>
  <r>
    <x v="494"/>
    <s v="Sawdust "/>
    <x v="0"/>
    <x v="0"/>
    <x v="2"/>
    <m/>
    <m/>
    <m/>
    <m/>
    <m/>
    <s v="Sawdust"/>
    <n v="1"/>
    <n v="90"/>
    <n v="90"/>
    <n v="90"/>
    <m/>
    <m/>
    <m/>
    <m/>
    <m/>
    <s v="July 2025"/>
    <m/>
    <b v="1"/>
  </r>
  <r>
    <x v="495"/>
    <s v="Crates "/>
    <x v="0"/>
    <x v="0"/>
    <x v="8"/>
    <m/>
    <m/>
    <s v="Crates"/>
    <m/>
    <m/>
    <m/>
    <n v="78"/>
    <n v="5"/>
    <n v="390"/>
    <n v="390"/>
    <m/>
    <m/>
    <m/>
    <m/>
    <m/>
    <s v="July 2025"/>
    <m/>
    <b v="1"/>
  </r>
  <r>
    <x v="496"/>
    <s v="Sawdust "/>
    <x v="0"/>
    <x v="0"/>
    <x v="2"/>
    <m/>
    <m/>
    <m/>
    <m/>
    <m/>
    <s v="Sawdust"/>
    <n v="1"/>
    <n v="60"/>
    <n v="60"/>
    <n v="60"/>
    <m/>
    <m/>
    <m/>
    <m/>
    <m/>
    <s v="July 2025"/>
    <m/>
    <b v="1"/>
  </r>
  <r>
    <x v="497"/>
    <s v="Sawdust "/>
    <x v="0"/>
    <x v="0"/>
    <x v="2"/>
    <m/>
    <m/>
    <m/>
    <m/>
    <m/>
    <s v="Sawdust"/>
    <n v="1"/>
    <n v="150"/>
    <n v="150"/>
    <n v="150"/>
    <m/>
    <m/>
    <m/>
    <m/>
    <m/>
    <s v="July 2025"/>
    <m/>
    <b v="1"/>
  </r>
  <r>
    <x v="498"/>
    <s v="Delivery from Nsawam"/>
    <x v="0"/>
    <x v="0"/>
    <x v="2"/>
    <m/>
    <m/>
    <m/>
    <m/>
    <m/>
    <s v="Transportation"/>
    <n v="1"/>
    <n v="400"/>
    <n v="400"/>
    <n v="400"/>
    <m/>
    <m/>
    <m/>
    <m/>
    <m/>
    <s v="July 2025"/>
    <m/>
    <b v="1"/>
  </r>
  <r>
    <x v="499"/>
    <s v="Sankofa Layer Mash"/>
    <x v="3"/>
    <x v="1"/>
    <x v="1"/>
    <m/>
    <s v="Feed purchase"/>
    <m/>
    <m/>
    <m/>
    <m/>
    <n v="32"/>
    <n v="390"/>
    <n v="12480"/>
    <n v="12480"/>
    <m/>
    <m/>
    <m/>
    <m/>
    <m/>
    <s v="July 2025"/>
    <m/>
    <b v="1"/>
  </r>
  <r>
    <x v="500"/>
    <s v="Sankofa Layer Mash"/>
    <x v="4"/>
    <x v="1"/>
    <x v="1"/>
    <m/>
    <s v="Feed purchase"/>
    <m/>
    <m/>
    <m/>
    <m/>
    <n v="13"/>
    <n v="390"/>
    <n v="5070"/>
    <n v="5070"/>
    <m/>
    <m/>
    <m/>
    <m/>
    <m/>
    <s v="July 2025"/>
    <m/>
    <b v="1"/>
  </r>
  <r>
    <x v="501"/>
    <s v="Sawdust"/>
    <x v="0"/>
    <x v="0"/>
    <x v="2"/>
    <m/>
    <m/>
    <m/>
    <m/>
    <m/>
    <s v="Sawdust"/>
    <n v="1"/>
    <n v="40"/>
    <n v="40"/>
    <n v="40"/>
    <m/>
    <m/>
    <m/>
    <m/>
    <m/>
    <s v="July 2025"/>
    <m/>
    <b v="1"/>
  </r>
  <r>
    <x v="502"/>
    <s v="Nemovit WS "/>
    <x v="3"/>
    <x v="1"/>
    <x v="1"/>
    <m/>
    <s v="Vitamins"/>
    <m/>
    <m/>
    <m/>
    <m/>
    <n v="1"/>
    <n v="330"/>
    <n v="330"/>
    <n v="330"/>
    <m/>
    <m/>
    <m/>
    <m/>
    <m/>
    <s v="July 2025"/>
    <m/>
    <b v="1"/>
  </r>
  <r>
    <x v="503"/>
    <s v="Koudijs Grower Mash"/>
    <x v="2"/>
    <x v="1"/>
    <x v="1"/>
    <m/>
    <s v="Feed purchase"/>
    <m/>
    <m/>
    <m/>
    <m/>
    <n v="5"/>
    <n v="412"/>
    <n v="2060"/>
    <n v="2060"/>
    <m/>
    <m/>
    <m/>
    <m/>
    <m/>
    <s v="July 2025"/>
    <m/>
    <b v="1"/>
  </r>
  <r>
    <x v="504"/>
    <s v="Sankofa Layer Mash"/>
    <x v="3"/>
    <x v="1"/>
    <x v="1"/>
    <m/>
    <s v="Feed purchase"/>
    <m/>
    <m/>
    <m/>
    <m/>
    <n v="6"/>
    <n v="390"/>
    <n v="2340"/>
    <n v="2340"/>
    <m/>
    <m/>
    <m/>
    <m/>
    <m/>
    <s v="July 2025"/>
    <m/>
    <b v="1"/>
  </r>
  <r>
    <x v="505"/>
    <s v="Sankofa Layer Mash"/>
    <x v="4"/>
    <x v="1"/>
    <x v="1"/>
    <m/>
    <s v="Feed purchase"/>
    <m/>
    <m/>
    <m/>
    <m/>
    <n v="4"/>
    <n v="390"/>
    <n v="1560"/>
    <n v="1560"/>
    <m/>
    <m/>
    <m/>
    <m/>
    <m/>
    <s v="July 2025"/>
    <m/>
    <b v="1"/>
  </r>
  <r>
    <x v="506"/>
    <s v="Weedicide"/>
    <x v="0"/>
    <x v="0"/>
    <x v="2"/>
    <m/>
    <m/>
    <m/>
    <m/>
    <m/>
    <s v="Cleaning/Disinfection"/>
    <n v="1"/>
    <n v="70"/>
    <n v="70"/>
    <n v="70"/>
    <m/>
    <m/>
    <m/>
    <m/>
    <m/>
    <s v="July 2025"/>
    <m/>
    <b v="1"/>
  </r>
  <r>
    <x v="507"/>
    <s v="Nabsac Handle"/>
    <x v="0"/>
    <x v="0"/>
    <x v="2"/>
    <m/>
    <m/>
    <m/>
    <m/>
    <m/>
    <s v="Cleaning/Disinfection"/>
    <n v="1"/>
    <n v="30"/>
    <n v="30"/>
    <n v="30"/>
    <m/>
    <m/>
    <m/>
    <m/>
    <m/>
    <s v="July 2025"/>
    <m/>
    <b v="1"/>
  </r>
  <r>
    <x v="508"/>
    <s v="Sankofa Layer Mash "/>
    <x v="3"/>
    <x v="1"/>
    <x v="1"/>
    <m/>
    <m/>
    <m/>
    <m/>
    <m/>
    <m/>
    <n v="2"/>
    <n v="390"/>
    <n v="780"/>
    <n v="780"/>
    <m/>
    <m/>
    <m/>
    <m/>
    <m/>
    <s v="July 2025"/>
    <m/>
    <b v="1"/>
  </r>
  <r>
    <x v="509"/>
    <s v="Sawdust"/>
    <x v="0"/>
    <x v="0"/>
    <x v="2"/>
    <m/>
    <m/>
    <m/>
    <m/>
    <m/>
    <s v="Sawdust"/>
    <n v="1"/>
    <n v="60"/>
    <n v="60"/>
    <n v="60"/>
    <m/>
    <m/>
    <m/>
    <m/>
    <m/>
    <s v="July 2025"/>
    <m/>
    <b v="1"/>
  </r>
  <r>
    <x v="510"/>
    <s v="Electrician - Labor"/>
    <x v="5"/>
    <x v="0"/>
    <x v="6"/>
    <m/>
    <m/>
    <m/>
    <m/>
    <m/>
    <m/>
    <n v="1"/>
    <n v="800"/>
    <n v="800"/>
    <n v="800"/>
    <m/>
    <m/>
    <m/>
    <m/>
    <m/>
    <s v="July 2025"/>
    <m/>
    <b v="1"/>
  </r>
  <r>
    <x v="511"/>
    <s v="S100 Glue "/>
    <x v="5"/>
    <x v="0"/>
    <x v="6"/>
    <m/>
    <m/>
    <m/>
    <m/>
    <m/>
    <m/>
    <n v="1"/>
    <n v="20"/>
    <n v="20"/>
    <n v="20"/>
    <m/>
    <m/>
    <m/>
    <m/>
    <m/>
    <s v="July 2025"/>
    <m/>
    <b v="1"/>
  </r>
  <r>
    <x v="512"/>
    <s v="PVC Pipe"/>
    <x v="5"/>
    <x v="0"/>
    <x v="6"/>
    <m/>
    <m/>
    <m/>
    <m/>
    <m/>
    <m/>
    <n v="14"/>
    <n v="8"/>
    <n v="112"/>
    <n v="112"/>
    <m/>
    <m/>
    <m/>
    <m/>
    <m/>
    <s v="July 2025"/>
    <m/>
    <b v="1"/>
  </r>
  <r>
    <x v="513"/>
    <s v="RR 10mm Cable"/>
    <x v="5"/>
    <x v="0"/>
    <x v="6"/>
    <m/>
    <m/>
    <m/>
    <m/>
    <m/>
    <m/>
    <n v="1"/>
    <n v="1750"/>
    <n v="1750"/>
    <n v="1750"/>
    <m/>
    <m/>
    <m/>
    <m/>
    <m/>
    <s v="July 2025"/>
    <m/>
    <b v="1"/>
  </r>
  <r>
    <x v="514"/>
    <s v="Welder"/>
    <x v="5"/>
    <x v="0"/>
    <x v="6"/>
    <m/>
    <m/>
    <m/>
    <m/>
    <m/>
    <m/>
    <n v="1"/>
    <n v="400"/>
    <n v="400"/>
    <n v="400"/>
    <m/>
    <m/>
    <m/>
    <m/>
    <m/>
    <s v="July 2025"/>
    <m/>
    <b v="1"/>
  </r>
  <r>
    <x v="515"/>
    <s v="Prepaid "/>
    <x v="0"/>
    <x v="0"/>
    <x v="2"/>
    <m/>
    <m/>
    <m/>
    <m/>
    <m/>
    <s v="Electricity"/>
    <n v="1"/>
    <n v="400"/>
    <n v="400"/>
    <n v="400"/>
    <m/>
    <m/>
    <m/>
    <m/>
    <m/>
    <s v="July 2025"/>
    <m/>
    <b v="1"/>
  </r>
  <r>
    <x v="516"/>
    <s v="Clips"/>
    <x v="5"/>
    <x v="0"/>
    <x v="6"/>
    <m/>
    <m/>
    <m/>
    <m/>
    <m/>
    <m/>
    <n v="2"/>
    <n v="15"/>
    <n v="30"/>
    <n v="30"/>
    <m/>
    <m/>
    <m/>
    <m/>
    <m/>
    <s v="July 2025"/>
    <m/>
    <b v="1"/>
  </r>
  <r>
    <x v="517"/>
    <s v="1.5 RR Cable"/>
    <x v="5"/>
    <x v="0"/>
    <x v="6"/>
    <m/>
    <m/>
    <m/>
    <m/>
    <m/>
    <m/>
    <n v="1"/>
    <n v="250"/>
    <n v="250"/>
    <n v="250"/>
    <m/>
    <m/>
    <m/>
    <m/>
    <m/>
    <s v="July 2025"/>
    <m/>
    <b v="1"/>
  </r>
  <r>
    <x v="518"/>
    <s v="Fan Hooks"/>
    <x v="5"/>
    <x v="0"/>
    <x v="6"/>
    <m/>
    <m/>
    <m/>
    <m/>
    <m/>
    <m/>
    <n v="10"/>
    <n v="5"/>
    <n v="50"/>
    <n v="50"/>
    <m/>
    <m/>
    <m/>
    <m/>
    <m/>
    <s v="July 2025"/>
    <m/>
    <b v="1"/>
  </r>
  <r>
    <x v="519"/>
    <s v="AC - Labor "/>
    <x v="5"/>
    <x v="0"/>
    <x v="6"/>
    <m/>
    <m/>
    <m/>
    <m/>
    <m/>
    <m/>
    <n v="1"/>
    <n v="500"/>
    <n v="500"/>
    <n v="500"/>
    <m/>
    <m/>
    <m/>
    <m/>
    <m/>
    <s v="July 2025"/>
    <m/>
    <b v="1"/>
  </r>
  <r>
    <x v="520"/>
    <s v="Items Transportation "/>
    <x v="5"/>
    <x v="0"/>
    <x v="6"/>
    <m/>
    <m/>
    <m/>
    <m/>
    <m/>
    <m/>
    <n v="1"/>
    <n v="65"/>
    <n v="65"/>
    <n v="65"/>
    <m/>
    <m/>
    <m/>
    <m/>
    <m/>
    <s v="July 2025"/>
    <m/>
    <b v="1"/>
  </r>
  <r>
    <x v="521"/>
    <s v="Bends"/>
    <x v="5"/>
    <x v="0"/>
    <x v="6"/>
    <m/>
    <m/>
    <m/>
    <m/>
    <m/>
    <m/>
    <n v="3"/>
    <n v="3"/>
    <n v="9"/>
    <n v="9"/>
    <m/>
    <m/>
    <m/>
    <m/>
    <m/>
    <s v="July 2025"/>
    <m/>
    <b v="1"/>
  </r>
  <r>
    <x v="522"/>
    <s v="PVC Pipe"/>
    <x v="5"/>
    <x v="0"/>
    <x v="6"/>
    <m/>
    <m/>
    <m/>
    <m/>
    <m/>
    <m/>
    <n v="3"/>
    <n v="8"/>
    <n v="24"/>
    <n v="24"/>
    <m/>
    <m/>
    <m/>
    <m/>
    <m/>
    <s v="July 2025"/>
    <m/>
    <b v="1"/>
  </r>
  <r>
    <x v="523"/>
    <s v="Hammer Flex Tape"/>
    <x v="5"/>
    <x v="0"/>
    <x v="6"/>
    <m/>
    <m/>
    <m/>
    <m/>
    <m/>
    <m/>
    <n v="1"/>
    <n v="150"/>
    <n v="150"/>
    <n v="150"/>
    <m/>
    <m/>
    <m/>
    <m/>
    <m/>
    <s v="July 2025"/>
    <m/>
    <b v="1"/>
  </r>
  <r>
    <x v="524"/>
    <s v="Quarter Hammer Flex"/>
    <x v="5"/>
    <x v="0"/>
    <x v="6"/>
    <m/>
    <m/>
    <m/>
    <m/>
    <m/>
    <m/>
    <n v="5"/>
    <n v="15"/>
    <n v="75"/>
    <n v="75"/>
    <m/>
    <m/>
    <m/>
    <m/>
    <m/>
    <s v="July 2025"/>
    <m/>
    <b v="1"/>
  </r>
  <r>
    <x v="525"/>
    <s v="1/2” Hanmer Flex"/>
    <x v="5"/>
    <x v="0"/>
    <x v="6"/>
    <m/>
    <m/>
    <m/>
    <m/>
    <m/>
    <m/>
    <n v="5"/>
    <n v="20"/>
    <n v="100"/>
    <n v="100"/>
    <m/>
    <m/>
    <m/>
    <m/>
    <m/>
    <s v="July 2025"/>
    <m/>
    <b v="1"/>
  </r>
  <r>
    <x v="526"/>
    <s v="Quarter Pipe"/>
    <x v="5"/>
    <x v="0"/>
    <x v="6"/>
    <m/>
    <m/>
    <m/>
    <m/>
    <m/>
    <m/>
    <n v="1"/>
    <n v="450"/>
    <n v="450"/>
    <n v="450"/>
    <m/>
    <m/>
    <m/>
    <m/>
    <m/>
    <s v="July 2025"/>
    <m/>
    <b v="1"/>
  </r>
  <r>
    <x v="527"/>
    <s v="1/2” Copper - Pipe"/>
    <x v="5"/>
    <x v="0"/>
    <x v="6"/>
    <m/>
    <m/>
    <m/>
    <m/>
    <m/>
    <m/>
    <n v="1"/>
    <n v="750"/>
    <n v="750"/>
    <n v="750"/>
    <m/>
    <m/>
    <m/>
    <m/>
    <m/>
    <s v="July 2025"/>
    <m/>
    <b v="1"/>
  </r>
  <r>
    <x v="528"/>
    <s v="2.5 x 3 "/>
    <x v="5"/>
    <x v="0"/>
    <x v="6"/>
    <m/>
    <m/>
    <m/>
    <m/>
    <m/>
    <m/>
    <n v="10"/>
    <n v="16"/>
    <n v="160"/>
    <n v="160"/>
    <m/>
    <m/>
    <m/>
    <m/>
    <m/>
    <s v="July 2025"/>
    <m/>
    <b v="1"/>
  </r>
  <r>
    <x v="529"/>
    <s v="AC Bracket "/>
    <x v="5"/>
    <x v="0"/>
    <x v="6"/>
    <m/>
    <m/>
    <m/>
    <m/>
    <m/>
    <m/>
    <n v="1"/>
    <n v="100"/>
    <n v="100"/>
    <n v="100"/>
    <m/>
    <m/>
    <m/>
    <m/>
    <m/>
    <s v="July 2025"/>
    <m/>
    <b v="1"/>
  </r>
  <r>
    <x v="530"/>
    <s v="50x100 Trunking "/>
    <x v="5"/>
    <x v="0"/>
    <x v="6"/>
    <m/>
    <m/>
    <m/>
    <m/>
    <m/>
    <m/>
    <n v="3"/>
    <n v="95"/>
    <n v="285"/>
    <n v="285"/>
    <m/>
    <m/>
    <m/>
    <m/>
    <m/>
    <s v="July 2025"/>
    <m/>
    <b v="1"/>
  </r>
  <r>
    <x v="531"/>
    <s v="Koudijs Grower mash "/>
    <x v="2"/>
    <x v="1"/>
    <x v="1"/>
    <m/>
    <m/>
    <m/>
    <m/>
    <m/>
    <m/>
    <n v="5"/>
    <n v="412"/>
    <n v="2060"/>
    <n v="2060"/>
    <m/>
    <m/>
    <m/>
    <m/>
    <m/>
    <s v="July 2025"/>
    <m/>
    <b v="1"/>
  </r>
  <r>
    <x v="532"/>
    <s v="Sawdust"/>
    <x v="0"/>
    <x v="0"/>
    <x v="2"/>
    <m/>
    <m/>
    <m/>
    <m/>
    <m/>
    <s v="Sawdust"/>
    <n v="1"/>
    <n v="50"/>
    <n v="50"/>
    <n v="50"/>
    <m/>
    <m/>
    <m/>
    <m/>
    <m/>
    <s v="July 2025"/>
    <m/>
    <b v="1"/>
  </r>
  <r>
    <x v="533"/>
    <s v="Painter - Labor"/>
    <x v="5"/>
    <x v="0"/>
    <x v="6"/>
    <m/>
    <m/>
    <m/>
    <m/>
    <m/>
    <m/>
    <n v="1"/>
    <n v="500"/>
    <n v="500"/>
    <n v="500"/>
    <m/>
    <m/>
    <m/>
    <m/>
    <m/>
    <s v="July 2025"/>
    <m/>
    <b v="1"/>
  </r>
  <r>
    <x v="534"/>
    <s v="Kweku "/>
    <x v="0"/>
    <x v="0"/>
    <x v="3"/>
    <m/>
    <m/>
    <m/>
    <m/>
    <m/>
    <m/>
    <n v="1"/>
    <n v="400"/>
    <n v="400"/>
    <n v="400"/>
    <m/>
    <m/>
    <m/>
    <s v="Wages"/>
    <m/>
    <s v="July 2025"/>
    <m/>
    <b v="1"/>
  </r>
  <r>
    <x v="535"/>
    <s v="1st Fowl Pox Vaccine "/>
    <x v="2"/>
    <x v="1"/>
    <x v="1"/>
    <m/>
    <s v="Vaccines"/>
    <m/>
    <m/>
    <m/>
    <m/>
    <n v="1"/>
    <n v="230"/>
    <n v="230"/>
    <n v="230"/>
    <m/>
    <m/>
    <m/>
    <m/>
    <m/>
    <s v="July 2025"/>
    <m/>
    <b v="1"/>
  </r>
  <r>
    <x v="536"/>
    <s v="Multi amino - M"/>
    <x v="2"/>
    <x v="1"/>
    <x v="1"/>
    <m/>
    <s v="Vitamins"/>
    <m/>
    <m/>
    <m/>
    <m/>
    <n v="1"/>
    <n v="175"/>
    <n v="175"/>
    <n v="175"/>
    <m/>
    <m/>
    <m/>
    <m/>
    <m/>
    <s v="July 2025"/>
    <m/>
    <b v="1"/>
  </r>
  <r>
    <x v="537"/>
    <s v="Amprocox WS"/>
    <x v="2"/>
    <x v="1"/>
    <x v="1"/>
    <m/>
    <s v="Medications"/>
    <m/>
    <m/>
    <m/>
    <m/>
    <n v="1"/>
    <n v="515"/>
    <n v="515"/>
    <n v="515"/>
    <m/>
    <m/>
    <m/>
    <m/>
    <m/>
    <s v="July 2025"/>
    <m/>
    <b v="1"/>
  </r>
  <r>
    <x v="538"/>
    <s v="Patholyte Disinfectant "/>
    <x v="0"/>
    <x v="0"/>
    <x v="2"/>
    <m/>
    <m/>
    <m/>
    <m/>
    <m/>
    <s v="Cleaning/Disinfection"/>
    <n v="1"/>
    <n v="230"/>
    <n v="230"/>
    <n v="230"/>
    <m/>
    <m/>
    <m/>
    <m/>
    <m/>
    <s v="July 2025"/>
    <m/>
    <b v="1"/>
  </r>
  <r>
    <x v="539"/>
    <s v="Crates"/>
    <x v="0"/>
    <x v="0"/>
    <x v="8"/>
    <m/>
    <m/>
    <s v="Crates"/>
    <m/>
    <m/>
    <m/>
    <n v="10"/>
    <n v="78"/>
    <n v="780"/>
    <n v="780"/>
    <m/>
    <m/>
    <m/>
    <m/>
    <m/>
    <s v="July 2025"/>
    <m/>
    <b v="1"/>
  </r>
  <r>
    <x v="540"/>
    <s v="Painter - Labor part "/>
    <x v="5"/>
    <x v="0"/>
    <x v="6"/>
    <m/>
    <m/>
    <m/>
    <m/>
    <m/>
    <m/>
    <n v="1"/>
    <n v="300"/>
    <n v="300"/>
    <n v="300"/>
    <m/>
    <m/>
    <m/>
    <m/>
    <m/>
    <s v="July 2025"/>
    <m/>
    <b v="1"/>
  </r>
  <r>
    <x v="541"/>
    <s v="Tiler - Labor"/>
    <x v="5"/>
    <x v="0"/>
    <x v="6"/>
    <m/>
    <m/>
    <m/>
    <m/>
    <m/>
    <m/>
    <n v="1"/>
    <n v="1800"/>
    <n v="1800"/>
    <n v="1800"/>
    <m/>
    <m/>
    <m/>
    <m/>
    <m/>
    <s v="July 2025"/>
    <m/>
    <b v="1"/>
  </r>
  <r>
    <x v="542"/>
    <s v="Electrician - Labor"/>
    <x v="5"/>
    <x v="0"/>
    <x v="6"/>
    <m/>
    <m/>
    <m/>
    <m/>
    <m/>
    <m/>
    <n v="1"/>
    <n v="1200"/>
    <n v="1200"/>
    <n v="1200"/>
    <m/>
    <m/>
    <m/>
    <m/>
    <m/>
    <s v="July 2025"/>
    <m/>
    <b v="1"/>
  </r>
  <r>
    <x v="543"/>
    <s v="Cement "/>
    <x v="5"/>
    <x v="0"/>
    <x v="6"/>
    <m/>
    <m/>
    <m/>
    <m/>
    <m/>
    <m/>
    <n v="5"/>
    <n v="98"/>
    <n v="490"/>
    <n v="490"/>
    <m/>
    <m/>
    <m/>
    <m/>
    <m/>
    <s v="July 2025"/>
    <m/>
    <b v="1"/>
  </r>
  <r>
    <x v="544"/>
    <s v="PVC pipe"/>
    <x v="5"/>
    <x v="0"/>
    <x v="6"/>
    <m/>
    <m/>
    <m/>
    <m/>
    <m/>
    <m/>
    <n v="3"/>
    <n v="8"/>
    <n v="24"/>
    <n v="24"/>
    <m/>
    <m/>
    <m/>
    <m/>
    <m/>
    <s v="July 2025"/>
    <m/>
    <b v="1"/>
  </r>
  <r>
    <x v="545"/>
    <s v="3x3 Conduit box"/>
    <x v="5"/>
    <x v="0"/>
    <x v="6"/>
    <m/>
    <m/>
    <m/>
    <m/>
    <m/>
    <m/>
    <n v="1"/>
    <n v="6"/>
    <n v="6"/>
    <n v="6"/>
    <m/>
    <m/>
    <m/>
    <m/>
    <m/>
    <s v="July 2025"/>
    <m/>
    <b v="1"/>
  </r>
  <r>
    <x v="546"/>
    <s v="TV Socket"/>
    <x v="5"/>
    <x v="0"/>
    <x v="6"/>
    <m/>
    <m/>
    <m/>
    <m/>
    <m/>
    <m/>
    <n v="1"/>
    <n v="15"/>
    <n v="15"/>
    <n v="15"/>
    <m/>
    <m/>
    <m/>
    <m/>
    <m/>
    <s v="July 2025"/>
    <m/>
    <b v="1"/>
  </r>
  <r>
    <x v="547"/>
    <s v="13 D Socket"/>
    <x v="5"/>
    <x v="0"/>
    <x v="6"/>
    <m/>
    <m/>
    <m/>
    <m/>
    <m/>
    <m/>
    <n v="1"/>
    <n v="40"/>
    <n v="40"/>
    <n v="40"/>
    <m/>
    <m/>
    <m/>
    <m/>
    <m/>
    <s v="July 2025"/>
    <m/>
    <b v="1"/>
  </r>
  <r>
    <x v="548"/>
    <s v="2 Pole 13v"/>
    <x v="5"/>
    <x v="0"/>
    <x v="6"/>
    <m/>
    <m/>
    <m/>
    <m/>
    <m/>
    <m/>
    <n v="1"/>
    <n v="40"/>
    <n v="40"/>
    <n v="40"/>
    <m/>
    <m/>
    <m/>
    <m/>
    <m/>
    <s v="July 2025"/>
    <m/>
    <b v="1"/>
  </r>
  <r>
    <x v="549"/>
    <s v="M / 13v"/>
    <x v="5"/>
    <x v="0"/>
    <x v="6"/>
    <m/>
    <m/>
    <m/>
    <m/>
    <m/>
    <m/>
    <n v="1"/>
    <n v="20"/>
    <n v="20"/>
    <n v="20"/>
    <m/>
    <m/>
    <m/>
    <m/>
    <m/>
    <s v="July 2025"/>
    <m/>
    <b v="1"/>
  </r>
  <r>
    <x v="550"/>
    <s v="Stran"/>
    <x v="5"/>
    <x v="0"/>
    <x v="6"/>
    <m/>
    <m/>
    <m/>
    <m/>
    <m/>
    <m/>
    <n v="1"/>
    <n v="10"/>
    <n v="10"/>
    <n v="10"/>
    <m/>
    <m/>
    <m/>
    <m/>
    <m/>
    <s v="July 2025"/>
    <m/>
    <b v="1"/>
  </r>
  <r>
    <x v="551"/>
    <s v="Clamp"/>
    <x v="5"/>
    <x v="0"/>
    <x v="6"/>
    <m/>
    <m/>
    <m/>
    <m/>
    <m/>
    <m/>
    <n v="1"/>
    <n v="90"/>
    <n v="90"/>
    <n v="90"/>
    <m/>
    <m/>
    <m/>
    <m/>
    <m/>
    <s v="July 2025"/>
    <m/>
    <b v="1"/>
  </r>
  <r>
    <x v="552"/>
    <s v="Earth Rod"/>
    <x v="5"/>
    <x v="0"/>
    <x v="6"/>
    <m/>
    <m/>
    <m/>
    <m/>
    <m/>
    <m/>
    <n v="1"/>
    <n v="130"/>
    <n v="130"/>
    <n v="130"/>
    <m/>
    <m/>
    <m/>
    <m/>
    <m/>
    <s v="July 2025"/>
    <m/>
    <b v="1"/>
  </r>
  <r>
    <x v="553"/>
    <s v="Angle"/>
    <x v="5"/>
    <x v="0"/>
    <x v="6"/>
    <m/>
    <m/>
    <m/>
    <m/>
    <m/>
    <m/>
    <n v="1"/>
    <n v="9"/>
    <n v="9"/>
    <n v="9"/>
    <m/>
    <m/>
    <m/>
    <m/>
    <m/>
    <s v="July 2025"/>
    <m/>
    <b v="1"/>
  </r>
  <r>
    <x v="554"/>
    <s v="Sockets"/>
    <x v="5"/>
    <x v="0"/>
    <x v="6"/>
    <m/>
    <m/>
    <m/>
    <m/>
    <m/>
    <m/>
    <n v="6"/>
    <n v="40"/>
    <n v="240"/>
    <n v="240"/>
    <m/>
    <m/>
    <m/>
    <m/>
    <m/>
    <s v="July 2025"/>
    <m/>
    <b v="1"/>
  </r>
  <r>
    <x v="555"/>
    <s v="3 Gun Switch"/>
    <x v="5"/>
    <x v="0"/>
    <x v="6"/>
    <m/>
    <m/>
    <m/>
    <m/>
    <m/>
    <m/>
    <n v="1"/>
    <n v="20"/>
    <n v="20"/>
    <n v="20"/>
    <m/>
    <m/>
    <m/>
    <m/>
    <m/>
    <s v="July 2025"/>
    <m/>
    <b v="1"/>
  </r>
  <r>
    <x v="556"/>
    <s v="2 Gun Switch "/>
    <x v="5"/>
    <x v="0"/>
    <x v="6"/>
    <m/>
    <m/>
    <m/>
    <m/>
    <m/>
    <m/>
    <n v="1"/>
    <n v="18"/>
    <n v="18"/>
    <n v="18"/>
    <m/>
    <m/>
    <m/>
    <m/>
    <m/>
    <s v="July 2025"/>
    <m/>
    <b v="1"/>
  </r>
  <r>
    <x v="557"/>
    <s v="1 Gun Switch"/>
    <x v="5"/>
    <x v="0"/>
    <x v="6"/>
    <m/>
    <m/>
    <m/>
    <m/>
    <m/>
    <m/>
    <n v="3"/>
    <n v="15"/>
    <n v="45"/>
    <n v="45"/>
    <m/>
    <m/>
    <m/>
    <m/>
    <m/>
    <s v="July 2025"/>
    <m/>
    <b v="1"/>
  </r>
  <r>
    <x v="558"/>
    <s v="Panel Lamps 6 W"/>
    <x v="5"/>
    <x v="0"/>
    <x v="6"/>
    <m/>
    <m/>
    <m/>
    <m/>
    <m/>
    <m/>
    <n v="3"/>
    <n v="35"/>
    <n v="105"/>
    <n v="105"/>
    <m/>
    <m/>
    <m/>
    <m/>
    <m/>
    <s v="July 2025"/>
    <m/>
    <b v="1"/>
  </r>
  <r>
    <x v="559"/>
    <s v="Panel lamps 12 W"/>
    <x v="5"/>
    <x v="0"/>
    <x v="6"/>
    <m/>
    <m/>
    <m/>
    <m/>
    <m/>
    <m/>
    <n v="6"/>
    <n v="55"/>
    <n v="330"/>
    <n v="330"/>
    <m/>
    <m/>
    <m/>
    <m/>
    <m/>
    <s v="July 2025"/>
    <m/>
    <b v="1"/>
  </r>
  <r>
    <x v="560"/>
    <s v="Lamp 150W"/>
    <x v="5"/>
    <x v="0"/>
    <x v="6"/>
    <m/>
    <m/>
    <m/>
    <m/>
    <m/>
    <m/>
    <n v="1"/>
    <n v="450"/>
    <n v="450"/>
    <n v="450"/>
    <m/>
    <m/>
    <m/>
    <m/>
    <m/>
    <s v="July 2025"/>
    <m/>
    <b v="1"/>
  </r>
  <r>
    <x v="561"/>
    <s v="Screws "/>
    <x v="5"/>
    <x v="0"/>
    <x v="6"/>
    <m/>
    <m/>
    <m/>
    <m/>
    <m/>
    <m/>
    <n v="2"/>
    <n v="30"/>
    <n v="60"/>
    <n v="60"/>
    <m/>
    <m/>
    <m/>
    <m/>
    <m/>
    <s v="July 2025"/>
    <m/>
    <b v="1"/>
  </r>
  <r>
    <x v="562"/>
    <s v="4mm Cable"/>
    <x v="5"/>
    <x v="0"/>
    <x v="6"/>
    <m/>
    <m/>
    <m/>
    <m/>
    <m/>
    <m/>
    <n v="8"/>
    <n v="20"/>
    <n v="160"/>
    <n v="160"/>
    <m/>
    <m/>
    <m/>
    <m/>
    <m/>
    <s v="July 2025"/>
    <m/>
    <b v="1"/>
  </r>
  <r>
    <x v="563"/>
    <s v="Ceiling Fan"/>
    <x v="5"/>
    <x v="0"/>
    <x v="6"/>
    <m/>
    <m/>
    <m/>
    <m/>
    <m/>
    <m/>
    <n v="10"/>
    <n v="500"/>
    <n v="5000"/>
    <n v="5000"/>
    <m/>
    <m/>
    <m/>
    <m/>
    <m/>
    <s v="July 2025"/>
    <m/>
    <b v="1"/>
  </r>
  <r>
    <x v="564"/>
    <s v="Sawdust "/>
    <x v="5"/>
    <x v="0"/>
    <x v="6"/>
    <m/>
    <m/>
    <m/>
    <m/>
    <m/>
    <m/>
    <n v="1"/>
    <n v="80"/>
    <n v="80"/>
    <n v="80"/>
    <m/>
    <m/>
    <m/>
    <m/>
    <m/>
    <s v="July 2025"/>
    <m/>
    <b v="1"/>
  </r>
  <r>
    <x v="565"/>
    <s v="PVC Tee 2”"/>
    <x v="5"/>
    <x v="0"/>
    <x v="6"/>
    <m/>
    <m/>
    <m/>
    <m/>
    <m/>
    <m/>
    <n v="1"/>
    <n v="15"/>
    <n v="15"/>
    <n v="15"/>
    <m/>
    <m/>
    <m/>
    <m/>
    <m/>
    <s v="July 2025"/>
    <m/>
    <b v="1"/>
  </r>
  <r>
    <x v="566"/>
    <s v="Plumber - Labor"/>
    <x v="5"/>
    <x v="0"/>
    <x v="6"/>
    <m/>
    <m/>
    <m/>
    <m/>
    <m/>
    <m/>
    <n v="1"/>
    <n v="500"/>
    <n v="500"/>
    <n v="500"/>
    <m/>
    <m/>
    <m/>
    <m/>
    <m/>
    <s v="July 2025"/>
    <m/>
    <b v="1"/>
  </r>
  <r>
    <x v="567"/>
    <s v="Silicon Seal"/>
    <x v="5"/>
    <x v="0"/>
    <x v="6"/>
    <m/>
    <m/>
    <m/>
    <m/>
    <m/>
    <m/>
    <n v="2"/>
    <n v="30"/>
    <n v="60"/>
    <n v="60"/>
    <m/>
    <m/>
    <m/>
    <m/>
    <m/>
    <s v="July 2025"/>
    <m/>
    <b v="1"/>
  </r>
  <r>
    <x v="568"/>
    <s v="S 100 Glue"/>
    <x v="5"/>
    <x v="0"/>
    <x v="6"/>
    <m/>
    <m/>
    <m/>
    <m/>
    <m/>
    <m/>
    <n v="2"/>
    <n v="15"/>
    <n v="30"/>
    <n v="30"/>
    <m/>
    <m/>
    <m/>
    <m/>
    <m/>
    <s v="July 2025"/>
    <m/>
    <b v="1"/>
  </r>
  <r>
    <x v="569"/>
    <s v="Basin Tap"/>
    <x v="5"/>
    <x v="0"/>
    <x v="6"/>
    <m/>
    <m/>
    <m/>
    <m/>
    <m/>
    <m/>
    <n v="1"/>
    <n v="120"/>
    <n v="120"/>
    <n v="120"/>
    <m/>
    <m/>
    <m/>
    <m/>
    <m/>
    <s v="July 2025"/>
    <m/>
    <b v="1"/>
  </r>
  <r>
    <x v="570"/>
    <s v="Pipe 2”"/>
    <x v="5"/>
    <x v="0"/>
    <x v="6"/>
    <m/>
    <m/>
    <m/>
    <m/>
    <m/>
    <m/>
    <n v="7"/>
    <n v="68"/>
    <n v="476"/>
    <n v="476"/>
    <m/>
    <m/>
    <m/>
    <m/>
    <m/>
    <s v="July 2025"/>
    <m/>
    <b v="1"/>
  </r>
  <r>
    <x v="571"/>
    <s v="PVC Elbow 2”x45"/>
    <x v="5"/>
    <x v="0"/>
    <x v="6"/>
    <m/>
    <m/>
    <m/>
    <m/>
    <m/>
    <m/>
    <n v="12"/>
    <n v="7"/>
    <n v="84"/>
    <n v="84"/>
    <m/>
    <m/>
    <m/>
    <m/>
    <m/>
    <s v="July 2025"/>
    <m/>
    <b v="1"/>
  </r>
  <r>
    <x v="572"/>
    <s v="PVC Elbow 2”"/>
    <x v="5"/>
    <x v="0"/>
    <x v="6"/>
    <m/>
    <m/>
    <m/>
    <m/>
    <m/>
    <m/>
    <n v="16"/>
    <n v="8"/>
    <n v="128"/>
    <n v="128"/>
    <m/>
    <m/>
    <m/>
    <m/>
    <m/>
    <s v="July 2025"/>
    <m/>
    <b v="1"/>
  </r>
  <r>
    <x v="573"/>
    <s v="Sprayer - Labor "/>
    <x v="5"/>
    <x v="0"/>
    <x v="6"/>
    <m/>
    <m/>
    <m/>
    <m/>
    <m/>
    <m/>
    <n v="1"/>
    <n v="300"/>
    <n v="300"/>
    <n v="300"/>
    <m/>
    <m/>
    <m/>
    <m/>
    <m/>
    <s v="July 2025"/>
    <m/>
    <b v="1"/>
  </r>
  <r>
    <x v="574"/>
    <s v="Thinner "/>
    <x v="5"/>
    <x v="0"/>
    <x v="6"/>
    <m/>
    <m/>
    <m/>
    <m/>
    <m/>
    <m/>
    <n v="1"/>
    <n v="140"/>
    <n v="140"/>
    <n v="140"/>
    <m/>
    <m/>
    <m/>
    <m/>
    <m/>
    <s v="July 2025"/>
    <m/>
    <b v="1"/>
  </r>
  <r>
    <x v="575"/>
    <s v="Lacker "/>
    <x v="5"/>
    <x v="0"/>
    <x v="6"/>
    <m/>
    <m/>
    <m/>
    <m/>
    <m/>
    <m/>
    <n v="2"/>
    <n v="300"/>
    <n v="600"/>
    <n v="600"/>
    <m/>
    <m/>
    <m/>
    <m/>
    <m/>
    <s v="July 2025"/>
    <m/>
    <b v="1"/>
  </r>
  <r>
    <x v="576"/>
    <s v="2L Puttyfiller"/>
    <x v="5"/>
    <x v="0"/>
    <x v="6"/>
    <m/>
    <m/>
    <m/>
    <m/>
    <m/>
    <m/>
    <n v="2"/>
    <n v="30"/>
    <n v="60"/>
    <n v="60"/>
    <m/>
    <m/>
    <m/>
    <m/>
    <m/>
    <s v="July 2025"/>
    <m/>
    <b v="1"/>
  </r>
  <r>
    <x v="577"/>
    <s v="Sunpaper"/>
    <x v="5"/>
    <x v="0"/>
    <x v="6"/>
    <m/>
    <m/>
    <m/>
    <m/>
    <m/>
    <m/>
    <n v="3"/>
    <n v="10"/>
    <n v="30"/>
    <n v="30"/>
    <m/>
    <m/>
    <m/>
    <m/>
    <m/>
    <s v="July 2025"/>
    <m/>
    <b v="1"/>
  </r>
  <r>
    <x v="578"/>
    <s v="10L Layland Emulsion"/>
    <x v="5"/>
    <x v="0"/>
    <x v="6"/>
    <m/>
    <m/>
    <m/>
    <m/>
    <m/>
    <m/>
    <n v="1"/>
    <n v="250"/>
    <n v="250"/>
    <n v="250"/>
    <m/>
    <m/>
    <m/>
    <m/>
    <m/>
    <s v="July 2025"/>
    <m/>
    <b v="1"/>
  </r>
  <r>
    <x v="579"/>
    <s v="20L Layland Emulsion"/>
    <x v="5"/>
    <x v="0"/>
    <x v="6"/>
    <m/>
    <m/>
    <m/>
    <m/>
    <m/>
    <m/>
    <n v="1"/>
    <n v="450"/>
    <n v="450"/>
    <n v="450"/>
    <m/>
    <m/>
    <m/>
    <m/>
    <m/>
    <s v="July 2025"/>
    <m/>
    <b v="1"/>
  </r>
  <r>
    <x v="580"/>
    <s v="Tiles "/>
    <x v="5"/>
    <x v="0"/>
    <x v="6"/>
    <m/>
    <m/>
    <m/>
    <m/>
    <m/>
    <m/>
    <n v="2"/>
    <n v="110"/>
    <n v="220"/>
    <n v="220"/>
    <m/>
    <m/>
    <m/>
    <m/>
    <m/>
    <s v="July 2025"/>
    <m/>
    <b v="1"/>
  </r>
  <r>
    <x v="581"/>
    <s v="Floor Drain"/>
    <x v="5"/>
    <x v="0"/>
    <x v="6"/>
    <m/>
    <m/>
    <m/>
    <m/>
    <m/>
    <m/>
    <n v="1"/>
    <n v="20"/>
    <n v="20"/>
    <n v="20"/>
    <m/>
    <m/>
    <m/>
    <m/>
    <m/>
    <s v="July 2025"/>
    <m/>
    <b v="1"/>
  </r>
  <r>
    <x v="582"/>
    <s v="Tiles Delivery"/>
    <x v="5"/>
    <x v="0"/>
    <x v="6"/>
    <m/>
    <m/>
    <m/>
    <m/>
    <m/>
    <m/>
    <n v="1"/>
    <n v="50"/>
    <n v="50"/>
    <n v="50"/>
    <m/>
    <m/>
    <m/>
    <m/>
    <m/>
    <s v="July 2025"/>
    <m/>
    <b v="1"/>
  </r>
  <r>
    <x v="583"/>
    <s v="Tiles "/>
    <x v="5"/>
    <x v="0"/>
    <x v="6"/>
    <m/>
    <m/>
    <m/>
    <m/>
    <m/>
    <m/>
    <n v="4"/>
    <n v="115"/>
    <n v="460"/>
    <n v="460"/>
    <m/>
    <m/>
    <m/>
    <m/>
    <m/>
    <s v="July 2025"/>
    <m/>
    <b v="1"/>
  </r>
  <r>
    <x v="584"/>
    <s v="Carpenter - Labor "/>
    <x v="5"/>
    <x v="0"/>
    <x v="6"/>
    <m/>
    <m/>
    <m/>
    <m/>
    <m/>
    <m/>
    <n v="1"/>
    <n v="300"/>
    <n v="300"/>
    <n v="300"/>
    <m/>
    <m/>
    <m/>
    <m/>
    <m/>
    <s v="July 2025"/>
    <m/>
    <b v="1"/>
  </r>
  <r>
    <x v="585"/>
    <s v="Nails "/>
    <x v="5"/>
    <x v="0"/>
    <x v="6"/>
    <m/>
    <m/>
    <m/>
    <m/>
    <m/>
    <m/>
    <n v="1"/>
    <n v="8"/>
    <n v="8"/>
    <n v="8"/>
    <m/>
    <m/>
    <m/>
    <m/>
    <m/>
    <s v="July 2025"/>
    <m/>
    <b v="1"/>
  </r>
  <r>
    <x v="586"/>
    <s v="Fuel - Farm Rounds "/>
    <x v="0"/>
    <x v="0"/>
    <x v="2"/>
    <m/>
    <m/>
    <m/>
    <m/>
    <m/>
    <s v="Fuel/Lubricants"/>
    <n v="1"/>
    <n v="1200"/>
    <n v="1200"/>
    <n v="1200"/>
    <m/>
    <m/>
    <m/>
    <m/>
    <m/>
    <s v="June 2025"/>
    <m/>
    <b v="1"/>
  </r>
  <r>
    <x v="587"/>
    <s v="Tei - Salary"/>
    <x v="0"/>
    <x v="0"/>
    <x v="3"/>
    <m/>
    <m/>
    <m/>
    <m/>
    <m/>
    <s v="Salaries"/>
    <n v="1"/>
    <n v="4000"/>
    <n v="4000"/>
    <n v="4000"/>
    <m/>
    <m/>
    <m/>
    <m/>
    <m/>
    <s v="June 2025"/>
    <m/>
    <b v="1"/>
  </r>
  <r>
    <x v="588"/>
    <s v="Richard - Salary for June "/>
    <x v="0"/>
    <x v="0"/>
    <x v="3"/>
    <m/>
    <m/>
    <m/>
    <m/>
    <m/>
    <s v="Salaries"/>
    <n v="1"/>
    <n v="800"/>
    <n v="800"/>
    <n v="800"/>
    <m/>
    <m/>
    <m/>
    <m/>
    <m/>
    <s v="June 2025"/>
    <m/>
    <b v="1"/>
  </r>
  <r>
    <x v="589"/>
    <s v="Sawdust "/>
    <x v="0"/>
    <x v="0"/>
    <x v="2"/>
    <m/>
    <m/>
    <m/>
    <m/>
    <m/>
    <s v="Sawdust"/>
    <n v="1"/>
    <n v="50"/>
    <n v="50"/>
    <n v="50"/>
    <m/>
    <m/>
    <m/>
    <m/>
    <m/>
    <s v="June 2025"/>
    <m/>
    <b v="1"/>
  </r>
  <r>
    <x v="590"/>
    <s v="Carpenter - Labor"/>
    <x v="5"/>
    <x v="0"/>
    <x v="6"/>
    <m/>
    <m/>
    <m/>
    <m/>
    <m/>
    <m/>
    <n v="1"/>
    <n v="2000"/>
    <n v="2000"/>
    <n v="2000"/>
    <m/>
    <m/>
    <m/>
    <m/>
    <m/>
    <s v="June 2025"/>
    <m/>
    <b v="1"/>
  </r>
  <r>
    <x v="591"/>
    <s v="Glassman - Labor "/>
    <x v="5"/>
    <x v="0"/>
    <x v="6"/>
    <m/>
    <m/>
    <m/>
    <m/>
    <m/>
    <m/>
    <n v="1"/>
    <n v="200"/>
    <n v="200"/>
    <n v="200"/>
    <m/>
    <m/>
    <m/>
    <m/>
    <m/>
    <s v="June 2025"/>
    <m/>
    <b v="1"/>
  </r>
  <r>
    <x v="592"/>
    <s v="Sliding Glass Materials "/>
    <x v="5"/>
    <x v="0"/>
    <x v="6"/>
    <m/>
    <m/>
    <m/>
    <m/>
    <m/>
    <m/>
    <n v="1"/>
    <n v="1250"/>
    <n v="1250"/>
    <n v="1250"/>
    <m/>
    <m/>
    <m/>
    <m/>
    <m/>
    <s v="June 2025"/>
    <m/>
    <b v="1"/>
  </r>
  <r>
    <x v="593"/>
    <s v="Oil Paint"/>
    <x v="5"/>
    <x v="0"/>
    <x v="6"/>
    <m/>
    <m/>
    <m/>
    <m/>
    <m/>
    <m/>
    <n v="1"/>
    <n v="200"/>
    <n v="200"/>
    <n v="200"/>
    <m/>
    <m/>
    <m/>
    <m/>
    <m/>
    <s v="June 2025"/>
    <m/>
    <b v="1"/>
  </r>
  <r>
    <x v="594"/>
    <s v="Buttons "/>
    <x v="5"/>
    <x v="0"/>
    <x v="6"/>
    <m/>
    <m/>
    <m/>
    <m/>
    <m/>
    <m/>
    <n v="5"/>
    <n v="10"/>
    <n v="50"/>
    <n v="50"/>
    <m/>
    <m/>
    <m/>
    <m/>
    <m/>
    <s v="June 2025"/>
    <m/>
    <b v="1"/>
  </r>
  <r>
    <x v="595"/>
    <s v="Masking Tape"/>
    <x v="5"/>
    <x v="0"/>
    <x v="6"/>
    <m/>
    <m/>
    <m/>
    <m/>
    <m/>
    <m/>
    <n v="1"/>
    <n v="20"/>
    <n v="20"/>
    <n v="20"/>
    <m/>
    <m/>
    <m/>
    <m/>
    <m/>
    <s v="June 2025"/>
    <m/>
    <b v="1"/>
  </r>
  <r>
    <x v="596"/>
    <s v="Thinner"/>
    <x v="5"/>
    <x v="0"/>
    <x v="6"/>
    <m/>
    <m/>
    <m/>
    <m/>
    <m/>
    <m/>
    <n v="1"/>
    <n v="65"/>
    <n v="65"/>
    <n v="65"/>
    <m/>
    <m/>
    <m/>
    <m/>
    <m/>
    <s v="June 2025"/>
    <m/>
    <b v="1"/>
  </r>
  <r>
    <x v="597"/>
    <s v="Roller "/>
    <x v="5"/>
    <x v="0"/>
    <x v="6"/>
    <m/>
    <m/>
    <m/>
    <m/>
    <m/>
    <m/>
    <n v="1"/>
    <n v="25"/>
    <n v="25"/>
    <n v="25"/>
    <m/>
    <m/>
    <m/>
    <m/>
    <m/>
    <s v="June 2025"/>
    <m/>
    <b v="1"/>
  </r>
  <r>
    <x v="598"/>
    <s v="Brush"/>
    <x v="5"/>
    <x v="0"/>
    <x v="6"/>
    <m/>
    <m/>
    <m/>
    <m/>
    <m/>
    <m/>
    <n v="1"/>
    <n v="15"/>
    <n v="15"/>
    <n v="15"/>
    <m/>
    <m/>
    <m/>
    <m/>
    <m/>
    <s v="June 2025"/>
    <m/>
    <b v="1"/>
  </r>
  <r>
    <x v="599"/>
    <s v="Nails 1 1/2”"/>
    <x v="5"/>
    <x v="0"/>
    <x v="6"/>
    <m/>
    <m/>
    <m/>
    <m/>
    <m/>
    <m/>
    <n v="1"/>
    <n v="15"/>
    <n v="15"/>
    <n v="15"/>
    <m/>
    <m/>
    <m/>
    <m/>
    <m/>
    <s v="June 2025"/>
    <m/>
    <b v="1"/>
  </r>
  <r>
    <x v="600"/>
    <s v="Nails 1”"/>
    <x v="5"/>
    <x v="0"/>
    <x v="6"/>
    <m/>
    <m/>
    <m/>
    <m/>
    <m/>
    <m/>
    <n v="1"/>
    <n v="15"/>
    <n v="15"/>
    <n v="15"/>
    <m/>
    <m/>
    <m/>
    <m/>
    <m/>
    <s v="June 2025"/>
    <m/>
    <b v="1"/>
  </r>
  <r>
    <x v="601"/>
    <s v="Net"/>
    <x v="5"/>
    <x v="0"/>
    <x v="6"/>
    <m/>
    <m/>
    <m/>
    <m/>
    <m/>
    <m/>
    <n v="1"/>
    <n v="180"/>
    <n v="180"/>
    <n v="180"/>
    <m/>
    <m/>
    <m/>
    <m/>
    <m/>
    <s v="June 2025"/>
    <m/>
    <b v="1"/>
  </r>
  <r>
    <x v="602"/>
    <s v="4 Blade Frame "/>
    <x v="5"/>
    <x v="0"/>
    <x v="6"/>
    <m/>
    <m/>
    <m/>
    <m/>
    <m/>
    <m/>
    <n v="2"/>
    <n v="40"/>
    <n v="80"/>
    <n v="80"/>
    <m/>
    <m/>
    <m/>
    <m/>
    <m/>
    <s v="June 2025"/>
    <m/>
    <b v="1"/>
  </r>
  <r>
    <x v="603"/>
    <s v="8 Blade Frame"/>
    <x v="5"/>
    <x v="0"/>
    <x v="6"/>
    <m/>
    <m/>
    <m/>
    <m/>
    <m/>
    <m/>
    <n v="6"/>
    <n v="50"/>
    <n v="300"/>
    <n v="300"/>
    <m/>
    <m/>
    <m/>
    <m/>
    <m/>
    <s v="June 2025"/>
    <m/>
    <b v="1"/>
  </r>
  <r>
    <x v="604"/>
    <s v="Louvre Blades Tinted 3”"/>
    <x v="5"/>
    <x v="0"/>
    <x v="6"/>
    <m/>
    <m/>
    <m/>
    <m/>
    <m/>
    <m/>
    <n v="16"/>
    <n v="25"/>
    <n v="400"/>
    <n v="400"/>
    <m/>
    <m/>
    <m/>
    <m/>
    <m/>
    <s v="June 2025"/>
    <m/>
    <b v="1"/>
  </r>
  <r>
    <x v="605"/>
    <s v="Louvre Blades Tinted 2&quot;"/>
    <x v="5"/>
    <x v="0"/>
    <x v="6"/>
    <m/>
    <m/>
    <m/>
    <m/>
    <m/>
    <m/>
    <n v="1"/>
    <n v="750"/>
    <n v="750"/>
    <n v="750"/>
    <m/>
    <m/>
    <m/>
    <m/>
    <m/>
    <s v="June 2025"/>
    <m/>
    <b v="1"/>
  </r>
  <r>
    <x v="606"/>
    <s v="Postmortem "/>
    <x v="2"/>
    <x v="1"/>
    <x v="1"/>
    <m/>
    <s v="Biosecurity"/>
    <m/>
    <m/>
    <m/>
    <m/>
    <n v="1"/>
    <n v="50"/>
    <n v="50"/>
    <n v="50"/>
    <m/>
    <m/>
    <m/>
    <m/>
    <m/>
    <s v="June 2025"/>
    <m/>
    <b v="1"/>
  </r>
  <r>
    <x v="607"/>
    <s v="Carpenter - Labor "/>
    <x v="5"/>
    <x v="0"/>
    <x v="6"/>
    <m/>
    <m/>
    <m/>
    <m/>
    <m/>
    <m/>
    <n v="1"/>
    <n v="200"/>
    <n v="200"/>
    <n v="200"/>
    <m/>
    <m/>
    <m/>
    <m/>
    <m/>
    <s v="June 2025"/>
    <m/>
    <b v="1"/>
  </r>
  <r>
    <x v="608"/>
    <s v="Fuel - Gen"/>
    <x v="0"/>
    <x v="0"/>
    <x v="2"/>
    <m/>
    <m/>
    <m/>
    <m/>
    <m/>
    <s v="Fuel/Lubricants"/>
    <n v="1"/>
    <n v="300"/>
    <n v="300"/>
    <n v="300"/>
    <m/>
    <m/>
    <m/>
    <m/>
    <m/>
    <s v="June 2025"/>
    <m/>
    <b v="1"/>
  </r>
  <r>
    <x v="609"/>
    <s v="Koudijs Grower Mash"/>
    <x v="2"/>
    <x v="1"/>
    <x v="1"/>
    <m/>
    <m/>
    <m/>
    <m/>
    <m/>
    <m/>
    <n v="5"/>
    <n v="415"/>
    <n v="2075"/>
    <n v="2075"/>
    <m/>
    <m/>
    <m/>
    <m/>
    <m/>
    <s v="June 2025"/>
    <m/>
    <b v="1"/>
  </r>
  <r>
    <x v="610"/>
    <s v="Feed Delivery From Nsawam"/>
    <x v="0"/>
    <x v="0"/>
    <x v="2"/>
    <m/>
    <m/>
    <m/>
    <m/>
    <m/>
    <s v="Transportation"/>
    <n v="1"/>
    <n v="400"/>
    <n v="400"/>
    <n v="400"/>
    <m/>
    <m/>
    <m/>
    <m/>
    <m/>
    <s v="June 2025"/>
    <m/>
    <b v="1"/>
  </r>
  <r>
    <x v="611"/>
    <s v="Sankofa Layer Mash"/>
    <x v="3"/>
    <x v="1"/>
    <x v="1"/>
    <m/>
    <s v="Feed purchase"/>
    <m/>
    <m/>
    <m/>
    <m/>
    <n v="32"/>
    <n v="390"/>
    <n v="12480"/>
    <n v="12480"/>
    <m/>
    <m/>
    <m/>
    <m/>
    <m/>
    <s v="June 2025"/>
    <m/>
    <b v="1"/>
  </r>
  <r>
    <x v="612"/>
    <s v="Sankofa Layer Mash"/>
    <x v="4"/>
    <x v="1"/>
    <x v="1"/>
    <m/>
    <s v="Feed purchase"/>
    <m/>
    <m/>
    <m/>
    <m/>
    <n v="15"/>
    <n v="390"/>
    <n v="5850"/>
    <n v="5850"/>
    <m/>
    <m/>
    <m/>
    <m/>
    <m/>
    <s v="June 2025"/>
    <m/>
    <b v="1"/>
  </r>
  <r>
    <x v="613"/>
    <s v="Doors and Panels Delivery"/>
    <x v="5"/>
    <x v="0"/>
    <x v="6"/>
    <m/>
    <m/>
    <m/>
    <m/>
    <m/>
    <m/>
    <n v="1"/>
    <n v="60"/>
    <n v="60"/>
    <n v="60"/>
    <m/>
    <m/>
    <m/>
    <m/>
    <m/>
    <s v="June 2025"/>
    <m/>
    <b v="1"/>
  </r>
  <r>
    <x v="614"/>
    <s v="Plumber - Labor"/>
    <x v="5"/>
    <x v="0"/>
    <x v="6"/>
    <m/>
    <m/>
    <m/>
    <m/>
    <m/>
    <m/>
    <n v="1"/>
    <n v="600"/>
    <n v="600"/>
    <n v="600"/>
    <m/>
    <m/>
    <m/>
    <m/>
    <m/>
    <s v="June 2025"/>
    <m/>
    <b v="1"/>
  </r>
  <r>
    <x v="615"/>
    <s v="Pipes and Fittings "/>
    <x v="5"/>
    <x v="0"/>
    <x v="6"/>
    <m/>
    <m/>
    <m/>
    <m/>
    <m/>
    <m/>
    <n v="1"/>
    <n v="1160"/>
    <n v="1160"/>
    <n v="1160"/>
    <m/>
    <m/>
    <m/>
    <m/>
    <m/>
    <s v="June 2025"/>
    <m/>
    <b v="1"/>
  </r>
  <r>
    <x v="616"/>
    <s v="Basin Tap 1/2"/>
    <x v="5"/>
    <x v="0"/>
    <x v="6"/>
    <m/>
    <m/>
    <m/>
    <m/>
    <m/>
    <m/>
    <n v="1"/>
    <n v="80"/>
    <n v="80"/>
    <n v="80"/>
    <m/>
    <m/>
    <m/>
    <m/>
    <m/>
    <s v="June 2025"/>
    <m/>
    <b v="1"/>
  </r>
  <r>
    <x v="617"/>
    <s v="Chrome Wall Tap"/>
    <x v="5"/>
    <x v="0"/>
    <x v="6"/>
    <m/>
    <m/>
    <m/>
    <m/>
    <m/>
    <m/>
    <n v="1"/>
    <n v="60"/>
    <n v="60"/>
    <n v="60"/>
    <m/>
    <m/>
    <m/>
    <m/>
    <m/>
    <s v="June 2025"/>
    <m/>
    <b v="1"/>
  </r>
  <r>
    <x v="618"/>
    <s v="Shower Arm"/>
    <x v="5"/>
    <x v="0"/>
    <x v="6"/>
    <m/>
    <m/>
    <m/>
    <m/>
    <m/>
    <m/>
    <n v="1"/>
    <n v="100"/>
    <n v="100"/>
    <n v="100"/>
    <m/>
    <m/>
    <m/>
    <m/>
    <m/>
    <s v="June 2025"/>
    <m/>
    <b v="1"/>
  </r>
  <r>
    <x v="619"/>
    <s v="W/C Complete"/>
    <x v="5"/>
    <x v="0"/>
    <x v="6"/>
    <m/>
    <m/>
    <m/>
    <m/>
    <m/>
    <m/>
    <n v="1"/>
    <n v="1200"/>
    <n v="1200"/>
    <n v="1200"/>
    <m/>
    <m/>
    <m/>
    <m/>
    <m/>
    <s v="June 2025"/>
    <m/>
    <b v="1"/>
  </r>
  <r>
    <x v="620"/>
    <s v="Sawdust "/>
    <x v="0"/>
    <x v="0"/>
    <x v="2"/>
    <m/>
    <m/>
    <m/>
    <m/>
    <m/>
    <s v="Sawdust"/>
    <n v="1"/>
    <n v="75"/>
    <n v="75"/>
    <n v="75"/>
    <m/>
    <m/>
    <m/>
    <m/>
    <m/>
    <s v="June 2025"/>
    <m/>
    <b v="1"/>
  </r>
  <r>
    <x v="621"/>
    <s v="Carpenter - Labor "/>
    <x v="5"/>
    <x v="0"/>
    <x v="6"/>
    <m/>
    <m/>
    <m/>
    <m/>
    <m/>
    <m/>
    <n v="1"/>
    <n v="300"/>
    <n v="300"/>
    <n v="300"/>
    <m/>
    <m/>
    <m/>
    <m/>
    <m/>
    <s v="June 2025"/>
    <m/>
    <b v="1"/>
  </r>
  <r>
    <x v="622"/>
    <s v="Rat Killer "/>
    <x v="0"/>
    <x v="0"/>
    <x v="0"/>
    <m/>
    <s v="Biosecurity"/>
    <m/>
    <m/>
    <m/>
    <m/>
    <n v="4"/>
    <n v="10"/>
    <n v="40"/>
    <n v="40"/>
    <m/>
    <m/>
    <m/>
    <m/>
    <m/>
    <s v="June 2025"/>
    <m/>
    <b v="1"/>
  </r>
  <r>
    <x v="623"/>
    <s v="Panel Nails"/>
    <x v="5"/>
    <x v="0"/>
    <x v="6"/>
    <m/>
    <m/>
    <m/>
    <m/>
    <m/>
    <m/>
    <n v="1"/>
    <n v="30"/>
    <n v="30"/>
    <n v="30"/>
    <m/>
    <m/>
    <m/>
    <m/>
    <m/>
    <s v="June 2025"/>
    <m/>
    <b v="1"/>
  </r>
  <r>
    <x v="624"/>
    <s v="Hinches"/>
    <x v="5"/>
    <x v="0"/>
    <x v="6"/>
    <m/>
    <m/>
    <m/>
    <m/>
    <m/>
    <m/>
    <n v="4"/>
    <n v="30"/>
    <n v="120"/>
    <n v="120"/>
    <m/>
    <m/>
    <m/>
    <m/>
    <m/>
    <s v="June 2025"/>
    <m/>
    <b v="1"/>
  </r>
  <r>
    <x v="625"/>
    <s v="Door Locks - Washrooms "/>
    <x v="5"/>
    <x v="0"/>
    <x v="6"/>
    <m/>
    <m/>
    <m/>
    <m/>
    <m/>
    <m/>
    <n v="2"/>
    <n v="130"/>
    <n v="260"/>
    <n v="260"/>
    <m/>
    <m/>
    <m/>
    <m/>
    <m/>
    <s v="June 2025"/>
    <m/>
    <b v="1"/>
  </r>
  <r>
    <x v="626"/>
    <s v="Door locks - Main Doors"/>
    <x v="5"/>
    <x v="0"/>
    <x v="6"/>
    <m/>
    <m/>
    <m/>
    <m/>
    <m/>
    <m/>
    <n v="2"/>
    <n v="180"/>
    <n v="360"/>
    <n v="360"/>
    <m/>
    <m/>
    <m/>
    <m/>
    <m/>
    <s v="June 2025"/>
    <m/>
    <b v="1"/>
  </r>
  <r>
    <x v="627"/>
    <s v="Nwura Nwura "/>
    <x v="0"/>
    <x v="0"/>
    <x v="2"/>
    <m/>
    <m/>
    <m/>
    <m/>
    <m/>
    <s v="Cleaning/Disinfection"/>
    <n v="1"/>
    <n v="65"/>
    <n v="65"/>
    <n v="65"/>
    <m/>
    <m/>
    <m/>
    <m/>
    <m/>
    <s v="June 2025"/>
    <m/>
    <b v="1"/>
  </r>
  <r>
    <x v="628"/>
    <s v="Screws "/>
    <x v="5"/>
    <x v="0"/>
    <x v="6"/>
    <m/>
    <m/>
    <m/>
    <m/>
    <m/>
    <m/>
    <n v="1"/>
    <n v="40"/>
    <n v="40"/>
    <n v="40"/>
    <m/>
    <m/>
    <m/>
    <m/>
    <m/>
    <s v="June 2025"/>
    <m/>
    <b v="1"/>
  </r>
  <r>
    <x v="629"/>
    <s v="Panel"/>
    <x v="5"/>
    <x v="0"/>
    <x v="6"/>
    <m/>
    <m/>
    <m/>
    <m/>
    <m/>
    <m/>
    <n v="4"/>
    <n v="360"/>
    <n v="1440"/>
    <n v="1440"/>
    <m/>
    <m/>
    <m/>
    <m/>
    <m/>
    <s v="June 2025"/>
    <m/>
    <b v="1"/>
  </r>
  <r>
    <x v="630"/>
    <s v="Doors"/>
    <x v="5"/>
    <x v="0"/>
    <x v="6"/>
    <m/>
    <m/>
    <m/>
    <m/>
    <m/>
    <m/>
    <n v="4"/>
    <n v="1100"/>
    <n v="4400"/>
    <n v="4400"/>
    <m/>
    <m/>
    <m/>
    <m/>
    <m/>
    <s v="June 2025"/>
    <m/>
    <b v="1"/>
  </r>
  <r>
    <x v="631"/>
    <s v="Sawdust "/>
    <x v="0"/>
    <x v="0"/>
    <x v="2"/>
    <m/>
    <m/>
    <m/>
    <m/>
    <m/>
    <s v="Sawdust"/>
    <n v="1"/>
    <n v="85"/>
    <n v="85"/>
    <n v="85"/>
    <m/>
    <m/>
    <m/>
    <m/>
    <m/>
    <s v="June 2025"/>
    <m/>
    <b v="1"/>
  </r>
  <r>
    <x v="632"/>
    <s v="Tiler - Labor"/>
    <x v="5"/>
    <x v="0"/>
    <x v="6"/>
    <m/>
    <m/>
    <m/>
    <m/>
    <m/>
    <m/>
    <n v="1"/>
    <n v="1500"/>
    <n v="1500"/>
    <n v="1500"/>
    <m/>
    <m/>
    <m/>
    <m/>
    <m/>
    <s v="June 2025"/>
    <m/>
    <b v="1"/>
  </r>
  <r>
    <x v="633"/>
    <s v="Cement "/>
    <x v="5"/>
    <x v="0"/>
    <x v="6"/>
    <m/>
    <m/>
    <m/>
    <m/>
    <m/>
    <m/>
    <n v="1"/>
    <n v="98"/>
    <n v="98"/>
    <n v="98"/>
    <m/>
    <m/>
    <m/>
    <m/>
    <m/>
    <s v="June 2025"/>
    <m/>
    <b v="1"/>
  </r>
  <r>
    <x v="634"/>
    <s v="Tiles Delivery "/>
    <x v="5"/>
    <x v="0"/>
    <x v="6"/>
    <m/>
    <m/>
    <m/>
    <m/>
    <m/>
    <m/>
    <n v="1"/>
    <n v="50"/>
    <n v="50"/>
    <n v="50"/>
    <m/>
    <m/>
    <m/>
    <m/>
    <m/>
    <s v="June 2025"/>
    <m/>
    <b v="1"/>
  </r>
  <r>
    <x v="635"/>
    <s v="Tiles "/>
    <x v="5"/>
    <x v="0"/>
    <x v="6"/>
    <m/>
    <m/>
    <m/>
    <m/>
    <m/>
    <m/>
    <n v="2"/>
    <n v="115"/>
    <n v="230"/>
    <n v="230"/>
    <m/>
    <m/>
    <m/>
    <m/>
    <m/>
    <s v="June 2025"/>
    <m/>
    <b v="1"/>
  </r>
  <r>
    <x v="636"/>
    <s v="Floor Drain"/>
    <x v="5"/>
    <x v="0"/>
    <x v="6"/>
    <m/>
    <m/>
    <m/>
    <m/>
    <m/>
    <m/>
    <n v="1"/>
    <n v="20"/>
    <n v="20"/>
    <n v="20"/>
    <m/>
    <m/>
    <m/>
    <m/>
    <m/>
    <s v="June 2025"/>
    <m/>
    <b v="1"/>
  </r>
  <r>
    <x v="637"/>
    <s v="Crates"/>
    <x v="5"/>
    <x v="0"/>
    <x v="6"/>
    <m/>
    <m/>
    <m/>
    <m/>
    <m/>
    <m/>
    <n v="5"/>
    <n v="78"/>
    <n v="390"/>
    <n v="390"/>
    <m/>
    <m/>
    <m/>
    <m/>
    <m/>
    <s v="June 2025"/>
    <m/>
    <b v="1"/>
  </r>
  <r>
    <x v="638"/>
    <s v="Sawdust"/>
    <x v="5"/>
    <x v="0"/>
    <x v="6"/>
    <m/>
    <m/>
    <m/>
    <m/>
    <m/>
    <m/>
    <n v="1"/>
    <n v="55"/>
    <n v="55"/>
    <n v="55"/>
    <m/>
    <m/>
    <m/>
    <m/>
    <m/>
    <s v="June 2025"/>
    <m/>
    <b v="1"/>
  </r>
  <r>
    <x v="639"/>
    <s v="Tiler - Labor"/>
    <x v="5"/>
    <x v="0"/>
    <x v="6"/>
    <m/>
    <m/>
    <m/>
    <m/>
    <m/>
    <m/>
    <n v="1"/>
    <n v="2000"/>
    <n v="2000"/>
    <n v="2000"/>
    <m/>
    <m/>
    <m/>
    <m/>
    <m/>
    <s v="June 2025"/>
    <m/>
    <b v="1"/>
  </r>
  <r>
    <x v="640"/>
    <s v="Sawdust"/>
    <x v="0"/>
    <x v="0"/>
    <x v="2"/>
    <m/>
    <m/>
    <m/>
    <m/>
    <m/>
    <s v="Sawdust"/>
    <n v="1"/>
    <n v="95"/>
    <n v="95"/>
    <n v="95"/>
    <m/>
    <m/>
    <m/>
    <m/>
    <m/>
    <s v="June 2025"/>
    <m/>
    <b v="1"/>
  </r>
  <r>
    <x v="641"/>
    <s v="Clips"/>
    <x v="5"/>
    <x v="0"/>
    <x v="6"/>
    <m/>
    <m/>
    <m/>
    <m/>
    <m/>
    <m/>
    <n v="2"/>
    <n v="4"/>
    <n v="8"/>
    <n v="8"/>
    <m/>
    <m/>
    <m/>
    <m/>
    <m/>
    <s v="June 2025"/>
    <m/>
    <b v="1"/>
  </r>
  <r>
    <x v="642"/>
    <s v="Regulator"/>
    <x v="5"/>
    <x v="0"/>
    <x v="6"/>
    <m/>
    <m/>
    <m/>
    <m/>
    <m/>
    <m/>
    <n v="1"/>
    <n v="150"/>
    <n v="150"/>
    <n v="150"/>
    <m/>
    <m/>
    <m/>
    <m/>
    <m/>
    <s v="June 2025"/>
    <m/>
    <b v="1"/>
  </r>
  <r>
    <x v="643"/>
    <s v="Gas Hose"/>
    <x v="5"/>
    <x v="0"/>
    <x v="6"/>
    <m/>
    <m/>
    <m/>
    <m/>
    <m/>
    <m/>
    <n v="7"/>
    <n v="14"/>
    <n v="98"/>
    <n v="98"/>
    <m/>
    <m/>
    <m/>
    <m/>
    <m/>
    <s v="June 2025"/>
    <m/>
    <b v="1"/>
  </r>
  <r>
    <x v="644"/>
    <s v="Postmortem "/>
    <x v="0"/>
    <x v="0"/>
    <x v="0"/>
    <m/>
    <s v="Biosecurity"/>
    <m/>
    <m/>
    <m/>
    <m/>
    <n v="1"/>
    <n v="50"/>
    <n v="50"/>
    <n v="50"/>
    <m/>
    <m/>
    <m/>
    <m/>
    <m/>
    <s v="June 2025"/>
    <m/>
    <b v="1"/>
  </r>
  <r>
    <x v="645"/>
    <s v="Cement delivery "/>
    <x v="5"/>
    <x v="0"/>
    <x v="6"/>
    <m/>
    <m/>
    <m/>
    <m/>
    <m/>
    <m/>
    <n v="1"/>
    <n v="80"/>
    <n v="80"/>
    <n v="80"/>
    <m/>
    <m/>
    <m/>
    <m/>
    <m/>
    <s v="June 2025"/>
    <m/>
    <b v="1"/>
  </r>
  <r>
    <x v="646"/>
    <s v="Cement "/>
    <x v="5"/>
    <x v="0"/>
    <x v="6"/>
    <m/>
    <m/>
    <m/>
    <m/>
    <m/>
    <m/>
    <n v="20"/>
    <n v="98"/>
    <n v="1960"/>
    <n v="1960"/>
    <m/>
    <m/>
    <m/>
    <m/>
    <m/>
    <s v="June 2025"/>
    <m/>
    <b v="1"/>
  </r>
  <r>
    <x v="647"/>
    <s v="Tiles Delivery "/>
    <x v="5"/>
    <x v="0"/>
    <x v="6"/>
    <m/>
    <m/>
    <m/>
    <m/>
    <m/>
    <m/>
    <n v="1"/>
    <n v="550"/>
    <n v="550"/>
    <n v="550"/>
    <m/>
    <m/>
    <m/>
    <m/>
    <m/>
    <s v="June 2025"/>
    <m/>
    <b v="1"/>
  </r>
  <r>
    <x v="648"/>
    <s v="Chemical"/>
    <x v="5"/>
    <x v="0"/>
    <x v="6"/>
    <m/>
    <m/>
    <m/>
    <m/>
    <m/>
    <m/>
    <n v="1"/>
    <n v="850"/>
    <n v="850"/>
    <n v="850"/>
    <m/>
    <m/>
    <m/>
    <m/>
    <m/>
    <s v="June 2025"/>
    <m/>
    <b v="1"/>
  </r>
  <r>
    <x v="649"/>
    <s v="Grout"/>
    <x v="5"/>
    <x v="0"/>
    <x v="6"/>
    <m/>
    <m/>
    <m/>
    <m/>
    <m/>
    <m/>
    <n v="3"/>
    <n v="45"/>
    <n v="135"/>
    <n v="135"/>
    <m/>
    <m/>
    <m/>
    <m/>
    <m/>
    <s v="June 2025"/>
    <m/>
    <b v="1"/>
  </r>
  <r>
    <x v="650"/>
    <s v="Tiles 60x120"/>
    <x v="5"/>
    <x v="0"/>
    <x v="6"/>
    <m/>
    <m/>
    <m/>
    <m/>
    <m/>
    <m/>
    <n v="3"/>
    <n v="266"/>
    <n v="798"/>
    <n v="798"/>
    <m/>
    <m/>
    <m/>
    <m/>
    <m/>
    <s v="June 2025"/>
    <m/>
    <b v="1"/>
  </r>
  <r>
    <x v="651"/>
    <s v="Tiles 60x60"/>
    <x v="5"/>
    <x v="0"/>
    <x v="6"/>
    <m/>
    <m/>
    <m/>
    <m/>
    <m/>
    <m/>
    <n v="20"/>
    <n v="203"/>
    <n v="4060"/>
    <n v="4060"/>
    <m/>
    <m/>
    <m/>
    <m/>
    <m/>
    <s v="June 2025"/>
    <m/>
    <b v="1"/>
  </r>
  <r>
    <x v="652"/>
    <s v="Tiles 40x40"/>
    <x v="5"/>
    <x v="0"/>
    <x v="6"/>
    <m/>
    <m/>
    <m/>
    <m/>
    <m/>
    <m/>
    <n v="15"/>
    <n v="168"/>
    <n v="2520"/>
    <n v="2520"/>
    <m/>
    <m/>
    <m/>
    <m/>
    <m/>
    <s v="June 2025"/>
    <m/>
    <b v="1"/>
  </r>
  <r>
    <x v="653"/>
    <s v="Tiles 25x40"/>
    <x v="5"/>
    <x v="0"/>
    <x v="6"/>
    <m/>
    <m/>
    <m/>
    <m/>
    <m/>
    <m/>
    <n v="35"/>
    <n v="115"/>
    <n v="4025"/>
    <n v="4025"/>
    <m/>
    <m/>
    <m/>
    <m/>
    <m/>
    <s v="June 2025"/>
    <m/>
    <b v="1"/>
  </r>
  <r>
    <x v="654"/>
    <s v="Cutlass"/>
    <x v="0"/>
    <x v="0"/>
    <x v="2"/>
    <m/>
    <m/>
    <m/>
    <m/>
    <m/>
    <s v="Cleaning/Disinfection"/>
    <n v="1"/>
    <n v="90"/>
    <n v="90"/>
    <n v="90"/>
    <m/>
    <m/>
    <m/>
    <m/>
    <m/>
    <s v="June 2025"/>
    <m/>
    <b v="1"/>
  </r>
  <r>
    <x v="655"/>
    <s v="Foam for Cleaning Feeders"/>
    <x v="0"/>
    <x v="0"/>
    <x v="2"/>
    <m/>
    <m/>
    <m/>
    <m/>
    <m/>
    <s v="Cleaning/Disinfection"/>
    <n v="10"/>
    <n v="5"/>
    <n v="50"/>
    <n v="50"/>
    <m/>
    <m/>
    <m/>
    <m/>
    <m/>
    <s v="June 2025"/>
    <m/>
    <b v="1"/>
  </r>
  <r>
    <x v="656"/>
    <s v="Lasota Vaccine "/>
    <x v="4"/>
    <x v="1"/>
    <x v="1"/>
    <m/>
    <s v="Vaccines"/>
    <m/>
    <m/>
    <m/>
    <m/>
    <n v="1"/>
    <n v="110"/>
    <n v="110"/>
    <n v="110"/>
    <m/>
    <m/>
    <m/>
    <m/>
    <m/>
    <s v="June 2025"/>
    <m/>
    <b v="1"/>
  </r>
  <r>
    <x v="657"/>
    <s v="Lasota Vaccine"/>
    <x v="3"/>
    <x v="1"/>
    <x v="1"/>
    <m/>
    <s v="Vaccines"/>
    <m/>
    <m/>
    <m/>
    <m/>
    <n v="1"/>
    <n v="220"/>
    <n v="220"/>
    <n v="220"/>
    <m/>
    <m/>
    <m/>
    <m/>
    <m/>
    <s v="June 2025"/>
    <m/>
    <b v="1"/>
  </r>
  <r>
    <x v="658"/>
    <s v="Lasota Vaccine"/>
    <x v="2"/>
    <x v="1"/>
    <x v="1"/>
    <m/>
    <s v="Vaccines"/>
    <m/>
    <m/>
    <m/>
    <m/>
    <n v="1"/>
    <n v="120"/>
    <n v="120"/>
    <n v="120"/>
    <m/>
    <m/>
    <m/>
    <m/>
    <m/>
    <s v="June 2025"/>
    <m/>
    <b v="1"/>
  </r>
  <r>
    <x v="659"/>
    <s v="Nab sac Belt"/>
    <x v="0"/>
    <x v="0"/>
    <x v="2"/>
    <m/>
    <m/>
    <m/>
    <m/>
    <m/>
    <s v="Cleaning/Disinfection"/>
    <n v="1"/>
    <n v="25"/>
    <n v="25"/>
    <n v="25"/>
    <m/>
    <m/>
    <m/>
    <m/>
    <m/>
    <s v="June 2025"/>
    <m/>
    <b v="1"/>
  </r>
  <r>
    <x v="660"/>
    <s v="Gloves "/>
    <x v="0"/>
    <x v="0"/>
    <x v="2"/>
    <m/>
    <m/>
    <m/>
    <m/>
    <m/>
    <s v="Cleaning/Disinfection"/>
    <n v="2"/>
    <n v="25"/>
    <n v="50"/>
    <n v="50"/>
    <m/>
    <m/>
    <m/>
    <m/>
    <m/>
    <s v="June 2025"/>
    <m/>
    <b v="1"/>
  </r>
  <r>
    <x v="661"/>
    <s v="Dursban"/>
    <x v="0"/>
    <x v="0"/>
    <x v="2"/>
    <m/>
    <m/>
    <m/>
    <m/>
    <m/>
    <s v="Cleaning/Disinfection"/>
    <n v="1"/>
    <n v="85"/>
    <n v="85"/>
    <n v="85"/>
    <m/>
    <m/>
    <m/>
    <m/>
    <m/>
    <s v="June 2025"/>
    <m/>
    <b v="1"/>
  </r>
  <r>
    <x v="662"/>
    <s v="Carpenter - Labor "/>
    <x v="5"/>
    <x v="0"/>
    <x v="6"/>
    <m/>
    <m/>
    <m/>
    <m/>
    <m/>
    <m/>
    <n v="1"/>
    <n v="1200"/>
    <n v="1200"/>
    <n v="1200"/>
    <m/>
    <m/>
    <m/>
    <m/>
    <m/>
    <s v="June 2025"/>
    <m/>
    <b v="1"/>
  </r>
  <r>
    <x v="663"/>
    <s v="Cement "/>
    <x v="5"/>
    <x v="0"/>
    <x v="6"/>
    <m/>
    <m/>
    <m/>
    <m/>
    <m/>
    <m/>
    <n v="1"/>
    <n v="98"/>
    <n v="98"/>
    <n v="98"/>
    <m/>
    <m/>
    <m/>
    <m/>
    <m/>
    <s v="June 2025"/>
    <m/>
    <b v="1"/>
  </r>
  <r>
    <x v="664"/>
    <s v="2x2 Wood "/>
    <x v="5"/>
    <x v="0"/>
    <x v="6"/>
    <m/>
    <m/>
    <m/>
    <m/>
    <m/>
    <m/>
    <n v="1"/>
    <n v="48"/>
    <n v="48"/>
    <n v="48"/>
    <m/>
    <m/>
    <m/>
    <m/>
    <m/>
    <s v="June 2025"/>
    <m/>
    <b v="1"/>
  </r>
  <r>
    <x v="665"/>
    <s v="Iron Rod 12mm and Cutting"/>
    <x v="5"/>
    <x v="0"/>
    <x v="6"/>
    <m/>
    <m/>
    <m/>
    <m/>
    <m/>
    <m/>
    <n v="1"/>
    <n v="95"/>
    <n v="95"/>
    <n v="95"/>
    <m/>
    <m/>
    <m/>
    <m/>
    <m/>
    <s v="June 2025"/>
    <m/>
    <b v="1"/>
  </r>
  <r>
    <x v="666"/>
    <s v="Corner Mold "/>
    <x v="5"/>
    <x v="0"/>
    <x v="6"/>
    <m/>
    <m/>
    <m/>
    <m/>
    <m/>
    <m/>
    <n v="2"/>
    <n v="20"/>
    <n v="40"/>
    <n v="40"/>
    <m/>
    <m/>
    <m/>
    <m/>
    <m/>
    <s v="June 2025"/>
    <m/>
    <b v="1"/>
  </r>
  <r>
    <x v="667"/>
    <s v="Koudijs Grower Mash"/>
    <x v="2"/>
    <x v="1"/>
    <x v="1"/>
    <m/>
    <m/>
    <m/>
    <m/>
    <m/>
    <m/>
    <n v="5"/>
    <n v="422"/>
    <n v="2110"/>
    <n v="2110"/>
    <m/>
    <m/>
    <m/>
    <m/>
    <m/>
    <s v="June 2025"/>
    <m/>
    <b v="1"/>
  </r>
  <r>
    <x v="668"/>
    <s v="Feed Delivery from Adoagyiri "/>
    <x v="0"/>
    <x v="0"/>
    <x v="2"/>
    <m/>
    <m/>
    <m/>
    <m/>
    <m/>
    <s v="Transportation"/>
    <n v="1"/>
    <n v="400"/>
    <n v="400"/>
    <n v="400"/>
    <m/>
    <m/>
    <m/>
    <m/>
    <m/>
    <s v="June 2025"/>
    <m/>
    <b v="1"/>
  </r>
  <r>
    <x v="669"/>
    <s v="Prepaid "/>
    <x v="0"/>
    <x v="0"/>
    <x v="2"/>
    <m/>
    <m/>
    <m/>
    <m/>
    <m/>
    <s v="Electricity"/>
    <n v="1"/>
    <n v="500"/>
    <n v="500"/>
    <n v="500"/>
    <m/>
    <m/>
    <m/>
    <m/>
    <m/>
    <s v="June 2025"/>
    <m/>
    <b v="1"/>
  </r>
  <r>
    <x v="670"/>
    <s v="Sankofa Layer Mash"/>
    <x v="3"/>
    <x v="1"/>
    <x v="1"/>
    <m/>
    <s v="Feed purchase"/>
    <m/>
    <m/>
    <m/>
    <m/>
    <n v="31"/>
    <n v="400"/>
    <n v="12400"/>
    <n v="12400"/>
    <m/>
    <m/>
    <m/>
    <m/>
    <m/>
    <s v="June 2025"/>
    <m/>
    <b v="1"/>
  </r>
  <r>
    <x v="671"/>
    <s v="Sankofa Layer Mash "/>
    <x v="4"/>
    <x v="1"/>
    <x v="1"/>
    <m/>
    <s v="Feed purchase"/>
    <m/>
    <m/>
    <m/>
    <m/>
    <n v="14"/>
    <n v="400"/>
    <n v="5600"/>
    <n v="5600"/>
    <m/>
    <m/>
    <m/>
    <m/>
    <m/>
    <s v="June 2025"/>
    <m/>
    <b v="1"/>
  </r>
  <r>
    <x v="672"/>
    <s v="Delivery of T&amp;G and Wood"/>
    <x v="5"/>
    <x v="0"/>
    <x v="6"/>
    <m/>
    <m/>
    <m/>
    <m/>
    <m/>
    <m/>
    <n v="1"/>
    <n v="150"/>
    <n v="150"/>
    <n v="150"/>
    <m/>
    <m/>
    <m/>
    <m/>
    <m/>
    <s v="June 2025"/>
    <m/>
    <b v="1"/>
  </r>
  <r>
    <x v="673"/>
    <s v="Carpenter - Labor "/>
    <x v="5"/>
    <x v="0"/>
    <x v="6"/>
    <m/>
    <m/>
    <m/>
    <m/>
    <m/>
    <m/>
    <n v="1"/>
    <n v="500"/>
    <n v="500"/>
    <n v="500"/>
    <m/>
    <m/>
    <m/>
    <m/>
    <m/>
    <s v="June 2025"/>
    <m/>
    <b v="1"/>
  </r>
  <r>
    <x v="674"/>
    <s v="Fan Hooks"/>
    <x v="5"/>
    <x v="0"/>
    <x v="6"/>
    <m/>
    <m/>
    <m/>
    <m/>
    <m/>
    <m/>
    <n v="4"/>
    <n v="6"/>
    <n v="24"/>
    <n v="24"/>
    <m/>
    <m/>
    <m/>
    <m/>
    <m/>
    <s v="June 2025"/>
    <m/>
    <b v="1"/>
  </r>
  <r>
    <x v="675"/>
    <s v="Corner mode"/>
    <x v="5"/>
    <x v="0"/>
    <x v="6"/>
    <m/>
    <m/>
    <m/>
    <m/>
    <m/>
    <m/>
    <n v="15"/>
    <n v="20"/>
    <n v="300"/>
    <n v="300"/>
    <m/>
    <m/>
    <m/>
    <m/>
    <m/>
    <s v="June 2025"/>
    <m/>
    <b v="1"/>
  </r>
  <r>
    <x v="676"/>
    <s v="T&amp;G"/>
    <x v="5"/>
    <x v="0"/>
    <x v="6"/>
    <m/>
    <m/>
    <m/>
    <m/>
    <m/>
    <m/>
    <n v="7"/>
    <n v="350"/>
    <n v="2450"/>
    <n v="2450"/>
    <m/>
    <m/>
    <m/>
    <m/>
    <m/>
    <s v="June 2025"/>
    <m/>
    <b v="1"/>
  </r>
  <r>
    <x v="677"/>
    <s v="Nails"/>
    <x v="5"/>
    <x v="0"/>
    <x v="6"/>
    <m/>
    <m/>
    <m/>
    <m/>
    <m/>
    <m/>
    <n v="30"/>
    <n v="4"/>
    <n v="120"/>
    <n v="120"/>
    <m/>
    <m/>
    <m/>
    <m/>
    <m/>
    <s v="June 2025"/>
    <m/>
    <b v="1"/>
  </r>
  <r>
    <x v="678"/>
    <s v="Wood 2x2"/>
    <x v="5"/>
    <x v="0"/>
    <x v="6"/>
    <m/>
    <m/>
    <m/>
    <m/>
    <m/>
    <m/>
    <n v="10"/>
    <n v="48"/>
    <n v="480"/>
    <n v="480"/>
    <m/>
    <m/>
    <m/>
    <m/>
    <m/>
    <s v="June 2025"/>
    <m/>
    <b v="1"/>
  </r>
  <r>
    <x v="679"/>
    <s v="Electrician - Labor"/>
    <x v="5"/>
    <x v="0"/>
    <x v="6"/>
    <m/>
    <m/>
    <m/>
    <m/>
    <m/>
    <m/>
    <n v="1"/>
    <n v="900"/>
    <n v="900"/>
    <n v="900"/>
    <m/>
    <m/>
    <m/>
    <m/>
    <m/>
    <s v="June 2025"/>
    <m/>
    <b v="1"/>
  </r>
  <r>
    <x v="680"/>
    <s v="10mm2 Cable"/>
    <x v="5"/>
    <x v="0"/>
    <x v="6"/>
    <m/>
    <m/>
    <m/>
    <m/>
    <m/>
    <m/>
    <n v="40"/>
    <n v="20"/>
    <n v="800"/>
    <n v="800"/>
    <m/>
    <m/>
    <m/>
    <m/>
    <m/>
    <s v="June 2025"/>
    <m/>
    <b v="1"/>
  </r>
  <r>
    <x v="681"/>
    <s v="TV Cable"/>
    <x v="5"/>
    <x v="0"/>
    <x v="6"/>
    <m/>
    <m/>
    <m/>
    <m/>
    <m/>
    <m/>
    <n v="10"/>
    <n v="2.5"/>
    <n v="25"/>
    <n v="25"/>
    <m/>
    <m/>
    <m/>
    <m/>
    <m/>
    <s v="June 2025"/>
    <m/>
    <b v="1"/>
  </r>
  <r>
    <x v="682"/>
    <s v="2.5mm RR Cable"/>
    <x v="5"/>
    <x v="0"/>
    <x v="6"/>
    <m/>
    <m/>
    <m/>
    <m/>
    <m/>
    <m/>
    <n v="3"/>
    <n v="480"/>
    <n v="1440"/>
    <n v="1440"/>
    <m/>
    <m/>
    <m/>
    <m/>
    <m/>
    <s v="June 2025"/>
    <m/>
    <b v="1"/>
  </r>
  <r>
    <x v="683"/>
    <s v="1.5mm RR Cable"/>
    <x v="5"/>
    <x v="0"/>
    <x v="6"/>
    <m/>
    <m/>
    <m/>
    <m/>
    <m/>
    <m/>
    <n v="3"/>
    <n v="280"/>
    <n v="840"/>
    <n v="840"/>
    <m/>
    <m/>
    <m/>
    <m/>
    <m/>
    <s v="June 2025"/>
    <m/>
    <b v="1"/>
  </r>
  <r>
    <x v="684"/>
    <s v="2nd Gumboro Vaccine "/>
    <x v="2"/>
    <x v="1"/>
    <x v="1"/>
    <m/>
    <s v="Vaccines"/>
    <m/>
    <m/>
    <m/>
    <m/>
    <n v="1"/>
    <n v="160"/>
    <n v="160"/>
    <n v="160"/>
    <m/>
    <m/>
    <m/>
    <m/>
    <m/>
    <s v="June 2025"/>
    <m/>
    <b v="1"/>
  </r>
  <r>
    <x v="685"/>
    <s v="Carpenter - Labor"/>
    <x v="5"/>
    <x v="0"/>
    <x v="6"/>
    <m/>
    <m/>
    <m/>
    <m/>
    <m/>
    <m/>
    <n v="1"/>
    <n v="350"/>
    <n v="350"/>
    <n v="350"/>
    <m/>
    <m/>
    <m/>
    <m/>
    <m/>
    <s v="June 2025"/>
    <m/>
    <b v="1"/>
  </r>
  <r>
    <x v="686"/>
    <s v="Mason - Labor"/>
    <x v="5"/>
    <x v="0"/>
    <x v="6"/>
    <m/>
    <m/>
    <m/>
    <m/>
    <m/>
    <m/>
    <n v="1"/>
    <n v="700"/>
    <n v="700"/>
    <n v="700"/>
    <m/>
    <m/>
    <m/>
    <m/>
    <m/>
    <s v="June 2025"/>
    <m/>
    <b v="1"/>
  </r>
  <r>
    <x v="687"/>
    <s v="Iron Rod Cutting and Delivery "/>
    <x v="5"/>
    <x v="0"/>
    <x v="6"/>
    <m/>
    <m/>
    <m/>
    <m/>
    <m/>
    <m/>
    <n v="1"/>
    <n v="150"/>
    <n v="150"/>
    <n v="150"/>
    <m/>
    <m/>
    <m/>
    <m/>
    <m/>
    <s v="June 2025"/>
    <m/>
    <b v="1"/>
  </r>
  <r>
    <x v="688"/>
    <s v="Iron Rod "/>
    <x v="5"/>
    <x v="0"/>
    <x v="6"/>
    <m/>
    <m/>
    <m/>
    <m/>
    <m/>
    <m/>
    <n v="7"/>
    <n v="70"/>
    <n v="490"/>
    <n v="490"/>
    <m/>
    <m/>
    <m/>
    <m/>
    <m/>
    <s v="June 2025"/>
    <m/>
    <b v="1"/>
  </r>
  <r>
    <x v="689"/>
    <s v="Cement "/>
    <x v="5"/>
    <x v="0"/>
    <x v="6"/>
    <m/>
    <m/>
    <m/>
    <m/>
    <m/>
    <m/>
    <n v="5"/>
    <n v="98"/>
    <n v="490"/>
    <n v="490"/>
    <m/>
    <m/>
    <m/>
    <m/>
    <m/>
    <s v="June 2025"/>
    <m/>
    <b v="1"/>
  </r>
  <r>
    <x v="690"/>
    <s v="Vitamino"/>
    <x v="2"/>
    <x v="1"/>
    <x v="1"/>
    <m/>
    <s v="Vitamins"/>
    <m/>
    <m/>
    <m/>
    <m/>
    <n v="1"/>
    <n v="270"/>
    <n v="270"/>
    <n v="270"/>
    <m/>
    <m/>
    <m/>
    <m/>
    <m/>
    <s v="June 2025"/>
    <m/>
    <b v="1"/>
  </r>
  <r>
    <x v="691"/>
    <s v="Glucovet C"/>
    <x v="2"/>
    <x v="1"/>
    <x v="1"/>
    <m/>
    <s v="Vitamins"/>
    <m/>
    <m/>
    <m/>
    <m/>
    <n v="1"/>
    <n v="110"/>
    <n v="110"/>
    <n v="110"/>
    <m/>
    <m/>
    <m/>
    <m/>
    <m/>
    <s v="June 2025"/>
    <m/>
    <b v="1"/>
  </r>
  <r>
    <x v="692"/>
    <s v="Galdus Magic Feed"/>
    <x v="2"/>
    <x v="1"/>
    <x v="1"/>
    <m/>
    <s v="Feed purchase"/>
    <m/>
    <m/>
    <m/>
    <m/>
    <n v="2"/>
    <n v="445"/>
    <n v="890"/>
    <n v="890"/>
    <m/>
    <m/>
    <m/>
    <m/>
    <m/>
    <s v="June 2025"/>
    <m/>
    <b v="1"/>
  </r>
  <r>
    <x v="693"/>
    <s v="Crates"/>
    <x v="0"/>
    <x v="0"/>
    <x v="8"/>
    <m/>
    <m/>
    <s v="Crates"/>
    <m/>
    <m/>
    <m/>
    <n v="5"/>
    <n v="78"/>
    <n v="390"/>
    <n v="390"/>
    <m/>
    <m/>
    <m/>
    <m/>
    <m/>
    <s v="June 2025"/>
    <m/>
    <b v="1"/>
  </r>
  <r>
    <x v="694"/>
    <s v="Mesh"/>
    <x v="5"/>
    <x v="0"/>
    <x v="6"/>
    <m/>
    <m/>
    <m/>
    <m/>
    <m/>
    <m/>
    <n v="1"/>
    <n v="100"/>
    <n v="100"/>
    <n v="100"/>
    <m/>
    <m/>
    <m/>
    <m/>
    <m/>
    <s v="June 2025"/>
    <m/>
    <b v="1"/>
  </r>
  <r>
    <x v="695"/>
    <s v="Iron Rod 12mm"/>
    <x v="5"/>
    <x v="0"/>
    <x v="6"/>
    <m/>
    <m/>
    <m/>
    <m/>
    <m/>
    <m/>
    <n v="1"/>
    <n v="75"/>
    <n v="75"/>
    <n v="75"/>
    <m/>
    <m/>
    <m/>
    <m/>
    <m/>
    <s v="June 2025"/>
    <m/>
    <b v="1"/>
  </r>
  <r>
    <x v="696"/>
    <s v="Carpenter - Labor "/>
    <x v="5"/>
    <x v="0"/>
    <x v="6"/>
    <m/>
    <m/>
    <m/>
    <m/>
    <m/>
    <m/>
    <n v="1"/>
    <n v="200"/>
    <n v="200"/>
    <n v="200"/>
    <m/>
    <m/>
    <m/>
    <m/>
    <m/>
    <s v="June 2025"/>
    <m/>
    <b v="1"/>
  </r>
  <r>
    <x v="697"/>
    <s v="Mason - Labor "/>
    <x v="5"/>
    <x v="0"/>
    <x v="6"/>
    <m/>
    <m/>
    <m/>
    <m/>
    <m/>
    <m/>
    <n v="1"/>
    <n v="1500"/>
    <n v="1500"/>
    <n v="1500"/>
    <m/>
    <m/>
    <m/>
    <m/>
    <m/>
    <s v="June 2025"/>
    <m/>
    <b v="1"/>
  </r>
  <r>
    <x v="698"/>
    <s v="Cement "/>
    <x v="5"/>
    <x v="0"/>
    <x v="6"/>
    <m/>
    <m/>
    <m/>
    <m/>
    <m/>
    <m/>
    <n v="10"/>
    <n v="98"/>
    <n v="980"/>
    <n v="980"/>
    <m/>
    <m/>
    <m/>
    <m/>
    <m/>
    <s v="June 2025"/>
    <m/>
    <b v="1"/>
  </r>
  <r>
    <x v="699"/>
    <s v="Kitchen sink"/>
    <x v="5"/>
    <x v="0"/>
    <x v="6"/>
    <m/>
    <m/>
    <m/>
    <m/>
    <m/>
    <m/>
    <n v="2"/>
    <n v="1000"/>
    <n v="2000"/>
    <n v="2000"/>
    <m/>
    <m/>
    <m/>
    <m/>
    <m/>
    <s v="June 2025"/>
    <m/>
    <b v="1"/>
  </r>
  <r>
    <x v="700"/>
    <s v="Fuel - Farm Rounds"/>
    <x v="0"/>
    <x v="0"/>
    <x v="2"/>
    <m/>
    <m/>
    <m/>
    <m/>
    <m/>
    <s v="Fuel/Lubricants"/>
    <n v="1"/>
    <n v="1200"/>
    <n v="1200"/>
    <n v="1200"/>
    <m/>
    <m/>
    <m/>
    <m/>
    <m/>
    <s v="June 2025"/>
    <m/>
    <b v="1"/>
  </r>
  <r>
    <x v="701"/>
    <s v="Tei - Salary"/>
    <x v="0"/>
    <x v="0"/>
    <x v="3"/>
    <m/>
    <m/>
    <m/>
    <m/>
    <m/>
    <s v="Salaries"/>
    <n v="1"/>
    <n v="4000"/>
    <n v="4000"/>
    <n v="4000"/>
    <m/>
    <m/>
    <m/>
    <m/>
    <m/>
    <s v="June 2025"/>
    <m/>
    <b v="1"/>
  </r>
  <r>
    <x v="702"/>
    <s v="Richard - Salary"/>
    <x v="0"/>
    <x v="0"/>
    <x v="3"/>
    <m/>
    <m/>
    <m/>
    <m/>
    <m/>
    <s v="Salaries"/>
    <n v="1"/>
    <n v="800"/>
    <n v="800"/>
    <n v="800"/>
    <m/>
    <m/>
    <m/>
    <m/>
    <m/>
    <s v="June 2025"/>
    <m/>
    <b v="1"/>
  </r>
  <r>
    <x v="703"/>
    <s v="1st Newcastle Vaccine "/>
    <x v="2"/>
    <x v="1"/>
    <x v="1"/>
    <m/>
    <s v="Vaccines"/>
    <m/>
    <m/>
    <m/>
    <m/>
    <n v="1"/>
    <n v="110"/>
    <n v="110"/>
    <n v="110"/>
    <m/>
    <m/>
    <m/>
    <m/>
    <m/>
    <s v="May 2025"/>
    <m/>
    <b v="1"/>
  </r>
  <r>
    <x v="704"/>
    <s v="1st Gumboro Vaccine "/>
    <x v="2"/>
    <x v="1"/>
    <x v="1"/>
    <m/>
    <s v="Vaccines"/>
    <m/>
    <m/>
    <m/>
    <m/>
    <n v="1"/>
    <n v="150"/>
    <n v="150"/>
    <n v="150"/>
    <m/>
    <m/>
    <m/>
    <m/>
    <m/>
    <s v="May 2025"/>
    <m/>
    <b v="1"/>
  </r>
  <r>
    <x v="705"/>
    <s v="Gas Burner "/>
    <x v="0"/>
    <x v="0"/>
    <x v="4"/>
    <m/>
    <m/>
    <m/>
    <s v="Burner"/>
    <m/>
    <m/>
    <n v="1"/>
    <n v="1050"/>
    <n v="1050"/>
    <n v="1050"/>
    <m/>
    <m/>
    <m/>
    <m/>
    <m/>
    <s v="May 2025"/>
    <m/>
    <b v="1"/>
  </r>
  <r>
    <x v="706"/>
    <s v="Cement"/>
    <x v="5"/>
    <x v="0"/>
    <x v="6"/>
    <m/>
    <m/>
    <m/>
    <m/>
    <m/>
    <m/>
    <n v="10"/>
    <n v="110"/>
    <n v="1100"/>
    <n v="1100"/>
    <m/>
    <m/>
    <m/>
    <m/>
    <m/>
    <s v="May 2025"/>
    <m/>
    <b v="1"/>
  </r>
  <r>
    <x v="707"/>
    <s v="Transportation from Adoagyiri to Kotoku"/>
    <x v="0"/>
    <x v="0"/>
    <x v="2"/>
    <m/>
    <m/>
    <m/>
    <m/>
    <m/>
    <s v="Transportation"/>
    <n v="1"/>
    <n v="420"/>
    <n v="420"/>
    <n v="420"/>
    <m/>
    <m/>
    <m/>
    <m/>
    <m/>
    <s v="May 2025"/>
    <m/>
    <b v="1"/>
  </r>
  <r>
    <x v="708"/>
    <s v="Multi Amino M"/>
    <x v="2"/>
    <x v="1"/>
    <x v="1"/>
    <m/>
    <s v="Vitamins"/>
    <m/>
    <m/>
    <m/>
    <m/>
    <n v="1"/>
    <n v="230"/>
    <n v="230"/>
    <n v="230"/>
    <m/>
    <m/>
    <m/>
    <m/>
    <m/>
    <s v="May 2025"/>
    <m/>
    <b v="1"/>
  </r>
  <r>
    <x v="709"/>
    <s v="Koudijs Layer Grower Mash"/>
    <x v="2"/>
    <x v="1"/>
    <x v="1"/>
    <m/>
    <s v="Feed purchase"/>
    <m/>
    <m/>
    <m/>
    <m/>
    <n v="3"/>
    <n v="425"/>
    <n v="1275"/>
    <n v="1275"/>
    <m/>
    <m/>
    <m/>
    <m/>
    <m/>
    <s v="May 2025"/>
    <m/>
    <b v="1"/>
  </r>
  <r>
    <x v="710"/>
    <s v="Koudijs Chick Starter "/>
    <x v="2"/>
    <x v="1"/>
    <x v="1"/>
    <m/>
    <s v="Feed purchase"/>
    <m/>
    <m/>
    <m/>
    <m/>
    <n v="1"/>
    <n v="466"/>
    <n v="466"/>
    <n v="466"/>
    <m/>
    <m/>
    <m/>
    <m/>
    <m/>
    <s v="May 2025"/>
    <m/>
    <b v="1"/>
  </r>
  <r>
    <x v="711"/>
    <s v="Koudijs Layer 2 Mash"/>
    <x v="4"/>
    <x v="1"/>
    <x v="1"/>
    <m/>
    <s v="Feed purchase"/>
    <m/>
    <m/>
    <m/>
    <m/>
    <n v="4"/>
    <n v="424"/>
    <n v="1696"/>
    <n v="1696"/>
    <m/>
    <m/>
    <m/>
    <m/>
    <m/>
    <s v="May 2025"/>
    <m/>
    <b v="1"/>
  </r>
  <r>
    <x v="712"/>
    <s v="Koudijs Layer 1 Mash"/>
    <x v="3"/>
    <x v="1"/>
    <x v="1"/>
    <m/>
    <s v="Feed purchase"/>
    <m/>
    <m/>
    <m/>
    <m/>
    <n v="7"/>
    <n v="429"/>
    <n v="3003"/>
    <n v="3003"/>
    <m/>
    <m/>
    <m/>
    <m/>
    <m/>
    <s v="May 2025"/>
    <m/>
    <b v="1"/>
  </r>
  <r>
    <x v="713"/>
    <s v="Sankofa Layer Mash"/>
    <x v="3"/>
    <x v="1"/>
    <x v="1"/>
    <m/>
    <s v="Feed purchase"/>
    <m/>
    <m/>
    <m/>
    <m/>
    <n v="23"/>
    <n v="400"/>
    <n v="9200"/>
    <n v="9200"/>
    <m/>
    <m/>
    <m/>
    <m/>
    <m/>
    <s v="May 2025"/>
    <m/>
    <b v="1"/>
  </r>
  <r>
    <x v="714"/>
    <s v="Sankofa Layer Mash"/>
    <x v="4"/>
    <x v="1"/>
    <x v="1"/>
    <m/>
    <s v="Feed purchase"/>
    <m/>
    <m/>
    <m/>
    <m/>
    <n v="12"/>
    <n v="400"/>
    <n v="4800"/>
    <n v="4800"/>
    <m/>
    <m/>
    <m/>
    <m/>
    <m/>
    <s v="May 2025"/>
    <m/>
    <b v="1"/>
  </r>
  <r>
    <x v="715"/>
    <s v="Cement"/>
    <x v="5"/>
    <x v="0"/>
    <x v="6"/>
    <m/>
    <m/>
    <m/>
    <m/>
    <m/>
    <m/>
    <n v="10"/>
    <n v="110"/>
    <n v="1100"/>
    <n v="1100"/>
    <m/>
    <m/>
    <m/>
    <m/>
    <m/>
    <s v="May 2025"/>
    <m/>
    <b v="1"/>
  </r>
  <r>
    <x v="716"/>
    <s v="Mason - Labor"/>
    <x v="5"/>
    <x v="0"/>
    <x v="6"/>
    <m/>
    <m/>
    <m/>
    <m/>
    <m/>
    <m/>
    <n v="1"/>
    <n v="1500"/>
    <n v="1500"/>
    <n v="1500"/>
    <m/>
    <m/>
    <m/>
    <m/>
    <m/>
    <s v="May 2025"/>
    <m/>
    <b v="1"/>
  </r>
  <r>
    <x v="717"/>
    <s v="Crates - Pullets"/>
    <x v="0"/>
    <x v="0"/>
    <x v="8"/>
    <m/>
    <m/>
    <s v="Crates"/>
    <m/>
    <m/>
    <m/>
    <n v="2"/>
    <n v="78"/>
    <n v="156"/>
    <n v="156"/>
    <m/>
    <m/>
    <m/>
    <m/>
    <m/>
    <s v="May 2025"/>
    <m/>
    <b v="1"/>
  </r>
  <r>
    <x v="718"/>
    <s v="Chick Starter"/>
    <x v="2"/>
    <x v="1"/>
    <x v="1"/>
    <m/>
    <s v="Feed purchase"/>
    <m/>
    <m/>
    <m/>
    <m/>
    <n v="3"/>
    <n v="466"/>
    <n v="1398"/>
    <n v="1398"/>
    <m/>
    <m/>
    <m/>
    <m/>
    <m/>
    <s v="May 2025"/>
    <m/>
    <b v="1"/>
  </r>
  <r>
    <x v="719"/>
    <s v="Data"/>
    <x v="0"/>
    <x v="0"/>
    <x v="2"/>
    <m/>
    <m/>
    <m/>
    <m/>
    <m/>
    <s v="Internet data"/>
    <n v="1"/>
    <n v="516"/>
    <n v="516"/>
    <n v="516"/>
    <m/>
    <m/>
    <m/>
    <m/>
    <m/>
    <s v="May 2025"/>
    <m/>
    <b v="1"/>
  </r>
  <r>
    <x v="720"/>
    <s v="Amprocure"/>
    <x v="2"/>
    <x v="1"/>
    <x v="1"/>
    <m/>
    <s v="Medications"/>
    <m/>
    <m/>
    <m/>
    <m/>
    <n v="1"/>
    <n v="446"/>
    <n v="446"/>
    <n v="446"/>
    <m/>
    <m/>
    <m/>
    <m/>
    <m/>
    <s v="May 2025"/>
    <m/>
    <b v="1"/>
  </r>
  <r>
    <x v="721"/>
    <s v="Penstrep "/>
    <x v="2"/>
    <x v="1"/>
    <x v="1"/>
    <m/>
    <s v="Medications"/>
    <m/>
    <m/>
    <m/>
    <m/>
    <n v="1"/>
    <n v="348"/>
    <n v="348"/>
    <n v="348"/>
    <m/>
    <m/>
    <m/>
    <m/>
    <m/>
    <s v="May 2025"/>
    <m/>
    <b v="1"/>
  </r>
  <r>
    <x v="722"/>
    <s v="Welder - Labor"/>
    <x v="5"/>
    <x v="0"/>
    <x v="6"/>
    <m/>
    <m/>
    <m/>
    <m/>
    <m/>
    <m/>
    <n v="1"/>
    <n v="450"/>
    <n v="450"/>
    <n v="450"/>
    <m/>
    <m/>
    <m/>
    <m/>
    <m/>
    <s v="May 2025"/>
    <m/>
    <b v="1"/>
  </r>
  <r>
    <x v="723"/>
    <s v="Fuel - Gen"/>
    <x v="0"/>
    <x v="0"/>
    <x v="2"/>
    <m/>
    <m/>
    <m/>
    <m/>
    <m/>
    <s v="Fuel/Lubricants"/>
    <n v="1"/>
    <n v="400"/>
    <n v="400"/>
    <n v="400"/>
    <m/>
    <m/>
    <m/>
    <m/>
    <m/>
    <s v="May 2025"/>
    <m/>
    <b v="1"/>
  </r>
  <r>
    <x v="724"/>
    <s v="Nwura Nwura weedicide"/>
    <x v="0"/>
    <x v="0"/>
    <x v="2"/>
    <m/>
    <m/>
    <m/>
    <m/>
    <m/>
    <s v="Cleaning/Disinfection"/>
    <n v="1"/>
    <n v="75"/>
    <n v="75"/>
    <n v="75"/>
    <m/>
    <m/>
    <m/>
    <m/>
    <m/>
    <s v="May 2025"/>
    <m/>
    <b v="1"/>
  </r>
  <r>
    <x v="725"/>
    <s v="Burglar Proof - Material Cost"/>
    <x v="5"/>
    <x v="0"/>
    <x v="6"/>
    <m/>
    <m/>
    <m/>
    <m/>
    <m/>
    <m/>
    <n v="1"/>
    <n v="2065"/>
    <n v="2065"/>
    <n v="2065"/>
    <m/>
    <m/>
    <m/>
    <m/>
    <m/>
    <s v="May 2025"/>
    <m/>
    <b v="1"/>
  </r>
  <r>
    <x v="726"/>
    <s v="Prekese"/>
    <x v="0"/>
    <x v="0"/>
    <x v="0"/>
    <m/>
    <s v="Biosecurity"/>
    <m/>
    <m/>
    <m/>
    <m/>
    <n v="1"/>
    <n v="30"/>
    <n v="30"/>
    <n v="30"/>
    <m/>
    <m/>
    <m/>
    <m/>
    <m/>
    <s v="May 2025"/>
    <m/>
    <b v="1"/>
  </r>
  <r>
    <x v="727"/>
    <s v="Fuel for Chicken Deliveries "/>
    <x v="4"/>
    <x v="4"/>
    <x v="1"/>
    <m/>
    <m/>
    <m/>
    <s v="Biological Asset"/>
    <m/>
    <m/>
    <n v="79"/>
    <n v="20"/>
    <n v="1580"/>
    <n v="1580"/>
    <m/>
    <m/>
    <m/>
    <m/>
    <m/>
    <s v="May 2025"/>
    <m/>
    <b v="1"/>
  </r>
  <r>
    <x v="728"/>
    <s v="Moringa Powder"/>
    <x v="0"/>
    <x v="0"/>
    <x v="0"/>
    <m/>
    <s v="Feed purchase"/>
    <m/>
    <m/>
    <m/>
    <m/>
    <n v="1"/>
    <n v="75"/>
    <n v="75"/>
    <n v="75"/>
    <m/>
    <m/>
    <m/>
    <m/>
    <m/>
    <s v="May 2025"/>
    <m/>
    <b v="1"/>
  </r>
  <r>
    <x v="729"/>
    <s v="Galdus Magic Feed "/>
    <x v="2"/>
    <x v="1"/>
    <x v="1"/>
    <m/>
    <s v="Feed purchase"/>
    <m/>
    <m/>
    <m/>
    <m/>
    <n v="2"/>
    <n v="451"/>
    <n v="902"/>
    <n v="902"/>
    <m/>
    <m/>
    <m/>
    <m/>
    <m/>
    <s v="May 2025"/>
    <m/>
    <b v="1"/>
  </r>
  <r>
    <x v="730"/>
    <s v="Sawdust "/>
    <x v="0"/>
    <x v="0"/>
    <x v="2"/>
    <m/>
    <m/>
    <m/>
    <m/>
    <m/>
    <s v="Sawdust"/>
    <n v="12"/>
    <n v="7"/>
    <n v="84"/>
    <n v="84"/>
    <m/>
    <m/>
    <m/>
    <m/>
    <m/>
    <s v="May 2025"/>
    <m/>
    <b v="1"/>
  </r>
  <r>
    <x v="731"/>
    <s v="Carpenter - Labor "/>
    <x v="5"/>
    <x v="0"/>
    <x v="6"/>
    <m/>
    <m/>
    <m/>
    <m/>
    <m/>
    <m/>
    <n v="1"/>
    <n v="750"/>
    <n v="750"/>
    <n v="750"/>
    <m/>
    <m/>
    <m/>
    <m/>
    <m/>
    <s v="May 2025"/>
    <m/>
    <b v="1"/>
  </r>
  <r>
    <x v="732"/>
    <s v="Carpenter - Labor"/>
    <x v="5"/>
    <x v="0"/>
    <x v="6"/>
    <m/>
    <m/>
    <m/>
    <m/>
    <m/>
    <m/>
    <n v="1"/>
    <n v="500"/>
    <n v="500"/>
    <n v="500"/>
    <m/>
    <m/>
    <m/>
    <m/>
    <m/>
    <s v="May 2025"/>
    <m/>
    <b v="1"/>
  </r>
  <r>
    <x v="733"/>
    <s v="Dayolds T"/>
    <x v="2"/>
    <x v="4"/>
    <x v="1"/>
    <m/>
    <m/>
    <m/>
    <s v="Biological Asset"/>
    <m/>
    <m/>
    <n v="1"/>
    <n v="80"/>
    <n v="80"/>
    <n v="80"/>
    <m/>
    <m/>
    <m/>
    <m/>
    <m/>
    <s v="May 2025"/>
    <m/>
    <b v="1"/>
  </r>
  <r>
    <x v="734"/>
    <s v="Nails "/>
    <x v="5"/>
    <x v="0"/>
    <x v="6"/>
    <m/>
    <m/>
    <m/>
    <m/>
    <m/>
    <m/>
    <n v="1"/>
    <n v="40"/>
    <n v="40"/>
    <n v="40"/>
    <m/>
    <m/>
    <m/>
    <m/>
    <m/>
    <s v="May 2025"/>
    <m/>
    <b v="1"/>
  </r>
  <r>
    <x v="735"/>
    <s v="Planning and Cutting "/>
    <x v="5"/>
    <x v="0"/>
    <x v="6"/>
    <m/>
    <m/>
    <m/>
    <m/>
    <m/>
    <m/>
    <n v="1"/>
    <n v="70"/>
    <n v="70"/>
    <n v="70"/>
    <m/>
    <m/>
    <m/>
    <m/>
    <m/>
    <s v="May 2025"/>
    <m/>
    <b v="1"/>
  </r>
  <r>
    <x v="736"/>
    <s v="Wood 2x6”"/>
    <x v="5"/>
    <x v="0"/>
    <x v="6"/>
    <m/>
    <m/>
    <m/>
    <m/>
    <m/>
    <m/>
    <n v="7"/>
    <n v="145"/>
    <n v="1015"/>
    <n v="1015"/>
    <m/>
    <m/>
    <m/>
    <m/>
    <m/>
    <s v="May 2025"/>
    <m/>
    <b v="1"/>
  </r>
  <r>
    <x v="737"/>
    <s v="Cement "/>
    <x v="5"/>
    <x v="0"/>
    <x v="6"/>
    <m/>
    <m/>
    <m/>
    <m/>
    <m/>
    <m/>
    <n v="1"/>
    <n v="110"/>
    <n v="110"/>
    <n v="110"/>
    <m/>
    <m/>
    <m/>
    <m/>
    <m/>
    <s v="May 2025"/>
    <m/>
    <b v="1"/>
  </r>
  <r>
    <x v="738"/>
    <s v="Sacs Sewing "/>
    <x v="0"/>
    <x v="0"/>
    <x v="3"/>
    <m/>
    <m/>
    <m/>
    <m/>
    <m/>
    <m/>
    <n v="1"/>
    <n v="180"/>
    <n v="180"/>
    <n v="180"/>
    <m/>
    <m/>
    <m/>
    <s v="Wages"/>
    <m/>
    <s v="May 2025"/>
    <m/>
    <b v="1"/>
  </r>
  <r>
    <x v="739"/>
    <s v="Carpenter - Labor "/>
    <x v="5"/>
    <x v="0"/>
    <x v="6"/>
    <m/>
    <m/>
    <m/>
    <m/>
    <m/>
    <m/>
    <n v="1"/>
    <n v="2000"/>
    <n v="2000"/>
    <n v="2000"/>
    <m/>
    <m/>
    <m/>
    <m/>
    <m/>
    <s v="May 2025"/>
    <m/>
    <b v="1"/>
  </r>
  <r>
    <x v="740"/>
    <s v="Silicon Seal"/>
    <x v="5"/>
    <x v="0"/>
    <x v="6"/>
    <m/>
    <m/>
    <m/>
    <m/>
    <m/>
    <m/>
    <n v="3"/>
    <n v="35"/>
    <n v="105"/>
    <n v="105"/>
    <m/>
    <m/>
    <m/>
    <m/>
    <m/>
    <s v="May 2025"/>
    <m/>
    <b v="1"/>
  </r>
  <r>
    <x v="741"/>
    <s v="Electrician - Labor"/>
    <x v="5"/>
    <x v="0"/>
    <x v="6"/>
    <m/>
    <m/>
    <m/>
    <m/>
    <m/>
    <m/>
    <n v="1"/>
    <n v="600"/>
    <n v="600"/>
    <n v="600"/>
    <m/>
    <m/>
    <m/>
    <m/>
    <m/>
    <s v="May 2025"/>
    <m/>
    <b v="1"/>
  </r>
  <r>
    <x v="742"/>
    <s v="8 Way Main Switch"/>
    <x v="5"/>
    <x v="0"/>
    <x v="6"/>
    <m/>
    <m/>
    <m/>
    <m/>
    <m/>
    <m/>
    <n v="1"/>
    <n v="700"/>
    <n v="700"/>
    <n v="700"/>
    <m/>
    <m/>
    <m/>
    <m/>
    <m/>
    <s v="May 2025"/>
    <m/>
    <b v="1"/>
  </r>
  <r>
    <x v="743"/>
    <s v="3x6 Conduit Box"/>
    <x v="5"/>
    <x v="0"/>
    <x v="6"/>
    <m/>
    <m/>
    <m/>
    <m/>
    <m/>
    <m/>
    <n v="8"/>
    <n v="12"/>
    <n v="96"/>
    <n v="96"/>
    <m/>
    <m/>
    <m/>
    <m/>
    <m/>
    <s v="May 2025"/>
    <m/>
    <b v="1"/>
  </r>
  <r>
    <x v="744"/>
    <s v="3x3 Conduit Box"/>
    <x v="5"/>
    <x v="0"/>
    <x v="6"/>
    <m/>
    <m/>
    <m/>
    <m/>
    <m/>
    <m/>
    <n v="7"/>
    <n v="10"/>
    <n v="70"/>
    <n v="70"/>
    <m/>
    <m/>
    <m/>
    <m/>
    <m/>
    <s v="May 2025"/>
    <m/>
    <b v="1"/>
  </r>
  <r>
    <x v="745"/>
    <s v="PVC Pipe "/>
    <x v="5"/>
    <x v="0"/>
    <x v="6"/>
    <m/>
    <m/>
    <m/>
    <m/>
    <m/>
    <m/>
    <n v="10"/>
    <n v="12"/>
    <n v="120"/>
    <n v="120"/>
    <m/>
    <m/>
    <m/>
    <m/>
    <m/>
    <s v="May 2025"/>
    <m/>
    <b v="1"/>
  </r>
  <r>
    <x v="746"/>
    <s v="Galdus Magic Feed"/>
    <x v="2"/>
    <x v="1"/>
    <x v="1"/>
    <m/>
    <s v="Feed purchase"/>
    <m/>
    <m/>
    <m/>
    <m/>
    <n v="2"/>
    <n v="451"/>
    <n v="902"/>
    <n v="902"/>
    <m/>
    <m/>
    <m/>
    <m/>
    <m/>
    <s v="May 2025"/>
    <m/>
    <b v="1"/>
  </r>
  <r>
    <x v="747"/>
    <s v="Glucovet"/>
    <x v="2"/>
    <x v="1"/>
    <x v="1"/>
    <m/>
    <s v="Vitamins"/>
    <m/>
    <m/>
    <m/>
    <m/>
    <n v="2"/>
    <n v="110"/>
    <n v="220"/>
    <n v="220"/>
    <m/>
    <m/>
    <m/>
    <m/>
    <m/>
    <s v="May 2025"/>
    <m/>
    <b v="1"/>
  </r>
  <r>
    <x v="748"/>
    <s v="Ampivite"/>
    <x v="4"/>
    <x v="1"/>
    <x v="1"/>
    <m/>
    <s v="Medications"/>
    <m/>
    <m/>
    <m/>
    <m/>
    <n v="1"/>
    <n v="435"/>
    <n v="435"/>
    <n v="435"/>
    <m/>
    <m/>
    <m/>
    <m/>
    <m/>
    <s v="May 2025"/>
    <m/>
    <b v="1"/>
  </r>
  <r>
    <x v="749"/>
    <s v="Metiositol"/>
    <x v="4"/>
    <x v="1"/>
    <x v="1"/>
    <m/>
    <s v="Medications"/>
    <m/>
    <m/>
    <m/>
    <m/>
    <n v="1"/>
    <n v="295"/>
    <n v="295"/>
    <n v="295"/>
    <m/>
    <m/>
    <m/>
    <m/>
    <m/>
    <s v="May 2025"/>
    <m/>
    <b v="1"/>
  </r>
  <r>
    <x v="750"/>
    <s v="Postmortem "/>
    <x v="0"/>
    <x v="0"/>
    <x v="0"/>
    <m/>
    <s v="Biosecurity"/>
    <m/>
    <m/>
    <m/>
    <m/>
    <n v="2"/>
    <n v="100"/>
    <n v="200"/>
    <n v="200"/>
    <m/>
    <m/>
    <m/>
    <m/>
    <m/>
    <s v="May 2025"/>
    <m/>
    <b v="1"/>
  </r>
  <r>
    <x v="751"/>
    <s v="Carpenter - Labor"/>
    <x v="5"/>
    <x v="0"/>
    <x v="6"/>
    <m/>
    <m/>
    <m/>
    <m/>
    <m/>
    <m/>
    <n v="1"/>
    <n v="2000"/>
    <n v="2000"/>
    <n v="2000"/>
    <m/>
    <m/>
    <m/>
    <m/>
    <m/>
    <s v="May 2025"/>
    <m/>
    <b v="1"/>
  </r>
  <r>
    <x v="752"/>
    <s v="Cement "/>
    <x v="5"/>
    <x v="0"/>
    <x v="6"/>
    <m/>
    <m/>
    <m/>
    <m/>
    <m/>
    <m/>
    <n v="4"/>
    <n v="110"/>
    <n v="440"/>
    <n v="440"/>
    <m/>
    <m/>
    <m/>
    <m/>
    <m/>
    <s v="May 2025"/>
    <m/>
    <b v="1"/>
  </r>
  <r>
    <x v="753"/>
    <s v="Transportation of Wood and Roofing sheets "/>
    <x v="5"/>
    <x v="0"/>
    <x v="6"/>
    <m/>
    <m/>
    <m/>
    <m/>
    <m/>
    <m/>
    <n v="1"/>
    <n v="160"/>
    <n v="160"/>
    <n v="160"/>
    <m/>
    <m/>
    <m/>
    <m/>
    <m/>
    <s v="May 2025"/>
    <m/>
    <b v="1"/>
  </r>
  <r>
    <x v="754"/>
    <s v="Rain Gutter Accessories "/>
    <x v="5"/>
    <x v="0"/>
    <x v="6"/>
    <m/>
    <m/>
    <m/>
    <m/>
    <m/>
    <m/>
    <n v="1"/>
    <n v="50"/>
    <n v="50"/>
    <n v="50"/>
    <m/>
    <m/>
    <m/>
    <m/>
    <m/>
    <s v="May 2025"/>
    <m/>
    <b v="1"/>
  </r>
  <r>
    <x v="755"/>
    <s v="Roofing Sheets "/>
    <x v="5"/>
    <x v="0"/>
    <x v="6"/>
    <m/>
    <m/>
    <m/>
    <m/>
    <m/>
    <m/>
    <n v="25"/>
    <n v="150"/>
    <n v="3750"/>
    <n v="3750"/>
    <m/>
    <m/>
    <m/>
    <m/>
    <m/>
    <s v="May 2025"/>
    <m/>
    <b v="1"/>
  </r>
  <r>
    <x v="756"/>
    <s v="Rod 1/4”"/>
    <x v="5"/>
    <x v="0"/>
    <x v="6"/>
    <m/>
    <m/>
    <m/>
    <m/>
    <m/>
    <m/>
    <n v="5"/>
    <n v="40"/>
    <n v="200"/>
    <n v="200"/>
    <m/>
    <m/>
    <m/>
    <m/>
    <m/>
    <s v="May 2025"/>
    <m/>
    <b v="1"/>
  </r>
  <r>
    <x v="757"/>
    <s v="Nails 2.5”"/>
    <x v="5"/>
    <x v="0"/>
    <x v="6"/>
    <m/>
    <m/>
    <m/>
    <m/>
    <m/>
    <m/>
    <n v="1"/>
    <n v="85"/>
    <n v="85"/>
    <n v="85"/>
    <m/>
    <m/>
    <m/>
    <m/>
    <m/>
    <s v="May 2025"/>
    <m/>
    <b v="1"/>
  </r>
  <r>
    <x v="758"/>
    <s v="Nails 3”"/>
    <x v="5"/>
    <x v="0"/>
    <x v="6"/>
    <m/>
    <m/>
    <m/>
    <m/>
    <m/>
    <m/>
    <n v="3"/>
    <n v="85"/>
    <n v="255"/>
    <n v="255"/>
    <m/>
    <m/>
    <m/>
    <m/>
    <m/>
    <s v="May 2025"/>
    <m/>
    <b v="1"/>
  </r>
  <r>
    <x v="759"/>
    <s v="Nail 4”"/>
    <x v="5"/>
    <x v="0"/>
    <x v="6"/>
    <m/>
    <m/>
    <m/>
    <m/>
    <m/>
    <m/>
    <n v="3"/>
    <n v="85"/>
    <n v="255"/>
    <n v="255"/>
    <m/>
    <m/>
    <m/>
    <m/>
    <m/>
    <s v="May 2025"/>
    <m/>
    <b v="1"/>
  </r>
  <r>
    <x v="760"/>
    <s v="Cutting Fee"/>
    <x v="5"/>
    <x v="0"/>
    <x v="6"/>
    <m/>
    <m/>
    <m/>
    <m/>
    <m/>
    <m/>
    <n v="21"/>
    <n v="3"/>
    <n v="63"/>
    <n v="63"/>
    <m/>
    <m/>
    <m/>
    <m/>
    <m/>
    <s v="May 2025"/>
    <m/>
    <b v="1"/>
  </r>
  <r>
    <x v="761"/>
    <s v="Facial Board"/>
    <x v="5"/>
    <x v="0"/>
    <x v="6"/>
    <m/>
    <m/>
    <m/>
    <m/>
    <m/>
    <m/>
    <n v="2"/>
    <n v="240"/>
    <n v="480"/>
    <n v="480"/>
    <m/>
    <m/>
    <m/>
    <m/>
    <m/>
    <s v="May 2025"/>
    <m/>
    <b v="1"/>
  </r>
  <r>
    <x v="762"/>
    <s v="Wood"/>
    <x v="5"/>
    <x v="0"/>
    <x v="6"/>
    <m/>
    <m/>
    <m/>
    <m/>
    <m/>
    <m/>
    <n v="28"/>
    <n v="145"/>
    <n v="4060"/>
    <n v="4060"/>
    <m/>
    <m/>
    <m/>
    <m/>
    <m/>
    <s v="May 2025"/>
    <m/>
    <b v="1"/>
  </r>
  <r>
    <x v="763"/>
    <s v="Blocks "/>
    <x v="5"/>
    <x v="0"/>
    <x v="6"/>
    <m/>
    <m/>
    <m/>
    <m/>
    <m/>
    <m/>
    <n v="200"/>
    <n v="7.5"/>
    <n v="1500"/>
    <n v="1500"/>
    <m/>
    <m/>
    <m/>
    <m/>
    <m/>
    <s v="May 2025"/>
    <m/>
    <b v="1"/>
  </r>
  <r>
    <x v="764"/>
    <s v="Dursban"/>
    <x v="5"/>
    <x v="0"/>
    <x v="6"/>
    <m/>
    <m/>
    <m/>
    <m/>
    <m/>
    <m/>
    <n v="1"/>
    <n v="85"/>
    <n v="85"/>
    <n v="85"/>
    <m/>
    <m/>
    <m/>
    <m/>
    <m/>
    <s v="May 2025"/>
    <m/>
    <b v="1"/>
  </r>
  <r>
    <x v="765"/>
    <s v="Roofing Nails"/>
    <x v="5"/>
    <x v="0"/>
    <x v="6"/>
    <m/>
    <m/>
    <m/>
    <m/>
    <m/>
    <m/>
    <n v="1"/>
    <n v="75"/>
    <n v="75"/>
    <n v="75"/>
    <m/>
    <m/>
    <m/>
    <m/>
    <m/>
    <s v="May 2025"/>
    <m/>
    <b v="1"/>
  </r>
  <r>
    <x v="766"/>
    <s v="Refreshments and Tips (Cagemen and others)"/>
    <x v="5"/>
    <x v="0"/>
    <x v="6"/>
    <m/>
    <m/>
    <m/>
    <m/>
    <m/>
    <m/>
    <n v="1"/>
    <n v="200"/>
    <n v="200"/>
    <n v="200"/>
    <m/>
    <m/>
    <m/>
    <m/>
    <m/>
    <s v="May 2025"/>
    <m/>
    <b v="1"/>
  </r>
  <r>
    <x v="767"/>
    <s v="White thread for plumbing works on cages"/>
    <x v="0"/>
    <x v="0"/>
    <x v="2"/>
    <m/>
    <m/>
    <m/>
    <m/>
    <m/>
    <s v="Others"/>
    <n v="1"/>
    <n v="12"/>
    <n v="12"/>
    <n v="12"/>
    <m/>
    <m/>
    <m/>
    <m/>
    <m/>
    <s v="May 2025"/>
    <m/>
    <b v="1"/>
  </r>
  <r>
    <x v="768"/>
    <s v="Nails 2”"/>
    <x v="5"/>
    <x v="0"/>
    <x v="6"/>
    <m/>
    <m/>
    <m/>
    <m/>
    <m/>
    <m/>
    <n v="1"/>
    <n v="15"/>
    <n v="15"/>
    <n v="15"/>
    <m/>
    <m/>
    <m/>
    <m/>
    <m/>
    <s v="May 2025"/>
    <m/>
    <b v="1"/>
  </r>
  <r>
    <x v="769"/>
    <s v="Sawdust "/>
    <x v="0"/>
    <x v="0"/>
    <x v="2"/>
    <m/>
    <m/>
    <m/>
    <m/>
    <m/>
    <s v="Sawdust"/>
    <n v="1"/>
    <n v="70"/>
    <n v="70"/>
    <n v="70"/>
    <m/>
    <m/>
    <m/>
    <m/>
    <m/>
    <s v="May 2025"/>
    <m/>
    <b v="1"/>
  </r>
  <r>
    <x v="770"/>
    <s v="Oxytetravet Aerosol"/>
    <x v="0"/>
    <x v="0"/>
    <x v="2"/>
    <m/>
    <m/>
    <m/>
    <m/>
    <m/>
    <s v="Cleaning/Disinfection"/>
    <n v="1"/>
    <n v="92"/>
    <n v="92"/>
    <n v="92"/>
    <m/>
    <m/>
    <m/>
    <m/>
    <m/>
    <s v="May 2025"/>
    <m/>
    <b v="1"/>
  </r>
  <r>
    <x v="771"/>
    <s v="Crates for pullets"/>
    <x v="0"/>
    <x v="0"/>
    <x v="8"/>
    <m/>
    <m/>
    <m/>
    <m/>
    <m/>
    <s v="Crates"/>
    <n v="2"/>
    <n v="80"/>
    <n v="160"/>
    <n v="160"/>
    <m/>
    <m/>
    <m/>
    <m/>
    <m/>
    <s v="May 2025"/>
    <m/>
    <b v="1"/>
  </r>
  <r>
    <x v="772"/>
    <s v="Delivery from Nsawam to Kotoku "/>
    <x v="0"/>
    <x v="0"/>
    <x v="2"/>
    <m/>
    <m/>
    <m/>
    <m/>
    <m/>
    <s v="Transportation"/>
    <n v="1"/>
    <n v="400"/>
    <n v="400"/>
    <n v="400"/>
    <m/>
    <m/>
    <m/>
    <m/>
    <m/>
    <s v="May 2025"/>
    <m/>
    <b v="1"/>
  </r>
  <r>
    <x v="773"/>
    <s v="Koudijs Layer 2 Mash"/>
    <x v="4"/>
    <x v="1"/>
    <x v="1"/>
    <m/>
    <s v="Feed purchase"/>
    <m/>
    <m/>
    <m/>
    <m/>
    <n v="15"/>
    <n v="424"/>
    <n v="6360"/>
    <n v="6360"/>
    <m/>
    <m/>
    <m/>
    <m/>
    <m/>
    <s v="May 2025"/>
    <m/>
    <b v="1"/>
  </r>
  <r>
    <x v="774"/>
    <s v="Koudijs Layer 1 Mash"/>
    <x v="3"/>
    <x v="1"/>
    <x v="1"/>
    <m/>
    <s v="Feed purchase"/>
    <m/>
    <m/>
    <m/>
    <m/>
    <n v="30"/>
    <n v="429"/>
    <n v="12870"/>
    <n v="12870"/>
    <m/>
    <m/>
    <m/>
    <m/>
    <m/>
    <s v="May 2025"/>
    <m/>
    <b v="1"/>
  </r>
  <r>
    <x v="775"/>
    <s v="Mesh"/>
    <x v="5"/>
    <x v="0"/>
    <x v="6"/>
    <m/>
    <m/>
    <m/>
    <m/>
    <m/>
    <m/>
    <n v="5"/>
    <n v="110"/>
    <n v="550"/>
    <n v="550"/>
    <m/>
    <m/>
    <m/>
    <m/>
    <m/>
    <s v="May 2025"/>
    <m/>
    <b v="1"/>
  </r>
  <r>
    <x v="776"/>
    <s v="Mason Labor "/>
    <x v="5"/>
    <x v="0"/>
    <x v="6"/>
    <m/>
    <m/>
    <m/>
    <m/>
    <m/>
    <m/>
    <n v="1"/>
    <n v="1000"/>
    <n v="1000"/>
    <n v="1000"/>
    <m/>
    <m/>
    <m/>
    <m/>
    <m/>
    <s v="May 2025"/>
    <m/>
    <b v="1"/>
  </r>
  <r>
    <x v="777"/>
    <s v="Carpenter - Labor"/>
    <x v="5"/>
    <x v="0"/>
    <x v="6"/>
    <m/>
    <m/>
    <m/>
    <m/>
    <m/>
    <m/>
    <n v="1"/>
    <n v="400"/>
    <n v="400"/>
    <n v="400"/>
    <m/>
    <m/>
    <m/>
    <m/>
    <m/>
    <s v="May 2025"/>
    <m/>
    <b v="1"/>
  </r>
  <r>
    <x v="778"/>
    <s v="Farm Help- Kwaku "/>
    <x v="0"/>
    <x v="0"/>
    <x v="3"/>
    <m/>
    <m/>
    <m/>
    <m/>
    <m/>
    <m/>
    <n v="1"/>
    <n v="300"/>
    <n v="300"/>
    <n v="300"/>
    <m/>
    <m/>
    <m/>
    <s v="Wages"/>
    <m/>
    <s v="May 2025"/>
    <m/>
    <b v="1"/>
  </r>
  <r>
    <x v="779"/>
    <s v="Plumbing works for cages "/>
    <x v="0"/>
    <x v="0"/>
    <x v="3"/>
    <m/>
    <m/>
    <m/>
    <m/>
    <m/>
    <m/>
    <n v="1"/>
    <n v="1348"/>
    <n v="1348"/>
    <n v="1348"/>
    <m/>
    <m/>
    <m/>
    <s v="Wages"/>
    <m/>
    <s v="May 2025"/>
    <m/>
    <b v="1"/>
  </r>
  <r>
    <x v="780"/>
    <s v="Tanks"/>
    <x v="0"/>
    <x v="0"/>
    <x v="4"/>
    <m/>
    <m/>
    <m/>
    <s v="Tanks"/>
    <m/>
    <m/>
    <n v="2"/>
    <n v="400"/>
    <n v="800"/>
    <n v="800"/>
    <m/>
    <m/>
    <m/>
    <m/>
    <m/>
    <s v="May 2025"/>
    <m/>
    <b v="1"/>
  </r>
  <r>
    <x v="781"/>
    <s v="Tank Stand Correction "/>
    <x v="0"/>
    <x v="0"/>
    <x v="3"/>
    <m/>
    <m/>
    <m/>
    <m/>
    <m/>
    <m/>
    <n v="1"/>
    <n v="100"/>
    <n v="100"/>
    <n v="100"/>
    <m/>
    <m/>
    <m/>
    <s v="Wages"/>
    <m/>
    <s v="May 2025"/>
    <m/>
    <b v="1"/>
  </r>
  <r>
    <x v="782"/>
    <s v="Stones - Chippings"/>
    <x v="5"/>
    <x v="0"/>
    <x v="6"/>
    <m/>
    <m/>
    <m/>
    <m/>
    <m/>
    <m/>
    <n v="1"/>
    <n v="1600"/>
    <n v="1600"/>
    <n v="1600"/>
    <m/>
    <m/>
    <m/>
    <m/>
    <m/>
    <s v="May 2025"/>
    <m/>
    <b v="1"/>
  </r>
  <r>
    <x v="783"/>
    <s v="Gluco-Vet C"/>
    <x v="3"/>
    <x v="1"/>
    <x v="1"/>
    <m/>
    <s v="Vitamins"/>
    <m/>
    <m/>
    <m/>
    <m/>
    <n v="2"/>
    <n v="110"/>
    <n v="220"/>
    <n v="220"/>
    <m/>
    <m/>
    <m/>
    <m/>
    <m/>
    <s v="May 2025"/>
    <m/>
    <b v="1"/>
  </r>
  <r>
    <x v="784"/>
    <s v="Mason - Labor"/>
    <x v="5"/>
    <x v="0"/>
    <x v="6"/>
    <m/>
    <m/>
    <m/>
    <m/>
    <m/>
    <m/>
    <n v="1"/>
    <n v="1000"/>
    <n v="1000"/>
    <n v="1000"/>
    <m/>
    <m/>
    <m/>
    <m/>
    <m/>
    <s v="May 2025"/>
    <m/>
    <b v="1"/>
  </r>
  <r>
    <x v="785"/>
    <s v="Steel Bender - Labor "/>
    <x v="5"/>
    <x v="0"/>
    <x v="6"/>
    <m/>
    <m/>
    <m/>
    <m/>
    <m/>
    <m/>
    <n v="1"/>
    <n v="200"/>
    <n v="200"/>
    <n v="200"/>
    <m/>
    <m/>
    <m/>
    <m/>
    <m/>
    <s v="May 2025"/>
    <m/>
    <b v="1"/>
  </r>
  <r>
    <x v="786"/>
    <s v="Iron Rods Delivery"/>
    <x v="5"/>
    <x v="0"/>
    <x v="6"/>
    <m/>
    <m/>
    <m/>
    <m/>
    <m/>
    <m/>
    <n v="1"/>
    <n v="60"/>
    <n v="60"/>
    <n v="60"/>
    <m/>
    <m/>
    <m/>
    <m/>
    <m/>
    <s v="May 2025"/>
    <m/>
    <b v="1"/>
  </r>
  <r>
    <x v="787"/>
    <s v="Binding Wire"/>
    <x v="5"/>
    <x v="0"/>
    <x v="6"/>
    <m/>
    <m/>
    <m/>
    <m/>
    <m/>
    <m/>
    <n v="1"/>
    <n v="40"/>
    <n v="40"/>
    <n v="40"/>
    <m/>
    <m/>
    <m/>
    <m/>
    <m/>
    <s v="May 2025"/>
    <m/>
    <b v="1"/>
  </r>
  <r>
    <x v="788"/>
    <s v="Iron Rod 3/8 "/>
    <x v="5"/>
    <x v="0"/>
    <x v="6"/>
    <m/>
    <m/>
    <m/>
    <m/>
    <m/>
    <m/>
    <n v="5"/>
    <n v="24"/>
    <n v="120"/>
    <n v="120"/>
    <m/>
    <m/>
    <m/>
    <m/>
    <m/>
    <s v="May 2025"/>
    <m/>
    <b v="1"/>
  </r>
  <r>
    <x v="789"/>
    <s v="Iron Rod 12mm for beams"/>
    <x v="5"/>
    <x v="0"/>
    <x v="6"/>
    <m/>
    <m/>
    <m/>
    <m/>
    <m/>
    <m/>
    <n v="19"/>
    <n v="76"/>
    <n v="1444"/>
    <n v="1444"/>
    <m/>
    <m/>
    <m/>
    <m/>
    <m/>
    <s v="May 2025"/>
    <m/>
    <b v="1"/>
  </r>
  <r>
    <x v="790"/>
    <s v="Cement "/>
    <x v="5"/>
    <x v="0"/>
    <x v="6"/>
    <m/>
    <m/>
    <m/>
    <m/>
    <m/>
    <m/>
    <n v="13"/>
    <n v="110"/>
    <n v="1430"/>
    <n v="1430"/>
    <m/>
    <m/>
    <m/>
    <m/>
    <m/>
    <s v="May 2025"/>
    <m/>
    <b v="1"/>
  </r>
  <r>
    <x v="791"/>
    <s v="Carpenter - Labor"/>
    <x v="5"/>
    <x v="0"/>
    <x v="6"/>
    <m/>
    <m/>
    <m/>
    <m/>
    <m/>
    <m/>
    <n v="1"/>
    <n v="400"/>
    <n v="400"/>
    <n v="400"/>
    <m/>
    <m/>
    <m/>
    <m/>
    <m/>
    <s v="May 2025"/>
    <m/>
    <b v="1"/>
  </r>
  <r>
    <x v="792"/>
    <s v="Prepaid"/>
    <x v="0"/>
    <x v="0"/>
    <x v="2"/>
    <m/>
    <m/>
    <m/>
    <m/>
    <m/>
    <s v="Electricity"/>
    <n v="1"/>
    <n v="400"/>
    <n v="400"/>
    <n v="400"/>
    <m/>
    <m/>
    <m/>
    <m/>
    <m/>
    <s v="May 2025"/>
    <m/>
    <b v="1"/>
  </r>
  <r>
    <x v="793"/>
    <s v="Carpenter - Labor"/>
    <x v="5"/>
    <x v="0"/>
    <x v="6"/>
    <m/>
    <m/>
    <m/>
    <m/>
    <m/>
    <m/>
    <n v="1"/>
    <n v="300"/>
    <n v="300"/>
    <n v="300"/>
    <m/>
    <m/>
    <m/>
    <m/>
    <m/>
    <s v="May 2025"/>
    <m/>
    <b v="1"/>
  </r>
  <r>
    <x v="794"/>
    <s v="Scrapper"/>
    <x v="0"/>
    <x v="0"/>
    <x v="2"/>
    <m/>
    <m/>
    <m/>
    <m/>
    <m/>
    <s v="Cleaning/Disinfection"/>
    <n v="1"/>
    <n v="25"/>
    <n v="25"/>
    <n v="25"/>
    <m/>
    <m/>
    <m/>
    <m/>
    <m/>
    <s v="May 2025"/>
    <m/>
    <b v="1"/>
  </r>
  <r>
    <x v="795"/>
    <s v="Nails 3” and 4”"/>
    <x v="5"/>
    <x v="0"/>
    <x v="6"/>
    <m/>
    <m/>
    <m/>
    <m/>
    <m/>
    <m/>
    <n v="2"/>
    <n v="85"/>
    <n v="170"/>
    <n v="170"/>
    <m/>
    <m/>
    <m/>
    <m/>
    <m/>
    <s v="May 2025"/>
    <m/>
    <b v="1"/>
  </r>
  <r>
    <x v="796"/>
    <s v="Transporting wood "/>
    <x v="5"/>
    <x v="0"/>
    <x v="6"/>
    <m/>
    <m/>
    <m/>
    <m/>
    <m/>
    <m/>
    <n v="1"/>
    <n v="100"/>
    <n v="100"/>
    <n v="100"/>
    <m/>
    <m/>
    <m/>
    <m/>
    <m/>
    <s v="May 2025"/>
    <m/>
    <b v="1"/>
  </r>
  <r>
    <x v="797"/>
    <s v="Cutting of wood "/>
    <x v="5"/>
    <x v="0"/>
    <x v="6"/>
    <m/>
    <m/>
    <m/>
    <m/>
    <m/>
    <m/>
    <n v="1"/>
    <n v="27"/>
    <n v="27"/>
    <n v="27"/>
    <m/>
    <m/>
    <m/>
    <m/>
    <m/>
    <s v="May 2025"/>
    <m/>
    <b v="1"/>
  </r>
  <r>
    <x v="798"/>
    <s v="Bamboo"/>
    <x v="5"/>
    <x v="0"/>
    <x v="6"/>
    <m/>
    <m/>
    <m/>
    <m/>
    <m/>
    <m/>
    <n v="10"/>
    <n v="10"/>
    <n v="100"/>
    <n v="100"/>
    <m/>
    <m/>
    <m/>
    <m/>
    <m/>
    <s v="May 2025"/>
    <m/>
    <b v="1"/>
  </r>
  <r>
    <x v="799"/>
    <s v="Board "/>
    <x v="5"/>
    <x v="0"/>
    <x v="6"/>
    <m/>
    <m/>
    <m/>
    <m/>
    <m/>
    <m/>
    <n v="17"/>
    <n v="145"/>
    <n v="2465"/>
    <n v="2465"/>
    <m/>
    <m/>
    <m/>
    <m/>
    <m/>
    <s v="May 2025"/>
    <m/>
    <b v="1"/>
  </r>
  <r>
    <x v="800"/>
    <s v="Rings and binding for Iron rod "/>
    <x v="5"/>
    <x v="0"/>
    <x v="6"/>
    <m/>
    <m/>
    <m/>
    <m/>
    <m/>
    <m/>
    <n v="1"/>
    <n v="40"/>
    <n v="40"/>
    <n v="40"/>
    <m/>
    <m/>
    <m/>
    <m/>
    <m/>
    <s v="May 2025"/>
    <m/>
    <b v="1"/>
  </r>
  <r>
    <x v="801"/>
    <s v="Iron Rod"/>
    <x v="5"/>
    <x v="0"/>
    <x v="6"/>
    <m/>
    <m/>
    <m/>
    <m/>
    <m/>
    <m/>
    <n v="1"/>
    <n v="80"/>
    <n v="80"/>
    <n v="80"/>
    <m/>
    <m/>
    <m/>
    <m/>
    <m/>
    <s v="May 2025"/>
    <m/>
    <b v="1"/>
  </r>
  <r>
    <x v="802"/>
    <s v="Delivery (Tank Stand)"/>
    <x v="0"/>
    <x v="0"/>
    <x v="4"/>
    <m/>
    <m/>
    <m/>
    <s v="Tanks"/>
    <m/>
    <m/>
    <n v="1"/>
    <n v="70"/>
    <n v="70"/>
    <n v="70"/>
    <m/>
    <m/>
    <m/>
    <m/>
    <m/>
    <s v="May 2025"/>
    <m/>
    <b v="1"/>
  </r>
  <r>
    <x v="803"/>
    <s v="Tank Stand"/>
    <x v="0"/>
    <x v="0"/>
    <x v="4"/>
    <m/>
    <m/>
    <m/>
    <s v="Tanks"/>
    <m/>
    <m/>
    <n v="1"/>
    <n v="1150"/>
    <n v="1150"/>
    <n v="1150"/>
    <m/>
    <m/>
    <m/>
    <m/>
    <m/>
    <s v="May 2025"/>
    <m/>
    <b v="1"/>
  </r>
  <r>
    <x v="804"/>
    <s v="Mason - Labor"/>
    <x v="5"/>
    <x v="0"/>
    <x v="6"/>
    <m/>
    <m/>
    <m/>
    <m/>
    <m/>
    <m/>
    <n v="1"/>
    <n v="3000"/>
    <n v="3000"/>
    <n v="3000"/>
    <m/>
    <m/>
    <m/>
    <m/>
    <m/>
    <s v="May 2025"/>
    <m/>
    <b v="1"/>
  </r>
  <r>
    <x v="805"/>
    <s v="Cement "/>
    <x v="5"/>
    <x v="0"/>
    <x v="6"/>
    <m/>
    <m/>
    <m/>
    <m/>
    <m/>
    <m/>
    <n v="15"/>
    <n v="110"/>
    <n v="1650"/>
    <n v="1650"/>
    <m/>
    <m/>
    <m/>
    <m/>
    <m/>
    <s v="May 2025"/>
    <m/>
    <b v="1"/>
  </r>
  <r>
    <x v="806"/>
    <s v="Tei - Salary"/>
    <x v="0"/>
    <x v="0"/>
    <x v="3"/>
    <m/>
    <m/>
    <m/>
    <m/>
    <m/>
    <m/>
    <n v="1"/>
    <n v="4000"/>
    <n v="4000"/>
    <n v="4000"/>
    <m/>
    <m/>
    <m/>
    <s v="Salaries"/>
    <m/>
    <s v="May 2025"/>
    <m/>
    <b v="1"/>
  </r>
  <r>
    <x v="807"/>
    <s v="Fuel - Farm Rounds"/>
    <x v="0"/>
    <x v="0"/>
    <x v="2"/>
    <m/>
    <m/>
    <m/>
    <m/>
    <m/>
    <s v="Fuel/Lubricants"/>
    <n v="1"/>
    <n v="1200"/>
    <n v="1200"/>
    <n v="1200"/>
    <m/>
    <m/>
    <m/>
    <m/>
    <m/>
    <s v="May 2025"/>
    <m/>
    <b v="1"/>
  </r>
  <r>
    <x v="808"/>
    <s v="Tony - Salary"/>
    <x v="0"/>
    <x v="0"/>
    <x v="3"/>
    <m/>
    <m/>
    <m/>
    <m/>
    <m/>
    <m/>
    <n v="1"/>
    <n v="200"/>
    <n v="200"/>
    <n v="200"/>
    <m/>
    <m/>
    <m/>
    <s v="Salaries"/>
    <m/>
    <s v="May 2025"/>
    <m/>
    <b v="1"/>
  </r>
  <r>
    <x v="809"/>
    <s v="Electrician Labor"/>
    <x v="5"/>
    <x v="0"/>
    <x v="6"/>
    <m/>
    <m/>
    <m/>
    <m/>
    <m/>
    <m/>
    <n v="1"/>
    <n v="500"/>
    <n v="500"/>
    <n v="500"/>
    <m/>
    <m/>
    <m/>
    <m/>
    <m/>
    <s v="April 2025"/>
    <m/>
    <b v="1"/>
  </r>
  <r>
    <x v="810"/>
    <s v="Transport from Accra to purchase underground cable "/>
    <x v="5"/>
    <x v="0"/>
    <x v="6"/>
    <m/>
    <m/>
    <m/>
    <m/>
    <m/>
    <m/>
    <n v="1"/>
    <n v="150"/>
    <n v="150"/>
    <n v="150"/>
    <m/>
    <m/>
    <m/>
    <m/>
    <m/>
    <s v="April 2025"/>
    <m/>
    <b v="1"/>
  </r>
  <r>
    <x v="811"/>
    <s v="Underground Cable and Accessories "/>
    <x v="5"/>
    <x v="0"/>
    <x v="6"/>
    <m/>
    <m/>
    <m/>
    <m/>
    <m/>
    <m/>
    <n v="1"/>
    <n v="2820"/>
    <n v="2820"/>
    <n v="2820"/>
    <m/>
    <m/>
    <m/>
    <m/>
    <m/>
    <s v="April 2025"/>
    <m/>
    <b v="1"/>
  </r>
  <r>
    <x v="812"/>
    <s v="Battery Cage"/>
    <x v="0"/>
    <x v="0"/>
    <x v="4"/>
    <m/>
    <m/>
    <m/>
    <s v="Cages"/>
    <m/>
    <m/>
    <n v="4"/>
    <n v="4200"/>
    <n v="16800"/>
    <n v="16800"/>
    <m/>
    <m/>
    <m/>
    <m/>
    <m/>
    <s v="April 2025"/>
    <m/>
    <b v="1"/>
  </r>
  <r>
    <x v="813"/>
    <s v="Transporting Rods"/>
    <x v="5"/>
    <x v="0"/>
    <x v="6"/>
    <m/>
    <m/>
    <m/>
    <m/>
    <m/>
    <m/>
    <n v="1"/>
    <n v="40"/>
    <n v="40"/>
    <n v="40"/>
    <m/>
    <m/>
    <m/>
    <m/>
    <m/>
    <s v="April 2025"/>
    <m/>
    <b v="1"/>
  </r>
  <r>
    <x v="814"/>
    <s v="Binding wire and Binder Labor"/>
    <x v="5"/>
    <x v="0"/>
    <x v="6"/>
    <m/>
    <m/>
    <m/>
    <m/>
    <m/>
    <m/>
    <n v="1"/>
    <n v="130"/>
    <n v="130"/>
    <n v="130"/>
    <m/>
    <m/>
    <m/>
    <m/>
    <m/>
    <s v="April 2025"/>
    <m/>
    <b v="1"/>
  </r>
  <r>
    <x v="815"/>
    <s v="Iron Rod"/>
    <x v="5"/>
    <x v="0"/>
    <x v="6"/>
    <m/>
    <m/>
    <m/>
    <m/>
    <m/>
    <m/>
    <n v="2"/>
    <n v="50"/>
    <n v="100"/>
    <n v="100"/>
    <m/>
    <m/>
    <m/>
    <m/>
    <m/>
    <s v="April 2025"/>
    <m/>
    <b v="1"/>
  </r>
  <r>
    <x v="816"/>
    <s v="Iron Rod 12mm"/>
    <x v="5"/>
    <x v="0"/>
    <x v="6"/>
    <m/>
    <m/>
    <m/>
    <m/>
    <m/>
    <m/>
    <n v="6"/>
    <n v="76"/>
    <n v="456"/>
    <n v="456"/>
    <m/>
    <m/>
    <m/>
    <m/>
    <m/>
    <s v="April 2025"/>
    <m/>
    <b v="1"/>
  </r>
  <r>
    <x v="817"/>
    <s v="Blocks"/>
    <x v="5"/>
    <x v="0"/>
    <x v="6"/>
    <m/>
    <m/>
    <m/>
    <m/>
    <m/>
    <m/>
    <n v="500"/>
    <n v="7.5"/>
    <n v="3750"/>
    <n v="3750"/>
    <m/>
    <m/>
    <m/>
    <m/>
    <m/>
    <s v="April 2025"/>
    <m/>
    <b v="1"/>
  </r>
  <r>
    <x v="818"/>
    <s v="Sawdust"/>
    <x v="0"/>
    <x v="0"/>
    <x v="2"/>
    <m/>
    <m/>
    <m/>
    <m/>
    <m/>
    <s v="Sawdust"/>
    <n v="1"/>
    <n v="250"/>
    <n v="250"/>
    <n v="250"/>
    <m/>
    <m/>
    <m/>
    <m/>
    <m/>
    <s v="April 2025"/>
    <m/>
    <b v="1"/>
  </r>
  <r>
    <x v="819"/>
    <s v="Mason Labor"/>
    <x v="5"/>
    <x v="0"/>
    <x v="6"/>
    <m/>
    <m/>
    <m/>
    <m/>
    <m/>
    <m/>
    <n v="1"/>
    <n v="2000"/>
    <n v="2000"/>
    <n v="2000"/>
    <m/>
    <m/>
    <m/>
    <m/>
    <m/>
    <s v="April 2025"/>
    <m/>
    <b v="1"/>
  </r>
  <r>
    <x v="820"/>
    <s v="Carpenter Labor"/>
    <x v="5"/>
    <x v="0"/>
    <x v="6"/>
    <m/>
    <m/>
    <m/>
    <m/>
    <m/>
    <m/>
    <n v="1"/>
    <n v="400"/>
    <n v="400"/>
    <n v="400"/>
    <m/>
    <m/>
    <m/>
    <m/>
    <m/>
    <s v="April 2025"/>
    <m/>
    <b v="1"/>
  </r>
  <r>
    <x v="821"/>
    <s v="Day olds from Kuipers"/>
    <x v="2"/>
    <x v="4"/>
    <x v="1"/>
    <m/>
    <m/>
    <m/>
    <s v="Biological Asset"/>
    <m/>
    <m/>
    <n v="500"/>
    <n v="22"/>
    <n v="11000"/>
    <n v="11000"/>
    <m/>
    <m/>
    <m/>
    <m/>
    <m/>
    <s v="April 2025"/>
    <m/>
    <b v="1"/>
  </r>
  <r>
    <x v="822"/>
    <s v="Roofing cutter "/>
    <x v="5"/>
    <x v="0"/>
    <x v="6"/>
    <m/>
    <m/>
    <m/>
    <m/>
    <m/>
    <m/>
    <n v="1"/>
    <n v="80"/>
    <n v="80"/>
    <n v="80"/>
    <m/>
    <m/>
    <m/>
    <m/>
    <m/>
    <s v="April 2025"/>
    <m/>
    <b v="1"/>
  </r>
  <r>
    <x v="823"/>
    <s v="Fuel - Gen"/>
    <x v="0"/>
    <x v="0"/>
    <x v="2"/>
    <m/>
    <m/>
    <m/>
    <m/>
    <m/>
    <s v="Fuel/Lubricants"/>
    <n v="1"/>
    <n v="400"/>
    <n v="400"/>
    <n v="400"/>
    <m/>
    <m/>
    <m/>
    <m/>
    <m/>
    <s v="April 2025"/>
    <m/>
    <b v="1"/>
  </r>
  <r>
    <x v="824"/>
    <s v="Sand "/>
    <x v="5"/>
    <x v="0"/>
    <x v="6"/>
    <m/>
    <m/>
    <m/>
    <m/>
    <m/>
    <m/>
    <n v="1"/>
    <n v="2500"/>
    <n v="2500"/>
    <n v="2500"/>
    <m/>
    <m/>
    <m/>
    <m/>
    <m/>
    <s v="April 2025"/>
    <m/>
    <b v="1"/>
  </r>
  <r>
    <x v="825"/>
    <s v="Carpenter Labor - Part"/>
    <x v="5"/>
    <x v="0"/>
    <x v="6"/>
    <m/>
    <m/>
    <m/>
    <m/>
    <m/>
    <m/>
    <n v="1"/>
    <n v="300"/>
    <n v="300"/>
    <n v="300"/>
    <m/>
    <m/>
    <m/>
    <m/>
    <m/>
    <s v="April 2025"/>
    <m/>
    <b v="1"/>
  </r>
  <r>
    <x v="826"/>
    <s v="Lasota Vaccine"/>
    <x v="4"/>
    <x v="1"/>
    <x v="1"/>
    <m/>
    <s v="Vaccines"/>
    <m/>
    <m/>
    <m/>
    <m/>
    <n v="1"/>
    <n v="100"/>
    <n v="100"/>
    <n v="100"/>
    <m/>
    <m/>
    <m/>
    <m/>
    <m/>
    <s v="April 2025"/>
    <m/>
    <b v="1"/>
  </r>
  <r>
    <x v="827"/>
    <s v="Daddy fuel "/>
    <x v="5"/>
    <x v="0"/>
    <x v="6"/>
    <m/>
    <m/>
    <m/>
    <m/>
    <m/>
    <m/>
    <n v="1"/>
    <n v="400"/>
    <n v="400"/>
    <n v="400"/>
    <m/>
    <m/>
    <m/>
    <m/>
    <m/>
    <s v="April 2025"/>
    <m/>
    <b v="1"/>
  </r>
  <r>
    <x v="828"/>
    <s v="Transporting wood items "/>
    <x v="5"/>
    <x v="0"/>
    <x v="6"/>
    <m/>
    <m/>
    <m/>
    <m/>
    <m/>
    <m/>
    <n v="1"/>
    <n v="80"/>
    <n v="80"/>
    <n v="80"/>
    <m/>
    <m/>
    <m/>
    <m/>
    <m/>
    <s v="April 2025"/>
    <m/>
    <b v="1"/>
  </r>
  <r>
    <x v="829"/>
    <s v="Planning and Cutting"/>
    <x v="5"/>
    <x v="0"/>
    <x v="6"/>
    <m/>
    <m/>
    <m/>
    <m/>
    <m/>
    <m/>
    <n v="1"/>
    <n v="40"/>
    <n v="40"/>
    <n v="40"/>
    <m/>
    <m/>
    <m/>
    <m/>
    <m/>
    <s v="April 2025"/>
    <m/>
    <b v="1"/>
  </r>
  <r>
    <x v="830"/>
    <s v="Dursban "/>
    <x v="5"/>
    <x v="0"/>
    <x v="6"/>
    <m/>
    <m/>
    <m/>
    <m/>
    <m/>
    <m/>
    <n v="1"/>
    <n v="30"/>
    <n v="30"/>
    <n v="30"/>
    <m/>
    <m/>
    <m/>
    <m/>
    <m/>
    <s v="April 2025"/>
    <m/>
    <b v="1"/>
  </r>
  <r>
    <x v="831"/>
    <s v="Facial Board "/>
    <x v="5"/>
    <x v="0"/>
    <x v="6"/>
    <m/>
    <m/>
    <m/>
    <m/>
    <m/>
    <m/>
    <n v="3"/>
    <n v="240"/>
    <n v="720"/>
    <n v="720"/>
    <m/>
    <m/>
    <m/>
    <m/>
    <m/>
    <s v="April 2025"/>
    <m/>
    <b v="1"/>
  </r>
  <r>
    <x v="832"/>
    <s v="Nails 2.5”, 3” and 4”"/>
    <x v="5"/>
    <x v="0"/>
    <x v="6"/>
    <m/>
    <m/>
    <m/>
    <m/>
    <m/>
    <m/>
    <n v="3"/>
    <n v="85"/>
    <n v="255"/>
    <n v="255"/>
    <m/>
    <m/>
    <m/>
    <m/>
    <m/>
    <s v="April 2025"/>
    <m/>
    <b v="1"/>
  </r>
  <r>
    <x v="833"/>
    <s v="Wood 2x6"/>
    <x v="5"/>
    <x v="0"/>
    <x v="6"/>
    <m/>
    <m/>
    <m/>
    <m/>
    <m/>
    <m/>
    <n v="8"/>
    <n v="135"/>
    <n v="1080"/>
    <n v="1080"/>
    <m/>
    <m/>
    <m/>
    <m/>
    <m/>
    <s v="April 2025"/>
    <m/>
    <b v="1"/>
  </r>
  <r>
    <x v="834"/>
    <s v="Silicon Seal"/>
    <x v="5"/>
    <x v="0"/>
    <x v="6"/>
    <m/>
    <m/>
    <m/>
    <m/>
    <m/>
    <m/>
    <n v="1"/>
    <n v="35"/>
    <n v="35"/>
    <n v="35"/>
    <m/>
    <m/>
    <m/>
    <m/>
    <m/>
    <s v="April 2025"/>
    <m/>
    <b v="1"/>
  </r>
  <r>
    <x v="835"/>
    <s v="Roofing Nails"/>
    <x v="5"/>
    <x v="0"/>
    <x v="6"/>
    <m/>
    <m/>
    <m/>
    <m/>
    <m/>
    <m/>
    <n v="1"/>
    <n v="75"/>
    <n v="75"/>
    <n v="75"/>
    <m/>
    <m/>
    <m/>
    <m/>
    <m/>
    <s v="April 2025"/>
    <m/>
    <b v="1"/>
  </r>
  <r>
    <x v="836"/>
    <s v="IBR Roofing Sheets (0.4)"/>
    <x v="5"/>
    <x v="0"/>
    <x v="6"/>
    <m/>
    <m/>
    <m/>
    <m/>
    <m/>
    <m/>
    <n v="4"/>
    <n v="150"/>
    <n v="600"/>
    <n v="600"/>
    <m/>
    <m/>
    <m/>
    <m/>
    <m/>
    <s v="April 2025"/>
    <m/>
    <b v="1"/>
  </r>
  <r>
    <x v="837"/>
    <s v="Machine Oil"/>
    <x v="0"/>
    <x v="0"/>
    <x v="2"/>
    <m/>
    <m/>
    <m/>
    <m/>
    <m/>
    <s v="Fuel/Lubricants"/>
    <n v="1"/>
    <n v="15"/>
    <n v="15"/>
    <n v="15"/>
    <m/>
    <m/>
    <m/>
    <m/>
    <m/>
    <s v="April 2025"/>
    <m/>
    <b v="1"/>
  </r>
  <r>
    <x v="838"/>
    <s v="Padlock"/>
    <x v="0"/>
    <x v="0"/>
    <x v="2"/>
    <m/>
    <m/>
    <m/>
    <m/>
    <m/>
    <s v="Other"/>
    <n v="3"/>
    <n v="20"/>
    <n v="60"/>
    <n v="60"/>
    <m/>
    <m/>
    <m/>
    <m/>
    <m/>
    <s v="April 2025"/>
    <m/>
    <b v="1"/>
  </r>
  <r>
    <x v="839"/>
    <s v="Foam "/>
    <x v="0"/>
    <x v="0"/>
    <x v="2"/>
    <m/>
    <m/>
    <m/>
    <m/>
    <m/>
    <s v="Cleaning/Disinfection"/>
    <n v="6"/>
    <n v="5"/>
    <n v="30"/>
    <n v="30"/>
    <m/>
    <m/>
    <m/>
    <m/>
    <m/>
    <s v="April 2025"/>
    <m/>
    <b v="1"/>
  </r>
  <r>
    <x v="840"/>
    <s v="Withdrawal charge"/>
    <x v="0"/>
    <x v="0"/>
    <x v="7"/>
    <m/>
    <m/>
    <m/>
    <m/>
    <m/>
    <m/>
    <n v="1"/>
    <n v="15"/>
    <n v="15"/>
    <n v="15"/>
    <m/>
    <m/>
    <m/>
    <m/>
    <s v="Administration"/>
    <s v="April 2025"/>
    <m/>
    <b v="1"/>
  </r>
  <r>
    <x v="841"/>
    <s v="Delivery Nsawam to Kotoku"/>
    <x v="0"/>
    <x v="0"/>
    <x v="2"/>
    <m/>
    <m/>
    <m/>
    <m/>
    <m/>
    <s v="Transportation"/>
    <n v="1"/>
    <n v="280"/>
    <n v="280"/>
    <n v="280"/>
    <m/>
    <m/>
    <m/>
    <m/>
    <m/>
    <s v="April 2025"/>
    <m/>
    <b v="1"/>
  </r>
  <r>
    <x v="842"/>
    <s v="Koudijs Pre-Layer Mash"/>
    <x v="3"/>
    <x v="1"/>
    <x v="1"/>
    <m/>
    <s v="Feed purchase"/>
    <m/>
    <m/>
    <m/>
    <m/>
    <n v="25"/>
    <n v="410"/>
    <n v="10250"/>
    <n v="10250"/>
    <m/>
    <m/>
    <m/>
    <m/>
    <m/>
    <s v="April 2025"/>
    <m/>
    <b v="1"/>
  </r>
  <r>
    <x v="843"/>
    <s v="Mason - Labor"/>
    <x v="5"/>
    <x v="0"/>
    <x v="6"/>
    <m/>
    <m/>
    <m/>
    <m/>
    <m/>
    <m/>
    <n v="1"/>
    <n v="2000"/>
    <n v="2000"/>
    <n v="2000"/>
    <m/>
    <m/>
    <m/>
    <m/>
    <m/>
    <s v="April 2025"/>
    <m/>
    <b v="1"/>
  </r>
  <r>
    <x v="844"/>
    <s v="Plumber - Labor "/>
    <x v="5"/>
    <x v="0"/>
    <x v="6"/>
    <m/>
    <m/>
    <m/>
    <m/>
    <m/>
    <m/>
    <n v="1"/>
    <n v="600"/>
    <n v="600"/>
    <n v="600"/>
    <m/>
    <m/>
    <m/>
    <m/>
    <m/>
    <s v="April 2025"/>
    <m/>
    <b v="1"/>
  </r>
  <r>
    <x v="845"/>
    <s v="Vent Cup 4”"/>
    <x v="5"/>
    <x v="0"/>
    <x v="6"/>
    <m/>
    <m/>
    <m/>
    <m/>
    <m/>
    <m/>
    <n v="1"/>
    <n v="8"/>
    <n v="8"/>
    <n v="8"/>
    <m/>
    <m/>
    <m/>
    <m/>
    <m/>
    <s v="April 2025"/>
    <m/>
    <b v="1"/>
  </r>
  <r>
    <x v="846"/>
    <s v="Bend 4”"/>
    <x v="5"/>
    <x v="0"/>
    <x v="6"/>
    <m/>
    <m/>
    <m/>
    <m/>
    <m/>
    <m/>
    <n v="2"/>
    <n v="18"/>
    <n v="36"/>
    <n v="36"/>
    <m/>
    <m/>
    <m/>
    <m/>
    <m/>
    <s v="April 2025"/>
    <m/>
    <b v="1"/>
  </r>
  <r>
    <x v="847"/>
    <s v="Bend 2”"/>
    <x v="5"/>
    <x v="0"/>
    <x v="6"/>
    <m/>
    <m/>
    <m/>
    <m/>
    <m/>
    <m/>
    <n v="3"/>
    <n v="7"/>
    <n v="21"/>
    <n v="21"/>
    <m/>
    <m/>
    <m/>
    <m/>
    <m/>
    <s v="April 2025"/>
    <m/>
    <b v="1"/>
  </r>
  <r>
    <x v="848"/>
    <s v="PPR Reducer 1*3/4”"/>
    <x v="5"/>
    <x v="0"/>
    <x v="6"/>
    <m/>
    <m/>
    <m/>
    <m/>
    <m/>
    <m/>
    <n v="2"/>
    <n v="5"/>
    <n v="10"/>
    <n v="10"/>
    <m/>
    <m/>
    <m/>
    <m/>
    <m/>
    <s v="April 2025"/>
    <m/>
    <b v="1"/>
  </r>
  <r>
    <x v="849"/>
    <s v="PPR Tee 1/2”"/>
    <x v="5"/>
    <x v="0"/>
    <x v="6"/>
    <m/>
    <m/>
    <m/>
    <m/>
    <m/>
    <m/>
    <n v="4"/>
    <n v="4"/>
    <n v="16"/>
    <n v="16"/>
    <m/>
    <m/>
    <m/>
    <m/>
    <m/>
    <s v="April 2025"/>
    <m/>
    <b v="1"/>
  </r>
  <r>
    <x v="850"/>
    <s v="PPR V/Socket 3/4”"/>
    <x v="5"/>
    <x v="0"/>
    <x v="6"/>
    <m/>
    <m/>
    <m/>
    <m/>
    <m/>
    <m/>
    <n v="3"/>
    <n v="12"/>
    <n v="36"/>
    <n v="36"/>
    <m/>
    <m/>
    <m/>
    <m/>
    <m/>
    <s v="April 2025"/>
    <m/>
    <b v="1"/>
  </r>
  <r>
    <x v="851"/>
    <s v="PPR Pipe 3/4”"/>
    <x v="5"/>
    <x v="0"/>
    <x v="6"/>
    <m/>
    <m/>
    <m/>
    <m/>
    <m/>
    <m/>
    <n v="10"/>
    <n v="40"/>
    <n v="400"/>
    <n v="400"/>
    <m/>
    <m/>
    <m/>
    <m/>
    <m/>
    <s v="April 2025"/>
    <m/>
    <b v="1"/>
  </r>
  <r>
    <x v="852"/>
    <s v="PVC Pipe 3”"/>
    <x v="5"/>
    <x v="0"/>
    <x v="6"/>
    <m/>
    <m/>
    <m/>
    <m/>
    <m/>
    <m/>
    <n v="1"/>
    <n v="102"/>
    <n v="102"/>
    <n v="102"/>
    <m/>
    <m/>
    <m/>
    <m/>
    <m/>
    <s v="April 2025"/>
    <m/>
    <b v="1"/>
  </r>
  <r>
    <x v="853"/>
    <s v="PVC Pipe 4”"/>
    <x v="5"/>
    <x v="0"/>
    <x v="6"/>
    <m/>
    <m/>
    <m/>
    <m/>
    <m/>
    <m/>
    <n v="2"/>
    <n v="72"/>
    <n v="144"/>
    <n v="144"/>
    <m/>
    <m/>
    <m/>
    <m/>
    <m/>
    <s v="April 2025"/>
    <m/>
    <b v="1"/>
  </r>
  <r>
    <x v="854"/>
    <s v="PVC Tee 3”"/>
    <x v="5"/>
    <x v="0"/>
    <x v="6"/>
    <m/>
    <m/>
    <m/>
    <m/>
    <m/>
    <m/>
    <n v="3"/>
    <n v="15"/>
    <n v="45"/>
    <n v="45"/>
    <m/>
    <m/>
    <m/>
    <m/>
    <m/>
    <s v="April 2025"/>
    <m/>
    <b v="1"/>
  </r>
  <r>
    <x v="855"/>
    <s v="PPR Pipe 1/2”"/>
    <x v="5"/>
    <x v="0"/>
    <x v="6"/>
    <m/>
    <m/>
    <m/>
    <m/>
    <m/>
    <m/>
    <n v="3"/>
    <n v="30"/>
    <n v="90"/>
    <n v="90"/>
    <m/>
    <m/>
    <m/>
    <m/>
    <m/>
    <s v="April 2025"/>
    <m/>
    <b v="1"/>
  </r>
  <r>
    <x v="856"/>
    <s v="PPR F/Tee 1/2”"/>
    <x v="5"/>
    <x v="0"/>
    <x v="6"/>
    <m/>
    <m/>
    <m/>
    <m/>
    <m/>
    <m/>
    <n v="1"/>
    <n v="15"/>
    <n v="15"/>
    <n v="15"/>
    <m/>
    <m/>
    <m/>
    <m/>
    <m/>
    <s v="April 2025"/>
    <m/>
    <b v="1"/>
  </r>
  <r>
    <x v="857"/>
    <s v="PPR Elbow 3/4”"/>
    <x v="5"/>
    <x v="0"/>
    <x v="6"/>
    <m/>
    <m/>
    <m/>
    <m/>
    <m/>
    <m/>
    <n v="10"/>
    <n v="7"/>
    <n v="70"/>
    <n v="70"/>
    <m/>
    <m/>
    <m/>
    <m/>
    <m/>
    <s v="April 2025"/>
    <m/>
    <b v="1"/>
  </r>
  <r>
    <x v="858"/>
    <s v="PPR"/>
    <x v="5"/>
    <x v="0"/>
    <x v="6"/>
    <m/>
    <m/>
    <m/>
    <m/>
    <m/>
    <m/>
    <n v="10"/>
    <n v="5"/>
    <n v="50"/>
    <n v="50"/>
    <m/>
    <m/>
    <m/>
    <m/>
    <m/>
    <s v="April 2025"/>
    <m/>
    <b v="1"/>
  </r>
  <r>
    <x v="859"/>
    <s v="PPR F/Elbow 1/2”"/>
    <x v="5"/>
    <x v="0"/>
    <x v="6"/>
    <m/>
    <m/>
    <m/>
    <m/>
    <m/>
    <m/>
    <n v="3"/>
    <n v="12"/>
    <n v="36"/>
    <n v="36"/>
    <m/>
    <m/>
    <m/>
    <m/>
    <m/>
    <s v="April 2025"/>
    <m/>
    <b v="1"/>
  </r>
  <r>
    <x v="860"/>
    <s v="PPR Valve Socket 3/4”"/>
    <x v="5"/>
    <x v="0"/>
    <x v="6"/>
    <m/>
    <m/>
    <m/>
    <m/>
    <m/>
    <m/>
    <n v="1"/>
    <n v="12"/>
    <n v="12"/>
    <n v="12"/>
    <m/>
    <m/>
    <m/>
    <m/>
    <m/>
    <s v="April 2025"/>
    <m/>
    <b v="1"/>
  </r>
  <r>
    <x v="861"/>
    <s v="K55 3/4”"/>
    <x v="5"/>
    <x v="0"/>
    <x v="6"/>
    <m/>
    <m/>
    <m/>
    <m/>
    <m/>
    <m/>
    <n v="1"/>
    <n v="65"/>
    <n v="65"/>
    <n v="65"/>
    <m/>
    <m/>
    <m/>
    <m/>
    <m/>
    <s v="April 2025"/>
    <m/>
    <b v="1"/>
  </r>
  <r>
    <x v="862"/>
    <s v="Chrome Stop Cock 1/2”"/>
    <x v="5"/>
    <x v="0"/>
    <x v="6"/>
    <m/>
    <m/>
    <m/>
    <m/>
    <m/>
    <m/>
    <n v="1"/>
    <n v="85"/>
    <n v="85"/>
    <n v="85"/>
    <m/>
    <m/>
    <m/>
    <m/>
    <m/>
    <s v="April 2025"/>
    <m/>
    <b v="1"/>
  </r>
  <r>
    <x v="863"/>
    <s v="Bracket 4”"/>
    <x v="5"/>
    <x v="0"/>
    <x v="6"/>
    <m/>
    <m/>
    <m/>
    <m/>
    <m/>
    <m/>
    <n v="2"/>
    <n v="10"/>
    <n v="20"/>
    <n v="20"/>
    <m/>
    <m/>
    <m/>
    <m/>
    <m/>
    <s v="April 2025"/>
    <m/>
    <b v="1"/>
  </r>
  <r>
    <x v="864"/>
    <s v="Stickers for FDA"/>
    <x v="0"/>
    <x v="0"/>
    <x v="8"/>
    <m/>
    <m/>
    <s v="Advertising"/>
    <m/>
    <m/>
    <m/>
    <n v="1"/>
    <n v="120"/>
    <n v="120"/>
    <n v="120"/>
    <m/>
    <m/>
    <m/>
    <m/>
    <m/>
    <s v="April 2025"/>
    <m/>
    <b v="1"/>
  </r>
  <r>
    <x v="865"/>
    <s v="Postmortem "/>
    <x v="4"/>
    <x v="1"/>
    <x v="1"/>
    <m/>
    <s v="Biosecurity"/>
    <m/>
    <m/>
    <m/>
    <m/>
    <n v="2"/>
    <n v="50"/>
    <n v="100"/>
    <n v="100"/>
    <m/>
    <m/>
    <m/>
    <m/>
    <m/>
    <s v="April 2025"/>
    <m/>
    <b v="1"/>
  </r>
  <r>
    <x v="866"/>
    <s v="Derrick - Labor "/>
    <x v="0"/>
    <x v="0"/>
    <x v="3"/>
    <m/>
    <m/>
    <m/>
    <m/>
    <m/>
    <m/>
    <n v="1"/>
    <n v="500"/>
    <n v="500"/>
    <n v="500"/>
    <m/>
    <m/>
    <m/>
    <s v="Wages"/>
    <m/>
    <s v="April 2025"/>
    <m/>
    <b v="1"/>
  </r>
  <r>
    <x v="867"/>
    <s v="Mason - Part Pay"/>
    <x v="5"/>
    <x v="0"/>
    <x v="6"/>
    <m/>
    <m/>
    <m/>
    <m/>
    <m/>
    <m/>
    <n v="1"/>
    <n v="3000"/>
    <n v="3000"/>
    <n v="3000"/>
    <m/>
    <m/>
    <m/>
    <m/>
    <m/>
    <s v="April 2025"/>
    <m/>
    <b v="1"/>
  </r>
  <r>
    <x v="868"/>
    <s v="S 100- Glue"/>
    <x v="5"/>
    <x v="0"/>
    <x v="6"/>
    <m/>
    <m/>
    <m/>
    <m/>
    <m/>
    <m/>
    <n v="1"/>
    <n v="45"/>
    <n v="45"/>
    <n v="45"/>
    <m/>
    <m/>
    <m/>
    <m/>
    <m/>
    <s v="April 2025"/>
    <m/>
    <b v="1"/>
  </r>
  <r>
    <x v="869"/>
    <s v="Transportation "/>
    <x v="5"/>
    <x v="0"/>
    <x v="6"/>
    <m/>
    <m/>
    <m/>
    <m/>
    <m/>
    <m/>
    <n v="1"/>
    <n v="150"/>
    <n v="150"/>
    <n v="150"/>
    <m/>
    <m/>
    <m/>
    <m/>
    <m/>
    <s v="April 2025"/>
    <m/>
    <b v="1"/>
  </r>
  <r>
    <x v="870"/>
    <s v="Iron Rods and Binding"/>
    <x v="5"/>
    <x v="0"/>
    <x v="6"/>
    <m/>
    <m/>
    <m/>
    <m/>
    <m/>
    <m/>
    <n v="1"/>
    <n v="220"/>
    <n v="220"/>
    <n v="220"/>
    <m/>
    <m/>
    <m/>
    <m/>
    <m/>
    <s v="April 2025"/>
    <m/>
    <b v="1"/>
  </r>
  <r>
    <x v="871"/>
    <s v="Cement "/>
    <x v="5"/>
    <x v="0"/>
    <x v="6"/>
    <m/>
    <m/>
    <m/>
    <m/>
    <m/>
    <m/>
    <n v="20"/>
    <n v="107"/>
    <n v="2140"/>
    <n v="2140"/>
    <m/>
    <m/>
    <m/>
    <m/>
    <m/>
    <s v="April 2025"/>
    <m/>
    <b v="1"/>
  </r>
  <r>
    <x v="872"/>
    <s v="5” Solid Dust Blocks "/>
    <x v="5"/>
    <x v="0"/>
    <x v="6"/>
    <m/>
    <m/>
    <m/>
    <m/>
    <m/>
    <m/>
    <n v="400"/>
    <n v="7.5"/>
    <n v="3000"/>
    <n v="3000"/>
    <m/>
    <m/>
    <m/>
    <m/>
    <m/>
    <s v="April 2025"/>
    <m/>
    <b v="1"/>
  </r>
  <r>
    <x v="873"/>
    <s v="Ralph"/>
    <x v="0"/>
    <x v="0"/>
    <x v="3"/>
    <m/>
    <m/>
    <m/>
    <m/>
    <m/>
    <m/>
    <n v="1"/>
    <n v="400"/>
    <n v="400"/>
    <n v="400"/>
    <m/>
    <m/>
    <m/>
    <s v="Wages"/>
    <m/>
    <s v="April 2025"/>
    <m/>
    <b v="1"/>
  </r>
  <r>
    <x v="874"/>
    <s v="Delivery from Nsawam to kotoku "/>
    <x v="0"/>
    <x v="0"/>
    <x v="2"/>
    <m/>
    <m/>
    <m/>
    <m/>
    <m/>
    <s v="Transportation"/>
    <n v="1"/>
    <n v="330"/>
    <n v="330"/>
    <n v="330"/>
    <m/>
    <m/>
    <m/>
    <m/>
    <m/>
    <s v="April 2025"/>
    <m/>
    <b v="1"/>
  </r>
  <r>
    <x v="875"/>
    <s v="Oxytetravet aerosol"/>
    <x v="3"/>
    <x v="1"/>
    <x v="1"/>
    <m/>
    <m/>
    <m/>
    <m/>
    <m/>
    <m/>
    <n v="1"/>
    <n v="90"/>
    <n v="90"/>
    <n v="90"/>
    <m/>
    <m/>
    <m/>
    <m/>
    <m/>
    <s v="April 2025"/>
    <m/>
    <b v="1"/>
  </r>
  <r>
    <x v="876"/>
    <s v="Patholyte Disinfectant"/>
    <x v="0"/>
    <x v="0"/>
    <x v="2"/>
    <m/>
    <m/>
    <m/>
    <m/>
    <m/>
    <s v="Cleaning/Disinfection"/>
    <n v="1"/>
    <n v="230"/>
    <n v="230"/>
    <n v="230"/>
    <m/>
    <m/>
    <m/>
    <m/>
    <m/>
    <s v="April 2025"/>
    <m/>
    <b v="1"/>
  </r>
  <r>
    <x v="877"/>
    <s v="Colvit"/>
    <x v="4"/>
    <x v="1"/>
    <x v="1"/>
    <m/>
    <s v="Vitamins"/>
    <m/>
    <m/>
    <m/>
    <m/>
    <n v="1"/>
    <n v="175"/>
    <n v="175"/>
    <n v="175"/>
    <m/>
    <m/>
    <m/>
    <m/>
    <m/>
    <s v="April 2025"/>
    <m/>
    <b v="1"/>
  </r>
  <r>
    <x v="878"/>
    <s v="Multi Amino M"/>
    <x v="3"/>
    <x v="1"/>
    <x v="1"/>
    <m/>
    <s v="Vitamins"/>
    <m/>
    <m/>
    <m/>
    <m/>
    <n v="1"/>
    <n v="226"/>
    <n v="226"/>
    <n v="226"/>
    <m/>
    <m/>
    <m/>
    <m/>
    <m/>
    <s v="April 2025"/>
    <m/>
    <b v="1"/>
  </r>
  <r>
    <x v="879"/>
    <s v="Crates"/>
    <x v="0"/>
    <x v="0"/>
    <x v="8"/>
    <m/>
    <m/>
    <s v="Crates"/>
    <m/>
    <m/>
    <m/>
    <n v="10"/>
    <n v="80"/>
    <n v="800"/>
    <n v="800"/>
    <m/>
    <m/>
    <m/>
    <m/>
    <m/>
    <s v="April 2025"/>
    <m/>
    <b v="1"/>
  </r>
  <r>
    <x v="880"/>
    <s v="Koudijs Developer Mash"/>
    <x v="3"/>
    <x v="1"/>
    <x v="1"/>
    <m/>
    <s v="Feed purchase"/>
    <m/>
    <m/>
    <m/>
    <m/>
    <n v="15"/>
    <n v="415"/>
    <n v="6225"/>
    <n v="6225"/>
    <m/>
    <m/>
    <m/>
    <m/>
    <m/>
    <s v="April 2025"/>
    <m/>
    <b v="1"/>
  </r>
  <r>
    <x v="881"/>
    <s v="Koudijs Layer 2"/>
    <x v="4"/>
    <x v="1"/>
    <x v="1"/>
    <m/>
    <s v="Feed purchase"/>
    <m/>
    <m/>
    <m/>
    <m/>
    <n v="20"/>
    <n v="424"/>
    <n v="8480"/>
    <n v="8480"/>
    <m/>
    <m/>
    <m/>
    <m/>
    <m/>
    <s v="April 2025"/>
    <m/>
    <b v="1"/>
  </r>
  <r>
    <x v="882"/>
    <s v="Flask for vaccine"/>
    <x v="0"/>
    <x v="0"/>
    <x v="2"/>
    <m/>
    <m/>
    <m/>
    <m/>
    <m/>
    <s v="Other"/>
    <n v="1"/>
    <n v="80"/>
    <n v="80"/>
    <n v="80"/>
    <m/>
    <m/>
    <m/>
    <m/>
    <m/>
    <s v="April 2025"/>
    <m/>
    <b v="1"/>
  </r>
  <r>
    <x v="883"/>
    <s v="Koudijs Developer Mash"/>
    <x v="3"/>
    <x v="1"/>
    <x v="1"/>
    <m/>
    <s v="Feed purchase"/>
    <m/>
    <m/>
    <m/>
    <m/>
    <n v="2"/>
    <n v="415"/>
    <n v="830"/>
    <n v="830"/>
    <m/>
    <m/>
    <m/>
    <m/>
    <m/>
    <s v="April 2025"/>
    <m/>
    <b v="1"/>
  </r>
  <r>
    <x v="884"/>
    <s v="Koudijs layer 2 Mash"/>
    <x v="4"/>
    <x v="1"/>
    <x v="1"/>
    <m/>
    <s v="Feed purchase"/>
    <m/>
    <m/>
    <m/>
    <m/>
    <n v="1"/>
    <n v="424"/>
    <n v="424"/>
    <n v="424"/>
    <m/>
    <m/>
    <m/>
    <m/>
    <m/>
    <s v="April 2025"/>
    <m/>
    <b v="1"/>
  </r>
  <r>
    <x v="885"/>
    <s v="Vet for Vaccination"/>
    <x v="3"/>
    <x v="1"/>
    <x v="1"/>
    <m/>
    <s v="Vaccines"/>
    <m/>
    <m/>
    <m/>
    <m/>
    <n v="1"/>
    <n v="750"/>
    <n v="750"/>
    <n v="750"/>
    <m/>
    <m/>
    <m/>
    <m/>
    <m/>
    <s v="April 2025"/>
    <m/>
    <b v="1"/>
  </r>
  <r>
    <x v="886"/>
    <s v="3rd Newcastle Vaccine"/>
    <x v="3"/>
    <x v="1"/>
    <x v="1"/>
    <m/>
    <s v="Vaccines"/>
    <m/>
    <m/>
    <m/>
    <m/>
    <n v="1"/>
    <n v="730"/>
    <n v="730"/>
    <n v="730"/>
    <m/>
    <m/>
    <m/>
    <m/>
    <m/>
    <s v="April 2025"/>
    <m/>
    <b v="1"/>
  </r>
  <r>
    <x v="887"/>
    <s v="Syringe for 3rd Newcastle Vacc."/>
    <x v="3"/>
    <x v="1"/>
    <x v="1"/>
    <m/>
    <s v="Vaccines"/>
    <m/>
    <m/>
    <m/>
    <s v="Sawdust"/>
    <n v="10"/>
    <n v="3"/>
    <n v="30"/>
    <n v="30"/>
    <m/>
    <m/>
    <m/>
    <m/>
    <m/>
    <s v="April 2025"/>
    <m/>
    <b v="1"/>
  </r>
  <r>
    <x v="888"/>
    <s v="Sawdust "/>
    <x v="0"/>
    <x v="0"/>
    <x v="2"/>
    <m/>
    <m/>
    <m/>
    <m/>
    <m/>
    <s v="Sawdust"/>
    <n v="1"/>
    <n v="155"/>
    <n v="155"/>
    <n v="155"/>
    <m/>
    <m/>
    <m/>
    <m/>
    <m/>
    <s v="April 2025"/>
    <m/>
    <b v="1"/>
  </r>
  <r>
    <x v="889"/>
    <s v="Momo Charges"/>
    <x v="0"/>
    <x v="0"/>
    <x v="7"/>
    <m/>
    <m/>
    <m/>
    <m/>
    <m/>
    <m/>
    <n v="1"/>
    <n v="80"/>
    <n v="80"/>
    <n v="80"/>
    <m/>
    <m/>
    <m/>
    <m/>
    <s v="Momo Charges"/>
    <s v="April 2025"/>
    <m/>
    <b v="1"/>
  </r>
  <r>
    <x v="890"/>
    <s v="Slaughtering services"/>
    <x v="7"/>
    <x v="2"/>
    <x v="1"/>
    <m/>
    <m/>
    <s v="Packaging"/>
    <m/>
    <m/>
    <m/>
    <n v="40"/>
    <n v="15"/>
    <n v="600"/>
    <n v="600"/>
    <m/>
    <m/>
    <m/>
    <m/>
    <m/>
    <s v="April 2025"/>
    <m/>
    <b v="1"/>
  </r>
  <r>
    <x v="891"/>
    <s v="Multi Amino M 1kg"/>
    <x v="3"/>
    <x v="1"/>
    <x v="1"/>
    <m/>
    <s v="Vitamins"/>
    <m/>
    <m/>
    <m/>
    <m/>
    <n v="1"/>
    <n v="226"/>
    <n v="226"/>
    <n v="226"/>
    <m/>
    <m/>
    <m/>
    <m/>
    <m/>
    <s v="April 2025"/>
    <m/>
    <b v="1"/>
  </r>
  <r>
    <x v="892"/>
    <s v="Tony (New Guy)- Send Off Package "/>
    <x v="0"/>
    <x v="0"/>
    <x v="3"/>
    <m/>
    <m/>
    <m/>
    <m/>
    <m/>
    <m/>
    <n v="1"/>
    <n v="400"/>
    <n v="400"/>
    <n v="400"/>
    <m/>
    <m/>
    <m/>
    <s v="Wages"/>
    <m/>
    <s v="April 2025"/>
    <m/>
    <b v="1"/>
  </r>
  <r>
    <x v="893"/>
    <s v="Duster"/>
    <x v="0"/>
    <x v="0"/>
    <x v="2"/>
    <m/>
    <m/>
    <m/>
    <m/>
    <m/>
    <s v="Cleaning/Disinfection"/>
    <n v="1"/>
    <n v="10"/>
    <n v="10"/>
    <n v="10"/>
    <m/>
    <m/>
    <m/>
    <m/>
    <m/>
    <s v="April 2025"/>
    <m/>
    <b v="1"/>
  </r>
  <r>
    <x v="894"/>
    <s v="Marker "/>
    <x v="0"/>
    <x v="0"/>
    <x v="2"/>
    <m/>
    <m/>
    <m/>
    <m/>
    <m/>
    <s v="Other"/>
    <n v="1"/>
    <n v="40"/>
    <n v="40"/>
    <n v="40"/>
    <m/>
    <m/>
    <m/>
    <m/>
    <m/>
    <s v="April 2025"/>
    <m/>
    <b v="1"/>
  </r>
  <r>
    <x v="895"/>
    <s v="Delivery of scale and thermometer from kasoa"/>
    <x v="0"/>
    <x v="0"/>
    <x v="2"/>
    <m/>
    <m/>
    <m/>
    <m/>
    <m/>
    <s v="Transportation"/>
    <n v="1"/>
    <n v="55"/>
    <n v="55"/>
    <n v="55"/>
    <m/>
    <m/>
    <m/>
    <m/>
    <m/>
    <s v="April 2025"/>
    <m/>
    <b v="1"/>
  </r>
  <r>
    <x v="896"/>
    <s v="Thermometer"/>
    <x v="0"/>
    <x v="0"/>
    <x v="4"/>
    <m/>
    <m/>
    <m/>
    <s v="Thermometer"/>
    <m/>
    <m/>
    <n v="1"/>
    <n v="95"/>
    <n v="95"/>
    <n v="95"/>
    <m/>
    <m/>
    <m/>
    <m/>
    <m/>
    <s v="April 2025"/>
    <m/>
    <b v="1"/>
  </r>
  <r>
    <x v="897"/>
    <s v="Eggs Scale"/>
    <x v="0"/>
    <x v="0"/>
    <x v="4"/>
    <m/>
    <m/>
    <m/>
    <s v="Egg Scale"/>
    <m/>
    <m/>
    <n v="1"/>
    <n v="190"/>
    <n v="190"/>
    <n v="190"/>
    <m/>
    <m/>
    <m/>
    <m/>
    <m/>
    <s v="April 2025"/>
    <m/>
    <b v="1"/>
  </r>
  <r>
    <x v="898"/>
    <s v="White Marker Board "/>
    <x v="0"/>
    <x v="0"/>
    <x v="4"/>
    <m/>
    <m/>
    <m/>
    <s v="Marker Boards"/>
    <m/>
    <m/>
    <n v="1"/>
    <n v="340"/>
    <n v="340"/>
    <n v="340"/>
    <m/>
    <m/>
    <m/>
    <m/>
    <m/>
    <s v="April 2025"/>
    <m/>
    <b v="1"/>
  </r>
  <r>
    <x v="899"/>
    <s v="Brooms"/>
    <x v="0"/>
    <x v="0"/>
    <x v="2"/>
    <m/>
    <m/>
    <m/>
    <m/>
    <m/>
    <s v="Cleaning/Disinfection"/>
    <n v="3"/>
    <n v="12"/>
    <n v="36"/>
    <n v="36"/>
    <m/>
    <m/>
    <m/>
    <m/>
    <m/>
    <s v="April 2025"/>
    <m/>
    <b v="1"/>
  </r>
  <r>
    <x v="900"/>
    <s v="Prepaid"/>
    <x v="0"/>
    <x v="0"/>
    <x v="2"/>
    <m/>
    <m/>
    <m/>
    <m/>
    <m/>
    <s v="Electricity"/>
    <n v="1"/>
    <n v="400"/>
    <n v="400"/>
    <n v="400"/>
    <m/>
    <m/>
    <m/>
    <m/>
    <m/>
    <s v="April 2025"/>
    <m/>
    <b v="1"/>
  </r>
  <r>
    <x v="901"/>
    <s v="Penstrep"/>
    <x v="3"/>
    <x v="1"/>
    <x v="1"/>
    <m/>
    <s v="Medications"/>
    <m/>
    <m/>
    <m/>
    <m/>
    <n v="1"/>
    <n v="348"/>
    <n v="348"/>
    <n v="348"/>
    <m/>
    <m/>
    <m/>
    <m/>
    <m/>
    <s v="April 2025"/>
    <m/>
    <b v="1"/>
  </r>
  <r>
    <x v="902"/>
    <s v="Transporting from Nsawam to Kotoku "/>
    <x v="0"/>
    <x v="0"/>
    <x v="2"/>
    <m/>
    <m/>
    <m/>
    <m/>
    <m/>
    <s v="Transportation"/>
    <n v="1"/>
    <n v="410"/>
    <n v="410"/>
    <n v="410"/>
    <m/>
    <m/>
    <m/>
    <m/>
    <m/>
    <s v="April 2025"/>
    <m/>
    <b v="1"/>
  </r>
  <r>
    <x v="903"/>
    <s v="Amprolium 300 WS"/>
    <x v="7"/>
    <x v="1"/>
    <x v="1"/>
    <m/>
    <s v="Medications"/>
    <m/>
    <m/>
    <m/>
    <m/>
    <n v="1"/>
    <n v="498"/>
    <n v="498"/>
    <n v="498"/>
    <m/>
    <m/>
    <m/>
    <m/>
    <m/>
    <s v="April 2025"/>
    <m/>
    <b v="1"/>
  </r>
  <r>
    <x v="904"/>
    <s v="Koudijs Broiler Grower"/>
    <x v="7"/>
    <x v="1"/>
    <x v="1"/>
    <m/>
    <s v="Feed purchase"/>
    <m/>
    <m/>
    <m/>
    <m/>
    <n v="1"/>
    <n v="479"/>
    <n v="479"/>
    <n v="479"/>
    <m/>
    <m/>
    <m/>
    <m/>
    <m/>
    <s v="April 2025"/>
    <m/>
    <b v="1"/>
  </r>
  <r>
    <x v="905"/>
    <s v="Koudijs Developer Mash"/>
    <x v="3"/>
    <x v="1"/>
    <x v="1"/>
    <m/>
    <s v="Feed purchase"/>
    <m/>
    <m/>
    <m/>
    <m/>
    <n v="30"/>
    <n v="415"/>
    <n v="12450"/>
    <n v="12450"/>
    <m/>
    <m/>
    <m/>
    <m/>
    <m/>
    <s v="April 2025"/>
    <m/>
    <b v="1"/>
  </r>
  <r>
    <x v="906"/>
    <s v="Koudijs Layer 2 Mash"/>
    <x v="4"/>
    <x v="1"/>
    <x v="1"/>
    <m/>
    <s v="Feed purchase"/>
    <m/>
    <m/>
    <m/>
    <m/>
    <n v="15"/>
    <n v="424"/>
    <n v="6360"/>
    <n v="6360"/>
    <m/>
    <m/>
    <m/>
    <m/>
    <m/>
    <s v="April 2025"/>
    <m/>
    <b v="1"/>
  </r>
  <r>
    <x v="907"/>
    <s v="Dursban"/>
    <x v="0"/>
    <x v="0"/>
    <x v="2"/>
    <m/>
    <m/>
    <m/>
    <m/>
    <m/>
    <s v="Cleaning/Disinfection"/>
    <n v="1"/>
    <n v="80"/>
    <n v="80"/>
    <n v="80"/>
    <m/>
    <m/>
    <m/>
    <m/>
    <m/>
    <s v="April 2025"/>
    <m/>
    <b v="1"/>
  </r>
  <r>
    <x v="908"/>
    <s v="Nwura Nwura"/>
    <x v="0"/>
    <x v="0"/>
    <x v="2"/>
    <m/>
    <m/>
    <m/>
    <m/>
    <m/>
    <s v="Cleaning/Disinfection"/>
    <n v="1"/>
    <n v="70"/>
    <n v="70"/>
    <n v="70"/>
    <m/>
    <m/>
    <m/>
    <m/>
    <m/>
    <s v="April 2025"/>
    <m/>
    <b v="1"/>
  </r>
  <r>
    <x v="909"/>
    <s v="Gloves"/>
    <x v="0"/>
    <x v="0"/>
    <x v="2"/>
    <m/>
    <m/>
    <m/>
    <m/>
    <m/>
    <s v="Cleaning/Disinfection"/>
    <n v="2"/>
    <n v="23"/>
    <n v="46"/>
    <n v="46"/>
    <m/>
    <m/>
    <m/>
    <m/>
    <m/>
    <s v="April 2025"/>
    <m/>
    <b v="1"/>
  </r>
  <r>
    <x v="910"/>
    <s v="Battery Cage"/>
    <x v="0"/>
    <x v="0"/>
    <x v="4"/>
    <m/>
    <m/>
    <m/>
    <s v="Cages"/>
    <m/>
    <m/>
    <n v="1"/>
    <n v="4200"/>
    <n v="4200"/>
    <n v="4200"/>
    <m/>
    <m/>
    <m/>
    <m/>
    <m/>
    <s v="April 2025"/>
    <m/>
    <b v="1"/>
  </r>
  <r>
    <x v="911"/>
    <s v="Fuel-Farm Rounds"/>
    <x v="0"/>
    <x v="0"/>
    <x v="2"/>
    <m/>
    <m/>
    <m/>
    <m/>
    <m/>
    <s v="Fuel/Lubricants"/>
    <n v="1"/>
    <n v="1200"/>
    <n v="1200"/>
    <n v="1200"/>
    <m/>
    <m/>
    <m/>
    <m/>
    <m/>
    <s v="April 2025"/>
    <m/>
    <b v="1"/>
  </r>
  <r>
    <x v="912"/>
    <s v="Tei - March"/>
    <x v="0"/>
    <x v="0"/>
    <x v="3"/>
    <m/>
    <m/>
    <m/>
    <m/>
    <m/>
    <m/>
    <n v="1"/>
    <n v="4000"/>
    <n v="4000"/>
    <n v="4000"/>
    <m/>
    <m/>
    <m/>
    <s v="Salaries"/>
    <m/>
    <s v="April 2025"/>
    <m/>
    <b v="1"/>
  </r>
  <r>
    <x v="913"/>
    <s v="Postmortem "/>
    <x v="4"/>
    <x v="1"/>
    <x v="1"/>
    <m/>
    <s v="Biosecurity"/>
    <m/>
    <m/>
    <m/>
    <m/>
    <n v="1"/>
    <n v="50"/>
    <n v="50"/>
    <n v="50"/>
    <m/>
    <m/>
    <m/>
    <m/>
    <m/>
    <s v="April 2025"/>
    <m/>
    <b v="1"/>
  </r>
  <r>
    <x v="914"/>
    <s v="Koudijs Layer 2 Mash"/>
    <x v="4"/>
    <x v="1"/>
    <x v="1"/>
    <m/>
    <s v="Feed purchase"/>
    <m/>
    <m/>
    <m/>
    <m/>
    <n v="5"/>
    <n v="424"/>
    <n v="2120"/>
    <n v="2120"/>
    <m/>
    <m/>
    <m/>
    <m/>
    <m/>
    <s v="April 2025"/>
    <m/>
    <b v="1"/>
  </r>
  <r>
    <x v="915"/>
    <s v="Sawdust"/>
    <x v="0"/>
    <x v="0"/>
    <x v="2"/>
    <m/>
    <m/>
    <m/>
    <m/>
    <m/>
    <s v="Sawdust"/>
    <n v="1"/>
    <n v="65"/>
    <n v="65"/>
    <n v="65"/>
    <m/>
    <m/>
    <m/>
    <m/>
    <m/>
    <s v="April 2025"/>
    <m/>
    <b v="1"/>
  </r>
  <r>
    <x v="916"/>
    <s v="Salary - Raphael "/>
    <x v="0"/>
    <x v="0"/>
    <x v="3"/>
    <m/>
    <m/>
    <m/>
    <m/>
    <m/>
    <m/>
    <n v="1"/>
    <n v="500"/>
    <n v="500"/>
    <n v="500"/>
    <m/>
    <m/>
    <m/>
    <s v="Salaries"/>
    <m/>
    <s v="April 2025"/>
    <m/>
    <b v="1"/>
  </r>
  <r>
    <x v="917"/>
    <s v="Manure clearing"/>
    <x v="0"/>
    <x v="0"/>
    <x v="2"/>
    <m/>
    <m/>
    <m/>
    <m/>
    <m/>
    <s v="Cleaning/Disinfection"/>
    <n v="1"/>
    <n v="1200"/>
    <n v="1200"/>
    <n v="1200"/>
    <m/>
    <m/>
    <m/>
    <m/>
    <m/>
    <s v="April 2025"/>
    <m/>
    <b v="1"/>
  </r>
  <r>
    <x v="918"/>
    <s v="Koudijs Layer 2 Mash"/>
    <x v="4"/>
    <x v="1"/>
    <x v="1"/>
    <m/>
    <s v="Feed purchase"/>
    <m/>
    <m/>
    <m/>
    <m/>
    <n v="2"/>
    <n v="424"/>
    <n v="848"/>
    <n v="848"/>
    <m/>
    <m/>
    <m/>
    <m/>
    <m/>
    <s v="March 2025"/>
    <m/>
    <b v="1"/>
  </r>
  <r>
    <x v="919"/>
    <s v="Pen-Strep Powder"/>
    <x v="3"/>
    <x v="1"/>
    <x v="1"/>
    <m/>
    <s v="Medications"/>
    <m/>
    <m/>
    <m/>
    <m/>
    <n v="1"/>
    <n v="348"/>
    <n v="348"/>
    <n v="348"/>
    <m/>
    <m/>
    <m/>
    <m/>
    <m/>
    <s v="March 2025"/>
    <m/>
    <b v="1"/>
  </r>
  <r>
    <x v="920"/>
    <s v="Sawdust T&amp;T from Cabourri"/>
    <x v="0"/>
    <x v="0"/>
    <x v="2"/>
    <m/>
    <m/>
    <m/>
    <m/>
    <m/>
    <s v="Sawdust"/>
    <n v="1"/>
    <n v="70"/>
    <n v="70"/>
    <n v="70"/>
    <m/>
    <m/>
    <m/>
    <m/>
    <m/>
    <s v="March 2025"/>
    <m/>
    <b v="1"/>
  </r>
  <r>
    <x v="921"/>
    <s v="Sawdust "/>
    <x v="0"/>
    <x v="0"/>
    <x v="2"/>
    <m/>
    <m/>
    <m/>
    <m/>
    <m/>
    <s v="Sawdust"/>
    <n v="32"/>
    <n v="8"/>
    <n v="256"/>
    <n v="256"/>
    <m/>
    <m/>
    <m/>
    <m/>
    <m/>
    <s v="March 2025"/>
    <m/>
    <b v="1"/>
  </r>
  <r>
    <x v="922"/>
    <s v="Sawdust"/>
    <x v="0"/>
    <x v="0"/>
    <x v="2"/>
    <m/>
    <m/>
    <m/>
    <m/>
    <m/>
    <s v="Sawdust"/>
    <n v="1"/>
    <n v="120"/>
    <n v="120"/>
    <n v="120"/>
    <m/>
    <m/>
    <m/>
    <m/>
    <m/>
    <s v="March 2025"/>
    <m/>
    <b v="1"/>
  </r>
  <r>
    <x v="923"/>
    <s v="Environmental Agency "/>
    <x v="0"/>
    <x v="0"/>
    <x v="2"/>
    <m/>
    <m/>
    <m/>
    <m/>
    <m/>
    <s v="Regulatory Expenses"/>
    <n v="1"/>
    <n v="1500"/>
    <n v="1500"/>
    <n v="1500"/>
    <m/>
    <m/>
    <m/>
    <m/>
    <m/>
    <s v="March 2025"/>
    <m/>
    <b v="1"/>
  </r>
  <r>
    <x v="924"/>
    <s v="Slaughtering Services"/>
    <x v="7"/>
    <x v="2"/>
    <x v="1"/>
    <m/>
    <m/>
    <s v="Packaging"/>
    <m/>
    <m/>
    <m/>
    <n v="1"/>
    <n v="800"/>
    <n v="800"/>
    <n v="800"/>
    <m/>
    <m/>
    <m/>
    <m/>
    <m/>
    <s v="March 2025"/>
    <m/>
    <b v="1"/>
  </r>
  <r>
    <x v="925"/>
    <s v="Rubber "/>
    <x v="0"/>
    <x v="0"/>
    <x v="8"/>
    <m/>
    <m/>
    <s v="Packaging"/>
    <m/>
    <m/>
    <m/>
    <n v="2"/>
    <n v="2.5"/>
    <n v="5"/>
    <n v="5"/>
    <m/>
    <m/>
    <m/>
    <m/>
    <m/>
    <s v="March 2025"/>
    <m/>
    <b v="1"/>
  </r>
  <r>
    <x v="926"/>
    <s v="Charcoal "/>
    <x v="0"/>
    <x v="0"/>
    <x v="2"/>
    <m/>
    <m/>
    <m/>
    <m/>
    <m/>
    <s v="Other"/>
    <n v="1"/>
    <n v="140"/>
    <n v="140"/>
    <n v="140"/>
    <m/>
    <m/>
    <m/>
    <m/>
    <m/>
    <s v="March 2025"/>
    <m/>
    <b v="1"/>
  </r>
  <r>
    <x v="927"/>
    <s v="Delivery from Nsawam to Kotoku "/>
    <x v="0"/>
    <x v="0"/>
    <x v="2"/>
    <m/>
    <m/>
    <m/>
    <m/>
    <m/>
    <s v="Transportation"/>
    <n v="1"/>
    <n v="320"/>
    <n v="320"/>
    <n v="320"/>
    <m/>
    <m/>
    <m/>
    <m/>
    <m/>
    <s v="March 2025"/>
    <m/>
    <b v="1"/>
  </r>
  <r>
    <x v="928"/>
    <s v="Koudijs Broiler Finisher "/>
    <x v="7"/>
    <x v="1"/>
    <x v="1"/>
    <m/>
    <s v="Feed purchase"/>
    <m/>
    <m/>
    <m/>
    <m/>
    <n v="2"/>
    <n v="474"/>
    <n v="948"/>
    <n v="948"/>
    <m/>
    <m/>
    <m/>
    <m/>
    <m/>
    <s v="March 2025"/>
    <m/>
    <b v="1"/>
  </r>
  <r>
    <x v="929"/>
    <s v="Layer Developer Mash"/>
    <x v="3"/>
    <x v="1"/>
    <x v="1"/>
    <m/>
    <s v="Feed purchase"/>
    <m/>
    <m/>
    <m/>
    <m/>
    <n v="20"/>
    <n v="415"/>
    <n v="8300"/>
    <n v="8300"/>
    <m/>
    <m/>
    <m/>
    <m/>
    <m/>
    <s v="March 2025"/>
    <m/>
    <b v="1"/>
  </r>
  <r>
    <x v="930"/>
    <s v="Layer 2 Mash"/>
    <x v="4"/>
    <x v="1"/>
    <x v="1"/>
    <m/>
    <s v="Feed purchase"/>
    <m/>
    <m/>
    <m/>
    <m/>
    <n v="10"/>
    <n v="424"/>
    <n v="4240"/>
    <n v="4240"/>
    <m/>
    <m/>
    <m/>
    <m/>
    <m/>
    <s v="March 2025"/>
    <m/>
    <b v="1"/>
  </r>
  <r>
    <x v="931"/>
    <s v="Broilers Grower Pellet"/>
    <x v="7"/>
    <x v="1"/>
    <x v="1"/>
    <m/>
    <s v="Feed purchase"/>
    <m/>
    <m/>
    <m/>
    <m/>
    <n v="1"/>
    <n v="479"/>
    <n v="479"/>
    <n v="479"/>
    <m/>
    <m/>
    <m/>
    <m/>
    <m/>
    <s v="March 2025"/>
    <m/>
    <b v="1"/>
  </r>
  <r>
    <x v="932"/>
    <s v="Fixing of tyres, Balancing and Alignment "/>
    <x v="0"/>
    <x v="0"/>
    <x v="2"/>
    <m/>
    <m/>
    <m/>
    <m/>
    <m/>
    <s v="Repairs"/>
    <n v="1"/>
    <n v="300"/>
    <n v="300"/>
    <n v="300"/>
    <m/>
    <m/>
    <m/>
    <m/>
    <m/>
    <s v="March 2025"/>
    <m/>
    <b v="1"/>
  </r>
  <r>
    <x v="933"/>
    <s v="Tyres for kia morning(HA-1679-19)"/>
    <x v="0"/>
    <x v="0"/>
    <x v="2"/>
    <m/>
    <m/>
    <m/>
    <m/>
    <m/>
    <s v="Repairs"/>
    <n v="4"/>
    <n v="300"/>
    <n v="1200"/>
    <n v="1200"/>
    <m/>
    <m/>
    <m/>
    <m/>
    <m/>
    <s v="March 2025"/>
    <m/>
    <b v="1"/>
  </r>
  <r>
    <x v="934"/>
    <s v="Battery Cages "/>
    <x v="0"/>
    <x v="0"/>
    <x v="4"/>
    <m/>
    <m/>
    <m/>
    <s v="Cages"/>
    <m/>
    <m/>
    <n v="10"/>
    <n v="4100"/>
    <n v="41000"/>
    <n v="41000"/>
    <m/>
    <m/>
    <m/>
    <m/>
    <m/>
    <s v="March 2025"/>
    <m/>
    <b v="1"/>
  </r>
  <r>
    <x v="935"/>
    <s v="Fowl Pox Vaccine"/>
    <x v="3"/>
    <x v="1"/>
    <x v="1"/>
    <m/>
    <s v="Vaccines"/>
    <m/>
    <m/>
    <m/>
    <m/>
    <n v="1"/>
    <n v="360"/>
    <n v="360"/>
    <n v="360"/>
    <m/>
    <m/>
    <m/>
    <m/>
    <m/>
    <s v="March 2025"/>
    <m/>
    <b v="1"/>
  </r>
  <r>
    <x v="936"/>
    <s v="Colvit 1kg"/>
    <x v="3"/>
    <x v="1"/>
    <x v="1"/>
    <m/>
    <s v="Vitamins"/>
    <m/>
    <m/>
    <m/>
    <m/>
    <n v="1"/>
    <n v="175"/>
    <n v="175"/>
    <n v="175"/>
    <m/>
    <m/>
    <m/>
    <m/>
    <m/>
    <s v="March 2025"/>
    <m/>
    <b v="1"/>
  </r>
  <r>
    <x v="937"/>
    <s v="Maridav Amprocox"/>
    <x v="3"/>
    <x v="1"/>
    <x v="1"/>
    <m/>
    <s v="Medications"/>
    <m/>
    <m/>
    <m/>
    <m/>
    <n v="1"/>
    <n v="335"/>
    <n v="335"/>
    <n v="335"/>
    <m/>
    <m/>
    <m/>
    <m/>
    <m/>
    <s v="March 2025"/>
    <m/>
    <b v="1"/>
  </r>
  <r>
    <x v="938"/>
    <s v="MultiAmino-M 1kg"/>
    <x v="4"/>
    <x v="1"/>
    <x v="1"/>
    <m/>
    <s v="Vitamins"/>
    <m/>
    <m/>
    <m/>
    <m/>
    <n v="1"/>
    <n v="224"/>
    <n v="224"/>
    <n v="224"/>
    <m/>
    <m/>
    <m/>
    <m/>
    <m/>
    <s v="March 2025"/>
    <m/>
    <b v="1"/>
  </r>
  <r>
    <x v="939"/>
    <s v="Developer Mash "/>
    <x v="3"/>
    <x v="1"/>
    <x v="1"/>
    <m/>
    <s v="Feed purchase"/>
    <m/>
    <m/>
    <m/>
    <m/>
    <n v="2"/>
    <n v="415"/>
    <n v="830"/>
    <n v="830"/>
    <m/>
    <m/>
    <m/>
    <m/>
    <m/>
    <s v="March 2025"/>
    <m/>
    <b v="1"/>
  </r>
  <r>
    <x v="940"/>
    <s v="Layer 2 Mash"/>
    <x v="4"/>
    <x v="1"/>
    <x v="1"/>
    <m/>
    <s v="Feed purchase"/>
    <m/>
    <m/>
    <m/>
    <m/>
    <n v="1"/>
    <n v="424"/>
    <n v="424"/>
    <n v="424"/>
    <m/>
    <m/>
    <m/>
    <m/>
    <m/>
    <s v="March 2025"/>
    <m/>
    <b v="1"/>
  </r>
  <r>
    <x v="941"/>
    <s v="Cypervet 12% 1kg"/>
    <x v="4"/>
    <x v="1"/>
    <x v="1"/>
    <m/>
    <s v="Medications"/>
    <m/>
    <m/>
    <m/>
    <m/>
    <n v="1"/>
    <n v="226"/>
    <n v="226"/>
    <n v="226"/>
    <m/>
    <m/>
    <m/>
    <m/>
    <m/>
    <s v="March 2025"/>
    <m/>
    <b v="1"/>
  </r>
  <r>
    <x v="942"/>
    <s v="Acalice Super 1kg"/>
    <x v="4"/>
    <x v="1"/>
    <x v="1"/>
    <m/>
    <s v="Medications"/>
    <m/>
    <m/>
    <m/>
    <m/>
    <n v="1"/>
    <n v="80"/>
    <n v="80"/>
    <n v="80"/>
    <m/>
    <m/>
    <m/>
    <m/>
    <m/>
    <s v="March 2025"/>
    <m/>
    <b v="1"/>
  </r>
  <r>
    <x v="943"/>
    <s v="Developer Mash"/>
    <x v="3"/>
    <x v="1"/>
    <x v="1"/>
    <m/>
    <s v="Feed purchase"/>
    <m/>
    <m/>
    <m/>
    <m/>
    <n v="2"/>
    <n v="415"/>
    <n v="830"/>
    <n v="830"/>
    <m/>
    <m/>
    <m/>
    <m/>
    <m/>
    <s v="March 2025"/>
    <m/>
    <b v="1"/>
  </r>
  <r>
    <x v="944"/>
    <s v="Layer 2 Mash"/>
    <x v="4"/>
    <x v="1"/>
    <x v="1"/>
    <m/>
    <s v="Feed purchase"/>
    <m/>
    <m/>
    <m/>
    <m/>
    <n v="1"/>
    <n v="424"/>
    <n v="424"/>
    <n v="424"/>
    <m/>
    <m/>
    <m/>
    <m/>
    <m/>
    <s v="March 2025"/>
    <m/>
    <b v="1"/>
  </r>
  <r>
    <x v="945"/>
    <s v="Med - Dufamec "/>
    <x v="4"/>
    <x v="1"/>
    <x v="1"/>
    <m/>
    <s v="Medications"/>
    <m/>
    <m/>
    <m/>
    <m/>
    <n v="1"/>
    <n v="356"/>
    <n v="356"/>
    <n v="356"/>
    <m/>
    <m/>
    <m/>
    <m/>
    <m/>
    <s v="March 2025"/>
    <m/>
    <b v="1"/>
  </r>
  <r>
    <x v="946"/>
    <s v="Post-mortem "/>
    <x v="4"/>
    <x v="1"/>
    <x v="1"/>
    <m/>
    <s v="Biosecurity"/>
    <m/>
    <m/>
    <m/>
    <m/>
    <n v="2"/>
    <n v="50"/>
    <n v="100"/>
    <n v="100"/>
    <m/>
    <m/>
    <m/>
    <m/>
    <m/>
    <s v="March 2025"/>
    <m/>
    <b v="1"/>
  </r>
  <r>
    <x v="947"/>
    <s v="Sawdust"/>
    <x v="0"/>
    <x v="0"/>
    <x v="2"/>
    <m/>
    <m/>
    <m/>
    <m/>
    <m/>
    <s v="Sawdust"/>
    <n v="1"/>
    <n v="65"/>
    <n v="65"/>
    <n v="65"/>
    <m/>
    <m/>
    <m/>
    <m/>
    <m/>
    <s v="March 2025"/>
    <m/>
    <b v="1"/>
  </r>
  <r>
    <x v="948"/>
    <s v="Sawdust"/>
    <x v="0"/>
    <x v="0"/>
    <x v="2"/>
    <m/>
    <m/>
    <m/>
    <m/>
    <m/>
    <s v="Sawdust"/>
    <n v="1"/>
    <n v="80"/>
    <n v="80"/>
    <n v="80"/>
    <m/>
    <m/>
    <m/>
    <m/>
    <m/>
    <s v="March 2025"/>
    <m/>
    <b v="1"/>
  </r>
  <r>
    <x v="949"/>
    <s v="Prepaid"/>
    <x v="0"/>
    <x v="0"/>
    <x v="2"/>
    <m/>
    <m/>
    <m/>
    <m/>
    <m/>
    <s v="Electricity"/>
    <n v="1"/>
    <n v="400"/>
    <n v="400"/>
    <n v="400"/>
    <m/>
    <m/>
    <m/>
    <m/>
    <m/>
    <s v="March 2025"/>
    <m/>
    <b v="1"/>
  </r>
  <r>
    <x v="950"/>
    <s v="Delivery from kasoa to lapaz"/>
    <x v="0"/>
    <x v="0"/>
    <x v="2"/>
    <m/>
    <m/>
    <m/>
    <m/>
    <m/>
    <s v="Transportation"/>
    <n v="1"/>
    <n v="60"/>
    <n v="60"/>
    <n v="60"/>
    <m/>
    <m/>
    <m/>
    <m/>
    <m/>
    <s v="March 2025"/>
    <m/>
    <b v="1"/>
  </r>
  <r>
    <x v="951"/>
    <s v="Debeaking Machine "/>
    <x v="0"/>
    <x v="0"/>
    <x v="4"/>
    <m/>
    <m/>
    <m/>
    <s v="Debeaking Machine"/>
    <m/>
    <m/>
    <n v="1"/>
    <n v="2200"/>
    <n v="2200"/>
    <n v="2200"/>
    <m/>
    <m/>
    <m/>
    <m/>
    <m/>
    <s v="March 2025"/>
    <m/>
    <b v="1"/>
  </r>
  <r>
    <x v="952"/>
    <s v="Delivery from Nsawam to Kotoku"/>
    <x v="0"/>
    <x v="0"/>
    <x v="2"/>
    <m/>
    <m/>
    <m/>
    <m/>
    <m/>
    <s v="Transportation"/>
    <n v="1"/>
    <n v="310"/>
    <n v="310"/>
    <n v="310"/>
    <m/>
    <m/>
    <m/>
    <m/>
    <m/>
    <s v="March 2025"/>
    <m/>
    <b v="1"/>
  </r>
  <r>
    <x v="953"/>
    <s v="Amprolium 300 1kg"/>
    <x v="3"/>
    <x v="1"/>
    <x v="1"/>
    <m/>
    <s v="Medications"/>
    <m/>
    <m/>
    <m/>
    <m/>
    <n v="1"/>
    <n v="495"/>
    <n v="495"/>
    <n v="495"/>
    <m/>
    <m/>
    <m/>
    <m/>
    <m/>
    <s v="March 2025"/>
    <m/>
    <b v="1"/>
  </r>
  <r>
    <x v="954"/>
    <s v="Tetracolivit 1kg"/>
    <x v="3"/>
    <x v="1"/>
    <x v="1"/>
    <m/>
    <s v="Medications"/>
    <m/>
    <m/>
    <m/>
    <m/>
    <n v="2"/>
    <n v="465"/>
    <n v="930"/>
    <n v="930"/>
    <m/>
    <m/>
    <m/>
    <m/>
    <m/>
    <s v="March 2025"/>
    <m/>
    <b v="1"/>
  </r>
  <r>
    <x v="955"/>
    <s v="Broiler Finisher Pellet"/>
    <x v="7"/>
    <x v="1"/>
    <x v="1"/>
    <m/>
    <s v="Feed purchase"/>
    <m/>
    <m/>
    <m/>
    <m/>
    <n v="2"/>
    <n v="474"/>
    <n v="948"/>
    <n v="948"/>
    <m/>
    <m/>
    <m/>
    <m/>
    <m/>
    <s v="March 2025"/>
    <m/>
    <b v="1"/>
  </r>
  <r>
    <x v="956"/>
    <s v="Sawdust"/>
    <x v="0"/>
    <x v="0"/>
    <x v="2"/>
    <m/>
    <m/>
    <m/>
    <m/>
    <m/>
    <s v="Sawdust"/>
    <n v="1"/>
    <n v="479"/>
    <n v="479"/>
    <n v="479"/>
    <m/>
    <m/>
    <m/>
    <m/>
    <m/>
    <s v="March 2025"/>
    <m/>
    <b v="1"/>
  </r>
  <r>
    <x v="957"/>
    <s v="Layer Developer Mash"/>
    <x v="3"/>
    <x v="1"/>
    <x v="1"/>
    <m/>
    <s v="Feed purchase"/>
    <m/>
    <m/>
    <m/>
    <m/>
    <n v="15"/>
    <n v="415"/>
    <n v="6225"/>
    <n v="6225"/>
    <m/>
    <m/>
    <m/>
    <m/>
    <m/>
    <s v="March 2025"/>
    <m/>
    <b v="1"/>
  </r>
  <r>
    <x v="958"/>
    <s v="Layer Grower Mash"/>
    <x v="3"/>
    <x v="1"/>
    <x v="1"/>
    <m/>
    <s v="Feed purchase"/>
    <m/>
    <m/>
    <m/>
    <m/>
    <n v="3"/>
    <n v="425"/>
    <n v="1275"/>
    <n v="1275"/>
    <m/>
    <m/>
    <m/>
    <m/>
    <m/>
    <s v="March 2025"/>
    <m/>
    <b v="1"/>
  </r>
  <r>
    <x v="959"/>
    <s v="Layer 2 Mash"/>
    <x v="4"/>
    <x v="1"/>
    <x v="1"/>
    <m/>
    <s v="Feed purchase"/>
    <m/>
    <m/>
    <m/>
    <m/>
    <n v="12"/>
    <n v="424"/>
    <n v="5088"/>
    <n v="5088"/>
    <m/>
    <m/>
    <m/>
    <m/>
    <m/>
    <s v="March 2025"/>
    <m/>
    <b v="1"/>
  </r>
  <r>
    <x v="960"/>
    <s v="2&quot; PVC Pipe"/>
    <x v="5"/>
    <x v="0"/>
    <x v="6"/>
    <m/>
    <m/>
    <m/>
    <m/>
    <m/>
    <m/>
    <n v="1"/>
    <n v="82"/>
    <n v="82"/>
    <n v="82"/>
    <m/>
    <m/>
    <m/>
    <m/>
    <m/>
    <s v="March 2025"/>
    <m/>
    <b v="1"/>
  </r>
  <r>
    <x v="961"/>
    <s v="Amprocure"/>
    <x v="3"/>
    <x v="1"/>
    <x v="1"/>
    <m/>
    <s v="Medications"/>
    <m/>
    <m/>
    <m/>
    <m/>
    <n v="1"/>
    <n v="426"/>
    <n v="426"/>
    <n v="426"/>
    <m/>
    <m/>
    <m/>
    <m/>
    <m/>
    <s v="March 2025"/>
    <m/>
    <b v="1"/>
  </r>
  <r>
    <x v="962"/>
    <s v="Pentrep Powder"/>
    <x v="3"/>
    <x v="1"/>
    <x v="1"/>
    <m/>
    <s v="Medications"/>
    <m/>
    <m/>
    <m/>
    <m/>
    <n v="1"/>
    <n v="346"/>
    <n v="346"/>
    <n v="346"/>
    <m/>
    <m/>
    <m/>
    <m/>
    <m/>
    <s v="March 2025"/>
    <m/>
    <b v="1"/>
  </r>
  <r>
    <x v="963"/>
    <s v="Broiler Grower Pellet"/>
    <x v="7"/>
    <x v="1"/>
    <x v="1"/>
    <m/>
    <s v="Feed purchase"/>
    <m/>
    <m/>
    <m/>
    <m/>
    <n v="2"/>
    <n v="479"/>
    <n v="958"/>
    <n v="958"/>
    <m/>
    <m/>
    <m/>
    <m/>
    <m/>
    <s v="March 2025"/>
    <m/>
    <b v="1"/>
  </r>
  <r>
    <x v="964"/>
    <s v="Fuel - Farm Rounds"/>
    <x v="0"/>
    <x v="0"/>
    <x v="2"/>
    <m/>
    <m/>
    <m/>
    <m/>
    <m/>
    <s v="Fuel/Lubricants"/>
    <n v="1"/>
    <n v="1200"/>
    <n v="1200"/>
    <n v="1200"/>
    <m/>
    <m/>
    <m/>
    <m/>
    <m/>
    <s v="March 2025"/>
    <m/>
    <b v="1"/>
  </r>
  <r>
    <x v="965"/>
    <s v="Salary - February "/>
    <x v="0"/>
    <x v="0"/>
    <x v="3"/>
    <m/>
    <m/>
    <m/>
    <m/>
    <m/>
    <m/>
    <n v="1"/>
    <n v="4000"/>
    <n v="4000"/>
    <n v="4000"/>
    <m/>
    <m/>
    <m/>
    <s v="Salaries"/>
    <m/>
    <s v="March 2025"/>
    <m/>
    <b v="1"/>
  </r>
  <r>
    <x v="966"/>
    <s v="Farm Help"/>
    <x v="0"/>
    <x v="0"/>
    <x v="3"/>
    <m/>
    <m/>
    <m/>
    <m/>
    <m/>
    <m/>
    <n v="1"/>
    <n v="200"/>
    <n v="200"/>
    <n v="200"/>
    <m/>
    <m/>
    <m/>
    <s v="Wages"/>
    <m/>
    <s v="March 2025"/>
    <m/>
    <b v="1"/>
  </r>
  <r>
    <x v="967"/>
    <s v="Sawdust"/>
    <x v="0"/>
    <x v="0"/>
    <x v="2"/>
    <m/>
    <m/>
    <m/>
    <m/>
    <m/>
    <s v="Sawdust"/>
    <n v="1"/>
    <n v="65"/>
    <n v="65"/>
    <n v="65"/>
    <m/>
    <m/>
    <m/>
    <m/>
    <m/>
    <s v="March 2025"/>
    <m/>
    <b v="1"/>
  </r>
  <r>
    <x v="968"/>
    <s v="2 Newcastle Vacc"/>
    <x v="7"/>
    <x v="1"/>
    <x v="1"/>
    <m/>
    <s v="Vaccins"/>
    <m/>
    <m/>
    <m/>
    <m/>
    <n v="1"/>
    <n v="55"/>
    <n v="55"/>
    <n v="55"/>
    <m/>
    <m/>
    <m/>
    <m/>
    <m/>
    <s v="March 2025"/>
    <m/>
    <b v="1"/>
  </r>
  <r>
    <x v="969"/>
    <s v="Vitamino"/>
    <x v="7"/>
    <x v="1"/>
    <x v="1"/>
    <m/>
    <s v="Vitamins"/>
    <m/>
    <m/>
    <m/>
    <m/>
    <n v="1"/>
    <n v="280"/>
    <n v="280"/>
    <n v="280"/>
    <m/>
    <m/>
    <m/>
    <m/>
    <m/>
    <s v="February 2025"/>
    <m/>
    <b v="1"/>
  </r>
  <r>
    <x v="970"/>
    <s v="Feed - Nsawam to Kotoku "/>
    <x v="0"/>
    <x v="0"/>
    <x v="2"/>
    <m/>
    <m/>
    <m/>
    <m/>
    <m/>
    <s v="TTransportation"/>
    <n v="1"/>
    <n v="330"/>
    <n v="330"/>
    <n v="330"/>
    <m/>
    <m/>
    <m/>
    <m/>
    <m/>
    <s v="February 2025"/>
    <m/>
    <b v="1"/>
  </r>
  <r>
    <x v="971"/>
    <s v="Crates "/>
    <x v="4"/>
    <x v="2"/>
    <x v="1"/>
    <m/>
    <m/>
    <s v="Crates"/>
    <m/>
    <m/>
    <m/>
    <n v="10"/>
    <n v="82"/>
    <n v="820"/>
    <n v="820"/>
    <m/>
    <m/>
    <m/>
    <m/>
    <m/>
    <s v="February 2025"/>
    <m/>
    <b v="1"/>
  </r>
  <r>
    <x v="972"/>
    <s v="Koudijs Broiler Grower"/>
    <x v="7"/>
    <x v="1"/>
    <x v="1"/>
    <m/>
    <s v="Feed purchase"/>
    <m/>
    <m/>
    <m/>
    <m/>
    <n v="3"/>
    <n v="479"/>
    <n v="1437"/>
    <n v="1437"/>
    <m/>
    <m/>
    <m/>
    <m/>
    <m/>
    <s v="February 2025"/>
    <m/>
    <b v="1"/>
  </r>
  <r>
    <x v="973"/>
    <s v="Koudijs Layer 2 Mash"/>
    <x v="4"/>
    <x v="1"/>
    <x v="1"/>
    <m/>
    <s v="Feed purchase"/>
    <m/>
    <m/>
    <m/>
    <m/>
    <n v="12"/>
    <n v="424"/>
    <n v="5088"/>
    <n v="5088"/>
    <m/>
    <m/>
    <m/>
    <m/>
    <m/>
    <s v="February 2025"/>
    <m/>
    <b v="1"/>
  </r>
  <r>
    <x v="974"/>
    <s v="Koudijs Grower Mash "/>
    <x v="3"/>
    <x v="1"/>
    <x v="1"/>
    <m/>
    <s v="Feed purchase"/>
    <m/>
    <m/>
    <m/>
    <m/>
    <n v="15"/>
    <n v="425"/>
    <n v="6375"/>
    <n v="6375"/>
    <m/>
    <m/>
    <m/>
    <m/>
    <m/>
    <s v="February 2025"/>
    <m/>
    <b v="1"/>
  </r>
  <r>
    <x v="975"/>
    <s v="Koudijs Layer Grower Mash"/>
    <x v="3"/>
    <x v="1"/>
    <x v="1"/>
    <m/>
    <s v="Feed purchase"/>
    <m/>
    <m/>
    <m/>
    <m/>
    <n v="4"/>
    <n v="425"/>
    <n v="1700"/>
    <n v="1700"/>
    <m/>
    <m/>
    <m/>
    <m/>
    <m/>
    <s v="February 2025"/>
    <m/>
    <b v="1"/>
  </r>
  <r>
    <x v="976"/>
    <s v="Farm Help for Vaccination"/>
    <x v="0"/>
    <x v="0"/>
    <x v="3"/>
    <m/>
    <m/>
    <m/>
    <m/>
    <m/>
    <m/>
    <n v="1"/>
    <n v="100"/>
    <n v="100"/>
    <n v="100"/>
    <m/>
    <m/>
    <m/>
    <m/>
    <s v="Wages"/>
    <s v="February 2025"/>
    <m/>
    <b v="1"/>
  </r>
  <r>
    <x v="977"/>
    <s v="Help from Bubiashie"/>
    <x v="0"/>
    <x v="0"/>
    <x v="3"/>
    <m/>
    <m/>
    <m/>
    <m/>
    <m/>
    <m/>
    <n v="1"/>
    <n v="300"/>
    <n v="300"/>
    <n v="300"/>
    <m/>
    <m/>
    <m/>
    <s v="Wages"/>
    <m/>
    <s v="February 2025"/>
    <m/>
    <b v="1"/>
  </r>
  <r>
    <x v="978"/>
    <s v="Pin for Vaccination "/>
    <x v="3"/>
    <x v="1"/>
    <x v="1"/>
    <m/>
    <s v="Vaccins"/>
    <m/>
    <m/>
    <m/>
    <m/>
    <n v="1"/>
    <n v="10"/>
    <n v="10"/>
    <n v="10"/>
    <m/>
    <m/>
    <m/>
    <m/>
    <m/>
    <s v="February 2025"/>
    <m/>
    <b v="1"/>
  </r>
  <r>
    <x v="979"/>
    <s v="1st Fowl Pox Vaccine"/>
    <x v="3"/>
    <x v="1"/>
    <x v="1"/>
    <m/>
    <s v="Vaccins"/>
    <m/>
    <m/>
    <m/>
    <m/>
    <n v="1"/>
    <n v="390"/>
    <n v="390"/>
    <n v="390"/>
    <m/>
    <m/>
    <m/>
    <m/>
    <m/>
    <s v="February 2025"/>
    <m/>
    <b v="1"/>
  </r>
  <r>
    <x v="980"/>
    <s v="2nd Gumboro Vaccine"/>
    <x v="7"/>
    <x v="1"/>
    <x v="1"/>
    <m/>
    <s v="Vaccins"/>
    <m/>
    <m/>
    <m/>
    <m/>
    <n v="65"/>
    <n v="1"/>
    <n v="65"/>
    <n v="65"/>
    <m/>
    <m/>
    <m/>
    <m/>
    <m/>
    <s v="February 2025"/>
    <m/>
    <b v="1"/>
  </r>
  <r>
    <x v="981"/>
    <s v="Med - Penstrep "/>
    <x v="7"/>
    <x v="1"/>
    <x v="1"/>
    <m/>
    <s v="Medications"/>
    <m/>
    <m/>
    <m/>
    <m/>
    <n v="1"/>
    <n v="346"/>
    <n v="346"/>
    <n v="346"/>
    <m/>
    <m/>
    <m/>
    <m/>
    <m/>
    <s v="February 2025"/>
    <m/>
    <b v="1"/>
  </r>
  <r>
    <x v="982"/>
    <s v="Koudijs Broiler Grower"/>
    <x v="7"/>
    <x v="1"/>
    <x v="1"/>
    <m/>
    <s v="Feed purchase"/>
    <m/>
    <m/>
    <m/>
    <m/>
    <n v="476"/>
    <n v="1"/>
    <n v="476"/>
    <n v="476"/>
    <m/>
    <m/>
    <m/>
    <m/>
    <m/>
    <s v="February 2025"/>
    <m/>
    <b v="1"/>
  </r>
  <r>
    <x v="983"/>
    <s v="Koudijs Broiler Starter "/>
    <x v="7"/>
    <x v="1"/>
    <x v="1"/>
    <m/>
    <s v="Feed purchase"/>
    <m/>
    <m/>
    <m/>
    <m/>
    <n v="2"/>
    <n v="484"/>
    <n v="968"/>
    <n v="968"/>
    <m/>
    <m/>
    <m/>
    <m/>
    <m/>
    <s v="February 2025"/>
    <m/>
    <b v="1"/>
  </r>
  <r>
    <x v="984"/>
    <s v="Sweeping Brush"/>
    <x v="0"/>
    <x v="0"/>
    <x v="2"/>
    <m/>
    <m/>
    <m/>
    <m/>
    <m/>
    <s v="Cleaning/Disinfection"/>
    <n v="1"/>
    <n v="30"/>
    <n v="30"/>
    <n v="30"/>
    <m/>
    <m/>
    <m/>
    <m/>
    <m/>
    <s v="February 2025"/>
    <m/>
    <b v="1"/>
  </r>
  <r>
    <x v="985"/>
    <s v="1st Newcastle Vacccine"/>
    <x v="7"/>
    <x v="1"/>
    <x v="1"/>
    <m/>
    <s v="Vaccins"/>
    <m/>
    <m/>
    <m/>
    <m/>
    <n v="1"/>
    <n v="45"/>
    <n v="45"/>
    <n v="45"/>
    <m/>
    <m/>
    <m/>
    <m/>
    <m/>
    <s v="February 2025"/>
    <m/>
    <b v="1"/>
  </r>
  <r>
    <x v="986"/>
    <s v="Feed - Adoagyiri to Kotoku"/>
    <x v="0"/>
    <x v="0"/>
    <x v="2"/>
    <m/>
    <m/>
    <m/>
    <m/>
    <m/>
    <s v="Transportation"/>
    <n v="1"/>
    <n v="340"/>
    <n v="340"/>
    <n v="340"/>
    <m/>
    <m/>
    <m/>
    <m/>
    <m/>
    <s v="February 2025"/>
    <m/>
    <b v="1"/>
  </r>
  <r>
    <x v="987"/>
    <s v="Koudijs Grower Mash"/>
    <x v="3"/>
    <x v="1"/>
    <x v="1"/>
    <m/>
    <s v="Feed purchase"/>
    <m/>
    <m/>
    <m/>
    <m/>
    <n v="10"/>
    <n v="425"/>
    <n v="4250"/>
    <n v="4250"/>
    <m/>
    <m/>
    <m/>
    <m/>
    <m/>
    <s v="February 2025"/>
    <m/>
    <b v="1"/>
  </r>
  <r>
    <x v="988"/>
    <s v="Koudijs Layer 2 Mash"/>
    <x v="4"/>
    <x v="1"/>
    <x v="1"/>
    <m/>
    <s v="Feed purchase"/>
    <m/>
    <m/>
    <m/>
    <m/>
    <n v="10"/>
    <n v="424"/>
    <n v="4240"/>
    <n v="4240"/>
    <m/>
    <m/>
    <m/>
    <m/>
    <m/>
    <s v="February 2025"/>
    <m/>
    <b v="1"/>
  </r>
  <r>
    <x v="989"/>
    <s v="Crates"/>
    <x v="4"/>
    <x v="2"/>
    <x v="1"/>
    <m/>
    <m/>
    <s v="Crates"/>
    <m/>
    <m/>
    <m/>
    <n v="5"/>
    <n v="82"/>
    <n v="410"/>
    <n v="410"/>
    <m/>
    <m/>
    <m/>
    <m/>
    <m/>
    <s v="February 2025"/>
    <m/>
    <b v="1"/>
  </r>
  <r>
    <x v="990"/>
    <s v="Prepaid"/>
    <x v="0"/>
    <x v="0"/>
    <x v="2"/>
    <m/>
    <m/>
    <m/>
    <m/>
    <m/>
    <s v="Electricity"/>
    <n v="1"/>
    <n v="400"/>
    <n v="400"/>
    <n v="400"/>
    <m/>
    <m/>
    <m/>
    <m/>
    <m/>
    <s v="February 2025"/>
    <m/>
    <b v="1"/>
  </r>
  <r>
    <x v="991"/>
    <s v="Fuel - Gen"/>
    <x v="0"/>
    <x v="0"/>
    <x v="2"/>
    <m/>
    <m/>
    <m/>
    <m/>
    <m/>
    <s v="Fuel/Lubricants"/>
    <n v="1"/>
    <n v="400"/>
    <n v="400"/>
    <n v="400"/>
    <m/>
    <m/>
    <m/>
    <m/>
    <m/>
    <s v="February 2025"/>
    <m/>
    <b v="1"/>
  </r>
  <r>
    <x v="992"/>
    <s v="Amprocure 1kg"/>
    <x v="7"/>
    <x v="1"/>
    <x v="1"/>
    <m/>
    <s v="Mediction"/>
    <m/>
    <m/>
    <m/>
    <m/>
    <n v="1"/>
    <n v="426"/>
    <n v="426"/>
    <n v="426"/>
    <m/>
    <m/>
    <m/>
    <m/>
    <m/>
    <s v="February 2025"/>
    <m/>
    <b v="1"/>
  </r>
  <r>
    <x v="993"/>
    <s v="Sawdust "/>
    <x v="0"/>
    <x v="0"/>
    <x v="2"/>
    <m/>
    <m/>
    <m/>
    <m/>
    <m/>
    <s v="Sawdust"/>
    <n v="1"/>
    <n v="70"/>
    <n v="70"/>
    <n v="70"/>
    <m/>
    <m/>
    <m/>
    <m/>
    <m/>
    <s v="February 2025"/>
    <m/>
    <b v="1"/>
  </r>
  <r>
    <x v="994"/>
    <s v="Salt"/>
    <x v="3"/>
    <x v="1"/>
    <x v="1"/>
    <m/>
    <s v="Biosecurity"/>
    <m/>
    <m/>
    <m/>
    <m/>
    <n v="7"/>
    <n v="4"/>
    <n v="28"/>
    <n v="28"/>
    <m/>
    <m/>
    <m/>
    <m/>
    <m/>
    <s v="February 2025"/>
    <m/>
    <b v="1"/>
  </r>
  <r>
    <x v="995"/>
    <s v="Feed - Adoagyiri to Kotoku "/>
    <x v="0"/>
    <x v="0"/>
    <x v="2"/>
    <m/>
    <m/>
    <m/>
    <m/>
    <m/>
    <s v="Transportation"/>
    <n v="1"/>
    <n v="250"/>
    <n v="250"/>
    <n v="250"/>
    <m/>
    <m/>
    <m/>
    <m/>
    <m/>
    <s v="February 2025"/>
    <m/>
    <b v="1"/>
  </r>
  <r>
    <x v="996"/>
    <s v="Koudijs Broiler Starter "/>
    <x v="7"/>
    <x v="1"/>
    <x v="1"/>
    <m/>
    <s v="Feed purchase"/>
    <m/>
    <m/>
    <m/>
    <m/>
    <n v="1"/>
    <n v="484"/>
    <n v="484"/>
    <n v="484"/>
    <m/>
    <m/>
    <m/>
    <m/>
    <m/>
    <s v="February 2025"/>
    <m/>
    <b v="1"/>
  </r>
  <r>
    <x v="997"/>
    <s v="Koudijs Layer 2 Mash"/>
    <x v="4"/>
    <x v="1"/>
    <x v="1"/>
    <m/>
    <s v="Feed purchase"/>
    <m/>
    <m/>
    <m/>
    <m/>
    <n v="6"/>
    <n v="424"/>
    <n v="2544"/>
    <n v="2544"/>
    <m/>
    <m/>
    <m/>
    <m/>
    <m/>
    <s v="February 2025"/>
    <m/>
    <b v="1"/>
  </r>
  <r>
    <x v="998"/>
    <s v="Koudijs Grower Mash"/>
    <x v="3"/>
    <x v="1"/>
    <x v="1"/>
    <m/>
    <s v="Feed purchase"/>
    <m/>
    <m/>
    <m/>
    <m/>
    <n v="6"/>
    <n v="425"/>
    <n v="2550"/>
    <n v="2550"/>
    <m/>
    <m/>
    <m/>
    <m/>
    <m/>
    <s v="February 2025"/>
    <m/>
    <b v="1"/>
  </r>
  <r>
    <x v="999"/>
    <s v="1st Gumboro Vacc "/>
    <x v="7"/>
    <x v="1"/>
    <x v="1"/>
    <m/>
    <s v="Vaccins"/>
    <m/>
    <m/>
    <m/>
    <m/>
    <n v="1"/>
    <n v="55"/>
    <n v="55"/>
    <n v="55"/>
    <m/>
    <m/>
    <m/>
    <m/>
    <m/>
    <s v="February 2025"/>
    <m/>
    <b v="1"/>
  </r>
  <r>
    <x v="1000"/>
    <s v="Fuel - Farm Rounds"/>
    <x v="0"/>
    <x v="0"/>
    <x v="2"/>
    <m/>
    <m/>
    <m/>
    <m/>
    <m/>
    <s v="Transportation"/>
    <n v="1"/>
    <n v="1200"/>
    <n v="1200"/>
    <n v="1200"/>
    <m/>
    <m/>
    <m/>
    <m/>
    <m/>
    <s v="February 2025"/>
    <m/>
    <b v="1"/>
  </r>
  <r>
    <x v="1001"/>
    <s v="Salary for January"/>
    <x v="0"/>
    <x v="0"/>
    <x v="3"/>
    <m/>
    <m/>
    <m/>
    <m/>
    <m/>
    <m/>
    <n v="1"/>
    <n v="4000"/>
    <n v="4000"/>
    <n v="4000"/>
    <m/>
    <m/>
    <m/>
    <s v="Salaries"/>
    <m/>
    <s v="February 2025"/>
    <m/>
    <b v="1"/>
  </r>
  <r>
    <x v="1002"/>
    <s v="Sawdust"/>
    <x v="0"/>
    <x v="0"/>
    <x v="2"/>
    <m/>
    <m/>
    <m/>
    <m/>
    <m/>
    <s v="Sawdust"/>
    <n v="1"/>
    <n v="65"/>
    <n v="65"/>
    <n v="65"/>
    <m/>
    <m/>
    <m/>
    <m/>
    <m/>
    <s v="January 2025"/>
    <m/>
    <b v="1"/>
  </r>
  <r>
    <x v="1003"/>
    <s v="Glucose"/>
    <x v="7"/>
    <x v="1"/>
    <x v="1"/>
    <m/>
    <s v="Vitamines "/>
    <m/>
    <m/>
    <m/>
    <m/>
    <n v="1"/>
    <n v="110"/>
    <n v="110"/>
    <n v="110"/>
    <m/>
    <m/>
    <m/>
    <m/>
    <m/>
    <s v="January 2025"/>
    <m/>
    <b v="1"/>
  </r>
  <r>
    <x v="1004"/>
    <s v="Layer 1 Mash"/>
    <x v="4"/>
    <x v="1"/>
    <x v="1"/>
    <m/>
    <s v="Feed purchase"/>
    <m/>
    <m/>
    <m/>
    <m/>
    <n v="1"/>
    <n v="414"/>
    <n v="414"/>
    <n v="414"/>
    <m/>
    <m/>
    <m/>
    <m/>
    <m/>
    <s v="January 2025"/>
    <m/>
    <b v="1"/>
  </r>
  <r>
    <x v="1005"/>
    <s v="Galdus Magic Feed"/>
    <x v="7"/>
    <x v="1"/>
    <x v="1"/>
    <m/>
    <s v="Feed purchase"/>
    <m/>
    <m/>
    <m/>
    <m/>
    <n v="1"/>
    <n v="451"/>
    <n v="451"/>
    <n v="451"/>
    <m/>
    <m/>
    <m/>
    <m/>
    <m/>
    <s v="January 2025"/>
    <m/>
    <b v="1"/>
  </r>
  <r>
    <x v="1006"/>
    <s v="Sac Sewing "/>
    <x v="0"/>
    <x v="0"/>
    <x v="2"/>
    <m/>
    <m/>
    <m/>
    <m/>
    <m/>
    <s v="Other"/>
    <n v="1"/>
    <n v="210"/>
    <n v="210"/>
    <n v="210"/>
    <m/>
    <m/>
    <m/>
    <m/>
    <m/>
    <s v="January 2025"/>
    <m/>
    <b v="1"/>
  </r>
  <r>
    <x v="1007"/>
    <s v="Dursban"/>
    <x v="0"/>
    <x v="0"/>
    <x v="2"/>
    <m/>
    <m/>
    <m/>
    <m/>
    <m/>
    <s v="Cleaning/Disinfection"/>
    <n v="2"/>
    <n v="85"/>
    <n v="170"/>
    <n v="170"/>
    <m/>
    <m/>
    <m/>
    <m/>
    <m/>
    <s v="January 2025"/>
    <m/>
    <b v="1"/>
  </r>
  <r>
    <x v="1008"/>
    <s v="Nails"/>
    <x v="5"/>
    <x v="0"/>
    <x v="6"/>
    <m/>
    <m/>
    <m/>
    <m/>
    <m/>
    <m/>
    <n v="1"/>
    <n v="18"/>
    <n v="18"/>
    <n v="18"/>
    <m/>
    <m/>
    <m/>
    <m/>
    <m/>
    <s v="January 2025"/>
    <m/>
    <b v="1"/>
  </r>
  <r>
    <x v="1009"/>
    <s v="Mesh"/>
    <x v="5"/>
    <x v="0"/>
    <x v="6"/>
    <m/>
    <m/>
    <m/>
    <m/>
    <m/>
    <m/>
    <n v="2"/>
    <n v="650"/>
    <n v="1300"/>
    <n v="1300"/>
    <m/>
    <m/>
    <m/>
    <m/>
    <m/>
    <s v="January 2025"/>
    <m/>
    <b v="1"/>
  </r>
  <r>
    <x v="1010"/>
    <s v="2nd Newcastle Vaccination "/>
    <x v="3"/>
    <x v="1"/>
    <x v="1"/>
    <m/>
    <s v="Vaccins"/>
    <m/>
    <m/>
    <m/>
    <m/>
    <n v="1"/>
    <n v="255"/>
    <n v="255"/>
    <n v="255"/>
    <m/>
    <m/>
    <m/>
    <m/>
    <m/>
    <s v="January 2025"/>
    <m/>
    <b v="1"/>
  </r>
  <r>
    <x v="1011"/>
    <s v="Fuel - Gen"/>
    <x v="0"/>
    <x v="0"/>
    <x v="2"/>
    <m/>
    <m/>
    <m/>
    <m/>
    <m/>
    <s v="Fuel/Lubricants"/>
    <n v="1"/>
    <n v="400"/>
    <n v="400"/>
    <n v="400"/>
    <m/>
    <m/>
    <m/>
    <m/>
    <m/>
    <s v="January 2025"/>
    <m/>
    <b v="1"/>
  </r>
  <r>
    <x v="1012"/>
    <s v="Transporting Feed from Nsawam"/>
    <x v="0"/>
    <x v="0"/>
    <x v="2"/>
    <m/>
    <m/>
    <m/>
    <m/>
    <m/>
    <s v="Transportation"/>
    <n v="1"/>
    <n v="320"/>
    <n v="320"/>
    <n v="320"/>
    <m/>
    <m/>
    <m/>
    <m/>
    <m/>
    <s v="January 2025"/>
    <m/>
    <b v="1"/>
  </r>
  <r>
    <x v="1013"/>
    <s v="Oxytetravet Aerosol"/>
    <x v="3"/>
    <x v="1"/>
    <x v="1"/>
    <m/>
    <s v="Medications"/>
    <m/>
    <m/>
    <m/>
    <m/>
    <n v="1"/>
    <n v="78"/>
    <n v="78"/>
    <n v="78"/>
    <m/>
    <m/>
    <m/>
    <m/>
    <m/>
    <s v="January 2025"/>
    <m/>
    <b v="1"/>
  </r>
  <r>
    <x v="1014"/>
    <s v="Koudijs Layer Grower Mash"/>
    <x v="3"/>
    <x v="1"/>
    <x v="1"/>
    <m/>
    <s v="Feed purchase"/>
    <m/>
    <m/>
    <m/>
    <m/>
    <n v="10"/>
    <n v="410"/>
    <n v="4100"/>
    <n v="4100"/>
    <m/>
    <m/>
    <m/>
    <m/>
    <m/>
    <s v="January 2025"/>
    <m/>
    <b v="1"/>
  </r>
  <r>
    <x v="1015"/>
    <s v="Koudijs Layer 2 Mash"/>
    <x v="4"/>
    <x v="1"/>
    <x v="1"/>
    <m/>
    <s v="Feed purchase"/>
    <m/>
    <m/>
    <m/>
    <m/>
    <n v="7"/>
    <n v="410"/>
    <n v="2870"/>
    <n v="2870"/>
    <m/>
    <m/>
    <m/>
    <m/>
    <m/>
    <s v="January 2025"/>
    <m/>
    <b v="1"/>
  </r>
  <r>
    <x v="1016"/>
    <s v="Koudijs Layer 1 Mash "/>
    <x v="4"/>
    <x v="1"/>
    <x v="1"/>
    <m/>
    <s v="Feed purchase"/>
    <m/>
    <m/>
    <m/>
    <m/>
    <n v="8"/>
    <n v="414"/>
    <n v="3312"/>
    <n v="3312"/>
    <m/>
    <m/>
    <m/>
    <m/>
    <m/>
    <s v="January 2025"/>
    <m/>
    <b v="1"/>
  </r>
  <r>
    <x v="1017"/>
    <s v="Prepaid"/>
    <x v="0"/>
    <x v="0"/>
    <x v="2"/>
    <m/>
    <m/>
    <m/>
    <m/>
    <m/>
    <s v="Electricity"/>
    <n v="1"/>
    <n v="400"/>
    <n v="400"/>
    <n v="400"/>
    <m/>
    <m/>
    <m/>
    <m/>
    <m/>
    <s v="January 2025"/>
    <m/>
    <b v="1"/>
  </r>
  <r>
    <x v="1018"/>
    <s v="Momo Charge for day-old payment "/>
    <x v="0"/>
    <x v="0"/>
    <x v="7"/>
    <m/>
    <m/>
    <m/>
    <m/>
    <m/>
    <m/>
    <n v="1"/>
    <n v="30"/>
    <n v="30"/>
    <n v="30"/>
    <m/>
    <m/>
    <m/>
    <m/>
    <s v="Momo Charges"/>
    <s v="January 2025"/>
    <m/>
    <b v="1"/>
  </r>
  <r>
    <x v="1019"/>
    <s v="Purchase of Day-Old Broilers"/>
    <x v="7"/>
    <x v="4"/>
    <x v="1"/>
    <m/>
    <m/>
    <m/>
    <s v="Biological Asset"/>
    <m/>
    <m/>
    <n v="100"/>
    <n v="20"/>
    <n v="2000"/>
    <n v="2000"/>
    <m/>
    <m/>
    <m/>
    <m/>
    <m/>
    <s v="January 2025"/>
    <m/>
    <b v="1"/>
  </r>
  <r>
    <x v="1020"/>
    <s v="Koudijs Grower Mash - SET 2"/>
    <x v="3"/>
    <x v="1"/>
    <x v="1"/>
    <m/>
    <s v="Feed purchase"/>
    <m/>
    <m/>
    <m/>
    <m/>
    <n v="4"/>
    <n v="410"/>
    <n v="1640"/>
    <n v="1640"/>
    <m/>
    <m/>
    <m/>
    <m/>
    <m/>
    <s v="January 2025"/>
    <m/>
    <b v="1"/>
  </r>
  <r>
    <x v="1021"/>
    <s v="2nd Gumboro Vaccination "/>
    <x v="3"/>
    <x v="1"/>
    <x v="1"/>
    <m/>
    <s v="Vaccins"/>
    <m/>
    <m/>
    <m/>
    <m/>
    <n v="1"/>
    <n v="340"/>
    <n v="340"/>
    <n v="340"/>
    <m/>
    <m/>
    <m/>
    <m/>
    <m/>
    <s v="January 2025"/>
    <m/>
    <b v="1"/>
  </r>
  <r>
    <x v="1022"/>
    <s v="Layer 1 Mash "/>
    <x v="4"/>
    <x v="1"/>
    <x v="1"/>
    <m/>
    <s v="Feed purchase"/>
    <m/>
    <m/>
    <m/>
    <m/>
    <n v="5"/>
    <n v="414"/>
    <n v="2070"/>
    <n v="2070"/>
    <m/>
    <m/>
    <m/>
    <m/>
    <m/>
    <s v="January 2025"/>
    <m/>
    <b v="1"/>
  </r>
  <r>
    <x v="1023"/>
    <s v="Sawdust"/>
    <x v="0"/>
    <x v="0"/>
    <x v="2"/>
    <m/>
    <m/>
    <m/>
    <m/>
    <m/>
    <s v="Sawdust"/>
    <n v="1"/>
    <n v="80"/>
    <n v="80"/>
    <n v="80"/>
    <m/>
    <m/>
    <m/>
    <m/>
    <m/>
    <s v="January 2025"/>
    <m/>
    <b v="1"/>
  </r>
  <r>
    <x v="1024"/>
    <s v="Transporting Farm Materials "/>
    <x v="0"/>
    <x v="0"/>
    <x v="2"/>
    <m/>
    <m/>
    <m/>
    <m/>
    <m/>
    <s v="Transportation"/>
    <n v="1"/>
    <n v="500"/>
    <n v="500"/>
    <n v="500"/>
    <m/>
    <m/>
    <m/>
    <m/>
    <m/>
    <s v="January 2025"/>
    <m/>
    <b v="1"/>
  </r>
  <r>
    <x v="1025"/>
    <s v="Oxytetravet aerosol"/>
    <x v="4"/>
    <x v="1"/>
    <x v="1"/>
    <m/>
    <s v="Medications"/>
    <m/>
    <m/>
    <m/>
    <m/>
    <n v="1"/>
    <n v="78"/>
    <n v="78"/>
    <n v="78"/>
    <m/>
    <m/>
    <m/>
    <m/>
    <m/>
    <s v="January 2025"/>
    <m/>
    <b v="1"/>
  </r>
  <r>
    <x v="1026"/>
    <s v="Crates"/>
    <x v="0"/>
    <x v="0"/>
    <x v="8"/>
    <m/>
    <m/>
    <s v="Crates"/>
    <m/>
    <m/>
    <m/>
    <n v="5"/>
    <n v="80"/>
    <n v="400"/>
    <n v="400"/>
    <m/>
    <m/>
    <m/>
    <m/>
    <m/>
    <s v="January 2025"/>
    <m/>
    <b v="1"/>
  </r>
  <r>
    <x v="1027"/>
    <s v="Layer 1 Mash "/>
    <x v="4"/>
    <x v="1"/>
    <x v="1"/>
    <m/>
    <s v="Feed purchase"/>
    <m/>
    <m/>
    <m/>
    <m/>
    <n v="5"/>
    <n v="414"/>
    <n v="2070"/>
    <n v="2070"/>
    <m/>
    <m/>
    <m/>
    <m/>
    <m/>
    <s v="January 2025"/>
    <m/>
    <b v="1"/>
  </r>
  <r>
    <x v="1028"/>
    <s v="Farm Rounds"/>
    <x v="0"/>
    <x v="0"/>
    <x v="2"/>
    <m/>
    <m/>
    <m/>
    <m/>
    <m/>
    <s v="Fuel/Lubricants"/>
    <n v="1"/>
    <n v="1200"/>
    <n v="1200"/>
    <n v="1200"/>
    <m/>
    <m/>
    <m/>
    <m/>
    <m/>
    <s v="January 2025"/>
    <m/>
    <b v="1"/>
  </r>
  <r>
    <x v="1029"/>
    <s v="Transporting farm materials "/>
    <x v="0"/>
    <x v="0"/>
    <x v="2"/>
    <m/>
    <m/>
    <m/>
    <m/>
    <m/>
    <s v="Transportation"/>
    <n v="1"/>
    <n v="500"/>
    <n v="500"/>
    <n v="500"/>
    <m/>
    <m/>
    <m/>
    <m/>
    <m/>
    <s v="January 2025"/>
    <m/>
    <b v="1"/>
  </r>
  <r>
    <x v="1030"/>
    <s v="Lasota Vaccination old layers "/>
    <x v="4"/>
    <x v="1"/>
    <x v="1"/>
    <m/>
    <s v="Vaccins"/>
    <m/>
    <m/>
    <m/>
    <m/>
    <n v="1"/>
    <n v="130"/>
    <n v="130"/>
    <n v="130"/>
    <m/>
    <m/>
    <m/>
    <m/>
    <m/>
    <s v="January 2025"/>
    <m/>
    <b v="1"/>
  </r>
  <r>
    <x v="1031"/>
    <s v="1st Newcastle Vaccination"/>
    <x v="3"/>
    <x v="1"/>
    <x v="1"/>
    <m/>
    <s v="Vaccins"/>
    <m/>
    <m/>
    <m/>
    <m/>
    <n v="1"/>
    <n v="270"/>
    <n v="270"/>
    <n v="270"/>
    <m/>
    <m/>
    <m/>
    <m/>
    <m/>
    <s v="January 2025"/>
    <m/>
    <b v="1"/>
  </r>
  <r>
    <x v="1032"/>
    <s v="Charcoal"/>
    <x v="0"/>
    <x v="0"/>
    <x v="2"/>
    <m/>
    <m/>
    <m/>
    <m/>
    <m/>
    <s v="Other"/>
    <n v="1"/>
    <n v="130"/>
    <n v="130"/>
    <n v="130"/>
    <m/>
    <m/>
    <m/>
    <m/>
    <m/>
    <s v="January 2025"/>
    <m/>
    <b v="1"/>
  </r>
  <r>
    <x v="1033"/>
    <s v="Binding wire"/>
    <x v="5"/>
    <x v="0"/>
    <x v="6"/>
    <m/>
    <m/>
    <m/>
    <m/>
    <m/>
    <m/>
    <n v="1"/>
    <n v="30"/>
    <n v="30"/>
    <n v="30"/>
    <m/>
    <m/>
    <m/>
    <m/>
    <m/>
    <s v="January 2025"/>
    <m/>
    <b v="1"/>
  </r>
  <r>
    <x v="1034"/>
    <s v="Mesh"/>
    <x v="5"/>
    <x v="0"/>
    <x v="6"/>
    <m/>
    <m/>
    <m/>
    <m/>
    <m/>
    <m/>
    <n v="1"/>
    <n v="950"/>
    <n v="950"/>
    <n v="950"/>
    <m/>
    <m/>
    <m/>
    <m/>
    <m/>
    <s v="January 2025"/>
    <m/>
    <b v="1"/>
  </r>
  <r>
    <x v="1035"/>
    <s v="Sawdust "/>
    <x v="0"/>
    <x v="0"/>
    <x v="2"/>
    <m/>
    <m/>
    <m/>
    <m/>
    <m/>
    <s v="Sawdust"/>
    <n v="1"/>
    <n v="125"/>
    <n v="125"/>
    <n v="125"/>
    <m/>
    <m/>
    <m/>
    <m/>
    <m/>
    <s v="January 2025"/>
    <m/>
    <b v="1"/>
  </r>
  <r>
    <x v="1036"/>
    <s v="Crates"/>
    <x v="0"/>
    <x v="0"/>
    <x v="8"/>
    <m/>
    <m/>
    <s v="Crates"/>
    <m/>
    <m/>
    <m/>
    <n v="2"/>
    <n v="164"/>
    <n v="328"/>
    <n v="328"/>
    <m/>
    <m/>
    <m/>
    <m/>
    <m/>
    <s v="January 2025"/>
    <m/>
    <b v="1"/>
  </r>
  <r>
    <x v="1037"/>
    <s v="Scale"/>
    <x v="0"/>
    <x v="0"/>
    <x v="4"/>
    <m/>
    <m/>
    <m/>
    <s v="Egg Scale"/>
    <m/>
    <m/>
    <n v="1"/>
    <n v="190"/>
    <n v="190"/>
    <n v="190"/>
    <m/>
    <m/>
    <m/>
    <m/>
    <m/>
    <s v="January 2025"/>
    <m/>
    <b v="1"/>
  </r>
  <r>
    <x v="1038"/>
    <s v="1st Gumboro Vaccination"/>
    <x v="3"/>
    <x v="1"/>
    <x v="1"/>
    <m/>
    <s v="Vaccins"/>
    <m/>
    <m/>
    <m/>
    <m/>
    <n v="1"/>
    <n v="320"/>
    <n v="320"/>
    <n v="320"/>
    <m/>
    <m/>
    <m/>
    <m/>
    <m/>
    <s v="January 2025"/>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r>
    <x v="1039"/>
    <m/>
    <x v="8"/>
    <x v="0"/>
    <x v="1"/>
    <m/>
    <m/>
    <m/>
    <m/>
    <m/>
    <m/>
    <m/>
    <m/>
    <m/>
    <m/>
    <m/>
    <m/>
    <m/>
    <m/>
    <m/>
    <s v="January 1900"/>
    <m/>
    <b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29">
  <r>
    <d v="2026-12-02T05:29:06"/>
    <x v="0"/>
    <x v="0"/>
    <x v="0"/>
    <n v="4"/>
    <n v="160"/>
    <m/>
    <x v="0"/>
    <n v="160"/>
    <n v="120"/>
    <b v="1"/>
    <m/>
  </r>
  <r>
    <d v="2026-12-02T05:27:50"/>
    <x v="0"/>
    <x v="0"/>
    <x v="1"/>
    <n v="6"/>
    <n v="270"/>
    <m/>
    <x v="0"/>
    <n v="270"/>
    <n v="180"/>
    <b v="1"/>
    <m/>
  </r>
  <r>
    <d v="2026-10-02T16:05:37"/>
    <x v="1"/>
    <x v="1"/>
    <x v="2"/>
    <n v="2"/>
    <n v="100"/>
    <m/>
    <x v="0"/>
    <n v="100"/>
    <n v="60"/>
    <b v="1"/>
    <m/>
  </r>
  <r>
    <d v="2026-10-02T13:31:47"/>
    <x v="1"/>
    <x v="2"/>
    <x v="1"/>
    <n v="4"/>
    <n v="180"/>
    <m/>
    <x v="0"/>
    <n v="180"/>
    <n v="120"/>
    <b v="1"/>
    <m/>
  </r>
  <r>
    <d v="2026-10-02T13:13:22"/>
    <x v="1"/>
    <x v="3"/>
    <x v="1"/>
    <n v="3"/>
    <n v="135"/>
    <m/>
    <x v="0"/>
    <n v="135"/>
    <n v="90"/>
    <b v="1"/>
    <m/>
  </r>
  <r>
    <d v="2026-10-02T13:12:40"/>
    <x v="1"/>
    <x v="4"/>
    <x v="1"/>
    <n v="2"/>
    <n v="90"/>
    <m/>
    <x v="0"/>
    <n v="90"/>
    <n v="60"/>
    <b v="1"/>
    <m/>
  </r>
  <r>
    <d v="2026-10-02T13:12:06"/>
    <x v="1"/>
    <x v="5"/>
    <x v="1"/>
    <n v="10"/>
    <n v="450"/>
    <m/>
    <x v="0"/>
    <n v="450"/>
    <n v="300"/>
    <b v="1"/>
    <m/>
  </r>
  <r>
    <d v="2026-10-02T13:11:23"/>
    <x v="1"/>
    <x v="6"/>
    <x v="3"/>
    <n v="20"/>
    <n v="1100"/>
    <m/>
    <x v="0"/>
    <n v="1100"/>
    <n v="600"/>
    <b v="1"/>
    <m/>
  </r>
  <r>
    <d v="2026-10-02T13:09:50"/>
    <x v="1"/>
    <x v="6"/>
    <x v="2"/>
    <n v="20"/>
    <n v="1000"/>
    <m/>
    <x v="0"/>
    <n v="1000"/>
    <n v="600"/>
    <b v="1"/>
    <m/>
  </r>
  <r>
    <d v="2026-09-02T09:27:06"/>
    <x v="2"/>
    <x v="7"/>
    <x v="1"/>
    <n v="3"/>
    <n v="135"/>
    <m/>
    <x v="0"/>
    <n v="135"/>
    <n v="90"/>
    <b v="1"/>
    <m/>
  </r>
  <r>
    <d v="2026-09-02T09:26:15"/>
    <x v="2"/>
    <x v="8"/>
    <x v="2"/>
    <n v="4"/>
    <n v="200"/>
    <m/>
    <x v="0"/>
    <n v="200"/>
    <n v="120"/>
    <b v="1"/>
    <n v="15360"/>
  </r>
  <r>
    <d v="2026-09-02T14:34:03"/>
    <x v="3"/>
    <x v="9"/>
    <x v="4"/>
    <n v="4"/>
    <n v="260"/>
    <m/>
    <x v="0"/>
    <n v="260"/>
    <n v="120"/>
    <b v="1"/>
    <m/>
  </r>
  <r>
    <d v="2026-09-02T09:25:59"/>
    <x v="3"/>
    <x v="6"/>
    <x v="3"/>
    <n v="10"/>
    <n v="550"/>
    <m/>
    <x v="0"/>
    <n v="550"/>
    <n v="300"/>
    <b v="1"/>
    <m/>
  </r>
  <r>
    <d v="2026-09-02T09:25:40"/>
    <x v="3"/>
    <x v="6"/>
    <x v="5"/>
    <n v="10"/>
    <n v="600"/>
    <m/>
    <x v="0"/>
    <n v="600"/>
    <n v="300"/>
    <b v="1"/>
    <m/>
  </r>
  <r>
    <d v="2026-09-02T09:18:06"/>
    <x v="3"/>
    <x v="10"/>
    <x v="2"/>
    <n v="10"/>
    <n v="500"/>
    <m/>
    <x v="0"/>
    <n v="500"/>
    <n v="300"/>
    <b v="1"/>
    <m/>
  </r>
  <r>
    <d v="2026-09-02T09:15:28"/>
    <x v="3"/>
    <x v="11"/>
    <x v="1"/>
    <n v="3"/>
    <n v="135"/>
    <m/>
    <x v="0"/>
    <n v="135"/>
    <n v="90"/>
    <b v="1"/>
    <m/>
  </r>
  <r>
    <d v="2026-09-02T09:09:43"/>
    <x v="3"/>
    <x v="12"/>
    <x v="0"/>
    <n v="4"/>
    <n v="160"/>
    <m/>
    <x v="0"/>
    <n v="160"/>
    <n v="120"/>
    <b v="1"/>
    <m/>
  </r>
  <r>
    <d v="2026-09-02T09:09:05"/>
    <x v="3"/>
    <x v="13"/>
    <x v="0"/>
    <n v="2"/>
    <n v="80"/>
    <m/>
    <x v="0"/>
    <n v="80"/>
    <n v="60"/>
    <b v="1"/>
    <m/>
  </r>
  <r>
    <d v="2026-09-02T09:08:26"/>
    <x v="3"/>
    <x v="14"/>
    <x v="3"/>
    <n v="10"/>
    <n v="550"/>
    <m/>
    <x v="0"/>
    <n v="550"/>
    <n v="300"/>
    <b v="1"/>
    <m/>
  </r>
  <r>
    <d v="2026-08-02T08:17:07"/>
    <x v="3"/>
    <x v="15"/>
    <x v="2"/>
    <n v="10"/>
    <n v="500"/>
    <m/>
    <x v="0"/>
    <n v="500"/>
    <n v="300"/>
    <b v="1"/>
    <m/>
  </r>
  <r>
    <d v="2026-07-02T18:32:22"/>
    <x v="4"/>
    <x v="16"/>
    <x v="1"/>
    <n v="3"/>
    <n v="135"/>
    <m/>
    <x v="0"/>
    <n v="135"/>
    <n v="90"/>
    <b v="1"/>
    <m/>
  </r>
  <r>
    <d v="2026-07-02T06:39:24"/>
    <x v="5"/>
    <x v="5"/>
    <x v="1"/>
    <n v="7"/>
    <n v="315"/>
    <m/>
    <x v="0"/>
    <n v="315"/>
    <n v="210"/>
    <b v="1"/>
    <m/>
  </r>
  <r>
    <d v="2026-07-02T06:27:50"/>
    <x v="5"/>
    <x v="17"/>
    <x v="4"/>
    <n v="2"/>
    <n v="130"/>
    <m/>
    <x v="0"/>
    <n v="130"/>
    <n v="60"/>
    <b v="1"/>
    <m/>
  </r>
  <r>
    <d v="2026-07-02T18:31:51"/>
    <x v="6"/>
    <x v="18"/>
    <x v="2"/>
    <n v="1"/>
    <n v="50"/>
    <m/>
    <x v="0"/>
    <n v="50"/>
    <n v="30"/>
    <b v="1"/>
    <m/>
  </r>
  <r>
    <d v="2026-07-02T06:25:22"/>
    <x v="6"/>
    <x v="19"/>
    <x v="1"/>
    <n v="8"/>
    <n v="360"/>
    <m/>
    <x v="0"/>
    <n v="360"/>
    <n v="240"/>
    <b v="1"/>
    <m/>
  </r>
  <r>
    <d v="2026-06-02T04:13:06"/>
    <x v="6"/>
    <x v="20"/>
    <x v="2"/>
    <n v="20"/>
    <n v="1000"/>
    <m/>
    <x v="0"/>
    <n v="1000"/>
    <n v="600"/>
    <b v="1"/>
    <m/>
  </r>
  <r>
    <d v="2026-05-02T14:55:15"/>
    <x v="6"/>
    <x v="21"/>
    <x v="2"/>
    <n v="2"/>
    <n v="100"/>
    <m/>
    <x v="0"/>
    <n v="100"/>
    <n v="60"/>
    <b v="1"/>
    <m/>
  </r>
  <r>
    <d v="2026-05-02T14:54:50"/>
    <x v="6"/>
    <x v="22"/>
    <x v="3"/>
    <n v="40"/>
    <n v="2200"/>
    <m/>
    <x v="0"/>
    <n v="2200"/>
    <n v="1200"/>
    <b v="1"/>
    <m/>
  </r>
  <r>
    <d v="2026-05-02T14:54:22"/>
    <x v="6"/>
    <x v="23"/>
    <x v="2"/>
    <n v="40"/>
    <n v="2000"/>
    <m/>
    <x v="0"/>
    <n v="2000"/>
    <n v="1200"/>
    <b v="1"/>
    <m/>
  </r>
  <r>
    <d v="2026-05-02T14:53:59"/>
    <x v="6"/>
    <x v="0"/>
    <x v="1"/>
    <n v="7"/>
    <n v="315"/>
    <m/>
    <x v="0"/>
    <n v="315"/>
    <n v="210"/>
    <b v="1"/>
    <m/>
  </r>
  <r>
    <d v="2026-05-02T14:53:29"/>
    <x v="6"/>
    <x v="0"/>
    <x v="0"/>
    <n v="3"/>
    <n v="120"/>
    <m/>
    <x v="0"/>
    <n v="120"/>
    <n v="90"/>
    <b v="1"/>
    <m/>
  </r>
  <r>
    <d v="2026-04-02T19:28:35"/>
    <x v="7"/>
    <x v="24"/>
    <x v="1"/>
    <n v="2"/>
    <n v="90"/>
    <m/>
    <x v="0"/>
    <n v="90"/>
    <n v="60"/>
    <b v="1"/>
    <m/>
  </r>
  <r>
    <d v="2026-03-02T16:22:39"/>
    <x v="8"/>
    <x v="25"/>
    <x v="4"/>
    <n v="2"/>
    <n v="130"/>
    <m/>
    <x v="0"/>
    <n v="130"/>
    <n v="60"/>
    <b v="1"/>
    <m/>
  </r>
  <r>
    <d v="2026-03-02T16:19:59"/>
    <x v="8"/>
    <x v="26"/>
    <x v="1"/>
    <n v="17"/>
    <n v="765"/>
    <m/>
    <x v="0"/>
    <n v="765"/>
    <n v="510"/>
    <b v="1"/>
    <m/>
  </r>
  <r>
    <d v="2026-03-02T16:19:13"/>
    <x v="8"/>
    <x v="26"/>
    <x v="0"/>
    <n v="3"/>
    <n v="120"/>
    <m/>
    <x v="0"/>
    <n v="120"/>
    <n v="90"/>
    <b v="1"/>
    <m/>
  </r>
  <r>
    <d v="2026-02-02T17:40:48"/>
    <x v="9"/>
    <x v="7"/>
    <x v="1"/>
    <n v="2"/>
    <n v="90"/>
    <m/>
    <x v="0"/>
    <n v="90"/>
    <n v="60"/>
    <b v="1"/>
    <m/>
  </r>
  <r>
    <d v="2026-02-01T18:27:39"/>
    <x v="10"/>
    <x v="27"/>
    <x v="2"/>
    <n v="4"/>
    <n v="200"/>
    <m/>
    <x v="1"/>
    <n v="200"/>
    <n v="120"/>
    <b v="1"/>
    <m/>
  </r>
  <r>
    <d v="2026-02-02T07:44:11"/>
    <x v="10"/>
    <x v="28"/>
    <x v="0"/>
    <n v="4"/>
    <n v="160"/>
    <m/>
    <x v="1"/>
    <n v="160"/>
    <n v="120"/>
    <b v="1"/>
    <m/>
  </r>
  <r>
    <d v="2026-02-02T07:56:39"/>
    <x v="10"/>
    <x v="28"/>
    <x v="1"/>
    <n v="7"/>
    <n v="315"/>
    <m/>
    <x v="1"/>
    <n v="315"/>
    <n v="210"/>
    <b v="1"/>
    <m/>
  </r>
  <r>
    <d v="2026-02-01T10:55:39"/>
    <x v="11"/>
    <x v="29"/>
    <x v="2"/>
    <n v="1"/>
    <n v="50"/>
    <m/>
    <x v="2"/>
    <n v="50"/>
    <n v="30"/>
    <b v="1"/>
    <m/>
  </r>
  <r>
    <d v="2026-02-01T01:00:33"/>
    <x v="11"/>
    <x v="28"/>
    <x v="0"/>
    <n v="3"/>
    <n v="120"/>
    <m/>
    <x v="2"/>
    <n v="120"/>
    <n v="90"/>
    <b v="1"/>
    <m/>
  </r>
  <r>
    <d v="2026-02-01T18:26:00"/>
    <x v="11"/>
    <x v="30"/>
    <x v="1"/>
    <n v="10"/>
    <n v="450"/>
    <m/>
    <x v="2"/>
    <n v="450"/>
    <n v="300"/>
    <b v="1"/>
    <m/>
  </r>
  <r>
    <d v="2026-02-01T18:26:24"/>
    <x v="11"/>
    <x v="31"/>
    <x v="5"/>
    <n v="2"/>
    <n v="120"/>
    <m/>
    <x v="2"/>
    <n v="120"/>
    <n v="60"/>
    <b v="1"/>
    <m/>
  </r>
  <r>
    <d v="2026-01-30T18:18:38"/>
    <x v="12"/>
    <x v="32"/>
    <x v="4"/>
    <n v="2"/>
    <n v="130"/>
    <m/>
    <x v="2"/>
    <n v="130"/>
    <n v="60"/>
    <b v="1"/>
    <m/>
  </r>
  <r>
    <d v="2026-01-30T18:17:20"/>
    <x v="12"/>
    <x v="33"/>
    <x v="2"/>
    <n v="20"/>
    <n v="1000"/>
    <m/>
    <x v="2"/>
    <n v="1000"/>
    <n v="600"/>
    <b v="1"/>
    <m/>
  </r>
  <r>
    <d v="2026-01-30T18:16:56"/>
    <x v="12"/>
    <x v="34"/>
    <x v="3"/>
    <n v="20"/>
    <n v="1100"/>
    <m/>
    <x v="2"/>
    <n v="1100"/>
    <n v="600"/>
    <b v="1"/>
    <m/>
  </r>
  <r>
    <d v="2026-01-30T07:54:03"/>
    <x v="12"/>
    <x v="35"/>
    <x v="0"/>
    <n v="2"/>
    <n v="80"/>
    <m/>
    <x v="2"/>
    <n v="80"/>
    <n v="60"/>
    <b v="1"/>
    <m/>
  </r>
  <r>
    <d v="2026-01-29T00:14:57"/>
    <x v="13"/>
    <x v="36"/>
    <x v="1"/>
    <n v="20"/>
    <n v="900"/>
    <m/>
    <x v="2"/>
    <n v="900"/>
    <n v="600"/>
    <b v="1"/>
    <n v="7655"/>
  </r>
  <r>
    <d v="2026-01-28T12:21:20"/>
    <x v="13"/>
    <x v="28"/>
    <x v="0"/>
    <n v="3"/>
    <n v="120"/>
    <m/>
    <x v="2"/>
    <n v="120"/>
    <n v="90"/>
    <b v="1"/>
    <m/>
  </r>
  <r>
    <d v="2026-01-28T12:19:19"/>
    <x v="13"/>
    <x v="37"/>
    <x v="2"/>
    <n v="2"/>
    <n v="100"/>
    <m/>
    <x v="2"/>
    <n v="100"/>
    <n v="60"/>
    <b v="1"/>
    <m/>
  </r>
  <r>
    <d v="2026-01-28T12:18:44"/>
    <x v="13"/>
    <x v="37"/>
    <x v="1"/>
    <n v="5"/>
    <n v="225"/>
    <m/>
    <x v="2"/>
    <n v="225"/>
    <n v="150"/>
    <b v="1"/>
    <m/>
  </r>
  <r>
    <d v="2026-01-28T12:17:54"/>
    <x v="13"/>
    <x v="38"/>
    <x v="2"/>
    <n v="10"/>
    <n v="500"/>
    <m/>
    <x v="2"/>
    <n v="500"/>
    <n v="300"/>
    <b v="1"/>
    <m/>
  </r>
  <r>
    <d v="2026-01-28T12:17:25"/>
    <x v="13"/>
    <x v="38"/>
    <x v="1"/>
    <n v="10"/>
    <n v="450"/>
    <m/>
    <x v="2"/>
    <n v="450"/>
    <n v="300"/>
    <b v="1"/>
    <m/>
  </r>
  <r>
    <d v="2026-01-28T12:15:15"/>
    <x v="13"/>
    <x v="29"/>
    <x v="1"/>
    <n v="4"/>
    <n v="180"/>
    <m/>
    <x v="2"/>
    <n v="180"/>
    <n v="120"/>
    <b v="1"/>
    <m/>
  </r>
  <r>
    <d v="2026-01-27T18:23:53"/>
    <x v="14"/>
    <x v="17"/>
    <x v="4"/>
    <n v="2"/>
    <n v="130"/>
    <m/>
    <x v="2"/>
    <n v="130"/>
    <n v="60"/>
    <b v="1"/>
    <m/>
  </r>
  <r>
    <d v="2026-01-27T18:23:33"/>
    <x v="14"/>
    <x v="39"/>
    <x v="2"/>
    <n v="20"/>
    <n v="1000"/>
    <m/>
    <x v="2"/>
    <n v="1000"/>
    <n v="600"/>
    <b v="1"/>
    <m/>
  </r>
  <r>
    <d v="2026-01-28T11:18:54"/>
    <x v="14"/>
    <x v="40"/>
    <x v="1"/>
    <n v="3"/>
    <n v="135"/>
    <m/>
    <x v="2"/>
    <n v="135"/>
    <n v="90"/>
    <b v="1"/>
    <m/>
  </r>
  <r>
    <d v="2026-01-27T07:38:57"/>
    <x v="15"/>
    <x v="41"/>
    <x v="1"/>
    <n v="2"/>
    <n v="90"/>
    <m/>
    <x v="2"/>
    <n v="90"/>
    <n v="60"/>
    <b v="1"/>
    <m/>
  </r>
  <r>
    <d v="2026-01-27T07:35:28"/>
    <x v="15"/>
    <x v="41"/>
    <x v="3"/>
    <n v="20"/>
    <n v="1100"/>
    <m/>
    <x v="2"/>
    <n v="1100"/>
    <n v="600"/>
    <b v="1"/>
    <m/>
  </r>
  <r>
    <d v="2026-01-26T01:32:03"/>
    <x v="16"/>
    <x v="42"/>
    <x v="3"/>
    <n v="10"/>
    <n v="550"/>
    <m/>
    <x v="2"/>
    <n v="550"/>
    <n v="300"/>
    <b v="1"/>
    <m/>
  </r>
  <r>
    <d v="2026-01-26T01:30:30"/>
    <x v="16"/>
    <x v="43"/>
    <x v="2"/>
    <n v="7"/>
    <n v="350"/>
    <m/>
    <x v="2"/>
    <n v="350"/>
    <n v="210"/>
    <b v="1"/>
    <m/>
  </r>
  <r>
    <d v="2026-01-25T16:16:48"/>
    <x v="16"/>
    <x v="44"/>
    <x v="2"/>
    <n v="4"/>
    <n v="200"/>
    <m/>
    <x v="2"/>
    <n v="200"/>
    <n v="120"/>
    <b v="1"/>
    <m/>
  </r>
  <r>
    <d v="2026-01-25T15:42:17"/>
    <x v="16"/>
    <x v="45"/>
    <x v="2"/>
    <n v="1"/>
    <n v="50"/>
    <m/>
    <x v="2"/>
    <n v="50"/>
    <n v="30"/>
    <b v="1"/>
    <m/>
  </r>
  <r>
    <d v="2026-01-25T15:41:30"/>
    <x v="16"/>
    <x v="17"/>
    <x v="5"/>
    <n v="2"/>
    <n v="120"/>
    <m/>
    <x v="2"/>
    <n v="120"/>
    <n v="60"/>
    <b v="1"/>
    <m/>
  </r>
  <r>
    <d v="2026-01-25T15:43:15"/>
    <x v="16"/>
    <x v="40"/>
    <x v="1"/>
    <n v="7"/>
    <n v="315"/>
    <m/>
    <x v="2"/>
    <n v="315"/>
    <n v="210"/>
    <b v="1"/>
    <m/>
  </r>
  <r>
    <d v="2026-01-24T11:12:17"/>
    <x v="17"/>
    <x v="32"/>
    <x v="1"/>
    <n v="3"/>
    <n v="135"/>
    <m/>
    <x v="2"/>
    <n v="135"/>
    <n v="90"/>
    <b v="1"/>
    <m/>
  </r>
  <r>
    <d v="2026-01-24T11:10:41"/>
    <x v="17"/>
    <x v="46"/>
    <x v="0"/>
    <n v="1"/>
    <n v="40"/>
    <m/>
    <x v="2"/>
    <n v="40"/>
    <n v="30"/>
    <b v="1"/>
    <m/>
  </r>
  <r>
    <d v="2026-01-24T11:08:19"/>
    <x v="17"/>
    <x v="39"/>
    <x v="2"/>
    <n v="10"/>
    <n v="500"/>
    <m/>
    <x v="2"/>
    <n v="500"/>
    <n v="300"/>
    <b v="1"/>
    <m/>
  </r>
  <r>
    <d v="2026-01-24T10:51:06"/>
    <x v="18"/>
    <x v="47"/>
    <x v="2"/>
    <n v="1"/>
    <n v="50"/>
    <m/>
    <x v="2"/>
    <n v="50"/>
    <n v="30"/>
    <b v="1"/>
    <m/>
  </r>
  <r>
    <d v="2026-01-24T10:50:52"/>
    <x v="18"/>
    <x v="48"/>
    <x v="1"/>
    <n v="2"/>
    <n v="90"/>
    <m/>
    <x v="2"/>
    <n v="90"/>
    <n v="60"/>
    <b v="1"/>
    <m/>
  </r>
  <r>
    <d v="2026-01-24T10:49:17"/>
    <x v="18"/>
    <x v="49"/>
    <x v="1"/>
    <n v="5"/>
    <n v="225"/>
    <m/>
    <x v="2"/>
    <n v="225"/>
    <n v="150"/>
    <b v="1"/>
    <m/>
  </r>
  <r>
    <d v="2026-01-24T10:48:21"/>
    <x v="18"/>
    <x v="50"/>
    <x v="2"/>
    <n v="2"/>
    <n v="100"/>
    <m/>
    <x v="2"/>
    <n v="100"/>
    <n v="60"/>
    <b v="1"/>
    <m/>
  </r>
  <r>
    <d v="2026-01-23T12:24:53"/>
    <x v="19"/>
    <x v="29"/>
    <x v="1"/>
    <n v="1"/>
    <n v="45"/>
    <m/>
    <x v="2"/>
    <n v="45"/>
    <n v="30"/>
    <b v="1"/>
    <n v="3920"/>
  </r>
  <r>
    <d v="2026-01-22T16:06:06"/>
    <x v="19"/>
    <x v="51"/>
    <x v="2"/>
    <n v="10"/>
    <n v="500"/>
    <m/>
    <x v="2"/>
    <n v="500"/>
    <n v="300"/>
    <b v="1"/>
    <m/>
  </r>
  <r>
    <d v="2026-01-22T16:04:45"/>
    <x v="19"/>
    <x v="17"/>
    <x v="4"/>
    <n v="3"/>
    <n v="195"/>
    <m/>
    <x v="2"/>
    <n v="195"/>
    <n v="90"/>
    <b v="1"/>
    <m/>
  </r>
  <r>
    <d v="2026-01-22T13:42:17"/>
    <x v="19"/>
    <x v="41"/>
    <x v="1"/>
    <n v="20"/>
    <n v="900"/>
    <m/>
    <x v="2"/>
    <n v="900"/>
    <n v="600"/>
    <b v="1"/>
    <m/>
  </r>
  <r>
    <d v="2026-01-22T13:41:51"/>
    <x v="19"/>
    <x v="41"/>
    <x v="2"/>
    <n v="20"/>
    <n v="1000"/>
    <m/>
    <x v="2"/>
    <n v="1000"/>
    <n v="600"/>
    <b v="1"/>
    <m/>
  </r>
  <r>
    <d v="2026-01-22T13:41:01"/>
    <x v="19"/>
    <x v="42"/>
    <x v="3"/>
    <n v="10"/>
    <n v="550"/>
    <m/>
    <x v="2"/>
    <n v="550"/>
    <n v="300"/>
    <b v="1"/>
    <m/>
  </r>
  <r>
    <d v="2026-01-22T16:03:17"/>
    <x v="20"/>
    <x v="41"/>
    <x v="3"/>
    <n v="10"/>
    <n v="550"/>
    <m/>
    <x v="2"/>
    <n v="550"/>
    <n v="300"/>
    <b v="1"/>
    <m/>
  </r>
  <r>
    <d v="2026-01-21T07:47:57"/>
    <x v="21"/>
    <x v="37"/>
    <x v="1"/>
    <n v="4"/>
    <n v="180"/>
    <m/>
    <x v="2"/>
    <n v="180"/>
    <n v="120"/>
    <b v="1"/>
    <m/>
  </r>
  <r>
    <d v="2026-01-20T16:48:20"/>
    <x v="21"/>
    <x v="42"/>
    <x v="5"/>
    <n v="10"/>
    <n v="600"/>
    <m/>
    <x v="2"/>
    <n v="600"/>
    <n v="300"/>
    <b v="1"/>
    <m/>
  </r>
  <r>
    <d v="2026-01-20T16:47:22"/>
    <x v="21"/>
    <x v="42"/>
    <x v="3"/>
    <n v="30"/>
    <n v="1650"/>
    <m/>
    <x v="2"/>
    <n v="1650"/>
    <n v="900"/>
    <b v="1"/>
    <m/>
  </r>
  <r>
    <d v="2026-01-20T16:47:04"/>
    <x v="21"/>
    <x v="42"/>
    <x v="2"/>
    <n v="10"/>
    <n v="500"/>
    <m/>
    <x v="2"/>
    <n v="500"/>
    <n v="300"/>
    <b v="1"/>
    <m/>
  </r>
  <r>
    <d v="2026-01-20T16:46:42"/>
    <x v="21"/>
    <x v="41"/>
    <x v="2"/>
    <n v="20"/>
    <n v="1000"/>
    <m/>
    <x v="2"/>
    <n v="1000"/>
    <n v="600"/>
    <b v="1"/>
    <n v="11605"/>
  </r>
  <r>
    <d v="2026-01-20T07:25:43"/>
    <x v="22"/>
    <x v="28"/>
    <x v="0"/>
    <n v="2"/>
    <n v="80"/>
    <m/>
    <x v="2"/>
    <n v="80"/>
    <n v="60"/>
    <b v="1"/>
    <m/>
  </r>
  <r>
    <d v="2026-01-20T07:06:09"/>
    <x v="22"/>
    <x v="52"/>
    <x v="2"/>
    <n v="10"/>
    <n v="500"/>
    <m/>
    <x v="2"/>
    <n v="500"/>
    <n v="300"/>
    <b v="1"/>
    <m/>
  </r>
  <r>
    <d v="2026-01-20T07:05:45"/>
    <x v="22"/>
    <x v="34"/>
    <x v="3"/>
    <n v="5"/>
    <n v="275"/>
    <m/>
    <x v="2"/>
    <n v="275"/>
    <n v="150"/>
    <b v="1"/>
    <m/>
  </r>
  <r>
    <d v="2026-01-18T17:43:24"/>
    <x v="23"/>
    <x v="53"/>
    <x v="2"/>
    <n v="5"/>
    <n v="250"/>
    <m/>
    <x v="2"/>
    <n v="250"/>
    <n v="150"/>
    <b v="1"/>
    <m/>
  </r>
  <r>
    <d v="2026-01-18T17:43:00"/>
    <x v="23"/>
    <x v="53"/>
    <x v="1"/>
    <n v="10"/>
    <n v="450"/>
    <m/>
    <x v="2"/>
    <n v="450"/>
    <n v="300"/>
    <b v="1"/>
    <m/>
  </r>
  <r>
    <d v="2026-01-18T17:42:26"/>
    <x v="23"/>
    <x v="54"/>
    <x v="2"/>
    <n v="6"/>
    <n v="300"/>
    <m/>
    <x v="2"/>
    <n v="300"/>
    <n v="180"/>
    <b v="1"/>
    <m/>
  </r>
  <r>
    <d v="2026-01-18T17:41:31"/>
    <x v="23"/>
    <x v="43"/>
    <x v="2"/>
    <n v="5"/>
    <n v="250"/>
    <m/>
    <x v="2"/>
    <n v="250"/>
    <n v="150"/>
    <b v="1"/>
    <m/>
  </r>
  <r>
    <d v="2026-01-18T17:39:46"/>
    <x v="23"/>
    <x v="55"/>
    <x v="2"/>
    <n v="10"/>
    <n v="500"/>
    <m/>
    <x v="2"/>
    <n v="500"/>
    <n v="300"/>
    <b v="1"/>
    <m/>
  </r>
  <r>
    <d v="2026-01-18T17:33:32"/>
    <x v="23"/>
    <x v="32"/>
    <x v="3"/>
    <n v="1"/>
    <n v="55"/>
    <m/>
    <x v="2"/>
    <n v="55"/>
    <n v="30"/>
    <b v="1"/>
    <m/>
  </r>
  <r>
    <d v="2026-01-18T17:33:11"/>
    <x v="23"/>
    <x v="56"/>
    <x v="2"/>
    <n v="3"/>
    <n v="150"/>
    <m/>
    <x v="2"/>
    <n v="150"/>
    <n v="90"/>
    <b v="1"/>
    <m/>
  </r>
  <r>
    <d v="2026-01-18T17:32:42"/>
    <x v="23"/>
    <x v="57"/>
    <x v="0"/>
    <n v="2"/>
    <n v="80"/>
    <m/>
    <x v="2"/>
    <n v="80"/>
    <n v="60"/>
    <b v="1"/>
    <m/>
  </r>
  <r>
    <d v="2026-01-18T17:40:12"/>
    <x v="23"/>
    <x v="40"/>
    <x v="1"/>
    <n v="10"/>
    <n v="450"/>
    <m/>
    <x v="2"/>
    <n v="450"/>
    <n v="300"/>
    <b v="1"/>
    <m/>
  </r>
  <r>
    <d v="2026-01-18T17:32:24"/>
    <x v="24"/>
    <x v="58"/>
    <x v="1"/>
    <n v="10"/>
    <n v="450"/>
    <m/>
    <x v="2"/>
    <n v="450"/>
    <n v="300"/>
    <b v="1"/>
    <m/>
  </r>
  <r>
    <d v="2026-01-18T17:32:00"/>
    <x v="24"/>
    <x v="59"/>
    <x v="0"/>
    <n v="10"/>
    <n v="400"/>
    <m/>
    <x v="2"/>
    <n v="400"/>
    <n v="300"/>
    <b v="1"/>
    <m/>
  </r>
  <r>
    <d v="2026-01-18T13:53:59"/>
    <x v="24"/>
    <x v="60"/>
    <x v="3"/>
    <n v="2"/>
    <n v="110"/>
    <m/>
    <x v="2"/>
    <n v="110"/>
    <n v="60"/>
    <b v="1"/>
    <m/>
  </r>
  <r>
    <d v="2026-01-18T13:53:35"/>
    <x v="24"/>
    <x v="18"/>
    <x v="2"/>
    <n v="1"/>
    <n v="50"/>
    <m/>
    <x v="2"/>
    <n v="50"/>
    <n v="30"/>
    <b v="1"/>
    <m/>
  </r>
  <r>
    <d v="2026-01-16T07:02:07"/>
    <x v="25"/>
    <x v="60"/>
    <x v="1"/>
    <n v="1"/>
    <n v="45"/>
    <m/>
    <x v="2"/>
    <n v="45"/>
    <n v="30"/>
    <b v="1"/>
    <m/>
  </r>
  <r>
    <d v="2026-01-14T20:31:06"/>
    <x v="26"/>
    <x v="61"/>
    <x v="2"/>
    <n v="6"/>
    <n v="300"/>
    <m/>
    <x v="2"/>
    <n v="300"/>
    <n v="180"/>
    <b v="1"/>
    <m/>
  </r>
  <r>
    <d v="2026-01-22T13:40:22"/>
    <x v="27"/>
    <x v="62"/>
    <x v="0"/>
    <n v="2"/>
    <n v="80"/>
    <m/>
    <x v="2"/>
    <n v="80"/>
    <n v="60"/>
    <b v="1"/>
    <m/>
  </r>
  <r>
    <d v="2026-01-14T06:13:56"/>
    <x v="27"/>
    <x v="50"/>
    <x v="1"/>
    <n v="2"/>
    <n v="90"/>
    <m/>
    <x v="2"/>
    <n v="90"/>
    <n v="60"/>
    <b v="1"/>
    <m/>
  </r>
  <r>
    <d v="2026-01-14T06:11:37"/>
    <x v="27"/>
    <x v="2"/>
    <x v="0"/>
    <n v="3"/>
    <n v="120"/>
    <m/>
    <x v="2"/>
    <n v="120"/>
    <n v="90"/>
    <b v="1"/>
    <m/>
  </r>
  <r>
    <d v="2026-01-13T12:49:58"/>
    <x v="27"/>
    <x v="41"/>
    <x v="2"/>
    <n v="15"/>
    <n v="750"/>
    <m/>
    <x v="2"/>
    <n v="750"/>
    <n v="450"/>
    <b v="1"/>
    <m/>
  </r>
  <r>
    <d v="2026-01-13T12:49:25"/>
    <x v="27"/>
    <x v="41"/>
    <x v="3"/>
    <n v="20"/>
    <n v="1100"/>
    <m/>
    <x v="2"/>
    <n v="1100"/>
    <n v="600"/>
    <b v="1"/>
    <m/>
  </r>
  <r>
    <d v="2026-01-14T06:09:07"/>
    <x v="27"/>
    <x v="40"/>
    <x v="1"/>
    <n v="20"/>
    <n v="900"/>
    <m/>
    <x v="2"/>
    <n v="900"/>
    <n v="600"/>
    <b v="1"/>
    <m/>
  </r>
  <r>
    <d v="2026-01-13T12:49:05"/>
    <x v="28"/>
    <x v="16"/>
    <x v="2"/>
    <n v="1"/>
    <n v="50"/>
    <m/>
    <x v="2"/>
    <n v="50"/>
    <n v="30"/>
    <b v="1"/>
    <m/>
  </r>
  <r>
    <d v="2026-01-13T12:48:48"/>
    <x v="29"/>
    <x v="63"/>
    <x v="0"/>
    <n v="2"/>
    <n v="80"/>
    <m/>
    <x v="2"/>
    <n v="80"/>
    <n v="60"/>
    <b v="1"/>
    <m/>
  </r>
  <r>
    <d v="2026-01-11T17:07:14"/>
    <x v="29"/>
    <x v="64"/>
    <x v="5"/>
    <n v="2"/>
    <n v="120"/>
    <m/>
    <x v="2"/>
    <n v="120"/>
    <n v="60"/>
    <b v="1"/>
    <m/>
  </r>
  <r>
    <d v="2026-01-11T17:06:15"/>
    <x v="29"/>
    <x v="17"/>
    <x v="4"/>
    <n v="1"/>
    <n v="65"/>
    <m/>
    <x v="2"/>
    <n v="65"/>
    <n v="30"/>
    <b v="1"/>
    <m/>
  </r>
  <r>
    <d v="2026-01-11T17:03:17"/>
    <x v="29"/>
    <x v="56"/>
    <x v="1"/>
    <n v="2"/>
    <n v="90"/>
    <m/>
    <x v="2"/>
    <n v="90"/>
    <n v="60"/>
    <b v="1"/>
    <m/>
  </r>
  <r>
    <d v="2026-01-11T17:02:57"/>
    <x v="30"/>
    <x v="29"/>
    <x v="2"/>
    <n v="1"/>
    <n v="50"/>
    <m/>
    <x v="2"/>
    <n v="50"/>
    <n v="30"/>
    <b v="1"/>
    <m/>
  </r>
  <r>
    <d v="2026-01-11T17:02:32"/>
    <x v="30"/>
    <x v="65"/>
    <x v="2"/>
    <n v="2"/>
    <n v="100"/>
    <m/>
    <x v="2"/>
    <n v="100"/>
    <n v="60"/>
    <b v="1"/>
    <m/>
  </r>
  <r>
    <d v="2026-01-11T17:01:40"/>
    <x v="30"/>
    <x v="28"/>
    <x v="1"/>
    <n v="4"/>
    <n v="180"/>
    <m/>
    <x v="2"/>
    <n v="180"/>
    <n v="120"/>
    <b v="1"/>
    <m/>
  </r>
  <r>
    <d v="2026-01-11T17:01:20"/>
    <x v="30"/>
    <x v="28"/>
    <x v="0"/>
    <n v="3"/>
    <n v="120"/>
    <m/>
    <x v="2"/>
    <n v="120"/>
    <n v="90"/>
    <b v="1"/>
    <m/>
  </r>
  <r>
    <d v="2026-01-11T17:00:37"/>
    <x v="30"/>
    <x v="66"/>
    <x v="0"/>
    <n v="2"/>
    <n v="80"/>
    <m/>
    <x v="2"/>
    <n v="80"/>
    <n v="60"/>
    <b v="1"/>
    <m/>
  </r>
  <r>
    <d v="2026-01-10T06:46:40"/>
    <x v="30"/>
    <x v="29"/>
    <x v="0"/>
    <n v="4"/>
    <n v="160"/>
    <m/>
    <x v="2"/>
    <n v="160"/>
    <n v="120"/>
    <b v="1"/>
    <m/>
  </r>
  <r>
    <d v="2026-01-10T06:48:07"/>
    <x v="31"/>
    <x v="67"/>
    <x v="2"/>
    <n v="3"/>
    <n v="150"/>
    <m/>
    <x v="2"/>
    <n v="150"/>
    <n v="90"/>
    <b v="1"/>
    <m/>
  </r>
  <r>
    <d v="2026-01-10T03:57:55"/>
    <x v="31"/>
    <x v="41"/>
    <x v="3"/>
    <n v="15"/>
    <n v="825"/>
    <m/>
    <x v="2"/>
    <n v="825"/>
    <n v="450"/>
    <b v="1"/>
    <m/>
  </r>
  <r>
    <d v="2026-01-10T03:57:05"/>
    <x v="31"/>
    <x v="41"/>
    <x v="2"/>
    <n v="25"/>
    <n v="1250"/>
    <m/>
    <x v="2"/>
    <n v="1250"/>
    <n v="750"/>
    <b v="1"/>
    <m/>
  </r>
  <r>
    <d v="2026-01-10T03:55:55"/>
    <x v="31"/>
    <x v="43"/>
    <x v="2"/>
    <n v="5"/>
    <n v="250"/>
    <m/>
    <x v="2"/>
    <n v="250"/>
    <n v="150"/>
    <b v="1"/>
    <m/>
  </r>
  <r>
    <d v="2026-01-10T03:55:37"/>
    <x v="31"/>
    <x v="68"/>
    <x v="1"/>
    <n v="2"/>
    <n v="90"/>
    <m/>
    <x v="2"/>
    <n v="90"/>
    <n v="60"/>
    <b v="1"/>
    <m/>
  </r>
  <r>
    <d v="2026-01-10T03:55:24"/>
    <x v="31"/>
    <x v="18"/>
    <x v="1"/>
    <n v="2"/>
    <n v="90"/>
    <m/>
    <x v="2"/>
    <n v="90"/>
    <n v="60"/>
    <b v="1"/>
    <m/>
  </r>
  <r>
    <d v="2026-01-09T03:44:19"/>
    <x v="31"/>
    <x v="69"/>
    <x v="3"/>
    <n v="1"/>
    <n v="55"/>
    <m/>
    <x v="2"/>
    <n v="55"/>
    <n v="30"/>
    <b v="1"/>
    <n v="6640"/>
  </r>
  <r>
    <d v="2026-01-09T03:11:30"/>
    <x v="32"/>
    <x v="44"/>
    <x v="0"/>
    <n v="5"/>
    <n v="200"/>
    <m/>
    <x v="2"/>
    <n v="200"/>
    <n v="150"/>
    <b v="1"/>
    <m/>
  </r>
  <r>
    <d v="2026-01-09T03:10:54"/>
    <x v="32"/>
    <x v="70"/>
    <x v="2"/>
    <n v="10"/>
    <n v="500"/>
    <m/>
    <x v="2"/>
    <n v="500"/>
    <n v="300"/>
    <b v="1"/>
    <m/>
  </r>
  <r>
    <d v="2026-01-09T03:10:29"/>
    <x v="32"/>
    <x v="7"/>
    <x v="0"/>
    <n v="3"/>
    <n v="120"/>
    <m/>
    <x v="2"/>
    <n v="120"/>
    <n v="90"/>
    <b v="1"/>
    <m/>
  </r>
  <r>
    <d v="2026-01-09T03:10:01"/>
    <x v="32"/>
    <x v="37"/>
    <x v="1"/>
    <n v="6"/>
    <n v="270"/>
    <m/>
    <x v="2"/>
    <n v="270"/>
    <n v="180"/>
    <b v="1"/>
    <m/>
  </r>
  <r>
    <d v="2026-01-09T03:09:12"/>
    <x v="32"/>
    <x v="71"/>
    <x v="3"/>
    <n v="1"/>
    <n v="55"/>
    <m/>
    <x v="2"/>
    <n v="55"/>
    <n v="30"/>
    <b v="1"/>
    <m/>
  </r>
  <r>
    <d v="2026-01-09T03:08:44"/>
    <x v="32"/>
    <x v="72"/>
    <x v="1"/>
    <n v="2"/>
    <n v="90"/>
    <m/>
    <x v="2"/>
    <n v="90"/>
    <n v="60"/>
    <b v="1"/>
    <m/>
  </r>
  <r>
    <d v="2026-01-09T03:08:20"/>
    <x v="32"/>
    <x v="73"/>
    <x v="0"/>
    <n v="5"/>
    <n v="200"/>
    <m/>
    <x v="2"/>
    <n v="200"/>
    <n v="150"/>
    <b v="1"/>
    <m/>
  </r>
  <r>
    <d v="2026-01-08T15:41:49"/>
    <x v="32"/>
    <x v="32"/>
    <x v="4"/>
    <n v="4"/>
    <n v="260"/>
    <m/>
    <x v="2"/>
    <n v="260"/>
    <n v="120"/>
    <b v="1"/>
    <m/>
  </r>
  <r>
    <d v="2026-01-08T15:40:06"/>
    <x v="32"/>
    <x v="74"/>
    <x v="1"/>
    <n v="2"/>
    <n v="90"/>
    <m/>
    <x v="2"/>
    <n v="90"/>
    <n v="60"/>
    <b v="1"/>
    <m/>
  </r>
  <r>
    <d v="2026-01-07T12:22:37"/>
    <x v="33"/>
    <x v="75"/>
    <x v="1"/>
    <n v="10"/>
    <n v="450"/>
    <m/>
    <x v="2"/>
    <n v="450"/>
    <n v="300"/>
    <b v="1"/>
    <m/>
  </r>
  <r>
    <d v="2026-01-07T12:15:29"/>
    <x v="34"/>
    <x v="17"/>
    <x v="5"/>
    <n v="5"/>
    <n v="300"/>
    <m/>
    <x v="2"/>
    <n v="300"/>
    <n v="150"/>
    <b v="1"/>
    <m/>
  </r>
  <r>
    <d v="2026-01-07T02:51:07"/>
    <x v="34"/>
    <x v="44"/>
    <x v="0"/>
    <n v="5"/>
    <n v="200"/>
    <m/>
    <x v="2"/>
    <n v="200"/>
    <n v="150"/>
    <b v="1"/>
    <m/>
  </r>
  <r>
    <d v="2026-01-07T02:49:36"/>
    <x v="34"/>
    <x v="3"/>
    <x v="5"/>
    <n v="2"/>
    <n v="120"/>
    <m/>
    <x v="2"/>
    <n v="120"/>
    <n v="60"/>
    <b v="1"/>
    <m/>
  </r>
  <r>
    <d v="2026-01-07T02:48:42"/>
    <x v="34"/>
    <x v="56"/>
    <x v="2"/>
    <n v="2"/>
    <n v="100"/>
    <m/>
    <x v="2"/>
    <n v="100"/>
    <n v="60"/>
    <b v="1"/>
    <m/>
  </r>
  <r>
    <d v="2026-01-06T10:30:25"/>
    <x v="34"/>
    <x v="42"/>
    <x v="3"/>
    <n v="20"/>
    <n v="1100"/>
    <m/>
    <x v="2"/>
    <n v="1100"/>
    <n v="600"/>
    <b v="1"/>
    <n v="6495"/>
  </r>
  <r>
    <d v="2026-01-06T10:26:35"/>
    <x v="34"/>
    <x v="42"/>
    <x v="2"/>
    <n v="20"/>
    <n v="1000"/>
    <m/>
    <x v="2"/>
    <n v="1000"/>
    <n v="600"/>
    <b v="1"/>
    <m/>
  </r>
  <r>
    <d v="2026-01-06T10:13:09"/>
    <x v="34"/>
    <x v="2"/>
    <x v="1"/>
    <n v="10"/>
    <n v="450"/>
    <m/>
    <x v="2"/>
    <n v="450"/>
    <n v="300"/>
    <b v="1"/>
    <m/>
  </r>
  <r>
    <d v="2026-01-06T10:25:18"/>
    <x v="34"/>
    <x v="40"/>
    <x v="1"/>
    <n v="5"/>
    <n v="225"/>
    <m/>
    <x v="2"/>
    <n v="225"/>
    <n v="150"/>
    <b v="1"/>
    <m/>
  </r>
  <r>
    <d v="2026-01-06T10:24:52"/>
    <x v="34"/>
    <x v="40"/>
    <x v="0"/>
    <n v="5"/>
    <n v="200"/>
    <m/>
    <x v="2"/>
    <n v="200"/>
    <n v="150"/>
    <b v="1"/>
    <m/>
  </r>
  <r>
    <d v="2026-01-06T09:43:40"/>
    <x v="35"/>
    <x v="76"/>
    <x v="2"/>
    <n v="8"/>
    <n v="400"/>
    <m/>
    <x v="2"/>
    <n v="400"/>
    <n v="240"/>
    <b v="1"/>
    <m/>
  </r>
  <r>
    <d v="2026-01-06T09:43:08"/>
    <x v="35"/>
    <x v="77"/>
    <x v="2"/>
    <n v="3"/>
    <n v="150"/>
    <m/>
    <x v="2"/>
    <n v="150"/>
    <n v="90"/>
    <b v="1"/>
    <m/>
  </r>
  <r>
    <d v="2026-01-06T09:39:33"/>
    <x v="35"/>
    <x v="50"/>
    <x v="2"/>
    <n v="4"/>
    <n v="200"/>
    <m/>
    <x v="2"/>
    <n v="200"/>
    <n v="120"/>
    <b v="1"/>
    <m/>
  </r>
  <r>
    <d v="2026-01-05T06:22:55"/>
    <x v="36"/>
    <x v="11"/>
    <x v="5"/>
    <n v="2"/>
    <n v="120"/>
    <m/>
    <x v="2"/>
    <n v="120"/>
    <n v="60"/>
    <b v="1"/>
    <m/>
  </r>
  <r>
    <d v="2026-01-05T06:20:28"/>
    <x v="36"/>
    <x v="20"/>
    <x v="2"/>
    <n v="10"/>
    <n v="500"/>
    <m/>
    <x v="2"/>
    <n v="500"/>
    <n v="300"/>
    <b v="1"/>
    <m/>
  </r>
  <r>
    <d v="2026-01-05T06:19:42"/>
    <x v="36"/>
    <x v="39"/>
    <x v="1"/>
    <n v="30"/>
    <n v="1350"/>
    <m/>
    <x v="2"/>
    <n v="1350"/>
    <n v="900"/>
    <b v="1"/>
    <m/>
  </r>
  <r>
    <d v="2026-01-05T06:17:20"/>
    <x v="36"/>
    <x v="39"/>
    <x v="0"/>
    <n v="20"/>
    <n v="800"/>
    <m/>
    <x v="2"/>
    <n v="800"/>
    <n v="600"/>
    <b v="1"/>
    <m/>
  </r>
  <r>
    <d v="2026-01-04T16:23:06"/>
    <x v="36"/>
    <x v="78"/>
    <x v="0"/>
    <n v="10"/>
    <n v="400"/>
    <m/>
    <x v="2"/>
    <n v="400"/>
    <n v="300"/>
    <b v="1"/>
    <n v="1605"/>
  </r>
  <r>
    <d v="2026-01-03T09:11:03"/>
    <x v="37"/>
    <x v="79"/>
    <x v="2"/>
    <n v="10"/>
    <n v="500"/>
    <m/>
    <x v="2"/>
    <n v="500"/>
    <n v="300"/>
    <b v="1"/>
    <m/>
  </r>
  <r>
    <d v="2026-01-03T09:10:46"/>
    <x v="37"/>
    <x v="79"/>
    <x v="1"/>
    <n v="15"/>
    <n v="675"/>
    <m/>
    <x v="2"/>
    <n v="675"/>
    <n v="450"/>
    <b v="1"/>
    <m/>
  </r>
  <r>
    <d v="2026-01-02T05:38:50"/>
    <x v="38"/>
    <x v="80"/>
    <x v="2"/>
    <n v="2"/>
    <n v="100"/>
    <m/>
    <x v="3"/>
    <n v="100"/>
    <n v="60"/>
    <b v="1"/>
    <m/>
  </r>
  <r>
    <d v="2026-01-02T05:38:30"/>
    <x v="38"/>
    <x v="81"/>
    <x v="2"/>
    <n v="10"/>
    <n v="500"/>
    <m/>
    <x v="3"/>
    <n v="500"/>
    <n v="300"/>
    <b v="1"/>
    <m/>
  </r>
  <r>
    <d v="2026-01-02T05:36:34"/>
    <x v="38"/>
    <x v="36"/>
    <x v="2"/>
    <n v="10"/>
    <n v="500"/>
    <m/>
    <x v="3"/>
    <n v="500"/>
    <n v="300"/>
    <b v="1"/>
    <m/>
  </r>
  <r>
    <d v="2026-01-02T05:36:10"/>
    <x v="38"/>
    <x v="36"/>
    <x v="1"/>
    <n v="10"/>
    <n v="450"/>
    <m/>
    <x v="3"/>
    <n v="450"/>
    <n v="300"/>
    <b v="1"/>
    <m/>
  </r>
  <r>
    <d v="2026-01-02T05:35:47"/>
    <x v="38"/>
    <x v="82"/>
    <x v="4"/>
    <n v="2"/>
    <n v="130"/>
    <m/>
    <x v="3"/>
    <n v="130"/>
    <n v="60"/>
    <b v="1"/>
    <n v="9095"/>
  </r>
  <r>
    <d v="2025-12-31T14:32:42"/>
    <x v="38"/>
    <x v="83"/>
    <x v="1"/>
    <n v="20"/>
    <n v="900"/>
    <m/>
    <x v="3"/>
    <n v="900"/>
    <n v="600"/>
    <b v="1"/>
    <m/>
  </r>
  <r>
    <d v="2025-12-31T14:32:12"/>
    <x v="38"/>
    <x v="83"/>
    <x v="0"/>
    <n v="30"/>
    <n v="1200"/>
    <m/>
    <x v="3"/>
    <n v="1200"/>
    <n v="900"/>
    <b v="1"/>
    <m/>
  </r>
  <r>
    <d v="2025-12-31T14:17:51"/>
    <x v="38"/>
    <x v="43"/>
    <x v="3"/>
    <n v="5"/>
    <n v="275"/>
    <m/>
    <x v="3"/>
    <n v="275"/>
    <n v="150"/>
    <b v="1"/>
    <m/>
  </r>
  <r>
    <d v="2025-12-31T12:19:02"/>
    <x v="39"/>
    <x v="41"/>
    <x v="2"/>
    <n v="20"/>
    <n v="1000"/>
    <m/>
    <x v="3"/>
    <n v="1000"/>
    <n v="600"/>
    <b v="1"/>
    <m/>
  </r>
  <r>
    <d v="2025-12-31T12:15:19"/>
    <x v="39"/>
    <x v="42"/>
    <x v="3"/>
    <n v="12"/>
    <n v="660"/>
    <m/>
    <x v="3"/>
    <n v="660"/>
    <n v="360"/>
    <b v="1"/>
    <m/>
  </r>
  <r>
    <d v="2025-12-31T07:34:38"/>
    <x v="39"/>
    <x v="75"/>
    <x v="0"/>
    <n v="2"/>
    <n v="80"/>
    <m/>
    <x v="3"/>
    <n v="80"/>
    <n v="60"/>
    <b v="1"/>
    <m/>
  </r>
  <r>
    <d v="2025-12-31T07:33:20"/>
    <x v="39"/>
    <x v="84"/>
    <x v="6"/>
    <n v="2"/>
    <n v="0"/>
    <m/>
    <x v="3"/>
    <n v="0"/>
    <n v="60"/>
    <b v="1"/>
    <m/>
  </r>
  <r>
    <d v="2025-12-31T12:17:57"/>
    <x v="39"/>
    <x v="40"/>
    <x v="1"/>
    <n v="10"/>
    <n v="450"/>
    <m/>
    <x v="3"/>
    <n v="450"/>
    <n v="300"/>
    <b v="1"/>
    <m/>
  </r>
  <r>
    <d v="2025-12-30T05:28:54"/>
    <x v="40"/>
    <x v="75"/>
    <x v="0"/>
    <n v="5"/>
    <n v="200"/>
    <m/>
    <x v="3"/>
    <n v="200"/>
    <n v="150"/>
    <b v="1"/>
    <m/>
  </r>
  <r>
    <d v="2025-12-30T03:51:45"/>
    <x v="40"/>
    <x v="81"/>
    <x v="3"/>
    <n v="5"/>
    <n v="275"/>
    <m/>
    <x v="3"/>
    <n v="275"/>
    <n v="150"/>
    <b v="1"/>
    <m/>
  </r>
  <r>
    <d v="2025-12-30T08:59:57"/>
    <x v="41"/>
    <x v="32"/>
    <x v="2"/>
    <n v="5"/>
    <n v="250"/>
    <m/>
    <x v="3"/>
    <n v="250"/>
    <n v="150"/>
    <b v="1"/>
    <m/>
  </r>
  <r>
    <d v="2025-12-29T06:43:51"/>
    <x v="41"/>
    <x v="17"/>
    <x v="2"/>
    <n v="3"/>
    <n v="180"/>
    <m/>
    <x v="3"/>
    <n v="180"/>
    <n v="90"/>
    <b v="1"/>
    <m/>
  </r>
  <r>
    <d v="2025-12-29T06:43:39"/>
    <x v="41"/>
    <x v="32"/>
    <x v="4"/>
    <n v="2"/>
    <n v="130"/>
    <m/>
    <x v="3"/>
    <n v="130"/>
    <n v="60"/>
    <b v="1"/>
    <m/>
  </r>
  <r>
    <d v="2025-12-29T06:43:19"/>
    <x v="41"/>
    <x v="85"/>
    <x v="2"/>
    <n v="2"/>
    <n v="100"/>
    <m/>
    <x v="3"/>
    <n v="100"/>
    <n v="60"/>
    <b v="1"/>
    <m/>
  </r>
  <r>
    <d v="2025-12-29T06:41:01"/>
    <x v="41"/>
    <x v="41"/>
    <x v="2"/>
    <n v="20"/>
    <n v="1000"/>
    <m/>
    <x v="3"/>
    <n v="1000"/>
    <n v="600"/>
    <b v="1"/>
    <m/>
  </r>
  <r>
    <d v="2025-12-29T06:40:39"/>
    <x v="41"/>
    <x v="55"/>
    <x v="3"/>
    <n v="10"/>
    <n v="550"/>
    <m/>
    <x v="3"/>
    <n v="550"/>
    <n v="300"/>
    <b v="1"/>
    <m/>
  </r>
  <r>
    <d v="2025-12-27T07:53:55"/>
    <x v="42"/>
    <x v="29"/>
    <x v="6"/>
    <n v="2"/>
    <n v="0"/>
    <m/>
    <x v="3"/>
    <n v="0"/>
    <n v="60"/>
    <b v="1"/>
    <m/>
  </r>
  <r>
    <d v="2025-12-27T07:53:20"/>
    <x v="42"/>
    <x v="86"/>
    <x v="6"/>
    <n v="2"/>
    <n v="0"/>
    <m/>
    <x v="3"/>
    <n v="0"/>
    <n v="60"/>
    <b v="1"/>
    <m/>
  </r>
  <r>
    <d v="2025-12-27T07:53:01"/>
    <x v="42"/>
    <x v="87"/>
    <x v="6"/>
    <n v="2"/>
    <n v="0"/>
    <m/>
    <x v="3"/>
    <n v="0"/>
    <n v="60"/>
    <b v="1"/>
    <m/>
  </r>
  <r>
    <d v="2025-12-26T11:54:07"/>
    <x v="42"/>
    <x v="3"/>
    <x v="0"/>
    <n v="5"/>
    <n v="200"/>
    <m/>
    <x v="3"/>
    <n v="200"/>
    <n v="150"/>
    <b v="1"/>
    <m/>
  </r>
  <r>
    <d v="2025-12-26T11:53:43"/>
    <x v="42"/>
    <x v="57"/>
    <x v="0"/>
    <n v="10"/>
    <n v="400"/>
    <m/>
    <x v="3"/>
    <n v="400"/>
    <n v="300"/>
    <b v="1"/>
    <m/>
  </r>
  <r>
    <d v="2025-12-26T11:53:20"/>
    <x v="42"/>
    <x v="54"/>
    <x v="2"/>
    <n v="10"/>
    <n v="500"/>
    <m/>
    <x v="3"/>
    <n v="500"/>
    <n v="300"/>
    <b v="1"/>
    <m/>
  </r>
  <r>
    <d v="2025-12-26T11:52:10"/>
    <x v="42"/>
    <x v="79"/>
    <x v="1"/>
    <n v="10"/>
    <n v="450"/>
    <m/>
    <x v="3"/>
    <n v="450"/>
    <n v="300"/>
    <b v="1"/>
    <n v="17100"/>
  </r>
  <r>
    <d v="2025-12-27T04:56:08"/>
    <x v="43"/>
    <x v="88"/>
    <x v="0"/>
    <n v="10"/>
    <n v="400"/>
    <m/>
    <x v="3"/>
    <n v="400"/>
    <n v="300"/>
    <b v="1"/>
    <m/>
  </r>
  <r>
    <d v="2025-12-26T11:49:58"/>
    <x v="43"/>
    <x v="45"/>
    <x v="3"/>
    <n v="1"/>
    <n v="55"/>
    <m/>
    <x v="3"/>
    <n v="55"/>
    <n v="30"/>
    <b v="1"/>
    <m/>
  </r>
  <r>
    <d v="2025-12-25T11:22:05"/>
    <x v="43"/>
    <x v="89"/>
    <x v="3"/>
    <n v="5"/>
    <n v="275"/>
    <m/>
    <x v="3"/>
    <n v="275"/>
    <n v="150"/>
    <b v="1"/>
    <m/>
  </r>
  <r>
    <d v="2025-12-25T11:14:27"/>
    <x v="43"/>
    <x v="89"/>
    <x v="2"/>
    <n v="10"/>
    <n v="500"/>
    <m/>
    <x v="3"/>
    <n v="500"/>
    <n v="300"/>
    <b v="1"/>
    <m/>
  </r>
  <r>
    <d v="2025-12-25T11:11:56"/>
    <x v="43"/>
    <x v="25"/>
    <x v="2"/>
    <n v="2"/>
    <n v="100"/>
    <m/>
    <x v="3"/>
    <n v="100"/>
    <n v="60"/>
    <b v="1"/>
    <m/>
  </r>
  <r>
    <d v="2025-12-25T11:04:22"/>
    <x v="43"/>
    <x v="29"/>
    <x v="6"/>
    <n v="2"/>
    <n v="0"/>
    <m/>
    <x v="3"/>
    <n v="0"/>
    <n v="60"/>
    <b v="1"/>
    <m/>
  </r>
  <r>
    <d v="2025-12-25T11:03:32"/>
    <x v="43"/>
    <x v="90"/>
    <x v="2"/>
    <n v="2"/>
    <n v="100"/>
    <m/>
    <x v="3"/>
    <n v="100"/>
    <n v="60"/>
    <b v="1"/>
    <m/>
  </r>
  <r>
    <d v="2025-12-25T11:03:20"/>
    <x v="43"/>
    <x v="46"/>
    <x v="1"/>
    <n v="2"/>
    <n v="90"/>
    <m/>
    <x v="3"/>
    <n v="90"/>
    <n v="60"/>
    <b v="1"/>
    <m/>
  </r>
  <r>
    <d v="2025-12-25T11:01:54"/>
    <x v="43"/>
    <x v="2"/>
    <x v="0"/>
    <n v="3"/>
    <n v="120"/>
    <m/>
    <x v="3"/>
    <n v="120"/>
    <n v="90"/>
    <b v="1"/>
    <m/>
  </r>
  <r>
    <d v="2025-12-25T11:00:01"/>
    <x v="43"/>
    <x v="56"/>
    <x v="1"/>
    <n v="10"/>
    <n v="450"/>
    <m/>
    <x v="3"/>
    <n v="450"/>
    <n v="300"/>
    <b v="1"/>
    <m/>
  </r>
  <r>
    <d v="2025-12-25T10:59:36"/>
    <x v="43"/>
    <x v="67"/>
    <x v="5"/>
    <n v="2"/>
    <n v="120"/>
    <m/>
    <x v="3"/>
    <n v="120"/>
    <n v="60"/>
    <b v="1"/>
    <m/>
  </r>
  <r>
    <d v="2025-12-25T10:58:36"/>
    <x v="43"/>
    <x v="91"/>
    <x v="4"/>
    <n v="2"/>
    <n v="130"/>
    <m/>
    <x v="3"/>
    <n v="130"/>
    <n v="60"/>
    <b v="1"/>
    <m/>
  </r>
  <r>
    <d v="2025-12-27T08:00:48"/>
    <x v="44"/>
    <x v="92"/>
    <x v="4"/>
    <n v="2"/>
    <n v="130"/>
    <m/>
    <x v="3"/>
    <n v="130"/>
    <n v="60"/>
    <b v="1"/>
    <m/>
  </r>
  <r>
    <d v="2025-12-24T16:03:50"/>
    <x v="44"/>
    <x v="42"/>
    <x v="3"/>
    <n v="8"/>
    <n v="440"/>
    <m/>
    <x v="3"/>
    <n v="440"/>
    <n v="240"/>
    <b v="1"/>
    <m/>
  </r>
  <r>
    <d v="2025-12-24T16:03:17"/>
    <x v="44"/>
    <x v="92"/>
    <x v="4"/>
    <n v="2"/>
    <n v="130"/>
    <m/>
    <x v="3"/>
    <n v="130"/>
    <n v="60"/>
    <b v="1"/>
    <m/>
  </r>
  <r>
    <d v="2025-12-24T16:02:49"/>
    <x v="44"/>
    <x v="17"/>
    <x v="4"/>
    <n v="1"/>
    <n v="65"/>
    <m/>
    <x v="3"/>
    <n v="65"/>
    <n v="30"/>
    <b v="1"/>
    <m/>
  </r>
  <r>
    <d v="2025-12-24T16:00:57"/>
    <x v="44"/>
    <x v="93"/>
    <x v="2"/>
    <n v="21"/>
    <n v="1050"/>
    <m/>
    <x v="3"/>
    <n v="1050"/>
    <n v="630"/>
    <b v="1"/>
    <m/>
  </r>
  <r>
    <d v="2025-12-24T16:00:15"/>
    <x v="44"/>
    <x v="50"/>
    <x v="2"/>
    <n v="2"/>
    <n v="100"/>
    <m/>
    <x v="3"/>
    <n v="100"/>
    <n v="60"/>
    <b v="1"/>
    <m/>
  </r>
  <r>
    <d v="2025-12-24T15:59:33"/>
    <x v="44"/>
    <x v="28"/>
    <x v="0"/>
    <n v="3"/>
    <n v="120"/>
    <m/>
    <x v="3"/>
    <n v="120"/>
    <n v="90"/>
    <b v="1"/>
    <m/>
  </r>
  <r>
    <d v="2025-12-24T15:59:11"/>
    <x v="44"/>
    <x v="94"/>
    <x v="0"/>
    <n v="3"/>
    <n v="120"/>
    <m/>
    <x v="3"/>
    <n v="120"/>
    <n v="90"/>
    <b v="1"/>
    <m/>
  </r>
  <r>
    <d v="2025-12-24T15:58:38"/>
    <x v="44"/>
    <x v="59"/>
    <x v="2"/>
    <n v="2"/>
    <n v="100"/>
    <m/>
    <x v="3"/>
    <n v="100"/>
    <n v="60"/>
    <b v="1"/>
    <m/>
  </r>
  <r>
    <d v="2025-12-23T22:45:40"/>
    <x v="45"/>
    <x v="95"/>
    <x v="0"/>
    <n v="5"/>
    <n v="200"/>
    <m/>
    <x v="3"/>
    <n v="200"/>
    <n v="150"/>
    <b v="1"/>
    <m/>
  </r>
  <r>
    <d v="2025-12-23T22:43:25"/>
    <x v="45"/>
    <x v="79"/>
    <x v="1"/>
    <n v="15"/>
    <n v="675"/>
    <m/>
    <x v="3"/>
    <n v="675"/>
    <n v="450"/>
    <b v="1"/>
    <m/>
  </r>
  <r>
    <d v="2025-12-23T22:41:21"/>
    <x v="45"/>
    <x v="65"/>
    <x v="2"/>
    <n v="3"/>
    <n v="150"/>
    <m/>
    <x v="3"/>
    <n v="150"/>
    <n v="90"/>
    <b v="1"/>
    <m/>
  </r>
  <r>
    <d v="2025-12-23T22:39:18"/>
    <x v="45"/>
    <x v="81"/>
    <x v="1"/>
    <n v="15"/>
    <n v="675"/>
    <m/>
    <x v="3"/>
    <n v="675"/>
    <n v="450"/>
    <b v="1"/>
    <m/>
  </r>
  <r>
    <d v="2025-12-23T22:38:22"/>
    <x v="45"/>
    <x v="93"/>
    <x v="2"/>
    <n v="30"/>
    <n v="1500"/>
    <m/>
    <x v="3"/>
    <n v="1500"/>
    <n v="900"/>
    <b v="1"/>
    <m/>
  </r>
  <r>
    <d v="2025-12-23T22:37:31"/>
    <x v="45"/>
    <x v="96"/>
    <x v="4"/>
    <n v="2"/>
    <n v="130"/>
    <m/>
    <x v="3"/>
    <n v="130"/>
    <n v="60"/>
    <b v="1"/>
    <m/>
  </r>
  <r>
    <d v="2025-12-23T12:04:24"/>
    <x v="45"/>
    <x v="81"/>
    <x v="1"/>
    <n v="15"/>
    <n v="675"/>
    <m/>
    <x v="3"/>
    <n v="675"/>
    <n v="450"/>
    <b v="1"/>
    <m/>
  </r>
  <r>
    <d v="2025-12-23T11:04:13"/>
    <x v="46"/>
    <x v="55"/>
    <x v="3"/>
    <n v="10"/>
    <n v="550"/>
    <m/>
    <x v="3"/>
    <n v="550"/>
    <n v="300"/>
    <b v="1"/>
    <m/>
  </r>
  <r>
    <d v="2025-12-22T14:03:43"/>
    <x v="46"/>
    <x v="79"/>
    <x v="1"/>
    <n v="10"/>
    <n v="450"/>
    <m/>
    <x v="3"/>
    <n v="450"/>
    <n v="300"/>
    <b v="1"/>
    <m/>
  </r>
  <r>
    <d v="2025-12-22T11:58:59"/>
    <x v="46"/>
    <x v="79"/>
    <x v="2"/>
    <n v="10"/>
    <n v="500"/>
    <m/>
    <x v="3"/>
    <n v="500"/>
    <n v="300"/>
    <b v="1"/>
    <m/>
  </r>
  <r>
    <d v="2025-12-22T11:42:32"/>
    <x v="46"/>
    <x v="43"/>
    <x v="3"/>
    <n v="7"/>
    <n v="385"/>
    <m/>
    <x v="3"/>
    <n v="385"/>
    <n v="210"/>
    <b v="1"/>
    <m/>
  </r>
  <r>
    <d v="2025-12-22T09:38:11"/>
    <x v="46"/>
    <x v="51"/>
    <x v="2"/>
    <n v="10"/>
    <n v="500"/>
    <m/>
    <x v="3"/>
    <n v="500"/>
    <n v="300"/>
    <b v="1"/>
    <m/>
  </r>
  <r>
    <d v="2025-12-22T09:37:41"/>
    <x v="46"/>
    <x v="51"/>
    <x v="1"/>
    <n v="10"/>
    <n v="450"/>
    <m/>
    <x v="3"/>
    <n v="450"/>
    <n v="300"/>
    <b v="1"/>
    <m/>
  </r>
  <r>
    <d v="2025-12-22T14:04:49"/>
    <x v="46"/>
    <x v="40"/>
    <x v="1"/>
    <n v="5"/>
    <n v="225"/>
    <m/>
    <x v="3"/>
    <n v="225"/>
    <n v="150"/>
    <b v="1"/>
    <m/>
  </r>
  <r>
    <d v="2025-12-22T05:09:37"/>
    <x v="47"/>
    <x v="97"/>
    <x v="2"/>
    <n v="2"/>
    <n v="100"/>
    <m/>
    <x v="3"/>
    <n v="100"/>
    <n v="60"/>
    <b v="1"/>
    <m/>
  </r>
  <r>
    <d v="2025-12-22T05:09:01"/>
    <x v="47"/>
    <x v="98"/>
    <x v="2"/>
    <n v="15"/>
    <n v="750"/>
    <m/>
    <x v="3"/>
    <n v="750"/>
    <n v="450"/>
    <b v="1"/>
    <m/>
  </r>
  <r>
    <d v="2025-12-22T05:08:39"/>
    <x v="47"/>
    <x v="41"/>
    <x v="3"/>
    <n v="10"/>
    <n v="550"/>
    <m/>
    <x v="3"/>
    <n v="550"/>
    <n v="300"/>
    <b v="1"/>
    <m/>
  </r>
  <r>
    <d v="2025-12-22T05:07:48"/>
    <x v="47"/>
    <x v="81"/>
    <x v="0"/>
    <n v="10"/>
    <n v="400"/>
    <m/>
    <x v="3"/>
    <n v="400"/>
    <n v="300"/>
    <b v="1"/>
    <m/>
  </r>
  <r>
    <d v="2025-12-21T01:55:27"/>
    <x v="47"/>
    <x v="99"/>
    <x v="2"/>
    <n v="2"/>
    <n v="100"/>
    <m/>
    <x v="3"/>
    <n v="100"/>
    <n v="60"/>
    <b v="1"/>
    <m/>
  </r>
  <r>
    <d v="2025-12-21T01:54:07"/>
    <x v="48"/>
    <x v="100"/>
    <x v="1"/>
    <n v="2"/>
    <n v="90"/>
    <m/>
    <x v="3"/>
    <n v="90"/>
    <n v="60"/>
    <b v="1"/>
    <m/>
  </r>
  <r>
    <d v="2025-12-21T01:53:39"/>
    <x v="48"/>
    <x v="37"/>
    <x v="2"/>
    <n v="7"/>
    <n v="350"/>
    <m/>
    <x v="3"/>
    <n v="350"/>
    <n v="210"/>
    <b v="1"/>
    <m/>
  </r>
  <r>
    <d v="2025-12-21T01:52:30"/>
    <x v="48"/>
    <x v="41"/>
    <x v="3"/>
    <n v="10"/>
    <n v="550"/>
    <m/>
    <x v="3"/>
    <n v="550"/>
    <n v="300"/>
    <b v="1"/>
    <m/>
  </r>
  <r>
    <d v="2025-12-22T05:32:00"/>
    <x v="49"/>
    <x v="41"/>
    <x v="2"/>
    <n v="40"/>
    <n v="2000"/>
    <m/>
    <x v="3"/>
    <n v="2000"/>
    <n v="1200"/>
    <b v="1"/>
    <m/>
  </r>
  <r>
    <d v="2025-12-19T19:00:15"/>
    <x v="49"/>
    <x v="101"/>
    <x v="2"/>
    <n v="10"/>
    <n v="500"/>
    <m/>
    <x v="3"/>
    <n v="500"/>
    <n v="300"/>
    <b v="1"/>
    <n v="6800"/>
  </r>
  <r>
    <d v="2025-12-19T18:59:41"/>
    <x v="49"/>
    <x v="42"/>
    <x v="5"/>
    <n v="5"/>
    <n v="300"/>
    <m/>
    <x v="3"/>
    <n v="300"/>
    <n v="150"/>
    <b v="1"/>
    <m/>
  </r>
  <r>
    <d v="2025-12-19T18:59:18"/>
    <x v="49"/>
    <x v="42"/>
    <x v="3"/>
    <n v="10"/>
    <n v="550"/>
    <m/>
    <x v="3"/>
    <n v="550"/>
    <n v="300"/>
    <b v="1"/>
    <m/>
  </r>
  <r>
    <d v="2025-12-19T18:20:55"/>
    <x v="49"/>
    <x v="102"/>
    <x v="4"/>
    <n v="3"/>
    <n v="195"/>
    <m/>
    <x v="3"/>
    <n v="195"/>
    <n v="120"/>
    <b v="1"/>
    <m/>
  </r>
  <r>
    <d v="2025-12-19T18:20:02"/>
    <x v="49"/>
    <x v="103"/>
    <x v="4"/>
    <n v="4"/>
    <n v="260"/>
    <m/>
    <x v="3"/>
    <n v="260"/>
    <n v="120"/>
    <b v="1"/>
    <m/>
  </r>
  <r>
    <d v="2025-12-19T08:14:33"/>
    <x v="49"/>
    <x v="44"/>
    <x v="2"/>
    <n v="2"/>
    <n v="100"/>
    <m/>
    <x v="3"/>
    <n v="100"/>
    <n v="60"/>
    <b v="1"/>
    <m/>
  </r>
  <r>
    <d v="2025-12-19T08:14:17"/>
    <x v="49"/>
    <x v="2"/>
    <x v="1"/>
    <n v="2"/>
    <n v="90"/>
    <m/>
    <x v="3"/>
    <n v="90"/>
    <n v="60"/>
    <b v="1"/>
    <m/>
  </r>
  <r>
    <d v="2025-12-19T08:13:44"/>
    <x v="49"/>
    <x v="104"/>
    <x v="6"/>
    <n v="5"/>
    <n v="0"/>
    <m/>
    <x v="3"/>
    <n v="0"/>
    <n v="150"/>
    <b v="1"/>
    <m/>
  </r>
  <r>
    <d v="2025-12-19T08:13:08"/>
    <x v="49"/>
    <x v="28"/>
    <x v="0"/>
    <n v="10"/>
    <n v="400"/>
    <m/>
    <x v="3"/>
    <n v="400"/>
    <n v="300"/>
    <b v="1"/>
    <m/>
  </r>
  <r>
    <d v="2025-12-19T08:10:44"/>
    <x v="49"/>
    <x v="67"/>
    <x v="2"/>
    <n v="2"/>
    <n v="100"/>
    <m/>
    <x v="3"/>
    <n v="100"/>
    <n v="60"/>
    <b v="1"/>
    <m/>
  </r>
  <r>
    <d v="2025-12-19T08:10:25"/>
    <x v="49"/>
    <x v="30"/>
    <x v="2"/>
    <n v="2"/>
    <n v="100"/>
    <m/>
    <x v="3"/>
    <n v="100"/>
    <n v="60"/>
    <b v="1"/>
    <m/>
  </r>
  <r>
    <d v="2025-12-19T08:09:45"/>
    <x v="50"/>
    <x v="105"/>
    <x v="2"/>
    <n v="10"/>
    <n v="500"/>
    <m/>
    <x v="3"/>
    <n v="500"/>
    <n v="300"/>
    <b v="1"/>
    <m/>
  </r>
  <r>
    <d v="2025-12-19T08:09:02"/>
    <x v="50"/>
    <x v="42"/>
    <x v="3"/>
    <n v="30"/>
    <n v="1650"/>
    <m/>
    <x v="3"/>
    <n v="1650"/>
    <n v="900"/>
    <b v="1"/>
    <m/>
  </r>
  <r>
    <d v="2025-12-19T08:08:30"/>
    <x v="50"/>
    <x v="42"/>
    <x v="2"/>
    <n v="20"/>
    <n v="1000"/>
    <m/>
    <x v="3"/>
    <n v="1000"/>
    <n v="600"/>
    <b v="1"/>
    <m/>
  </r>
  <r>
    <d v="2025-12-19T08:08:07"/>
    <x v="50"/>
    <x v="54"/>
    <x v="2"/>
    <n v="5"/>
    <n v="250"/>
    <m/>
    <x v="3"/>
    <n v="250"/>
    <n v="150"/>
    <b v="1"/>
    <m/>
  </r>
  <r>
    <d v="2025-12-16T18:59:51"/>
    <x v="51"/>
    <x v="106"/>
    <x v="4"/>
    <n v="2"/>
    <n v="130"/>
    <m/>
    <x v="3"/>
    <n v="130"/>
    <n v="60"/>
    <b v="1"/>
    <m/>
  </r>
  <r>
    <d v="2025-12-16T07:37:03"/>
    <x v="51"/>
    <x v="39"/>
    <x v="2"/>
    <n v="60"/>
    <n v="3000"/>
    <m/>
    <x v="3"/>
    <n v="3000"/>
    <n v="1800"/>
    <b v="1"/>
    <m/>
  </r>
  <r>
    <d v="2025-12-16T07:35:22"/>
    <x v="51"/>
    <x v="39"/>
    <x v="1"/>
    <n v="25"/>
    <n v="1125"/>
    <m/>
    <x v="3"/>
    <n v="1125"/>
    <n v="750"/>
    <b v="1"/>
    <m/>
  </r>
  <r>
    <d v="2025-12-16T07:24:27"/>
    <x v="51"/>
    <x v="36"/>
    <x v="1"/>
    <n v="20"/>
    <n v="900"/>
    <m/>
    <x v="3"/>
    <n v="900"/>
    <n v="600"/>
    <b v="1"/>
    <m/>
  </r>
  <r>
    <d v="2025-12-16T06:48:35"/>
    <x v="51"/>
    <x v="31"/>
    <x v="2"/>
    <n v="2"/>
    <n v="100"/>
    <m/>
    <x v="3"/>
    <n v="100"/>
    <n v="60"/>
    <b v="1"/>
    <m/>
  </r>
  <r>
    <d v="2025-12-15T13:03:45"/>
    <x v="52"/>
    <x v="107"/>
    <x v="2"/>
    <n v="2"/>
    <n v="100"/>
    <m/>
    <x v="3"/>
    <n v="100"/>
    <n v="60"/>
    <b v="1"/>
    <m/>
  </r>
  <r>
    <d v="2025-12-15T13:03:27"/>
    <x v="52"/>
    <x v="108"/>
    <x v="2"/>
    <n v="15"/>
    <n v="750"/>
    <m/>
    <x v="3"/>
    <n v="750"/>
    <n v="450"/>
    <b v="1"/>
    <m/>
  </r>
  <r>
    <d v="2025-12-15T02:37:29"/>
    <x v="53"/>
    <x v="55"/>
    <x v="3"/>
    <n v="10"/>
    <n v="550"/>
    <m/>
    <x v="3"/>
    <n v="550"/>
    <n v="300"/>
    <b v="1"/>
    <m/>
  </r>
  <r>
    <d v="2025-12-15T02:37:15"/>
    <x v="53"/>
    <x v="42"/>
    <x v="5"/>
    <n v="5"/>
    <n v="300"/>
    <m/>
    <x v="3"/>
    <n v="300"/>
    <n v="150"/>
    <b v="1"/>
    <m/>
  </r>
  <r>
    <d v="2025-12-15T02:36:41"/>
    <x v="53"/>
    <x v="2"/>
    <x v="0"/>
    <n v="3"/>
    <n v="120"/>
    <m/>
    <x v="3"/>
    <n v="120"/>
    <n v="90"/>
    <b v="1"/>
    <m/>
  </r>
  <r>
    <d v="2025-12-15T02:36:17"/>
    <x v="53"/>
    <x v="51"/>
    <x v="1"/>
    <n v="10"/>
    <n v="450"/>
    <m/>
    <x v="3"/>
    <n v="450"/>
    <n v="300"/>
    <b v="1"/>
    <m/>
  </r>
  <r>
    <d v="2025-12-15T02:35:50"/>
    <x v="53"/>
    <x v="51"/>
    <x v="2"/>
    <n v="10"/>
    <n v="500"/>
    <m/>
    <x v="3"/>
    <n v="500"/>
    <n v="300"/>
    <b v="1"/>
    <m/>
  </r>
  <r>
    <d v="2025-12-17T01:35:23"/>
    <x v="54"/>
    <x v="75"/>
    <x v="2"/>
    <n v="3"/>
    <n v="150"/>
    <m/>
    <x v="3"/>
    <n v="150"/>
    <n v="90"/>
    <b v="1"/>
    <n v="17955"/>
  </r>
  <r>
    <d v="2025-12-15T02:27:43"/>
    <x v="55"/>
    <x v="77"/>
    <x v="2"/>
    <n v="5"/>
    <n v="250"/>
    <m/>
    <x v="3"/>
    <n v="250"/>
    <n v="150"/>
    <b v="1"/>
    <m/>
  </r>
  <r>
    <d v="2025-12-15T02:27:15"/>
    <x v="55"/>
    <x v="109"/>
    <x v="0"/>
    <n v="10"/>
    <n v="400"/>
    <m/>
    <x v="3"/>
    <n v="400"/>
    <n v="300"/>
    <b v="1"/>
    <m/>
  </r>
  <r>
    <d v="2025-12-12T01:08:34"/>
    <x v="55"/>
    <x v="41"/>
    <x v="3"/>
    <n v="40"/>
    <n v="2200"/>
    <m/>
    <x v="3"/>
    <n v="2200"/>
    <n v="1200"/>
    <b v="1"/>
    <m/>
  </r>
  <r>
    <d v="2025-12-12T01:07:56"/>
    <x v="55"/>
    <x v="41"/>
    <x v="2"/>
    <n v="40"/>
    <n v="2000"/>
    <m/>
    <x v="3"/>
    <n v="2000"/>
    <n v="1200"/>
    <b v="1"/>
    <m/>
  </r>
  <r>
    <d v="2025-12-14T14:52:29"/>
    <x v="56"/>
    <x v="110"/>
    <x v="2"/>
    <n v="16"/>
    <n v="800"/>
    <m/>
    <x v="3"/>
    <n v="800"/>
    <n v="480"/>
    <b v="1"/>
    <m/>
  </r>
  <r>
    <d v="2025-12-12T01:06:32"/>
    <x v="57"/>
    <x v="65"/>
    <x v="2"/>
    <n v="3"/>
    <n v="150"/>
    <m/>
    <x v="3"/>
    <n v="150"/>
    <n v="90"/>
    <b v="1"/>
    <m/>
  </r>
  <r>
    <d v="2025-12-11T10:54:20"/>
    <x v="57"/>
    <x v="111"/>
    <x v="3"/>
    <n v="1"/>
    <n v="55"/>
    <m/>
    <x v="3"/>
    <n v="55"/>
    <n v="30"/>
    <b v="1"/>
    <m/>
  </r>
  <r>
    <d v="2025-12-11T10:53:35"/>
    <x v="57"/>
    <x v="43"/>
    <x v="5"/>
    <n v="5"/>
    <n v="300"/>
    <m/>
    <x v="3"/>
    <n v="300"/>
    <n v="150"/>
    <b v="1"/>
    <m/>
  </r>
  <r>
    <d v="2025-12-09T14:57:26"/>
    <x v="58"/>
    <x v="42"/>
    <x v="5"/>
    <n v="5"/>
    <n v="300"/>
    <m/>
    <x v="3"/>
    <n v="300"/>
    <n v="150"/>
    <b v="1"/>
    <m/>
  </r>
  <r>
    <d v="2025-12-09T14:56:40"/>
    <x v="58"/>
    <x v="42"/>
    <x v="3"/>
    <n v="20"/>
    <n v="1100"/>
    <m/>
    <x v="3"/>
    <n v="1100"/>
    <n v="600"/>
    <b v="1"/>
    <m/>
  </r>
  <r>
    <d v="2025-12-09T13:17:20"/>
    <x v="58"/>
    <x v="112"/>
    <x v="2"/>
    <n v="3"/>
    <n v="150"/>
    <m/>
    <x v="3"/>
    <n v="150"/>
    <n v="90"/>
    <b v="1"/>
    <m/>
  </r>
  <r>
    <d v="2025-12-09T14:54:21"/>
    <x v="58"/>
    <x v="40"/>
    <x v="1"/>
    <n v="10"/>
    <n v="450"/>
    <m/>
    <x v="3"/>
    <n v="450"/>
    <n v="300"/>
    <b v="1"/>
    <m/>
  </r>
  <r>
    <d v="2025-12-18T18:00:41"/>
    <x v="59"/>
    <x v="113"/>
    <x v="2"/>
    <n v="87"/>
    <n v="4350"/>
    <m/>
    <x v="3"/>
    <n v="4350"/>
    <n v="2610"/>
    <b v="1"/>
    <n v="4350"/>
  </r>
  <r>
    <d v="2025-12-09T01:52:39"/>
    <x v="59"/>
    <x v="29"/>
    <x v="0"/>
    <n v="2"/>
    <n v="80"/>
    <m/>
    <x v="3"/>
    <n v="80"/>
    <n v="60"/>
    <b v="1"/>
    <m/>
  </r>
  <r>
    <d v="2025-12-09T01:52:24"/>
    <x v="59"/>
    <x v="29"/>
    <x v="1"/>
    <n v="3"/>
    <n v="135"/>
    <m/>
    <x v="3"/>
    <n v="135"/>
    <n v="90"/>
    <b v="1"/>
    <m/>
  </r>
  <r>
    <d v="2025-12-08T00:14:42"/>
    <x v="60"/>
    <x v="114"/>
    <x v="4"/>
    <n v="4"/>
    <n v="260"/>
    <m/>
    <x v="3"/>
    <n v="260"/>
    <n v="120"/>
    <b v="1"/>
    <m/>
  </r>
  <r>
    <d v="2025-12-08T00:14:15"/>
    <x v="60"/>
    <x v="17"/>
    <x v="5"/>
    <n v="2"/>
    <n v="120"/>
    <m/>
    <x v="3"/>
    <n v="120"/>
    <n v="60"/>
    <b v="1"/>
    <m/>
  </r>
  <r>
    <d v="2025-12-08T00:13:52"/>
    <x v="60"/>
    <x v="17"/>
    <x v="4"/>
    <n v="2"/>
    <n v="130"/>
    <m/>
    <x v="3"/>
    <n v="130"/>
    <n v="60"/>
    <b v="1"/>
    <m/>
  </r>
  <r>
    <d v="2025-12-07T11:03:03"/>
    <x v="60"/>
    <x v="53"/>
    <x v="2"/>
    <n v="10"/>
    <n v="500"/>
    <m/>
    <x v="3"/>
    <n v="500"/>
    <n v="300"/>
    <b v="1"/>
    <m/>
  </r>
  <r>
    <d v="2025-12-07T11:02:20"/>
    <x v="61"/>
    <x v="105"/>
    <x v="2"/>
    <n v="5"/>
    <n v="250"/>
    <m/>
    <x v="3"/>
    <n v="250"/>
    <n v="150"/>
    <b v="1"/>
    <m/>
  </r>
  <r>
    <d v="2025-12-07T10:59:13"/>
    <x v="61"/>
    <x v="2"/>
    <x v="1"/>
    <n v="2"/>
    <n v="90"/>
    <m/>
    <x v="3"/>
    <n v="90"/>
    <n v="60"/>
    <b v="1"/>
    <m/>
  </r>
  <r>
    <d v="2025-12-07T10:56:34"/>
    <x v="61"/>
    <x v="29"/>
    <x v="5"/>
    <n v="1"/>
    <n v="60"/>
    <m/>
    <x v="3"/>
    <n v="60"/>
    <n v="30"/>
    <b v="1"/>
    <m/>
  </r>
  <r>
    <d v="2025-12-05T16:39:11"/>
    <x v="62"/>
    <x v="27"/>
    <x v="4"/>
    <n v="2"/>
    <n v="130"/>
    <m/>
    <x v="3"/>
    <n v="130"/>
    <n v="60"/>
    <b v="1"/>
    <n v="5055"/>
  </r>
  <r>
    <d v="2025-12-05T12:49:24"/>
    <x v="62"/>
    <x v="37"/>
    <x v="2"/>
    <n v="8"/>
    <n v="400"/>
    <m/>
    <x v="3"/>
    <n v="400"/>
    <n v="240"/>
    <b v="1"/>
    <m/>
  </r>
  <r>
    <d v="2025-12-05T12:49:01"/>
    <x v="62"/>
    <x v="29"/>
    <x v="4"/>
    <n v="1"/>
    <n v="65"/>
    <m/>
    <x v="3"/>
    <n v="65"/>
    <n v="30"/>
    <b v="1"/>
    <m/>
  </r>
  <r>
    <d v="2025-12-05T12:48:42"/>
    <x v="62"/>
    <x v="77"/>
    <x v="3"/>
    <n v="2"/>
    <n v="110"/>
    <m/>
    <x v="3"/>
    <n v="110"/>
    <n v="60"/>
    <b v="1"/>
    <m/>
  </r>
  <r>
    <d v="2025-12-05T12:46:34"/>
    <x v="62"/>
    <x v="30"/>
    <x v="2"/>
    <n v="5"/>
    <n v="250"/>
    <m/>
    <x v="3"/>
    <n v="250"/>
    <n v="150"/>
    <b v="1"/>
    <m/>
  </r>
  <r>
    <d v="2025-12-05T12:46:06"/>
    <x v="62"/>
    <x v="55"/>
    <x v="3"/>
    <n v="10"/>
    <n v="550"/>
    <m/>
    <x v="3"/>
    <n v="550"/>
    <n v="300"/>
    <b v="1"/>
    <m/>
  </r>
  <r>
    <d v="2025-12-05T12:45:48"/>
    <x v="63"/>
    <x v="55"/>
    <x v="1"/>
    <n v="10"/>
    <n v="450"/>
    <m/>
    <x v="3"/>
    <n v="450"/>
    <n v="300"/>
    <b v="1"/>
    <m/>
  </r>
  <r>
    <d v="2025-12-05T12:45:09"/>
    <x v="63"/>
    <x v="42"/>
    <x v="2"/>
    <n v="10"/>
    <n v="500"/>
    <m/>
    <x v="3"/>
    <n v="500"/>
    <n v="300"/>
    <b v="1"/>
    <m/>
  </r>
  <r>
    <d v="2025-12-05T12:44:54"/>
    <x v="63"/>
    <x v="42"/>
    <x v="3"/>
    <n v="20"/>
    <n v="1100"/>
    <m/>
    <x v="3"/>
    <n v="1100"/>
    <n v="600"/>
    <b v="1"/>
    <m/>
  </r>
  <r>
    <d v="2025-12-05T12:44:12"/>
    <x v="63"/>
    <x v="41"/>
    <x v="2"/>
    <n v="30"/>
    <n v="1500"/>
    <m/>
    <x v="3"/>
    <n v="1500"/>
    <n v="900"/>
    <b v="1"/>
    <m/>
  </r>
  <r>
    <d v="2025-12-04T10:09:39"/>
    <x v="64"/>
    <x v="115"/>
    <x v="2"/>
    <n v="1"/>
    <n v="50"/>
    <m/>
    <x v="3"/>
    <n v="50"/>
    <n v="30"/>
    <b v="1"/>
    <m/>
  </r>
  <r>
    <d v="2025-12-04T10:09:14"/>
    <x v="64"/>
    <x v="116"/>
    <x v="1"/>
    <n v="10"/>
    <n v="450"/>
    <m/>
    <x v="3"/>
    <n v="450"/>
    <n v="300"/>
    <b v="1"/>
    <m/>
  </r>
  <r>
    <d v="2025-12-04T10:08:22"/>
    <x v="64"/>
    <x v="116"/>
    <x v="0"/>
    <n v="10"/>
    <n v="400"/>
    <m/>
    <x v="3"/>
    <n v="400"/>
    <n v="300"/>
    <b v="1"/>
    <n v="21140"/>
  </r>
  <r>
    <d v="2025-12-03T01:30:46"/>
    <x v="65"/>
    <x v="75"/>
    <x v="5"/>
    <n v="2"/>
    <n v="120"/>
    <m/>
    <x v="3"/>
    <n v="120"/>
    <n v="60"/>
    <b v="1"/>
    <m/>
  </r>
  <r>
    <d v="2025-12-03T01:30:24"/>
    <x v="65"/>
    <x v="114"/>
    <x v="5"/>
    <n v="2"/>
    <n v="120"/>
    <m/>
    <x v="3"/>
    <n v="120"/>
    <n v="60"/>
    <b v="1"/>
    <m/>
  </r>
  <r>
    <d v="2025-12-03T01:30:08"/>
    <x v="65"/>
    <x v="114"/>
    <x v="4"/>
    <n v="2"/>
    <n v="130"/>
    <m/>
    <x v="3"/>
    <n v="130"/>
    <n v="60"/>
    <b v="1"/>
    <m/>
  </r>
  <r>
    <d v="2025-12-03T01:28:33"/>
    <x v="65"/>
    <x v="79"/>
    <x v="3"/>
    <n v="4"/>
    <n v="220"/>
    <m/>
    <x v="3"/>
    <n v="220"/>
    <n v="120"/>
    <b v="1"/>
    <m/>
  </r>
  <r>
    <d v="2025-12-03T01:23:48"/>
    <x v="65"/>
    <x v="45"/>
    <x v="1"/>
    <n v="2"/>
    <n v="90"/>
    <m/>
    <x v="3"/>
    <n v="90"/>
    <n v="60"/>
    <b v="1"/>
    <m/>
  </r>
  <r>
    <d v="2025-12-03T01:23:29"/>
    <x v="65"/>
    <x v="74"/>
    <x v="1"/>
    <n v="2"/>
    <n v="90"/>
    <m/>
    <x v="3"/>
    <n v="90"/>
    <n v="60"/>
    <b v="1"/>
    <m/>
  </r>
  <r>
    <d v="2025-12-03T01:21:21"/>
    <x v="65"/>
    <x v="44"/>
    <x v="4"/>
    <n v="2"/>
    <n v="130"/>
    <m/>
    <x v="3"/>
    <n v="130"/>
    <n v="60"/>
    <b v="1"/>
    <m/>
  </r>
  <r>
    <d v="2025-12-03T01:20:47"/>
    <x v="65"/>
    <x v="117"/>
    <x v="2"/>
    <n v="1"/>
    <n v="50"/>
    <m/>
    <x v="3"/>
    <n v="50"/>
    <n v="30"/>
    <b v="1"/>
    <m/>
  </r>
  <r>
    <d v="2025-12-03T01:20:32"/>
    <x v="65"/>
    <x v="118"/>
    <x v="2"/>
    <n v="1"/>
    <n v="50"/>
    <m/>
    <x v="3"/>
    <n v="50"/>
    <n v="30"/>
    <b v="1"/>
    <m/>
  </r>
  <r>
    <d v="2025-12-03T01:20:01"/>
    <x v="65"/>
    <x v="41"/>
    <x v="2"/>
    <n v="10"/>
    <n v="500"/>
    <m/>
    <x v="3"/>
    <n v="500"/>
    <n v="300"/>
    <b v="1"/>
    <m/>
  </r>
  <r>
    <d v="2025-12-03T01:18:35"/>
    <x v="65"/>
    <x v="51"/>
    <x v="2"/>
    <n v="5"/>
    <n v="250"/>
    <m/>
    <x v="3"/>
    <n v="250"/>
    <n v="150"/>
    <b v="1"/>
    <m/>
  </r>
  <r>
    <d v="2025-12-03T01:17:59"/>
    <x v="65"/>
    <x v="51"/>
    <x v="1"/>
    <n v="15"/>
    <n v="675"/>
    <m/>
    <x v="3"/>
    <n v="675"/>
    <n v="450"/>
    <b v="1"/>
    <m/>
  </r>
  <r>
    <d v="2025-12-02T19:22:19"/>
    <x v="65"/>
    <x v="41"/>
    <x v="3"/>
    <n v="40"/>
    <n v="2200"/>
    <m/>
    <x v="3"/>
    <n v="2200"/>
    <n v="1200"/>
    <b v="1"/>
    <m/>
  </r>
  <r>
    <d v="2025-12-02T15:40:56"/>
    <x v="65"/>
    <x v="67"/>
    <x v="2"/>
    <n v="2"/>
    <n v="100"/>
    <m/>
    <x v="3"/>
    <n v="100"/>
    <n v="60"/>
    <b v="1"/>
    <m/>
  </r>
  <r>
    <d v="2025-12-02T03:13:56"/>
    <x v="66"/>
    <x v="16"/>
    <x v="2"/>
    <n v="4"/>
    <n v="200"/>
    <m/>
    <x v="3"/>
    <n v="200"/>
    <n v="120"/>
    <b v="1"/>
    <m/>
  </r>
  <r>
    <d v="2025-12-02T03:13:39"/>
    <x v="66"/>
    <x v="65"/>
    <x v="2"/>
    <n v="2"/>
    <n v="100"/>
    <m/>
    <x v="3"/>
    <n v="100"/>
    <n v="60"/>
    <b v="1"/>
    <m/>
  </r>
  <r>
    <d v="2025-12-01T18:55:46"/>
    <x v="66"/>
    <x v="75"/>
    <x v="2"/>
    <n v="2"/>
    <n v="100"/>
    <m/>
    <x v="3"/>
    <n v="100"/>
    <n v="60"/>
    <b v="1"/>
    <m/>
  </r>
  <r>
    <d v="2025-11-30T17:15:27"/>
    <x v="67"/>
    <x v="39"/>
    <x v="2"/>
    <n v="50"/>
    <n v="2500"/>
    <m/>
    <x v="4"/>
    <n v="2500"/>
    <n v="1500"/>
    <b v="1"/>
    <m/>
  </r>
  <r>
    <d v="2025-11-30T17:14:17"/>
    <x v="67"/>
    <x v="39"/>
    <x v="1"/>
    <n v="30"/>
    <n v="1350"/>
    <m/>
    <x v="4"/>
    <n v="1350"/>
    <n v="900"/>
    <b v="1"/>
    <m/>
  </r>
  <r>
    <d v="2025-11-30T17:12:30"/>
    <x v="67"/>
    <x v="104"/>
    <x v="6"/>
    <n v="2"/>
    <n v="0"/>
    <m/>
    <x v="4"/>
    <n v="0"/>
    <n v="60"/>
    <b v="1"/>
    <m/>
  </r>
  <r>
    <d v="2025-11-30T17:10:13"/>
    <x v="67"/>
    <x v="119"/>
    <x v="0"/>
    <n v="2"/>
    <n v="80"/>
    <m/>
    <x v="4"/>
    <n v="80"/>
    <n v="60"/>
    <b v="1"/>
    <m/>
  </r>
  <r>
    <d v="2025-11-30T11:51:44"/>
    <x v="67"/>
    <x v="17"/>
    <x v="5"/>
    <n v="2"/>
    <n v="120"/>
    <m/>
    <x v="4"/>
    <n v="120"/>
    <n v="60"/>
    <b v="1"/>
    <m/>
  </r>
  <r>
    <d v="2025-11-30T11:51:17"/>
    <x v="67"/>
    <x v="32"/>
    <x v="4"/>
    <n v="2"/>
    <n v="130"/>
    <m/>
    <x v="4"/>
    <n v="130"/>
    <n v="60"/>
    <b v="1"/>
    <m/>
  </r>
  <r>
    <d v="2025-11-30T11:50:31"/>
    <x v="67"/>
    <x v="55"/>
    <x v="3"/>
    <n v="10"/>
    <n v="550"/>
    <m/>
    <x v="4"/>
    <n v="550"/>
    <n v="300"/>
    <b v="1"/>
    <m/>
  </r>
  <r>
    <d v="2025-11-30T11:49:01"/>
    <x v="67"/>
    <x v="42"/>
    <x v="5"/>
    <n v="5"/>
    <n v="300"/>
    <m/>
    <x v="4"/>
    <n v="300"/>
    <n v="150"/>
    <b v="1"/>
    <m/>
  </r>
  <r>
    <d v="2025-11-30T11:48:15"/>
    <x v="67"/>
    <x v="42"/>
    <x v="3"/>
    <n v="20"/>
    <n v="1100"/>
    <m/>
    <x v="4"/>
    <n v="1100"/>
    <n v="600"/>
    <b v="1"/>
    <m/>
  </r>
  <r>
    <d v="2025-11-30T17:09:23"/>
    <x v="67"/>
    <x v="40"/>
    <x v="1"/>
    <n v="8"/>
    <n v="360"/>
    <m/>
    <x v="4"/>
    <n v="360"/>
    <n v="240"/>
    <b v="1"/>
    <m/>
  </r>
  <r>
    <d v="2025-11-30T11:25:21"/>
    <x v="68"/>
    <x v="75"/>
    <x v="1"/>
    <n v="2"/>
    <n v="90"/>
    <m/>
    <x v="4"/>
    <n v="90"/>
    <n v="60"/>
    <b v="1"/>
    <m/>
  </r>
  <r>
    <d v="2025-11-30T11:22:25"/>
    <x v="68"/>
    <x v="120"/>
    <x v="2"/>
    <n v="2"/>
    <n v="100"/>
    <m/>
    <x v="4"/>
    <n v="100"/>
    <n v="60"/>
    <b v="1"/>
    <m/>
  </r>
  <r>
    <d v="2025-11-28T08:38:14"/>
    <x v="69"/>
    <x v="30"/>
    <x v="2"/>
    <n v="10"/>
    <n v="500"/>
    <m/>
    <x v="4"/>
    <n v="500"/>
    <n v="300"/>
    <b v="1"/>
    <m/>
  </r>
  <r>
    <d v="2025-11-28T07:55:40"/>
    <x v="69"/>
    <x v="41"/>
    <x v="2"/>
    <n v="40"/>
    <n v="2000"/>
    <m/>
    <x v="4"/>
    <n v="2000"/>
    <n v="1200"/>
    <b v="1"/>
    <m/>
  </r>
  <r>
    <d v="2025-11-26T11:36:30"/>
    <x v="70"/>
    <x v="61"/>
    <x v="3"/>
    <n v="6"/>
    <n v="330"/>
    <m/>
    <x v="4"/>
    <n v="330"/>
    <n v="180"/>
    <b v="1"/>
    <m/>
  </r>
  <r>
    <d v="2025-11-26T11:37:18"/>
    <x v="71"/>
    <x v="121"/>
    <x v="1"/>
    <n v="2"/>
    <n v="90"/>
    <m/>
    <x v="4"/>
    <n v="90"/>
    <n v="60"/>
    <b v="1"/>
    <m/>
  </r>
  <r>
    <d v="2025-11-28T01:45:22"/>
    <x v="71"/>
    <x v="122"/>
    <x v="6"/>
    <n v="2"/>
    <n v="0"/>
    <m/>
    <x v="4"/>
    <n v="0"/>
    <n v="60"/>
    <b v="1"/>
    <m/>
  </r>
  <r>
    <d v="2025-11-26T11:38:16"/>
    <x v="71"/>
    <x v="2"/>
    <x v="1"/>
    <n v="2"/>
    <n v="90"/>
    <m/>
    <x v="4"/>
    <n v="90"/>
    <n v="60"/>
    <b v="1"/>
    <m/>
  </r>
  <r>
    <d v="2025-11-26T01:25:05"/>
    <x v="71"/>
    <x v="103"/>
    <x v="5"/>
    <n v="3"/>
    <n v="180"/>
    <m/>
    <x v="4"/>
    <n v="180"/>
    <n v="90"/>
    <b v="1"/>
    <m/>
  </r>
  <r>
    <d v="2025-11-26T01:24:06"/>
    <x v="71"/>
    <x v="43"/>
    <x v="2"/>
    <n v="5"/>
    <n v="250"/>
    <m/>
    <x v="4"/>
    <n v="250"/>
    <n v="150"/>
    <b v="1"/>
    <m/>
  </r>
  <r>
    <d v="2025-11-26T01:23:22"/>
    <x v="71"/>
    <x v="54"/>
    <x v="2"/>
    <n v="10"/>
    <n v="500"/>
    <m/>
    <x v="4"/>
    <n v="500"/>
    <n v="300"/>
    <b v="1"/>
    <m/>
  </r>
  <r>
    <d v="2025-11-26T01:22:49"/>
    <x v="71"/>
    <x v="114"/>
    <x v="5"/>
    <n v="3"/>
    <n v="180"/>
    <m/>
    <x v="4"/>
    <n v="180"/>
    <n v="90"/>
    <b v="1"/>
    <m/>
  </r>
  <r>
    <d v="2025-11-26T01:22:31"/>
    <x v="71"/>
    <x v="114"/>
    <x v="4"/>
    <n v="8"/>
    <n v="520"/>
    <m/>
    <x v="4"/>
    <n v="520"/>
    <n v="240"/>
    <b v="1"/>
    <m/>
  </r>
  <r>
    <d v="2025-11-25T15:08:29"/>
    <x v="71"/>
    <x v="123"/>
    <x v="5"/>
    <n v="3"/>
    <n v="180"/>
    <m/>
    <x v="4"/>
    <n v="180"/>
    <n v="90"/>
    <b v="1"/>
    <m/>
  </r>
  <r>
    <d v="2025-11-25T08:06:28"/>
    <x v="71"/>
    <x v="51"/>
    <x v="2"/>
    <n v="10"/>
    <n v="500"/>
    <m/>
    <x v="4"/>
    <n v="500"/>
    <n v="300"/>
    <b v="1"/>
    <m/>
  </r>
  <r>
    <d v="2025-11-25T08:06:13"/>
    <x v="71"/>
    <x v="51"/>
    <x v="1"/>
    <n v="10"/>
    <n v="450"/>
    <m/>
    <x v="4"/>
    <n v="450"/>
    <n v="300"/>
    <b v="1"/>
    <m/>
  </r>
  <r>
    <d v="2025-11-25T08:07:27"/>
    <x v="72"/>
    <x v="29"/>
    <x v="2"/>
    <n v="4"/>
    <n v="200"/>
    <m/>
    <x v="4"/>
    <n v="200"/>
    <n v="120"/>
    <b v="1"/>
    <m/>
  </r>
  <r>
    <d v="2025-11-25T08:05:47"/>
    <x v="72"/>
    <x v="36"/>
    <x v="1"/>
    <n v="20"/>
    <n v="900"/>
    <m/>
    <x v="4"/>
    <n v="900"/>
    <n v="600"/>
    <b v="1"/>
    <m/>
  </r>
  <r>
    <d v="2025-11-25T08:04:34"/>
    <x v="72"/>
    <x v="124"/>
    <x v="1"/>
    <n v="3"/>
    <n v="135"/>
    <m/>
    <x v="4"/>
    <n v="135"/>
    <n v="90"/>
    <b v="1"/>
    <m/>
  </r>
  <r>
    <d v="2025-11-24T03:03:24"/>
    <x v="73"/>
    <x v="55"/>
    <x v="3"/>
    <n v="8"/>
    <n v="440"/>
    <m/>
    <x v="4"/>
    <n v="440"/>
    <n v="240"/>
    <b v="1"/>
    <m/>
  </r>
  <r>
    <d v="2025-11-24T03:02:47"/>
    <x v="73"/>
    <x v="40"/>
    <x v="1"/>
    <n v="15"/>
    <n v="675"/>
    <m/>
    <x v="4"/>
    <n v="675"/>
    <n v="450"/>
    <b v="1"/>
    <m/>
  </r>
  <r>
    <d v="2025-11-23T08:11:39"/>
    <x v="74"/>
    <x v="65"/>
    <x v="2"/>
    <n v="3"/>
    <n v="150"/>
    <m/>
    <x v="4"/>
    <n v="150"/>
    <n v="90"/>
    <b v="1"/>
    <m/>
  </r>
  <r>
    <d v="2025-11-23T08:11:11"/>
    <x v="74"/>
    <x v="49"/>
    <x v="3"/>
    <n v="3"/>
    <n v="165"/>
    <m/>
    <x v="4"/>
    <n v="165"/>
    <n v="90"/>
    <b v="1"/>
    <m/>
  </r>
  <r>
    <d v="2025-11-22T05:58:05"/>
    <x v="74"/>
    <x v="41"/>
    <x v="2"/>
    <n v="5"/>
    <n v="250"/>
    <m/>
    <x v="4"/>
    <n v="250"/>
    <n v="150"/>
    <b v="1"/>
    <n v="7190"/>
  </r>
  <r>
    <d v="2025-11-22T05:49:51"/>
    <x v="74"/>
    <x v="41"/>
    <x v="3"/>
    <n v="20"/>
    <n v="1100"/>
    <m/>
    <x v="4"/>
    <n v="1100"/>
    <n v="600"/>
    <b v="1"/>
    <m/>
  </r>
  <r>
    <d v="2025-11-21T07:29:29"/>
    <x v="75"/>
    <x v="125"/>
    <x v="5"/>
    <n v="2"/>
    <n v="120"/>
    <m/>
    <x v="4"/>
    <n v="120"/>
    <n v="60"/>
    <b v="1"/>
    <m/>
  </r>
  <r>
    <d v="2025-11-21T07:29:11"/>
    <x v="76"/>
    <x v="30"/>
    <x v="2"/>
    <n v="10"/>
    <n v="500"/>
    <m/>
    <x v="4"/>
    <n v="500"/>
    <n v="300"/>
    <b v="1"/>
    <m/>
  </r>
  <r>
    <d v="2025-11-19T16:06:42"/>
    <x v="77"/>
    <x v="41"/>
    <x v="2"/>
    <n v="20"/>
    <n v="1000"/>
    <m/>
    <x v="4"/>
    <n v="1000"/>
    <n v="600"/>
    <b v="1"/>
    <m/>
  </r>
  <r>
    <d v="2025-11-19T16:06:23"/>
    <x v="77"/>
    <x v="42"/>
    <x v="5"/>
    <n v="5"/>
    <n v="300"/>
    <m/>
    <x v="4"/>
    <n v="300"/>
    <n v="150"/>
    <b v="1"/>
    <m/>
  </r>
  <r>
    <d v="2025-11-19T16:05:59"/>
    <x v="77"/>
    <x v="126"/>
    <x v="3"/>
    <n v="20"/>
    <n v="1100"/>
    <m/>
    <x v="4"/>
    <n v="1100"/>
    <n v="600"/>
    <b v="1"/>
    <m/>
  </r>
  <r>
    <d v="2025-11-19T16:05:30"/>
    <x v="77"/>
    <x v="42"/>
    <x v="2"/>
    <n v="10"/>
    <n v="500"/>
    <m/>
    <x v="4"/>
    <n v="500"/>
    <n v="300"/>
    <b v="1"/>
    <m/>
  </r>
  <r>
    <d v="2025-11-19T16:05:08"/>
    <x v="77"/>
    <x v="49"/>
    <x v="3"/>
    <n v="4"/>
    <n v="220"/>
    <m/>
    <x v="4"/>
    <n v="220"/>
    <n v="120"/>
    <b v="1"/>
    <m/>
  </r>
  <r>
    <d v="2025-11-19T16:04:20"/>
    <x v="77"/>
    <x v="75"/>
    <x v="2"/>
    <n v="2"/>
    <n v="100"/>
    <m/>
    <x v="4"/>
    <n v="100"/>
    <n v="60"/>
    <b v="1"/>
    <m/>
  </r>
  <r>
    <d v="2025-11-19T05:03:51"/>
    <x v="78"/>
    <x v="75"/>
    <x v="2"/>
    <n v="4"/>
    <n v="200"/>
    <m/>
    <x v="4"/>
    <n v="200"/>
    <n v="120"/>
    <b v="1"/>
    <m/>
  </r>
  <r>
    <d v="2025-11-19T02:15:32"/>
    <x v="78"/>
    <x v="127"/>
    <x v="5"/>
    <n v="5"/>
    <n v="300"/>
    <m/>
    <x v="4"/>
    <n v="300"/>
    <n v="150"/>
    <b v="1"/>
    <m/>
  </r>
  <r>
    <d v="2025-11-19T02:15:07"/>
    <x v="78"/>
    <x v="67"/>
    <x v="2"/>
    <n v="4"/>
    <n v="200"/>
    <m/>
    <x v="4"/>
    <n v="200"/>
    <n v="120"/>
    <b v="1"/>
    <m/>
  </r>
  <r>
    <d v="2025-11-19T02:14:42"/>
    <x v="78"/>
    <x v="57"/>
    <x v="1"/>
    <n v="10"/>
    <n v="450"/>
    <m/>
    <x v="4"/>
    <n v="450"/>
    <n v="300"/>
    <b v="1"/>
    <m/>
  </r>
  <r>
    <d v="2025-11-19T02:14:26"/>
    <x v="78"/>
    <x v="128"/>
    <x v="1"/>
    <n v="10"/>
    <n v="450"/>
    <m/>
    <x v="4"/>
    <n v="450"/>
    <n v="300"/>
    <b v="1"/>
    <m/>
  </r>
  <r>
    <d v="2025-11-19T02:14:06"/>
    <x v="78"/>
    <x v="128"/>
    <x v="0"/>
    <n v="10"/>
    <n v="400"/>
    <m/>
    <x v="4"/>
    <n v="400"/>
    <n v="300"/>
    <b v="1"/>
    <m/>
  </r>
  <r>
    <d v="2025-11-17T13:18:51"/>
    <x v="79"/>
    <x v="37"/>
    <x v="7"/>
    <n v="7"/>
    <n v="371"/>
    <m/>
    <x v="4"/>
    <n v="371"/>
    <n v="210"/>
    <b v="1"/>
    <n v="6266"/>
  </r>
  <r>
    <d v="2025-11-17T13:16:08"/>
    <x v="79"/>
    <x v="129"/>
    <x v="4"/>
    <n v="1"/>
    <n v="65"/>
    <m/>
    <x v="4"/>
    <n v="65"/>
    <n v="30"/>
    <b v="1"/>
    <m/>
  </r>
  <r>
    <d v="2025-11-17T12:48:27"/>
    <x v="80"/>
    <x v="2"/>
    <x v="1"/>
    <n v="10"/>
    <n v="450"/>
    <m/>
    <x v="4"/>
    <n v="450"/>
    <n v="300"/>
    <b v="1"/>
    <m/>
  </r>
  <r>
    <d v="2025-11-17T12:47:38"/>
    <x v="80"/>
    <x v="39"/>
    <x v="3"/>
    <n v="5"/>
    <n v="275"/>
    <m/>
    <x v="4"/>
    <n v="275"/>
    <n v="150"/>
    <b v="1"/>
    <m/>
  </r>
  <r>
    <d v="2025-11-17T12:45:44"/>
    <x v="80"/>
    <x v="39"/>
    <x v="2"/>
    <n v="40"/>
    <n v="2000"/>
    <m/>
    <x v="4"/>
    <n v="2000"/>
    <n v="1200"/>
    <b v="1"/>
    <m/>
  </r>
  <r>
    <d v="2025-11-17T12:45:26"/>
    <x v="80"/>
    <x v="39"/>
    <x v="1"/>
    <n v="15"/>
    <n v="675"/>
    <m/>
    <x v="4"/>
    <n v="675"/>
    <n v="450"/>
    <b v="1"/>
    <m/>
  </r>
  <r>
    <d v="2025-11-17T12:43:59"/>
    <x v="80"/>
    <x v="40"/>
    <x v="1"/>
    <n v="12"/>
    <n v="540"/>
    <m/>
    <x v="4"/>
    <n v="540"/>
    <n v="360"/>
    <b v="1"/>
    <m/>
  </r>
  <r>
    <d v="2025-11-17T12:42:13"/>
    <x v="80"/>
    <x v="31"/>
    <x v="2"/>
    <n v="2"/>
    <n v="100"/>
    <m/>
    <x v="4"/>
    <n v="100"/>
    <n v="60"/>
    <b v="1"/>
    <m/>
  </r>
  <r>
    <d v="2025-11-17T12:41:24"/>
    <x v="80"/>
    <x v="42"/>
    <x v="3"/>
    <n v="20"/>
    <n v="1100"/>
    <m/>
    <x v="4"/>
    <n v="1100"/>
    <n v="600"/>
    <b v="1"/>
    <m/>
  </r>
  <r>
    <d v="2025-11-16T05:23:22"/>
    <x v="80"/>
    <x v="130"/>
    <x v="1"/>
    <n v="2"/>
    <n v="90"/>
    <m/>
    <x v="4"/>
    <n v="90"/>
    <n v="60"/>
    <b v="1"/>
    <m/>
  </r>
  <r>
    <d v="2025-11-16T05:13:47"/>
    <x v="80"/>
    <x v="65"/>
    <x v="2"/>
    <n v="2"/>
    <n v="100"/>
    <m/>
    <x v="4"/>
    <n v="100"/>
    <n v="60"/>
    <b v="1"/>
    <m/>
  </r>
  <r>
    <d v="2025-11-18T07:10:04"/>
    <x v="80"/>
    <x v="131"/>
    <x v="2"/>
    <n v="10"/>
    <n v="500"/>
    <m/>
    <x v="4"/>
    <n v="500"/>
    <n v="300"/>
    <b v="1"/>
    <m/>
  </r>
  <r>
    <d v="2025-11-14T13:25:50"/>
    <x v="81"/>
    <x v="67"/>
    <x v="2"/>
    <n v="4"/>
    <n v="200"/>
    <m/>
    <x v="4"/>
    <n v="200"/>
    <n v="120"/>
    <b v="1"/>
    <n v="10550"/>
  </r>
  <r>
    <d v="2025-11-14T13:25:22"/>
    <x v="81"/>
    <x v="67"/>
    <x v="4"/>
    <n v="2"/>
    <n v="130"/>
    <m/>
    <x v="4"/>
    <n v="130"/>
    <n v="60"/>
    <b v="1"/>
    <m/>
  </r>
  <r>
    <d v="2025-11-14T13:23:35"/>
    <x v="81"/>
    <x v="2"/>
    <x v="2"/>
    <n v="1"/>
    <n v="50"/>
    <m/>
    <x v="4"/>
    <n v="50"/>
    <n v="30"/>
    <b v="1"/>
    <m/>
  </r>
  <r>
    <d v="2025-11-14T13:23:06"/>
    <x v="81"/>
    <x v="49"/>
    <x v="3"/>
    <n v="3"/>
    <n v="165"/>
    <m/>
    <x v="4"/>
    <n v="165"/>
    <n v="90"/>
    <b v="1"/>
    <m/>
  </r>
  <r>
    <d v="2025-11-14T13:22:33"/>
    <x v="81"/>
    <x v="77"/>
    <x v="2"/>
    <n v="1"/>
    <n v="50"/>
    <m/>
    <x v="4"/>
    <n v="50"/>
    <n v="30"/>
    <b v="1"/>
    <m/>
  </r>
  <r>
    <d v="2025-11-13T16:45:03"/>
    <x v="82"/>
    <x v="81"/>
    <x v="2"/>
    <n v="10"/>
    <n v="500"/>
    <m/>
    <x v="4"/>
    <n v="500"/>
    <n v="300"/>
    <b v="1"/>
    <m/>
  </r>
  <r>
    <d v="2025-11-13T16:43:46"/>
    <x v="82"/>
    <x v="132"/>
    <x v="2"/>
    <n v="2"/>
    <n v="100"/>
    <m/>
    <x v="4"/>
    <n v="100"/>
    <n v="60"/>
    <b v="1"/>
    <m/>
  </r>
  <r>
    <d v="2025-11-13T16:42:27"/>
    <x v="82"/>
    <x v="55"/>
    <x v="3"/>
    <n v="10"/>
    <n v="550"/>
    <m/>
    <x v="4"/>
    <n v="550"/>
    <n v="300"/>
    <b v="1"/>
    <m/>
  </r>
  <r>
    <d v="2025-11-13T15:06:08"/>
    <x v="82"/>
    <x v="44"/>
    <x v="4"/>
    <n v="2"/>
    <n v="130"/>
    <m/>
    <x v="4"/>
    <n v="130"/>
    <n v="60"/>
    <b v="1"/>
    <m/>
  </r>
  <r>
    <d v="2025-11-13T06:20:56"/>
    <x v="82"/>
    <x v="133"/>
    <x v="1"/>
    <n v="20"/>
    <n v="900"/>
    <m/>
    <x v="4"/>
    <n v="900"/>
    <n v="600"/>
    <b v="1"/>
    <m/>
  </r>
  <r>
    <d v="2025-11-13T06:20:12"/>
    <x v="82"/>
    <x v="133"/>
    <x v="0"/>
    <n v="50"/>
    <n v="2000"/>
    <m/>
    <x v="4"/>
    <n v="2000"/>
    <n v="1500"/>
    <b v="1"/>
    <m/>
  </r>
  <r>
    <d v="2025-11-13T05:53:03"/>
    <x v="82"/>
    <x v="25"/>
    <x v="1"/>
    <n v="2"/>
    <n v="90"/>
    <m/>
    <x v="4"/>
    <n v="90"/>
    <n v="60"/>
    <b v="1"/>
    <m/>
  </r>
  <r>
    <d v="2025-11-13T05:51:42"/>
    <x v="82"/>
    <x v="27"/>
    <x v="4"/>
    <n v="1"/>
    <n v="65"/>
    <m/>
    <x v="4"/>
    <n v="65"/>
    <n v="30"/>
    <b v="1"/>
    <m/>
  </r>
  <r>
    <d v="2025-11-12T18:34:18"/>
    <x v="83"/>
    <x v="30"/>
    <x v="2"/>
    <n v="10"/>
    <n v="500"/>
    <m/>
    <x v="4"/>
    <n v="500"/>
    <n v="300"/>
    <b v="1"/>
    <m/>
  </r>
  <r>
    <d v="2025-11-12T15:01:46"/>
    <x v="83"/>
    <x v="27"/>
    <x v="5"/>
    <n v="1"/>
    <n v="60"/>
    <m/>
    <x v="4"/>
    <n v="60"/>
    <n v="30"/>
    <b v="1"/>
    <m/>
  </r>
  <r>
    <d v="2025-11-12T15:01:10"/>
    <x v="83"/>
    <x v="29"/>
    <x v="3"/>
    <n v="2"/>
    <n v="110"/>
    <m/>
    <x v="4"/>
    <n v="110"/>
    <n v="60"/>
    <b v="1"/>
    <m/>
  </r>
  <r>
    <d v="2025-11-12T07:01:03"/>
    <x v="83"/>
    <x v="29"/>
    <x v="3"/>
    <n v="1"/>
    <n v="55"/>
    <m/>
    <x v="4"/>
    <n v="55"/>
    <n v="30"/>
    <b v="1"/>
    <m/>
  </r>
  <r>
    <d v="2025-11-12T07:00:47"/>
    <x v="83"/>
    <x v="55"/>
    <x v="2"/>
    <n v="3"/>
    <n v="150"/>
    <m/>
    <x v="4"/>
    <n v="150"/>
    <n v="90"/>
    <b v="1"/>
    <m/>
  </r>
  <r>
    <d v="2025-11-12T02:17:18"/>
    <x v="84"/>
    <x v="54"/>
    <x v="2"/>
    <n v="10"/>
    <n v="500"/>
    <m/>
    <x v="4"/>
    <n v="500"/>
    <n v="300"/>
    <b v="1"/>
    <m/>
  </r>
  <r>
    <d v="2025-11-12T02:15:56"/>
    <x v="84"/>
    <x v="55"/>
    <x v="3"/>
    <n v="3"/>
    <n v="165"/>
    <m/>
    <x v="4"/>
    <n v="165"/>
    <n v="90"/>
    <b v="1"/>
    <m/>
  </r>
  <r>
    <d v="2025-11-12T02:12:15"/>
    <x v="84"/>
    <x v="40"/>
    <x v="1"/>
    <n v="3"/>
    <n v="135"/>
    <m/>
    <x v="4"/>
    <n v="135"/>
    <n v="90"/>
    <b v="1"/>
    <m/>
  </r>
  <r>
    <d v="2025-11-12T02:11:43"/>
    <x v="84"/>
    <x v="114"/>
    <x v="5"/>
    <n v="2"/>
    <n v="120"/>
    <m/>
    <x v="4"/>
    <n v="120"/>
    <n v="60"/>
    <b v="1"/>
    <m/>
  </r>
  <r>
    <d v="2025-11-12T02:11:21"/>
    <x v="84"/>
    <x v="114"/>
    <x v="4"/>
    <n v="3"/>
    <n v="195"/>
    <m/>
    <x v="4"/>
    <n v="195"/>
    <n v="90"/>
    <b v="1"/>
    <m/>
  </r>
  <r>
    <d v="2025-11-11T09:35:19"/>
    <x v="84"/>
    <x v="118"/>
    <x v="1"/>
    <n v="2"/>
    <n v="90"/>
    <m/>
    <x v="4"/>
    <n v="90"/>
    <n v="60"/>
    <b v="1"/>
    <m/>
  </r>
  <r>
    <d v="2025-11-11T09:34:51"/>
    <x v="84"/>
    <x v="31"/>
    <x v="1"/>
    <n v="2"/>
    <n v="90"/>
    <m/>
    <x v="4"/>
    <n v="90"/>
    <n v="60"/>
    <b v="1"/>
    <m/>
  </r>
  <r>
    <d v="2025-11-11T09:33:20"/>
    <x v="84"/>
    <x v="42"/>
    <x v="2"/>
    <n v="10"/>
    <n v="500"/>
    <m/>
    <x v="4"/>
    <n v="500"/>
    <n v="300"/>
    <b v="1"/>
    <m/>
  </r>
  <r>
    <d v="2025-11-11T09:32:10"/>
    <x v="84"/>
    <x v="51"/>
    <x v="2"/>
    <n v="10"/>
    <n v="500"/>
    <m/>
    <x v="4"/>
    <n v="500"/>
    <n v="300"/>
    <b v="1"/>
    <m/>
  </r>
  <r>
    <d v="2025-11-11T09:31:40"/>
    <x v="84"/>
    <x v="51"/>
    <x v="1"/>
    <n v="10"/>
    <n v="450"/>
    <m/>
    <x v="4"/>
    <n v="450"/>
    <n v="300"/>
    <b v="1"/>
    <m/>
  </r>
  <r>
    <d v="2025-11-11T09:31:06"/>
    <x v="84"/>
    <x v="41"/>
    <x v="2"/>
    <n v="40"/>
    <n v="2000"/>
    <m/>
    <x v="4"/>
    <n v="2000"/>
    <n v="1200"/>
    <b v="1"/>
    <m/>
  </r>
  <r>
    <d v="2025-11-09T19:14:09"/>
    <x v="85"/>
    <x v="114"/>
    <x v="5"/>
    <n v="5"/>
    <n v="300"/>
    <m/>
    <x v="4"/>
    <n v="300"/>
    <n v="150"/>
    <b v="1"/>
    <m/>
  </r>
  <r>
    <d v="2025-11-09T19:13:26"/>
    <x v="85"/>
    <x v="114"/>
    <x v="4"/>
    <n v="6"/>
    <n v="390"/>
    <m/>
    <x v="4"/>
    <n v="390"/>
    <n v="180"/>
    <b v="1"/>
    <m/>
  </r>
  <r>
    <d v="2025-11-09T19:12:13"/>
    <x v="85"/>
    <x v="40"/>
    <x v="1"/>
    <n v="10"/>
    <n v="450"/>
    <m/>
    <x v="4"/>
    <n v="450"/>
    <n v="300"/>
    <b v="1"/>
    <m/>
  </r>
  <r>
    <d v="2025-11-09T10:07:59"/>
    <x v="85"/>
    <x v="55"/>
    <x v="3"/>
    <n v="2"/>
    <n v="110"/>
    <m/>
    <x v="4"/>
    <n v="110"/>
    <n v="60"/>
    <b v="1"/>
    <n v="8859"/>
  </r>
  <r>
    <d v="2025-11-09T10:05:08"/>
    <x v="85"/>
    <x v="41"/>
    <x v="3"/>
    <n v="20"/>
    <n v="1100"/>
    <m/>
    <x v="4"/>
    <n v="1100"/>
    <n v="600"/>
    <b v="1"/>
    <m/>
  </r>
  <r>
    <d v="2025-11-08T15:19:44"/>
    <x v="86"/>
    <x v="124"/>
    <x v="1"/>
    <n v="1"/>
    <n v="45"/>
    <m/>
    <x v="4"/>
    <n v="45"/>
    <n v="30"/>
    <b v="1"/>
    <m/>
  </r>
  <r>
    <d v="2025-11-08T15:18:43"/>
    <x v="86"/>
    <x v="134"/>
    <x v="8"/>
    <n v="3"/>
    <n v="129"/>
    <m/>
    <x v="4"/>
    <n v="129"/>
    <n v="90"/>
    <b v="1"/>
    <m/>
  </r>
  <r>
    <d v="2025-11-08T15:16:01"/>
    <x v="86"/>
    <x v="49"/>
    <x v="3"/>
    <n v="4"/>
    <n v="220"/>
    <m/>
    <x v="4"/>
    <n v="220"/>
    <n v="120"/>
    <b v="1"/>
    <m/>
  </r>
  <r>
    <d v="2025-11-08T15:15:29"/>
    <x v="87"/>
    <x v="2"/>
    <x v="0"/>
    <n v="3"/>
    <n v="120"/>
    <m/>
    <x v="4"/>
    <n v="120"/>
    <n v="90"/>
    <b v="1"/>
    <m/>
  </r>
  <r>
    <d v="2025-11-08T15:13:46"/>
    <x v="87"/>
    <x v="43"/>
    <x v="2"/>
    <n v="5"/>
    <n v="250"/>
    <m/>
    <x v="4"/>
    <n v="250"/>
    <n v="150"/>
    <b v="1"/>
    <m/>
  </r>
  <r>
    <d v="2025-11-08T15:13:24"/>
    <x v="87"/>
    <x v="42"/>
    <x v="5"/>
    <n v="5"/>
    <n v="300"/>
    <m/>
    <x v="4"/>
    <n v="300"/>
    <n v="150"/>
    <b v="1"/>
    <m/>
  </r>
  <r>
    <d v="2025-11-08T15:12:59"/>
    <x v="87"/>
    <x v="42"/>
    <x v="3"/>
    <n v="15"/>
    <n v="825"/>
    <m/>
    <x v="4"/>
    <n v="825"/>
    <n v="450"/>
    <b v="1"/>
    <m/>
  </r>
  <r>
    <d v="2025-11-08T15:09:01"/>
    <x v="87"/>
    <x v="41"/>
    <x v="3"/>
    <n v="14"/>
    <n v="770"/>
    <m/>
    <x v="4"/>
    <n v="770"/>
    <n v="420"/>
    <b v="1"/>
    <m/>
  </r>
  <r>
    <d v="2025-11-07T12:32:36"/>
    <x v="87"/>
    <x v="29"/>
    <x v="3"/>
    <n v="2"/>
    <n v="110"/>
    <m/>
    <x v="4"/>
    <n v="110"/>
    <n v="60"/>
    <b v="1"/>
    <m/>
  </r>
  <r>
    <d v="2025-11-08T15:14:56"/>
    <x v="87"/>
    <x v="135"/>
    <x v="2"/>
    <n v="2"/>
    <n v="100"/>
    <m/>
    <x v="4"/>
    <n v="100"/>
    <n v="60"/>
    <b v="1"/>
    <m/>
  </r>
  <r>
    <d v="2025-11-05T13:37:17"/>
    <x v="88"/>
    <x v="2"/>
    <x v="0"/>
    <n v="2"/>
    <n v="80"/>
    <m/>
    <x v="4"/>
    <n v="80"/>
    <n v="60"/>
    <b v="1"/>
    <m/>
  </r>
  <r>
    <d v="2025-11-05T13:37:05"/>
    <x v="88"/>
    <x v="115"/>
    <x v="2"/>
    <n v="1"/>
    <n v="50"/>
    <m/>
    <x v="4"/>
    <n v="50"/>
    <n v="30"/>
    <b v="1"/>
    <m/>
  </r>
  <r>
    <d v="2025-11-05T13:35:31"/>
    <x v="88"/>
    <x v="136"/>
    <x v="3"/>
    <n v="2"/>
    <n v="110"/>
    <m/>
    <x v="4"/>
    <n v="110"/>
    <n v="60"/>
    <b v="1"/>
    <m/>
  </r>
  <r>
    <d v="2025-11-05T05:01:20"/>
    <x v="89"/>
    <x v="29"/>
    <x v="2"/>
    <n v="10"/>
    <n v="500"/>
    <m/>
    <x v="4"/>
    <n v="500"/>
    <n v="300"/>
    <b v="1"/>
    <m/>
  </r>
  <r>
    <d v="2025-11-04T17:26:45"/>
    <x v="89"/>
    <x v="39"/>
    <x v="2"/>
    <n v="30"/>
    <n v="1500"/>
    <m/>
    <x v="4"/>
    <n v="1500"/>
    <n v="900"/>
    <b v="1"/>
    <m/>
  </r>
  <r>
    <d v="2025-11-04T17:25:24"/>
    <x v="89"/>
    <x v="39"/>
    <x v="1"/>
    <n v="20"/>
    <n v="900"/>
    <m/>
    <x v="4"/>
    <n v="900"/>
    <n v="600"/>
    <b v="1"/>
    <m/>
  </r>
  <r>
    <d v="2025-11-04T17:23:53"/>
    <x v="89"/>
    <x v="44"/>
    <x v="5"/>
    <n v="2"/>
    <n v="120"/>
    <m/>
    <x v="4"/>
    <n v="120"/>
    <n v="60"/>
    <b v="1"/>
    <m/>
  </r>
  <r>
    <d v="2025-11-04T17:23:35"/>
    <x v="89"/>
    <x v="44"/>
    <x v="4"/>
    <n v="2"/>
    <n v="130"/>
    <m/>
    <x v="4"/>
    <n v="130"/>
    <n v="60"/>
    <b v="1"/>
    <m/>
  </r>
  <r>
    <d v="2025-11-04T14:42:27"/>
    <x v="89"/>
    <x v="81"/>
    <x v="2"/>
    <n v="5"/>
    <n v="250"/>
    <m/>
    <x v="4"/>
    <n v="250"/>
    <n v="150"/>
    <b v="1"/>
    <m/>
  </r>
  <r>
    <d v="2025-11-04T10:02:47"/>
    <x v="89"/>
    <x v="42"/>
    <x v="2"/>
    <n v="15"/>
    <n v="750"/>
    <m/>
    <x v="4"/>
    <n v="750"/>
    <n v="450"/>
    <b v="1"/>
    <n v="13363"/>
  </r>
  <r>
    <d v="2025-11-04T10:02:03"/>
    <x v="89"/>
    <x v="42"/>
    <x v="3"/>
    <n v="15"/>
    <n v="825"/>
    <m/>
    <x v="4"/>
    <n v="825"/>
    <n v="450"/>
    <b v="1"/>
    <m/>
  </r>
  <r>
    <d v="2025-11-04T09:56:25"/>
    <x v="89"/>
    <x v="137"/>
    <x v="1"/>
    <n v="2"/>
    <n v="90"/>
    <m/>
    <x v="4"/>
    <n v="90"/>
    <n v="60"/>
    <b v="1"/>
    <m/>
  </r>
  <r>
    <d v="2025-11-04T09:55:12"/>
    <x v="89"/>
    <x v="51"/>
    <x v="2"/>
    <n v="10"/>
    <n v="500"/>
    <m/>
    <x v="4"/>
    <n v="500"/>
    <n v="300"/>
    <b v="1"/>
    <m/>
  </r>
  <r>
    <d v="2025-11-03T10:04:55"/>
    <x v="90"/>
    <x v="138"/>
    <x v="0"/>
    <n v="4"/>
    <n v="160"/>
    <m/>
    <x v="4"/>
    <n v="160"/>
    <n v="120"/>
    <b v="1"/>
    <m/>
  </r>
  <r>
    <d v="2025-11-03T08:57:14"/>
    <x v="90"/>
    <x v="37"/>
    <x v="7"/>
    <n v="7"/>
    <n v="371"/>
    <m/>
    <x v="4"/>
    <n v="371"/>
    <n v="210"/>
    <b v="1"/>
    <m/>
  </r>
  <r>
    <d v="2025-11-03T01:02:22"/>
    <x v="91"/>
    <x v="40"/>
    <x v="1"/>
    <n v="10"/>
    <n v="450"/>
    <m/>
    <x v="4"/>
    <n v="450"/>
    <n v="300"/>
    <b v="1"/>
    <m/>
  </r>
  <r>
    <d v="2025-11-03T08:56:11"/>
    <x v="91"/>
    <x v="56"/>
    <x v="3"/>
    <n v="2"/>
    <n v="110"/>
    <m/>
    <x v="4"/>
    <n v="110"/>
    <n v="60"/>
    <b v="1"/>
    <m/>
  </r>
  <r>
    <d v="2025-11-03T08:55:44"/>
    <x v="91"/>
    <x v="30"/>
    <x v="2"/>
    <n v="10"/>
    <n v="500"/>
    <m/>
    <x v="4"/>
    <n v="500"/>
    <n v="300"/>
    <b v="1"/>
    <m/>
  </r>
  <r>
    <d v="2025-11-03T01:03:33"/>
    <x v="91"/>
    <x v="62"/>
    <x v="1"/>
    <n v="1"/>
    <n v="45"/>
    <m/>
    <x v="4"/>
    <n v="45"/>
    <n v="30"/>
    <b v="1"/>
    <m/>
  </r>
  <r>
    <d v="2025-11-02T11:42:56"/>
    <x v="91"/>
    <x v="105"/>
    <x v="2"/>
    <n v="10"/>
    <n v="500"/>
    <m/>
    <x v="4"/>
    <n v="500"/>
    <n v="300"/>
    <b v="1"/>
    <m/>
  </r>
  <r>
    <d v="2025-11-02T11:40:15"/>
    <x v="91"/>
    <x v="55"/>
    <x v="3"/>
    <n v="10"/>
    <n v="550"/>
    <m/>
    <x v="4"/>
    <n v="550"/>
    <n v="300"/>
    <b v="1"/>
    <m/>
  </r>
  <r>
    <d v="2025-11-01T16:25:02"/>
    <x v="92"/>
    <x v="42"/>
    <x v="3"/>
    <n v="10"/>
    <n v="550"/>
    <m/>
    <x v="4"/>
    <n v="550"/>
    <n v="300"/>
    <b v="1"/>
    <m/>
  </r>
  <r>
    <d v="2025-11-01T16:24:48"/>
    <x v="92"/>
    <x v="29"/>
    <x v="2"/>
    <n v="2"/>
    <n v="100"/>
    <m/>
    <x v="4"/>
    <n v="100"/>
    <n v="60"/>
    <b v="1"/>
    <m/>
  </r>
  <r>
    <d v="2025-11-01T16:24:33"/>
    <x v="92"/>
    <x v="25"/>
    <x v="5"/>
    <n v="1"/>
    <n v="60"/>
    <m/>
    <x v="4"/>
    <n v="60"/>
    <n v="30"/>
    <b v="1"/>
    <m/>
  </r>
  <r>
    <d v="2025-10-31T12:50:19"/>
    <x v="93"/>
    <x v="75"/>
    <x v="2"/>
    <n v="1"/>
    <n v="50"/>
    <m/>
    <x v="5"/>
    <n v="50"/>
    <n v="30"/>
    <b v="1"/>
    <m/>
  </r>
  <r>
    <d v="2025-10-31T12:48:26"/>
    <x v="93"/>
    <x v="27"/>
    <x v="5"/>
    <n v="2"/>
    <n v="120"/>
    <m/>
    <x v="5"/>
    <n v="120"/>
    <n v="60"/>
    <b v="1"/>
    <m/>
  </r>
  <r>
    <d v="2025-10-31T05:16:01"/>
    <x v="93"/>
    <x v="99"/>
    <x v="1"/>
    <n v="3"/>
    <n v="135"/>
    <m/>
    <x v="5"/>
    <n v="135"/>
    <n v="90"/>
    <b v="1"/>
    <m/>
  </r>
  <r>
    <d v="2025-10-31T05:15:28"/>
    <x v="93"/>
    <x v="125"/>
    <x v="3"/>
    <n v="3"/>
    <n v="165"/>
    <m/>
    <x v="5"/>
    <n v="165"/>
    <n v="90"/>
    <b v="1"/>
    <m/>
  </r>
  <r>
    <d v="2025-10-30T15:56:50"/>
    <x v="94"/>
    <x v="41"/>
    <x v="3"/>
    <n v="30"/>
    <n v="1650"/>
    <m/>
    <x v="5"/>
    <n v="1650"/>
    <n v="900"/>
    <b v="1"/>
    <m/>
  </r>
  <r>
    <d v="2025-10-30T15:55:56"/>
    <x v="94"/>
    <x v="41"/>
    <x v="2"/>
    <n v="20"/>
    <n v="1000"/>
    <m/>
    <x v="5"/>
    <n v="1000"/>
    <n v="600"/>
    <b v="1"/>
    <m/>
  </r>
  <r>
    <d v="2025-10-30T12:27:05"/>
    <x v="94"/>
    <x v="51"/>
    <x v="1"/>
    <n v="20"/>
    <n v="900"/>
    <m/>
    <x v="5"/>
    <n v="900"/>
    <n v="600"/>
    <b v="1"/>
    <m/>
  </r>
  <r>
    <d v="2025-10-30T12:26:26"/>
    <x v="94"/>
    <x v="43"/>
    <x v="5"/>
    <n v="5"/>
    <n v="300"/>
    <m/>
    <x v="5"/>
    <n v="300"/>
    <n v="150"/>
    <b v="1"/>
    <m/>
  </r>
  <r>
    <d v="2025-10-30T12:26:09"/>
    <x v="94"/>
    <x v="139"/>
    <x v="5"/>
    <n v="1"/>
    <n v="60"/>
    <m/>
    <x v="5"/>
    <n v="60"/>
    <n v="30"/>
    <b v="1"/>
    <m/>
  </r>
  <r>
    <d v="2025-10-30T12:25:51"/>
    <x v="94"/>
    <x v="2"/>
    <x v="2"/>
    <n v="1"/>
    <n v="50"/>
    <m/>
    <x v="5"/>
    <n v="50"/>
    <n v="30"/>
    <b v="1"/>
    <m/>
  </r>
  <r>
    <d v="2025-10-29T23:40:25"/>
    <x v="95"/>
    <x v="125"/>
    <x v="3"/>
    <n v="2"/>
    <n v="110"/>
    <m/>
    <x v="5"/>
    <n v="110"/>
    <n v="60"/>
    <b v="1"/>
    <m/>
  </r>
  <r>
    <d v="2025-10-29T05:49:32"/>
    <x v="95"/>
    <x v="57"/>
    <x v="0"/>
    <n v="5"/>
    <n v="200"/>
    <m/>
    <x v="5"/>
    <n v="200"/>
    <n v="150"/>
    <b v="1"/>
    <m/>
  </r>
  <r>
    <d v="2025-10-29T05:49:10"/>
    <x v="95"/>
    <x v="65"/>
    <x v="2"/>
    <n v="3"/>
    <n v="150"/>
    <m/>
    <x v="5"/>
    <n v="150"/>
    <n v="90"/>
    <b v="1"/>
    <m/>
  </r>
  <r>
    <d v="2025-10-28T16:05:59"/>
    <x v="95"/>
    <x v="140"/>
    <x v="5"/>
    <n v="4"/>
    <n v="240"/>
    <m/>
    <x v="5"/>
    <n v="240"/>
    <n v="120"/>
    <b v="1"/>
    <m/>
  </r>
  <r>
    <d v="2025-10-28T16:01:31"/>
    <x v="95"/>
    <x v="141"/>
    <x v="1"/>
    <n v="6"/>
    <n v="270"/>
    <m/>
    <x v="5"/>
    <n v="270"/>
    <n v="180"/>
    <b v="1"/>
    <m/>
  </r>
  <r>
    <d v="2025-10-28T13:05:17"/>
    <x v="95"/>
    <x v="41"/>
    <x v="3"/>
    <n v="15"/>
    <n v="825"/>
    <m/>
    <x v="5"/>
    <n v="825"/>
    <n v="450"/>
    <b v="1"/>
    <m/>
  </r>
  <r>
    <d v="2025-10-28T13:04:04"/>
    <x v="95"/>
    <x v="41"/>
    <x v="2"/>
    <n v="20"/>
    <n v="1000"/>
    <m/>
    <x v="5"/>
    <n v="1000"/>
    <n v="600"/>
    <b v="1"/>
    <m/>
  </r>
  <r>
    <d v="2025-10-28T13:03:43"/>
    <x v="95"/>
    <x v="67"/>
    <x v="9"/>
    <n v="6"/>
    <n v="252"/>
    <m/>
    <x v="5"/>
    <n v="252"/>
    <n v="180"/>
    <b v="1"/>
    <m/>
  </r>
  <r>
    <d v="2025-10-28T00:01:40"/>
    <x v="96"/>
    <x v="128"/>
    <x v="2"/>
    <n v="1"/>
    <n v="50"/>
    <m/>
    <x v="5"/>
    <n v="50"/>
    <n v="30"/>
    <b v="1"/>
    <m/>
  </r>
  <r>
    <d v="2025-10-28T00:01:18"/>
    <x v="96"/>
    <x v="49"/>
    <x v="3"/>
    <n v="5"/>
    <n v="275"/>
    <m/>
    <x v="5"/>
    <n v="275"/>
    <n v="150"/>
    <b v="1"/>
    <m/>
  </r>
  <r>
    <d v="2025-10-27T07:51:41"/>
    <x v="96"/>
    <x v="142"/>
    <x v="0"/>
    <n v="20"/>
    <n v="800"/>
    <m/>
    <x v="5"/>
    <n v="800"/>
    <n v="600"/>
    <b v="1"/>
    <m/>
  </r>
  <r>
    <d v="2025-10-27T07:45:38"/>
    <x v="96"/>
    <x v="143"/>
    <x v="2"/>
    <n v="3"/>
    <n v="150"/>
    <m/>
    <x v="5"/>
    <n v="150"/>
    <n v="90"/>
    <b v="1"/>
    <m/>
  </r>
  <r>
    <d v="2025-10-26T15:07:47"/>
    <x v="97"/>
    <x v="40"/>
    <x v="0"/>
    <n v="5"/>
    <n v="200"/>
    <m/>
    <x v="5"/>
    <n v="200"/>
    <n v="150"/>
    <b v="1"/>
    <m/>
  </r>
  <r>
    <d v="2025-10-27T07:52:48"/>
    <x v="97"/>
    <x v="144"/>
    <x v="2"/>
    <n v="5"/>
    <n v="250"/>
    <m/>
    <x v="5"/>
    <n v="250"/>
    <n v="150"/>
    <b v="1"/>
    <n v="14291"/>
  </r>
  <r>
    <d v="2025-10-27T07:52:10"/>
    <x v="97"/>
    <x v="144"/>
    <x v="1"/>
    <n v="20"/>
    <n v="900"/>
    <m/>
    <x v="5"/>
    <n v="900"/>
    <n v="600"/>
    <b v="1"/>
    <m/>
  </r>
  <r>
    <d v="2025-10-26T16:00:06"/>
    <x v="97"/>
    <x v="54"/>
    <x v="2"/>
    <n v="11"/>
    <n v="550"/>
    <m/>
    <x v="5"/>
    <n v="550"/>
    <n v="330"/>
    <b v="1"/>
    <m/>
  </r>
  <r>
    <d v="2025-10-26T15:09:19"/>
    <x v="97"/>
    <x v="145"/>
    <x v="9"/>
    <n v="5"/>
    <n v="210"/>
    <m/>
    <x v="5"/>
    <n v="210"/>
    <n v="150"/>
    <b v="1"/>
    <m/>
  </r>
  <r>
    <d v="2025-10-26T15:07:20"/>
    <x v="97"/>
    <x v="40"/>
    <x v="1"/>
    <n v="10"/>
    <n v="450"/>
    <m/>
    <x v="5"/>
    <n v="450"/>
    <n v="300"/>
    <b v="1"/>
    <m/>
  </r>
  <r>
    <d v="2025-10-26T11:11:37"/>
    <x v="97"/>
    <x v="55"/>
    <x v="3"/>
    <n v="10"/>
    <n v="550"/>
    <m/>
    <x v="5"/>
    <n v="550"/>
    <n v="300"/>
    <b v="1"/>
    <m/>
  </r>
  <r>
    <d v="2025-10-26T01:14:14"/>
    <x v="97"/>
    <x v="2"/>
    <x v="1"/>
    <n v="3"/>
    <n v="135"/>
    <m/>
    <x v="5"/>
    <n v="135"/>
    <n v="90"/>
    <b v="1"/>
    <m/>
  </r>
  <r>
    <d v="2025-10-26T01:12:23"/>
    <x v="97"/>
    <x v="104"/>
    <x v="6"/>
    <n v="37"/>
    <n v="0"/>
    <m/>
    <x v="5"/>
    <n v="0"/>
    <n v="1110"/>
    <b v="1"/>
    <m/>
  </r>
  <r>
    <d v="2025-10-26T14:03:59"/>
    <x v="97"/>
    <x v="131"/>
    <x v="2"/>
    <n v="6"/>
    <n v="300"/>
    <m/>
    <x v="5"/>
    <n v="300"/>
    <n v="180"/>
    <b v="1"/>
    <m/>
  </r>
  <r>
    <d v="2025-10-26T01:13:26"/>
    <x v="98"/>
    <x v="36"/>
    <x v="10"/>
    <n v="20"/>
    <n v="960"/>
    <m/>
    <x v="5"/>
    <n v="960"/>
    <n v="600"/>
    <b v="1"/>
    <m/>
  </r>
  <r>
    <d v="2025-10-26T01:13:03"/>
    <x v="98"/>
    <x v="17"/>
    <x v="3"/>
    <n v="1"/>
    <n v="55"/>
    <m/>
    <x v="5"/>
    <n v="55"/>
    <n v="30"/>
    <b v="1"/>
    <m/>
  </r>
  <r>
    <d v="2025-10-25T05:28:34"/>
    <x v="99"/>
    <x v="42"/>
    <x v="3"/>
    <n v="12"/>
    <n v="660"/>
    <m/>
    <x v="5"/>
    <n v="660"/>
    <n v="360"/>
    <b v="1"/>
    <m/>
  </r>
  <r>
    <d v="2025-10-25T05:27:59"/>
    <x v="99"/>
    <x v="42"/>
    <x v="5"/>
    <n v="5"/>
    <n v="300"/>
    <m/>
    <x v="5"/>
    <n v="300"/>
    <n v="150"/>
    <b v="1"/>
    <m/>
  </r>
  <r>
    <d v="2025-10-25T05:27:33"/>
    <x v="99"/>
    <x v="146"/>
    <x v="0"/>
    <n v="50"/>
    <n v="2000"/>
    <m/>
    <x v="5"/>
    <n v="2000"/>
    <n v="1500"/>
    <b v="1"/>
    <m/>
  </r>
  <r>
    <d v="2025-10-24T00:18:00"/>
    <x v="100"/>
    <x v="147"/>
    <x v="2"/>
    <n v="2"/>
    <n v="100"/>
    <m/>
    <x v="5"/>
    <n v="100"/>
    <n v="60"/>
    <b v="1"/>
    <m/>
  </r>
  <r>
    <d v="2025-10-24T00:17:24"/>
    <x v="100"/>
    <x v="17"/>
    <x v="4"/>
    <n v="3"/>
    <n v="195"/>
    <m/>
    <x v="5"/>
    <n v="195"/>
    <n v="90"/>
    <b v="1"/>
    <m/>
  </r>
  <r>
    <d v="2025-10-24T00:16:01"/>
    <x v="100"/>
    <x v="39"/>
    <x v="1"/>
    <n v="20"/>
    <n v="900"/>
    <m/>
    <x v="5"/>
    <n v="900"/>
    <n v="600"/>
    <b v="1"/>
    <m/>
  </r>
  <r>
    <d v="2025-10-24T00:15:17"/>
    <x v="100"/>
    <x v="39"/>
    <x v="2"/>
    <n v="40"/>
    <n v="2000"/>
    <m/>
    <x v="5"/>
    <n v="2000"/>
    <n v="1200"/>
    <b v="1"/>
    <m/>
  </r>
  <r>
    <d v="2025-10-24T00:14:13"/>
    <x v="100"/>
    <x v="41"/>
    <x v="3"/>
    <n v="20"/>
    <n v="1100"/>
    <m/>
    <x v="5"/>
    <n v="1100"/>
    <n v="600"/>
    <b v="1"/>
    <m/>
  </r>
  <r>
    <d v="2025-10-24T00:11:22"/>
    <x v="100"/>
    <x v="37"/>
    <x v="9"/>
    <n v="2"/>
    <n v="84"/>
    <m/>
    <x v="5"/>
    <n v="84"/>
    <n v="60"/>
    <b v="1"/>
    <m/>
  </r>
  <r>
    <d v="2025-10-24T00:10:20"/>
    <x v="100"/>
    <x v="37"/>
    <x v="7"/>
    <n v="8"/>
    <n v="424"/>
    <m/>
    <x v="5"/>
    <n v="424"/>
    <n v="240"/>
    <b v="1"/>
    <m/>
  </r>
  <r>
    <d v="2025-10-23T12:29:10"/>
    <x v="100"/>
    <x v="46"/>
    <x v="9"/>
    <n v="4"/>
    <n v="168"/>
    <m/>
    <x v="5"/>
    <n v="168"/>
    <n v="120"/>
    <b v="1"/>
    <m/>
  </r>
  <r>
    <d v="2025-10-23T12:27:43"/>
    <x v="100"/>
    <x v="49"/>
    <x v="3"/>
    <n v="2"/>
    <n v="110"/>
    <m/>
    <x v="5"/>
    <n v="110"/>
    <n v="60"/>
    <b v="1"/>
    <m/>
  </r>
  <r>
    <d v="2025-10-23T12:27:17"/>
    <x v="100"/>
    <x v="77"/>
    <x v="1"/>
    <n v="2"/>
    <n v="90"/>
    <m/>
    <x v="5"/>
    <n v="90"/>
    <n v="60"/>
    <b v="1"/>
    <m/>
  </r>
  <r>
    <d v="2025-10-23T07:48:26"/>
    <x v="101"/>
    <x v="30"/>
    <x v="2"/>
    <n v="10"/>
    <n v="500"/>
    <m/>
    <x v="5"/>
    <n v="500"/>
    <n v="300"/>
    <b v="1"/>
    <m/>
  </r>
  <r>
    <d v="2025-10-23T07:48:02"/>
    <x v="101"/>
    <x v="65"/>
    <x v="2"/>
    <n v="2"/>
    <n v="100"/>
    <m/>
    <x v="5"/>
    <n v="100"/>
    <n v="60"/>
    <b v="1"/>
    <m/>
  </r>
  <r>
    <d v="2025-10-23T07:45:48"/>
    <x v="102"/>
    <x v="148"/>
    <x v="2"/>
    <n v="1"/>
    <n v="50"/>
    <m/>
    <x v="5"/>
    <n v="50"/>
    <n v="30"/>
    <b v="1"/>
    <m/>
  </r>
  <r>
    <d v="2025-10-21T22:48:11"/>
    <x v="102"/>
    <x v="149"/>
    <x v="1"/>
    <n v="2"/>
    <n v="90"/>
    <m/>
    <x v="5"/>
    <n v="90"/>
    <n v="60"/>
    <b v="1"/>
    <n v="3265"/>
  </r>
  <r>
    <d v="2025-10-21T22:47:16"/>
    <x v="102"/>
    <x v="114"/>
    <x v="4"/>
    <n v="4"/>
    <n v="260"/>
    <m/>
    <x v="5"/>
    <n v="260"/>
    <n v="120"/>
    <b v="1"/>
    <m/>
  </r>
  <r>
    <d v="2025-10-21T22:45:55"/>
    <x v="102"/>
    <x v="81"/>
    <x v="3"/>
    <n v="5"/>
    <n v="275"/>
    <m/>
    <x v="5"/>
    <n v="275"/>
    <n v="150"/>
    <b v="1"/>
    <m/>
  </r>
  <r>
    <d v="2025-10-21T22:44:23"/>
    <x v="102"/>
    <x v="41"/>
    <x v="3"/>
    <n v="20"/>
    <n v="1100"/>
    <m/>
    <x v="5"/>
    <n v="1100"/>
    <n v="600"/>
    <b v="1"/>
    <m/>
  </r>
  <r>
    <d v="2025-10-21T22:42:58"/>
    <x v="102"/>
    <x v="67"/>
    <x v="2"/>
    <n v="4"/>
    <n v="200"/>
    <m/>
    <x v="5"/>
    <n v="200"/>
    <n v="120"/>
    <b v="1"/>
    <m/>
  </r>
  <r>
    <d v="2025-10-21T22:42:21"/>
    <x v="102"/>
    <x v="150"/>
    <x v="3"/>
    <n v="2"/>
    <n v="110"/>
    <m/>
    <x v="5"/>
    <n v="110"/>
    <n v="60"/>
    <b v="1"/>
    <m/>
  </r>
  <r>
    <d v="2025-10-20T17:58:56"/>
    <x v="103"/>
    <x v="114"/>
    <x v="3"/>
    <n v="2"/>
    <n v="110"/>
    <m/>
    <x v="5"/>
    <n v="110"/>
    <n v="60"/>
    <b v="1"/>
    <m/>
  </r>
  <r>
    <d v="2025-10-20T17:58:37"/>
    <x v="103"/>
    <x v="114"/>
    <x v="5"/>
    <n v="2"/>
    <n v="120"/>
    <m/>
    <x v="5"/>
    <n v="120"/>
    <n v="60"/>
    <b v="1"/>
    <m/>
  </r>
  <r>
    <d v="2025-10-20T17:58:20"/>
    <x v="103"/>
    <x v="114"/>
    <x v="4"/>
    <n v="9"/>
    <n v="585"/>
    <m/>
    <x v="5"/>
    <n v="585"/>
    <n v="270"/>
    <b v="1"/>
    <m/>
  </r>
  <r>
    <d v="2025-10-20T17:56:52"/>
    <x v="103"/>
    <x v="115"/>
    <x v="2"/>
    <n v="1"/>
    <n v="50"/>
    <m/>
    <x v="5"/>
    <n v="50"/>
    <n v="30"/>
    <b v="1"/>
    <m/>
  </r>
  <r>
    <d v="2025-10-20T17:30:16"/>
    <x v="103"/>
    <x v="136"/>
    <x v="3"/>
    <n v="5"/>
    <n v="275"/>
    <m/>
    <x v="5"/>
    <n v="275"/>
    <n v="150"/>
    <b v="1"/>
    <m/>
  </r>
  <r>
    <d v="2025-10-20T17:59:30"/>
    <x v="103"/>
    <x v="135"/>
    <x v="1"/>
    <n v="2"/>
    <n v="90"/>
    <m/>
    <x v="5"/>
    <n v="90"/>
    <n v="60"/>
    <b v="1"/>
    <m/>
  </r>
  <r>
    <d v="2025-10-19T12:18:53"/>
    <x v="104"/>
    <x v="40"/>
    <x v="1"/>
    <n v="10"/>
    <n v="450"/>
    <m/>
    <x v="5"/>
    <n v="450"/>
    <n v="300"/>
    <b v="1"/>
    <n v="9770"/>
  </r>
  <r>
    <d v="2025-10-19T12:18:38"/>
    <x v="104"/>
    <x v="14"/>
    <x v="3"/>
    <n v="10"/>
    <n v="550"/>
    <m/>
    <x v="5"/>
    <n v="550"/>
    <n v="300"/>
    <b v="1"/>
    <m/>
  </r>
  <r>
    <d v="2025-10-19T12:16:18"/>
    <x v="104"/>
    <x v="42"/>
    <x v="3"/>
    <n v="20"/>
    <n v="1100"/>
    <m/>
    <x v="5"/>
    <n v="1100"/>
    <n v="600"/>
    <b v="1"/>
    <m/>
  </r>
  <r>
    <d v="2025-10-18T14:05:52"/>
    <x v="105"/>
    <x v="151"/>
    <x v="3"/>
    <n v="1"/>
    <n v="55"/>
    <m/>
    <x v="5"/>
    <n v="55"/>
    <n v="30"/>
    <b v="1"/>
    <m/>
  </r>
  <r>
    <d v="2025-10-18T14:05:38"/>
    <x v="105"/>
    <x v="152"/>
    <x v="2"/>
    <n v="3"/>
    <n v="150"/>
    <m/>
    <x v="5"/>
    <n v="150"/>
    <n v="90"/>
    <b v="1"/>
    <m/>
  </r>
  <r>
    <d v="2025-10-18T14:03:51"/>
    <x v="105"/>
    <x v="143"/>
    <x v="2"/>
    <n v="2"/>
    <n v="100"/>
    <m/>
    <x v="5"/>
    <n v="100"/>
    <n v="60"/>
    <b v="1"/>
    <m/>
  </r>
  <r>
    <d v="2025-10-18T14:03:26"/>
    <x v="105"/>
    <x v="29"/>
    <x v="3"/>
    <n v="2"/>
    <n v="110"/>
    <m/>
    <x v="5"/>
    <n v="110"/>
    <n v="60"/>
    <b v="1"/>
    <m/>
  </r>
  <r>
    <d v="2025-10-18T14:02:59"/>
    <x v="105"/>
    <x v="29"/>
    <x v="2"/>
    <n v="2"/>
    <n v="100"/>
    <m/>
    <x v="5"/>
    <n v="100"/>
    <n v="60"/>
    <b v="1"/>
    <m/>
  </r>
  <r>
    <d v="2025-10-18T04:45:56"/>
    <x v="106"/>
    <x v="153"/>
    <x v="0"/>
    <n v="4"/>
    <n v="160"/>
    <m/>
    <x v="5"/>
    <n v="160"/>
    <n v="120"/>
    <b v="1"/>
    <m/>
  </r>
  <r>
    <d v="2025-10-17T12:28:51"/>
    <x v="106"/>
    <x v="39"/>
    <x v="2"/>
    <n v="10"/>
    <n v="500"/>
    <m/>
    <x v="5"/>
    <n v="500"/>
    <n v="300"/>
    <b v="1"/>
    <m/>
  </r>
  <r>
    <d v="2025-10-17T12:28:28"/>
    <x v="106"/>
    <x v="39"/>
    <x v="1"/>
    <n v="30"/>
    <n v="1350"/>
    <m/>
    <x v="5"/>
    <n v="1350"/>
    <n v="900"/>
    <b v="1"/>
    <m/>
  </r>
  <r>
    <d v="2025-10-16T16:27:55"/>
    <x v="107"/>
    <x v="65"/>
    <x v="2"/>
    <n v="2"/>
    <n v="100"/>
    <m/>
    <x v="5"/>
    <n v="100"/>
    <n v="60"/>
    <b v="1"/>
    <m/>
  </r>
  <r>
    <d v="2025-10-16T14:57:01"/>
    <x v="107"/>
    <x v="37"/>
    <x v="11"/>
    <n v="8"/>
    <n v="416"/>
    <m/>
    <x v="5"/>
    <n v="416"/>
    <n v="240"/>
    <b v="1"/>
    <m/>
  </r>
  <r>
    <d v="2025-10-16T06:37:45"/>
    <x v="108"/>
    <x v="42"/>
    <x v="5"/>
    <n v="4"/>
    <n v="240"/>
    <m/>
    <x v="5"/>
    <n v="240"/>
    <n v="120"/>
    <b v="1"/>
    <m/>
  </r>
  <r>
    <d v="2025-10-16T02:04:45"/>
    <x v="108"/>
    <x v="43"/>
    <x v="2"/>
    <n v="7"/>
    <n v="350"/>
    <m/>
    <x v="5"/>
    <n v="350"/>
    <n v="210"/>
    <b v="1"/>
    <m/>
  </r>
  <r>
    <d v="2025-10-16T02:04:22"/>
    <x v="108"/>
    <x v="42"/>
    <x v="3"/>
    <n v="20"/>
    <n v="1100"/>
    <m/>
    <x v="5"/>
    <n v="1100"/>
    <n v="600"/>
    <b v="1"/>
    <m/>
  </r>
  <r>
    <d v="2025-10-16T02:03:55"/>
    <x v="108"/>
    <x v="42"/>
    <x v="2"/>
    <n v="20"/>
    <n v="1000"/>
    <m/>
    <x v="5"/>
    <n v="1000"/>
    <n v="600"/>
    <b v="1"/>
    <m/>
  </r>
  <r>
    <d v="2025-10-15T12:00:12"/>
    <x v="108"/>
    <x v="49"/>
    <x v="3"/>
    <n v="2"/>
    <n v="110"/>
    <m/>
    <x v="5"/>
    <n v="110"/>
    <n v="60"/>
    <b v="1"/>
    <m/>
  </r>
  <r>
    <d v="2025-10-15T11:59:42"/>
    <x v="108"/>
    <x v="61"/>
    <x v="2"/>
    <n v="5"/>
    <n v="250"/>
    <m/>
    <x v="5"/>
    <n v="250"/>
    <n v="150"/>
    <b v="1"/>
    <m/>
  </r>
  <r>
    <d v="2025-10-15T08:48:58"/>
    <x v="108"/>
    <x v="115"/>
    <x v="2"/>
    <n v="1"/>
    <n v="50"/>
    <m/>
    <x v="5"/>
    <n v="50"/>
    <n v="30"/>
    <b v="1"/>
    <m/>
  </r>
  <r>
    <d v="2025-10-15T08:46:03"/>
    <x v="109"/>
    <x v="151"/>
    <x v="7"/>
    <n v="3"/>
    <n v="159"/>
    <m/>
    <x v="5"/>
    <n v="159"/>
    <n v="90"/>
    <b v="1"/>
    <m/>
  </r>
  <r>
    <d v="2025-10-15T02:39:56"/>
    <x v="109"/>
    <x v="57"/>
    <x v="2"/>
    <n v="2"/>
    <n v="100"/>
    <m/>
    <x v="5"/>
    <n v="100"/>
    <n v="60"/>
    <b v="1"/>
    <m/>
  </r>
  <r>
    <d v="2025-10-15T02:39:17"/>
    <x v="109"/>
    <x v="17"/>
    <x v="5"/>
    <n v="2"/>
    <n v="120"/>
    <m/>
    <x v="5"/>
    <n v="120"/>
    <n v="60"/>
    <b v="1"/>
    <m/>
  </r>
  <r>
    <d v="2025-10-15T02:38:44"/>
    <x v="109"/>
    <x v="154"/>
    <x v="2"/>
    <n v="1"/>
    <n v="50"/>
    <m/>
    <x v="5"/>
    <n v="50"/>
    <n v="30"/>
    <b v="1"/>
    <m/>
  </r>
  <r>
    <d v="2025-10-15T02:37:31"/>
    <x v="109"/>
    <x v="155"/>
    <x v="3"/>
    <n v="20"/>
    <n v="1100"/>
    <m/>
    <x v="5"/>
    <n v="1100"/>
    <n v="600"/>
    <b v="1"/>
    <m/>
  </r>
  <r>
    <d v="2025-10-14T16:09:28"/>
    <x v="109"/>
    <x v="67"/>
    <x v="2"/>
    <n v="4"/>
    <n v="200"/>
    <m/>
    <x v="5"/>
    <n v="200"/>
    <n v="120"/>
    <b v="1"/>
    <n v="13616"/>
  </r>
  <r>
    <d v="2025-10-14T14:57:31"/>
    <x v="109"/>
    <x v="118"/>
    <x v="2"/>
    <n v="1"/>
    <n v="50"/>
    <m/>
    <x v="5"/>
    <n v="50"/>
    <n v="30"/>
    <b v="1"/>
    <m/>
  </r>
  <r>
    <d v="2025-10-14T14:57:15"/>
    <x v="109"/>
    <x v="41"/>
    <x v="2"/>
    <n v="40"/>
    <n v="2000"/>
    <m/>
    <x v="5"/>
    <n v="2000"/>
    <n v="1200"/>
    <b v="1"/>
    <m/>
  </r>
  <r>
    <d v="2025-10-13T07:34:19"/>
    <x v="110"/>
    <x v="125"/>
    <x v="5"/>
    <n v="2"/>
    <n v="120"/>
    <m/>
    <x v="5"/>
    <n v="120"/>
    <n v="60"/>
    <b v="1"/>
    <m/>
  </r>
  <r>
    <d v="2025-10-13T07:34:05"/>
    <x v="110"/>
    <x v="50"/>
    <x v="2"/>
    <n v="2"/>
    <n v="100"/>
    <m/>
    <x v="5"/>
    <n v="100"/>
    <n v="60"/>
    <b v="1"/>
    <m/>
  </r>
  <r>
    <d v="2025-10-13T07:33:39"/>
    <x v="110"/>
    <x v="51"/>
    <x v="10"/>
    <n v="10"/>
    <n v="480"/>
    <m/>
    <x v="5"/>
    <n v="480"/>
    <n v="300"/>
    <b v="1"/>
    <m/>
  </r>
  <r>
    <d v="2025-10-12T14:43:30"/>
    <x v="111"/>
    <x v="40"/>
    <x v="9"/>
    <n v="10"/>
    <n v="420"/>
    <m/>
    <x v="5"/>
    <n v="420"/>
    <n v="300"/>
    <b v="1"/>
    <m/>
  </r>
  <r>
    <d v="2025-10-12T14:56:13"/>
    <x v="111"/>
    <x v="156"/>
    <x v="3"/>
    <n v="10"/>
    <n v="550"/>
    <m/>
    <x v="5"/>
    <n v="550"/>
    <n v="300"/>
    <b v="1"/>
    <m/>
  </r>
  <r>
    <d v="2025-10-12T14:55:11"/>
    <x v="111"/>
    <x v="41"/>
    <x v="3"/>
    <n v="10"/>
    <n v="550"/>
    <m/>
    <x v="5"/>
    <n v="550"/>
    <n v="300"/>
    <b v="1"/>
    <m/>
  </r>
  <r>
    <d v="2025-10-12T14:47:06"/>
    <x v="111"/>
    <x v="3"/>
    <x v="3"/>
    <n v="7"/>
    <n v="385"/>
    <m/>
    <x v="5"/>
    <n v="385"/>
    <n v="210"/>
    <b v="1"/>
    <m/>
  </r>
  <r>
    <d v="2025-10-12T11:36:50"/>
    <x v="111"/>
    <x v="151"/>
    <x v="2"/>
    <n v="2"/>
    <n v="100"/>
    <m/>
    <x v="5"/>
    <n v="100"/>
    <n v="60"/>
    <b v="1"/>
    <m/>
  </r>
  <r>
    <d v="2025-10-11T14:51:37"/>
    <x v="112"/>
    <x v="157"/>
    <x v="2"/>
    <n v="4"/>
    <n v="200"/>
    <m/>
    <x v="5"/>
    <n v="200"/>
    <n v="120"/>
    <b v="1"/>
    <m/>
  </r>
  <r>
    <d v="2025-10-09T20:59:36"/>
    <x v="113"/>
    <x v="136"/>
    <x v="3"/>
    <n v="1"/>
    <n v="55"/>
    <m/>
    <x v="5"/>
    <n v="55"/>
    <n v="30"/>
    <b v="1"/>
    <m/>
  </r>
  <r>
    <d v="2025-10-09T20:58:47"/>
    <x v="113"/>
    <x v="37"/>
    <x v="11"/>
    <n v="8"/>
    <n v="416"/>
    <m/>
    <x v="5"/>
    <n v="416"/>
    <n v="240"/>
    <b v="1"/>
    <m/>
  </r>
  <r>
    <d v="2025-10-09T20:57:07"/>
    <x v="113"/>
    <x v="27"/>
    <x v="2"/>
    <n v="1"/>
    <n v="50"/>
    <m/>
    <x v="5"/>
    <n v="50"/>
    <n v="30"/>
    <b v="1"/>
    <m/>
  </r>
  <r>
    <d v="2025-10-09T16:27:04"/>
    <x v="113"/>
    <x v="27"/>
    <x v="4"/>
    <n v="2"/>
    <n v="130"/>
    <m/>
    <x v="5"/>
    <n v="130"/>
    <n v="60"/>
    <b v="1"/>
    <m/>
  </r>
  <r>
    <d v="2025-10-09T15:00:54"/>
    <x v="114"/>
    <x v="43"/>
    <x v="2"/>
    <n v="2"/>
    <n v="100"/>
    <m/>
    <x v="5"/>
    <n v="100"/>
    <n v="60"/>
    <b v="1"/>
    <m/>
  </r>
  <r>
    <d v="2025-10-09T15:00:38"/>
    <x v="114"/>
    <x v="158"/>
    <x v="3"/>
    <n v="3"/>
    <n v="165"/>
    <m/>
    <x v="5"/>
    <n v="165"/>
    <n v="90"/>
    <b v="1"/>
    <m/>
  </r>
  <r>
    <d v="2025-10-09T14:56:02"/>
    <x v="114"/>
    <x v="41"/>
    <x v="3"/>
    <n v="30"/>
    <n v="1650"/>
    <m/>
    <x v="5"/>
    <n v="1650"/>
    <n v="900"/>
    <b v="1"/>
    <m/>
  </r>
  <r>
    <d v="2025-10-08T12:46:10"/>
    <x v="114"/>
    <x v="38"/>
    <x v="2"/>
    <n v="10"/>
    <n v="500"/>
    <m/>
    <x v="5"/>
    <n v="500"/>
    <n v="300"/>
    <b v="1"/>
    <m/>
  </r>
  <r>
    <d v="2025-10-08T12:45:56"/>
    <x v="114"/>
    <x v="159"/>
    <x v="1"/>
    <n v="10"/>
    <n v="450"/>
    <m/>
    <x v="5"/>
    <n v="450"/>
    <n v="300"/>
    <b v="1"/>
    <m/>
  </r>
  <r>
    <d v="2025-10-08T13:24:12"/>
    <x v="115"/>
    <x v="160"/>
    <x v="4"/>
    <n v="5"/>
    <n v="325"/>
    <m/>
    <x v="5"/>
    <n v="325"/>
    <n v="150"/>
    <b v="1"/>
    <m/>
  </r>
  <r>
    <d v="2025-10-08T12:46:56"/>
    <x v="115"/>
    <x v="161"/>
    <x v="3"/>
    <n v="10"/>
    <n v="550"/>
    <m/>
    <x v="5"/>
    <n v="550"/>
    <n v="300"/>
    <b v="1"/>
    <m/>
  </r>
  <r>
    <d v="2025-10-07T12:13:41"/>
    <x v="115"/>
    <x v="79"/>
    <x v="3"/>
    <n v="5"/>
    <n v="275"/>
    <m/>
    <x v="5"/>
    <n v="275"/>
    <n v="150"/>
    <b v="1"/>
    <m/>
  </r>
  <r>
    <d v="2025-10-07T11:59:43"/>
    <x v="115"/>
    <x v="41"/>
    <x v="2"/>
    <n v="40"/>
    <n v="2000"/>
    <m/>
    <x v="5"/>
    <n v="2000"/>
    <n v="1200"/>
    <b v="1"/>
    <m/>
  </r>
  <r>
    <d v="2025-10-07T11:53:08"/>
    <x v="115"/>
    <x v="36"/>
    <x v="10"/>
    <n v="20"/>
    <n v="960"/>
    <m/>
    <x v="5"/>
    <n v="960"/>
    <n v="600"/>
    <b v="1"/>
    <m/>
  </r>
  <r>
    <d v="2025-10-07T11:51:11"/>
    <x v="115"/>
    <x v="67"/>
    <x v="3"/>
    <n v="8"/>
    <n v="440"/>
    <m/>
    <x v="5"/>
    <n v="440"/>
    <n v="240"/>
    <b v="1"/>
    <m/>
  </r>
  <r>
    <d v="2025-10-07T04:09:56"/>
    <x v="115"/>
    <x v="125"/>
    <x v="5"/>
    <n v="2"/>
    <n v="120"/>
    <m/>
    <x v="5"/>
    <n v="120"/>
    <n v="60"/>
    <b v="1"/>
    <m/>
  </r>
  <r>
    <d v="2025-10-07T04:09:42"/>
    <x v="116"/>
    <x v="79"/>
    <x v="3"/>
    <n v="5"/>
    <n v="275"/>
    <m/>
    <x v="5"/>
    <n v="275"/>
    <n v="150"/>
    <b v="1"/>
    <m/>
  </r>
  <r>
    <d v="2025-10-06T04:14:32"/>
    <x v="116"/>
    <x v="38"/>
    <x v="1"/>
    <n v="6"/>
    <n v="270"/>
    <m/>
    <x v="5"/>
    <n v="270"/>
    <n v="180"/>
    <b v="1"/>
    <n v="20843"/>
  </r>
  <r>
    <d v="2025-10-06T04:14:01"/>
    <x v="116"/>
    <x v="38"/>
    <x v="12"/>
    <n v="14"/>
    <n v="658"/>
    <m/>
    <x v="5"/>
    <n v="658"/>
    <n v="420"/>
    <b v="1"/>
    <m/>
  </r>
  <r>
    <d v="2025-10-06T04:12:59"/>
    <x v="116"/>
    <x v="159"/>
    <x v="11"/>
    <n v="20"/>
    <n v="1040"/>
    <m/>
    <x v="5"/>
    <n v="1040"/>
    <n v="600"/>
    <b v="1"/>
    <m/>
  </r>
  <r>
    <d v="2025-10-05T16:09:47"/>
    <x v="117"/>
    <x v="39"/>
    <x v="3"/>
    <n v="10"/>
    <n v="550"/>
    <m/>
    <x v="5"/>
    <n v="550"/>
    <n v="300"/>
    <b v="1"/>
    <m/>
  </r>
  <r>
    <d v="2025-10-05T16:08:54"/>
    <x v="117"/>
    <x v="39"/>
    <x v="2"/>
    <n v="20"/>
    <n v="1000"/>
    <m/>
    <x v="5"/>
    <n v="1000"/>
    <n v="600"/>
    <b v="1"/>
    <m/>
  </r>
  <r>
    <d v="2025-10-05T16:07:30"/>
    <x v="117"/>
    <x v="39"/>
    <x v="10"/>
    <n v="30"/>
    <n v="1440"/>
    <m/>
    <x v="5"/>
    <n v="1440"/>
    <n v="900"/>
    <b v="1"/>
    <m/>
  </r>
  <r>
    <d v="2025-10-05T16:05:17"/>
    <x v="117"/>
    <x v="53"/>
    <x v="5"/>
    <n v="10"/>
    <n v="600"/>
    <m/>
    <x v="5"/>
    <n v="600"/>
    <n v="300"/>
    <b v="1"/>
    <m/>
  </r>
  <r>
    <d v="2025-10-05T13:07:47"/>
    <x v="117"/>
    <x v="53"/>
    <x v="3"/>
    <n v="10"/>
    <n v="550"/>
    <m/>
    <x v="5"/>
    <n v="550"/>
    <n v="300"/>
    <b v="1"/>
    <m/>
  </r>
  <r>
    <d v="2025-10-05T13:04:22"/>
    <x v="117"/>
    <x v="162"/>
    <x v="2"/>
    <n v="10"/>
    <n v="500"/>
    <m/>
    <x v="5"/>
    <n v="500"/>
    <n v="300"/>
    <b v="1"/>
    <m/>
  </r>
  <r>
    <d v="2025-10-05T11:48:09"/>
    <x v="117"/>
    <x v="57"/>
    <x v="3"/>
    <n v="10"/>
    <n v="550"/>
    <m/>
    <x v="5"/>
    <n v="550"/>
    <n v="300"/>
    <b v="1"/>
    <m/>
  </r>
  <r>
    <d v="2025-10-05T11:46:59"/>
    <x v="117"/>
    <x v="55"/>
    <x v="13"/>
    <n v="10"/>
    <n v="570"/>
    <m/>
    <x v="5"/>
    <n v="570"/>
    <n v="300"/>
    <b v="1"/>
    <m/>
  </r>
  <r>
    <d v="2025-10-05T11:46:05"/>
    <x v="117"/>
    <x v="163"/>
    <x v="2"/>
    <n v="2"/>
    <n v="100"/>
    <m/>
    <x v="5"/>
    <n v="100"/>
    <n v="60"/>
    <b v="1"/>
    <m/>
  </r>
  <r>
    <d v="2025-10-05T05:22:31"/>
    <x v="117"/>
    <x v="151"/>
    <x v="2"/>
    <n v="2"/>
    <n v="100"/>
    <m/>
    <x v="5"/>
    <n v="100"/>
    <n v="60"/>
    <b v="1"/>
    <m/>
  </r>
  <r>
    <d v="2025-10-05T04:07:17"/>
    <x v="117"/>
    <x v="152"/>
    <x v="2"/>
    <n v="5"/>
    <n v="250"/>
    <m/>
    <x v="5"/>
    <n v="250"/>
    <n v="150"/>
    <b v="1"/>
    <m/>
  </r>
  <r>
    <d v="2025-10-05T04:07:00"/>
    <x v="117"/>
    <x v="37"/>
    <x v="11"/>
    <n v="10"/>
    <n v="520"/>
    <m/>
    <x v="5"/>
    <n v="520"/>
    <n v="300"/>
    <b v="1"/>
    <m/>
  </r>
  <r>
    <d v="2025-10-05T03:52:19"/>
    <x v="117"/>
    <x v="125"/>
    <x v="5"/>
    <n v="2"/>
    <n v="120"/>
    <m/>
    <x v="5"/>
    <n v="120"/>
    <n v="60"/>
    <b v="1"/>
    <m/>
  </r>
  <r>
    <d v="2025-10-04T12:59:44"/>
    <x v="118"/>
    <x v="57"/>
    <x v="5"/>
    <n v="2"/>
    <n v="120"/>
    <m/>
    <x v="5"/>
    <n v="120"/>
    <n v="60"/>
    <b v="1"/>
    <m/>
  </r>
  <r>
    <d v="2025-10-04T11:48:18"/>
    <x v="118"/>
    <x v="164"/>
    <x v="1"/>
    <n v="20"/>
    <n v="900"/>
    <m/>
    <x v="5"/>
    <n v="900"/>
    <n v="600"/>
    <b v="1"/>
    <m/>
  </r>
  <r>
    <d v="2025-10-04T09:46:59"/>
    <x v="118"/>
    <x v="54"/>
    <x v="2"/>
    <n v="10"/>
    <n v="500"/>
    <m/>
    <x v="5"/>
    <n v="500"/>
    <n v="300"/>
    <b v="1"/>
    <m/>
  </r>
  <r>
    <d v="2025-10-04T08:30:17"/>
    <x v="118"/>
    <x v="12"/>
    <x v="5"/>
    <n v="3"/>
    <n v="180"/>
    <m/>
    <x v="5"/>
    <n v="180"/>
    <n v="90"/>
    <b v="1"/>
    <m/>
  </r>
  <r>
    <d v="2025-10-04T06:43:30"/>
    <x v="119"/>
    <x v="105"/>
    <x v="2"/>
    <n v="5"/>
    <n v="250"/>
    <m/>
    <x v="5"/>
    <n v="250"/>
    <n v="150"/>
    <b v="1"/>
    <m/>
  </r>
  <r>
    <d v="2025-10-03T16:58:48"/>
    <x v="119"/>
    <x v="103"/>
    <x v="4"/>
    <n v="3"/>
    <n v="195"/>
    <m/>
    <x v="5"/>
    <n v="195"/>
    <n v="90"/>
    <b v="1"/>
    <m/>
  </r>
  <r>
    <d v="2025-10-03T16:58:09"/>
    <x v="119"/>
    <x v="51"/>
    <x v="3"/>
    <n v="5"/>
    <n v="275"/>
    <m/>
    <x v="5"/>
    <n v="275"/>
    <n v="150"/>
    <b v="1"/>
    <m/>
  </r>
  <r>
    <d v="2025-10-03T16:57:35"/>
    <x v="119"/>
    <x v="51"/>
    <x v="2"/>
    <n v="5"/>
    <n v="250"/>
    <m/>
    <x v="5"/>
    <n v="250"/>
    <n v="150"/>
    <b v="1"/>
    <m/>
  </r>
  <r>
    <d v="2025-10-03T16:56:58"/>
    <x v="119"/>
    <x v="151"/>
    <x v="2"/>
    <n v="2"/>
    <n v="100"/>
    <m/>
    <x v="5"/>
    <n v="100"/>
    <n v="60"/>
    <b v="1"/>
    <m/>
  </r>
  <r>
    <d v="2025-10-02T05:33:26"/>
    <x v="120"/>
    <x v="30"/>
    <x v="2"/>
    <n v="10"/>
    <n v="500"/>
    <m/>
    <x v="5"/>
    <n v="500"/>
    <n v="300"/>
    <b v="1"/>
    <m/>
  </r>
  <r>
    <d v="2025-10-02T05:32:52"/>
    <x v="120"/>
    <x v="27"/>
    <x v="4"/>
    <n v="2"/>
    <n v="130"/>
    <m/>
    <x v="5"/>
    <n v="130"/>
    <n v="60"/>
    <b v="1"/>
    <m/>
  </r>
  <r>
    <d v="2025-10-02T05:32:31"/>
    <x v="120"/>
    <x v="27"/>
    <x v="5"/>
    <n v="2"/>
    <n v="120"/>
    <m/>
    <x v="5"/>
    <n v="120"/>
    <n v="60"/>
    <b v="1"/>
    <m/>
  </r>
  <r>
    <d v="2025-10-02T05:31:43"/>
    <x v="120"/>
    <x v="151"/>
    <x v="2"/>
    <n v="3"/>
    <n v="150"/>
    <m/>
    <x v="5"/>
    <n v="150"/>
    <n v="90"/>
    <b v="1"/>
    <m/>
  </r>
  <r>
    <d v="2025-10-01T12:08:27"/>
    <x v="121"/>
    <x v="165"/>
    <x v="2"/>
    <n v="2"/>
    <n v="100"/>
    <m/>
    <x v="5"/>
    <n v="100"/>
    <n v="60"/>
    <b v="1"/>
    <m/>
  </r>
  <r>
    <d v="2025-10-01T05:32:25"/>
    <x v="122"/>
    <x v="151"/>
    <x v="2"/>
    <n v="2"/>
    <n v="100"/>
    <m/>
    <x v="6"/>
    <n v="100"/>
    <n v="60"/>
    <b v="1"/>
    <m/>
  </r>
  <r>
    <d v="2025-10-01T05:30:46"/>
    <x v="122"/>
    <x v="76"/>
    <x v="2"/>
    <n v="6"/>
    <n v="300"/>
    <m/>
    <x v="6"/>
    <n v="300"/>
    <n v="180"/>
    <b v="1"/>
    <m/>
  </r>
  <r>
    <d v="2025-10-01T03:25:22"/>
    <x v="122"/>
    <x v="11"/>
    <x v="4"/>
    <n v="1"/>
    <n v="65"/>
    <m/>
    <x v="6"/>
    <n v="65"/>
    <n v="30"/>
    <b v="1"/>
    <m/>
  </r>
  <r>
    <d v="2025-10-01T03:24:20"/>
    <x v="122"/>
    <x v="127"/>
    <x v="13"/>
    <n v="5"/>
    <n v="285"/>
    <m/>
    <x v="6"/>
    <n v="285"/>
    <n v="150"/>
    <b v="1"/>
    <m/>
  </r>
  <r>
    <d v="2025-10-01T03:20:18"/>
    <x v="122"/>
    <x v="67"/>
    <x v="2"/>
    <n v="4"/>
    <n v="200"/>
    <m/>
    <x v="6"/>
    <n v="200"/>
    <n v="120"/>
    <b v="1"/>
    <m/>
  </r>
  <r>
    <d v="2025-09-30T21:53:49"/>
    <x v="122"/>
    <x v="44"/>
    <x v="4"/>
    <n v="2"/>
    <n v="130"/>
    <m/>
    <x v="6"/>
    <n v="130"/>
    <n v="60"/>
    <b v="1"/>
    <m/>
  </r>
  <r>
    <d v="2025-09-30T11:00:59"/>
    <x v="122"/>
    <x v="42"/>
    <x v="3"/>
    <n v="30"/>
    <n v="1650"/>
    <m/>
    <x v="6"/>
    <n v="1650"/>
    <n v="900"/>
    <b v="1"/>
    <m/>
  </r>
  <r>
    <d v="2025-09-30T10:59:28"/>
    <x v="122"/>
    <x v="42"/>
    <x v="2"/>
    <n v="20"/>
    <n v="1000"/>
    <m/>
    <x v="6"/>
    <n v="1000"/>
    <n v="600"/>
    <b v="1"/>
    <m/>
  </r>
  <r>
    <d v="2025-09-30T10:58:49"/>
    <x v="122"/>
    <x v="41"/>
    <x v="2"/>
    <n v="40"/>
    <n v="2000"/>
    <m/>
    <x v="6"/>
    <n v="2000"/>
    <n v="1200"/>
    <b v="1"/>
    <m/>
  </r>
  <r>
    <d v="2025-09-30T04:50:25"/>
    <x v="123"/>
    <x v="41"/>
    <x v="5"/>
    <n v="10"/>
    <n v="600"/>
    <m/>
    <x v="6"/>
    <n v="600"/>
    <n v="300"/>
    <b v="1"/>
    <m/>
  </r>
  <r>
    <d v="2025-09-30T04:49:52"/>
    <x v="123"/>
    <x v="41"/>
    <x v="3"/>
    <n v="35"/>
    <n v="1925"/>
    <m/>
    <x v="6"/>
    <n v="1925"/>
    <n v="1050"/>
    <b v="1"/>
    <m/>
  </r>
  <r>
    <d v="2025-09-28T16:35:51"/>
    <x v="124"/>
    <x v="40"/>
    <x v="1"/>
    <n v="10"/>
    <n v="450"/>
    <m/>
    <x v="6"/>
    <n v="450"/>
    <n v="300"/>
    <b v="1"/>
    <m/>
  </r>
  <r>
    <d v="2025-09-29T04:28:39"/>
    <x v="124"/>
    <x v="44"/>
    <x v="5"/>
    <n v="6"/>
    <n v="360"/>
    <m/>
    <x v="6"/>
    <n v="360"/>
    <n v="180"/>
    <b v="1"/>
    <m/>
  </r>
  <r>
    <d v="2025-09-28T16:36:16"/>
    <x v="124"/>
    <x v="1"/>
    <x v="4"/>
    <n v="1"/>
    <n v="65"/>
    <m/>
    <x v="6"/>
    <n v="65"/>
    <n v="30"/>
    <b v="1"/>
    <n v="7370"/>
  </r>
  <r>
    <d v="2025-09-28T16:34:26"/>
    <x v="124"/>
    <x v="55"/>
    <x v="14"/>
    <n v="10"/>
    <n v="580"/>
    <m/>
    <x v="6"/>
    <n v="580"/>
    <n v="300"/>
    <b v="1"/>
    <m/>
  </r>
  <r>
    <d v="2025-09-28T16:31:24"/>
    <x v="124"/>
    <x v="17"/>
    <x v="5"/>
    <n v="2"/>
    <n v="120"/>
    <m/>
    <x v="6"/>
    <n v="120"/>
    <n v="60"/>
    <b v="1"/>
    <m/>
  </r>
  <r>
    <d v="2025-09-28T16:30:50"/>
    <x v="124"/>
    <x v="166"/>
    <x v="5"/>
    <n v="2"/>
    <n v="120"/>
    <m/>
    <x v="6"/>
    <n v="120"/>
    <n v="60"/>
    <b v="1"/>
    <m/>
  </r>
  <r>
    <d v="2025-09-28T16:30:33"/>
    <x v="124"/>
    <x v="32"/>
    <x v="4"/>
    <n v="3"/>
    <n v="195"/>
    <m/>
    <x v="6"/>
    <n v="195"/>
    <n v="90"/>
    <b v="1"/>
    <m/>
  </r>
  <r>
    <d v="2025-09-28T09:32:42"/>
    <x v="125"/>
    <x v="120"/>
    <x v="2"/>
    <n v="2"/>
    <n v="100"/>
    <m/>
    <x v="6"/>
    <n v="100"/>
    <n v="60"/>
    <b v="1"/>
    <m/>
  </r>
  <r>
    <d v="2025-09-26T17:31:58"/>
    <x v="126"/>
    <x v="39"/>
    <x v="3"/>
    <n v="20"/>
    <n v="1100"/>
    <m/>
    <x v="6"/>
    <n v="1100"/>
    <n v="600"/>
    <b v="1"/>
    <m/>
  </r>
  <r>
    <d v="2025-09-26T17:28:56"/>
    <x v="126"/>
    <x v="39"/>
    <x v="2"/>
    <n v="30"/>
    <n v="1500"/>
    <m/>
    <x v="6"/>
    <n v="1500"/>
    <n v="900"/>
    <b v="1"/>
    <m/>
  </r>
  <r>
    <d v="2025-09-26T17:28:14"/>
    <x v="126"/>
    <x v="39"/>
    <x v="10"/>
    <n v="20"/>
    <n v="960"/>
    <m/>
    <x v="6"/>
    <n v="960"/>
    <n v="600"/>
    <b v="1"/>
    <m/>
  </r>
  <r>
    <d v="2025-09-25T11:11:30"/>
    <x v="127"/>
    <x v="167"/>
    <x v="2"/>
    <n v="1"/>
    <n v="50"/>
    <m/>
    <x v="6"/>
    <n v="50"/>
    <n v="30"/>
    <b v="1"/>
    <m/>
  </r>
  <r>
    <d v="2025-09-25T05:57:49"/>
    <x v="127"/>
    <x v="65"/>
    <x v="2"/>
    <n v="10"/>
    <n v="500"/>
    <m/>
    <x v="6"/>
    <n v="500"/>
    <n v="300"/>
    <b v="1"/>
    <m/>
  </r>
  <r>
    <d v="2025-09-24T14:30:14"/>
    <x v="128"/>
    <x v="61"/>
    <x v="4"/>
    <n v="4"/>
    <n v="260"/>
    <m/>
    <x v="6"/>
    <n v="260"/>
    <n v="120"/>
    <b v="1"/>
    <m/>
  </r>
  <r>
    <d v="2025-09-24T03:16:11"/>
    <x v="129"/>
    <x v="168"/>
    <x v="6"/>
    <n v="2"/>
    <n v="0"/>
    <m/>
    <x v="6"/>
    <n v="0"/>
    <n v="60"/>
    <b v="1"/>
    <m/>
  </r>
  <r>
    <d v="2025-09-24T03:12:21"/>
    <x v="129"/>
    <x v="151"/>
    <x v="2"/>
    <n v="2"/>
    <n v="100"/>
    <m/>
    <x v="6"/>
    <n v="100"/>
    <n v="60"/>
    <b v="1"/>
    <m/>
  </r>
  <r>
    <d v="2025-09-24T03:12:00"/>
    <x v="129"/>
    <x v="114"/>
    <x v="5"/>
    <n v="2"/>
    <n v="120"/>
    <m/>
    <x v="6"/>
    <n v="120"/>
    <n v="60"/>
    <b v="1"/>
    <m/>
  </r>
  <r>
    <d v="2025-09-24T03:06:35"/>
    <x v="129"/>
    <x v="67"/>
    <x v="4"/>
    <n v="1"/>
    <n v="65"/>
    <m/>
    <x v="6"/>
    <n v="65"/>
    <n v="30"/>
    <b v="1"/>
    <m/>
  </r>
  <r>
    <d v="2025-09-24T03:06:08"/>
    <x v="129"/>
    <x v="67"/>
    <x v="3"/>
    <n v="6"/>
    <n v="330"/>
    <m/>
    <x v="6"/>
    <n v="330"/>
    <n v="180"/>
    <b v="1"/>
    <m/>
  </r>
  <r>
    <d v="2025-09-24T03:05:18"/>
    <x v="129"/>
    <x v="3"/>
    <x v="2"/>
    <n v="4"/>
    <n v="200"/>
    <m/>
    <x v="6"/>
    <n v="200"/>
    <n v="120"/>
    <b v="1"/>
    <m/>
  </r>
  <r>
    <d v="2025-09-24T03:04:54"/>
    <x v="129"/>
    <x v="32"/>
    <x v="4"/>
    <n v="3"/>
    <n v="195"/>
    <m/>
    <x v="6"/>
    <n v="195"/>
    <n v="90"/>
    <b v="1"/>
    <m/>
  </r>
  <r>
    <d v="2025-09-23T12:45:36"/>
    <x v="129"/>
    <x v="44"/>
    <x v="4"/>
    <n v="2"/>
    <n v="130"/>
    <m/>
    <x v="6"/>
    <n v="130"/>
    <n v="60"/>
    <b v="1"/>
    <m/>
  </r>
  <r>
    <d v="2025-09-23T12:41:08"/>
    <x v="129"/>
    <x v="41"/>
    <x v="3"/>
    <n v="40"/>
    <n v="2200"/>
    <m/>
    <x v="6"/>
    <n v="2200"/>
    <n v="1200"/>
    <b v="1"/>
    <n v="2890"/>
  </r>
  <r>
    <d v="2025-09-23T12:39:36"/>
    <x v="129"/>
    <x v="169"/>
    <x v="5"/>
    <n v="2"/>
    <n v="120"/>
    <m/>
    <x v="6"/>
    <n v="120"/>
    <n v="60"/>
    <b v="1"/>
    <m/>
  </r>
  <r>
    <d v="2025-09-23T01:00:43"/>
    <x v="130"/>
    <x v="37"/>
    <x v="3"/>
    <n v="8"/>
    <n v="440"/>
    <m/>
    <x v="6"/>
    <n v="440"/>
    <n v="240"/>
    <b v="1"/>
    <m/>
  </r>
  <r>
    <d v="2025-09-22T12:11:26"/>
    <x v="130"/>
    <x v="170"/>
    <x v="2"/>
    <n v="1"/>
    <n v="50"/>
    <m/>
    <x v="6"/>
    <n v="50"/>
    <n v="30"/>
    <b v="1"/>
    <n v="8280"/>
  </r>
  <r>
    <d v="2025-09-22T11:54:19"/>
    <x v="130"/>
    <x v="119"/>
    <x v="4"/>
    <n v="2"/>
    <n v="130"/>
    <m/>
    <x v="6"/>
    <n v="130"/>
    <n v="60"/>
    <b v="1"/>
    <m/>
  </r>
  <r>
    <d v="2025-09-22T07:24:19"/>
    <x v="130"/>
    <x v="76"/>
    <x v="2"/>
    <n v="6"/>
    <n v="300"/>
    <m/>
    <x v="6"/>
    <n v="300"/>
    <n v="180"/>
    <b v="1"/>
    <m/>
  </r>
  <r>
    <d v="2025-09-22T07:23:55"/>
    <x v="130"/>
    <x v="25"/>
    <x v="2"/>
    <n v="2"/>
    <n v="100"/>
    <m/>
    <x v="6"/>
    <n v="100"/>
    <n v="60"/>
    <b v="1"/>
    <m/>
  </r>
  <r>
    <d v="2025-09-21T16:26:17"/>
    <x v="131"/>
    <x v="43"/>
    <x v="5"/>
    <n v="5"/>
    <n v="300"/>
    <m/>
    <x v="6"/>
    <n v="300"/>
    <n v="150"/>
    <b v="1"/>
    <m/>
  </r>
  <r>
    <d v="2025-09-21T16:25:33"/>
    <x v="131"/>
    <x v="44"/>
    <x v="5"/>
    <n v="1"/>
    <n v="60"/>
    <m/>
    <x v="6"/>
    <n v="60"/>
    <n v="30"/>
    <b v="1"/>
    <m/>
  </r>
  <r>
    <d v="2025-09-21T11:42:50"/>
    <x v="131"/>
    <x v="55"/>
    <x v="5"/>
    <n v="10"/>
    <n v="600"/>
    <m/>
    <x v="6"/>
    <n v="600"/>
    <n v="300"/>
    <b v="1"/>
    <m/>
  </r>
  <r>
    <d v="2025-09-21T11:42:14"/>
    <x v="131"/>
    <x v="171"/>
    <x v="4"/>
    <n v="1"/>
    <n v="65"/>
    <m/>
    <x v="6"/>
    <n v="65"/>
    <n v="30"/>
    <b v="1"/>
    <m/>
  </r>
  <r>
    <d v="2025-09-20T15:41:15"/>
    <x v="132"/>
    <x v="172"/>
    <x v="3"/>
    <n v="2"/>
    <n v="110"/>
    <m/>
    <x v="6"/>
    <n v="110"/>
    <n v="60"/>
    <b v="1"/>
    <m/>
  </r>
  <r>
    <d v="2025-09-20T04:06:47"/>
    <x v="133"/>
    <x v="152"/>
    <x v="2"/>
    <n v="8"/>
    <n v="400"/>
    <m/>
    <x v="6"/>
    <n v="400"/>
    <n v="240"/>
    <b v="1"/>
    <m/>
  </r>
  <r>
    <d v="2025-09-20T04:06:12"/>
    <x v="133"/>
    <x v="41"/>
    <x v="5"/>
    <n v="40"/>
    <n v="2400"/>
    <m/>
    <x v="6"/>
    <n v="2400"/>
    <n v="1200"/>
    <b v="1"/>
    <m/>
  </r>
  <r>
    <d v="2025-09-20T04:05:28"/>
    <x v="133"/>
    <x v="39"/>
    <x v="7"/>
    <n v="30"/>
    <n v="1590"/>
    <m/>
    <x v="6"/>
    <n v="1590"/>
    <n v="900"/>
    <b v="1"/>
    <m/>
  </r>
  <r>
    <d v="2025-09-20T04:05:01"/>
    <x v="133"/>
    <x v="39"/>
    <x v="10"/>
    <n v="20"/>
    <n v="960"/>
    <m/>
    <x v="6"/>
    <n v="960"/>
    <n v="600"/>
    <b v="1"/>
    <m/>
  </r>
  <r>
    <d v="2025-09-19T11:17:05"/>
    <x v="133"/>
    <x v="115"/>
    <x v="2"/>
    <n v="2"/>
    <n v="100"/>
    <m/>
    <x v="6"/>
    <n v="100"/>
    <n v="60"/>
    <b v="1"/>
    <m/>
  </r>
  <r>
    <d v="2025-09-18T14:05:36"/>
    <x v="134"/>
    <x v="125"/>
    <x v="5"/>
    <n v="2"/>
    <n v="120"/>
    <m/>
    <x v="6"/>
    <n v="120"/>
    <n v="60"/>
    <b v="1"/>
    <m/>
  </r>
  <r>
    <d v="2025-09-18T14:05:18"/>
    <x v="134"/>
    <x v="152"/>
    <x v="3"/>
    <n v="3"/>
    <n v="165"/>
    <m/>
    <x v="6"/>
    <n v="165"/>
    <n v="90"/>
    <b v="1"/>
    <m/>
  </r>
  <r>
    <d v="2025-09-17T16:37:59"/>
    <x v="135"/>
    <x v="37"/>
    <x v="3"/>
    <n v="6"/>
    <n v="330"/>
    <m/>
    <x v="6"/>
    <n v="330"/>
    <n v="180"/>
    <b v="1"/>
    <m/>
  </r>
  <r>
    <d v="2025-09-17T16:37:29"/>
    <x v="135"/>
    <x v="30"/>
    <x v="2"/>
    <n v="10"/>
    <n v="500"/>
    <m/>
    <x v="6"/>
    <n v="500"/>
    <n v="300"/>
    <b v="1"/>
    <m/>
  </r>
  <r>
    <d v="2025-09-17T04:59:31"/>
    <x v="135"/>
    <x v="63"/>
    <x v="4"/>
    <n v="1"/>
    <n v="65"/>
    <m/>
    <x v="6"/>
    <n v="65"/>
    <n v="30"/>
    <b v="1"/>
    <n v="2625"/>
  </r>
  <r>
    <d v="2025-09-19T03:52:06"/>
    <x v="136"/>
    <x v="168"/>
    <x v="6"/>
    <n v="2"/>
    <n v="0"/>
    <m/>
    <x v="6"/>
    <n v="0"/>
    <n v="60"/>
    <b v="1"/>
    <m/>
  </r>
  <r>
    <d v="2025-09-16T13:15:01"/>
    <x v="136"/>
    <x v="32"/>
    <x v="5"/>
    <n v="2"/>
    <n v="120"/>
    <m/>
    <x v="6"/>
    <n v="120"/>
    <n v="60"/>
    <b v="1"/>
    <m/>
  </r>
  <r>
    <d v="2025-09-16T13:09:41"/>
    <x v="136"/>
    <x v="32"/>
    <x v="4"/>
    <n v="4"/>
    <n v="260"/>
    <m/>
    <x v="6"/>
    <n v="260"/>
    <n v="120"/>
    <b v="1"/>
    <m/>
  </r>
  <r>
    <d v="2025-09-16T12:44:48"/>
    <x v="136"/>
    <x v="42"/>
    <x v="3"/>
    <n v="20"/>
    <n v="1100"/>
    <m/>
    <x v="6"/>
    <n v="1100"/>
    <n v="600"/>
    <b v="1"/>
    <m/>
  </r>
  <r>
    <d v="2025-09-16T10:58:30"/>
    <x v="136"/>
    <x v="173"/>
    <x v="3"/>
    <n v="2"/>
    <n v="110"/>
    <m/>
    <x v="6"/>
    <n v="110"/>
    <n v="60"/>
    <b v="1"/>
    <m/>
  </r>
  <r>
    <d v="2025-09-16T10:58:03"/>
    <x v="136"/>
    <x v="54"/>
    <x v="3"/>
    <n v="10"/>
    <n v="550"/>
    <m/>
    <x v="6"/>
    <n v="550"/>
    <n v="300"/>
    <b v="1"/>
    <m/>
  </r>
  <r>
    <d v="2025-09-16T10:56:36"/>
    <x v="136"/>
    <x v="118"/>
    <x v="5"/>
    <n v="1"/>
    <n v="60"/>
    <m/>
    <x v="6"/>
    <n v="60"/>
    <n v="30"/>
    <b v="1"/>
    <m/>
  </r>
  <r>
    <d v="2025-09-16T10:56:22"/>
    <x v="136"/>
    <x v="117"/>
    <x v="5"/>
    <n v="1"/>
    <n v="60"/>
    <m/>
    <x v="6"/>
    <n v="60"/>
    <n v="30"/>
    <b v="1"/>
    <m/>
  </r>
  <r>
    <d v="2025-09-16T10:56:03"/>
    <x v="136"/>
    <x v="67"/>
    <x v="2"/>
    <n v="5"/>
    <n v="250"/>
    <m/>
    <x v="6"/>
    <n v="250"/>
    <n v="150"/>
    <b v="1"/>
    <m/>
  </r>
  <r>
    <d v="2025-09-16T02:55:24"/>
    <x v="137"/>
    <x v="174"/>
    <x v="2"/>
    <n v="1"/>
    <n v="50"/>
    <m/>
    <x v="6"/>
    <n v="50"/>
    <n v="30"/>
    <b v="1"/>
    <m/>
  </r>
  <r>
    <d v="2025-09-15T13:34:11"/>
    <x v="137"/>
    <x v="90"/>
    <x v="2"/>
    <n v="1"/>
    <n v="50"/>
    <s v="Bank"/>
    <x v="6"/>
    <n v="50"/>
    <n v="30"/>
    <b v="1"/>
    <n v="17405"/>
  </r>
  <r>
    <d v="2025-09-15T13:33:50"/>
    <x v="137"/>
    <x v="175"/>
    <x v="2"/>
    <n v="1"/>
    <n v="50"/>
    <s v="Bank"/>
    <x v="6"/>
    <n v="50"/>
    <n v="30"/>
    <b v="1"/>
    <m/>
  </r>
  <r>
    <d v="2025-09-15T10:49:39"/>
    <x v="137"/>
    <x v="176"/>
    <x v="2"/>
    <n v="4"/>
    <n v="200"/>
    <s v="Bank"/>
    <x v="6"/>
    <n v="200"/>
    <n v="120"/>
    <b v="1"/>
    <m/>
  </r>
  <r>
    <d v="2025-09-15T10:47:37"/>
    <x v="138"/>
    <x v="51"/>
    <x v="7"/>
    <n v="5"/>
    <n v="265"/>
    <s v="Bank"/>
    <x v="6"/>
    <n v="265"/>
    <n v="150"/>
    <b v="1"/>
    <m/>
  </r>
  <r>
    <d v="2025-09-15T10:46:59"/>
    <x v="138"/>
    <x v="177"/>
    <x v="2"/>
    <n v="5"/>
    <n v="250"/>
    <s v="Bank"/>
    <x v="6"/>
    <n v="250"/>
    <n v="150"/>
    <b v="1"/>
    <m/>
  </r>
  <r>
    <d v="2025-09-14T15:19:33"/>
    <x v="138"/>
    <x v="17"/>
    <x v="5"/>
    <n v="5"/>
    <n v="300"/>
    <s v="Bank"/>
    <x v="6"/>
    <n v="300"/>
    <n v="150"/>
    <b v="1"/>
    <m/>
  </r>
  <r>
    <d v="2025-09-14T15:14:05"/>
    <x v="138"/>
    <x v="178"/>
    <x v="5"/>
    <n v="5"/>
    <n v="300"/>
    <s v="Bank"/>
    <x v="6"/>
    <n v="300"/>
    <n v="150"/>
    <b v="1"/>
    <m/>
  </r>
  <r>
    <d v="2025-09-14T15:11:52"/>
    <x v="138"/>
    <x v="41"/>
    <x v="4"/>
    <n v="1"/>
    <n v="65"/>
    <s v="Bank"/>
    <x v="6"/>
    <n v="65"/>
    <n v="30"/>
    <b v="1"/>
    <m/>
  </r>
  <r>
    <d v="2025-09-14T15:04:37"/>
    <x v="138"/>
    <x v="44"/>
    <x v="4"/>
    <n v="2"/>
    <n v="130"/>
    <s v="Bank"/>
    <x v="6"/>
    <n v="130"/>
    <n v="60"/>
    <b v="1"/>
    <m/>
  </r>
  <r>
    <d v="2025-09-14T11:48:58"/>
    <x v="138"/>
    <x v="179"/>
    <x v="2"/>
    <n v="2"/>
    <n v="100"/>
    <s v="Bank"/>
    <x v="6"/>
    <n v="100"/>
    <n v="60"/>
    <b v="1"/>
    <m/>
  </r>
  <r>
    <d v="2025-09-14T11:46:53"/>
    <x v="138"/>
    <x v="41"/>
    <x v="3"/>
    <n v="45"/>
    <n v="2475"/>
    <s v="Bank"/>
    <x v="6"/>
    <n v="2475"/>
    <n v="1350"/>
    <b v="1"/>
    <m/>
  </r>
  <r>
    <d v="2025-09-14T11:46:07"/>
    <x v="138"/>
    <x v="55"/>
    <x v="5"/>
    <n v="10"/>
    <n v="600"/>
    <s v="Bank"/>
    <x v="6"/>
    <n v="600"/>
    <n v="300"/>
    <b v="1"/>
    <m/>
  </r>
  <r>
    <d v="2025-09-14T03:05:48"/>
    <x v="138"/>
    <x v="65"/>
    <x v="2"/>
    <n v="3"/>
    <n v="150"/>
    <s v="Bank"/>
    <x v="6"/>
    <n v="150"/>
    <n v="90"/>
    <b v="1"/>
    <m/>
  </r>
  <r>
    <d v="2025-09-14T11:48:32"/>
    <x v="138"/>
    <x v="40"/>
    <x v="1"/>
    <n v="10"/>
    <n v="450"/>
    <s v="Bank"/>
    <x v="6"/>
    <n v="450"/>
    <n v="300"/>
    <b v="1"/>
    <m/>
  </r>
  <r>
    <d v="2025-09-13T16:58:32"/>
    <x v="139"/>
    <x v="11"/>
    <x v="4"/>
    <n v="1"/>
    <n v="65"/>
    <s v="Bank"/>
    <x v="6"/>
    <n v="65"/>
    <n v="30"/>
    <b v="1"/>
    <m/>
  </r>
  <r>
    <d v="2025-09-13T16:57:46"/>
    <x v="139"/>
    <x v="152"/>
    <x v="2"/>
    <n v="1"/>
    <n v="50"/>
    <s v="Bank"/>
    <x v="6"/>
    <n v="50"/>
    <n v="30"/>
    <b v="1"/>
    <m/>
  </r>
  <r>
    <d v="2025-09-13T07:56:46"/>
    <x v="139"/>
    <x v="125"/>
    <x v="5"/>
    <n v="2"/>
    <n v="120"/>
    <s v="Bank"/>
    <x v="6"/>
    <n v="120"/>
    <n v="60"/>
    <b v="1"/>
    <m/>
  </r>
  <r>
    <d v="2025-09-13T04:47:41"/>
    <x v="139"/>
    <x v="180"/>
    <x v="1"/>
    <n v="10"/>
    <n v="450"/>
    <s v="Bank"/>
    <x v="6"/>
    <n v="450"/>
    <n v="300"/>
    <b v="1"/>
    <m/>
  </r>
  <r>
    <d v="2025-09-12T09:56:37"/>
    <x v="140"/>
    <x v="76"/>
    <x v="2"/>
    <n v="6"/>
    <n v="300"/>
    <s v="Bank"/>
    <x v="6"/>
    <n v="300"/>
    <n v="180"/>
    <b v="1"/>
    <m/>
  </r>
  <r>
    <d v="2025-09-11T17:39:56"/>
    <x v="141"/>
    <x v="39"/>
    <x v="7"/>
    <n v="30"/>
    <n v="1590"/>
    <s v="Bank"/>
    <x v="6"/>
    <n v="1590"/>
    <n v="900"/>
    <b v="1"/>
    <m/>
  </r>
  <r>
    <d v="2025-09-11T17:39:10"/>
    <x v="141"/>
    <x v="39"/>
    <x v="2"/>
    <n v="30"/>
    <n v="1500"/>
    <s v="Bank"/>
    <x v="6"/>
    <n v="1500"/>
    <n v="900"/>
    <b v="1"/>
    <m/>
  </r>
  <r>
    <d v="2025-09-11T15:26:50"/>
    <x v="141"/>
    <x v="181"/>
    <x v="2"/>
    <n v="20"/>
    <n v="1000"/>
    <s v="Bank"/>
    <x v="6"/>
    <n v="1000"/>
    <n v="600"/>
    <b v="1"/>
    <m/>
  </r>
  <r>
    <d v="2025-09-11T15:10:11"/>
    <x v="141"/>
    <x v="182"/>
    <x v="3"/>
    <n v="1"/>
    <n v="55"/>
    <s v="Bank"/>
    <x v="6"/>
    <n v="55"/>
    <n v="30"/>
    <b v="1"/>
    <m/>
  </r>
  <r>
    <d v="2025-09-11T15:09:28"/>
    <x v="141"/>
    <x v="157"/>
    <x v="2"/>
    <n v="4"/>
    <n v="200"/>
    <s v="Bank"/>
    <x v="6"/>
    <n v="200"/>
    <n v="120"/>
    <b v="1"/>
    <m/>
  </r>
  <r>
    <d v="2025-09-11T15:09:03"/>
    <x v="141"/>
    <x v="172"/>
    <x v="3"/>
    <n v="2"/>
    <n v="110"/>
    <s v="Bank"/>
    <x v="6"/>
    <n v="110"/>
    <n v="60"/>
    <b v="1"/>
    <m/>
  </r>
  <r>
    <d v="2025-09-11T15:08:31"/>
    <x v="141"/>
    <x v="37"/>
    <x v="3"/>
    <n v="6"/>
    <n v="330"/>
    <s v="Bank"/>
    <x v="6"/>
    <n v="330"/>
    <n v="180"/>
    <b v="1"/>
    <m/>
  </r>
  <r>
    <d v="2025-09-11T15:07:38"/>
    <x v="141"/>
    <x v="152"/>
    <x v="2"/>
    <n v="1"/>
    <n v="50"/>
    <s v="Bank"/>
    <x v="6"/>
    <n v="50"/>
    <n v="30"/>
    <b v="1"/>
    <m/>
  </r>
  <r>
    <d v="2025-09-10T17:33:03"/>
    <x v="142"/>
    <x v="41"/>
    <x v="5"/>
    <n v="20"/>
    <n v="1200"/>
    <s v="Bank"/>
    <x v="6"/>
    <n v="1200"/>
    <n v="600"/>
    <b v="1"/>
    <m/>
  </r>
  <r>
    <d v="2025-09-10T06:58:02"/>
    <x v="142"/>
    <x v="65"/>
    <x v="2"/>
    <n v="2"/>
    <n v="100"/>
    <s v="Bank"/>
    <x v="6"/>
    <n v="100"/>
    <n v="60"/>
    <b v="1"/>
    <m/>
  </r>
  <r>
    <d v="2025-09-10T06:57:41"/>
    <x v="142"/>
    <x v="125"/>
    <x v="5"/>
    <n v="1"/>
    <n v="60"/>
    <s v="Bank"/>
    <x v="6"/>
    <n v="60"/>
    <n v="30"/>
    <b v="1"/>
    <m/>
  </r>
  <r>
    <d v="2025-09-10T17:32:39"/>
    <x v="143"/>
    <x v="43"/>
    <x v="5"/>
    <n v="3"/>
    <n v="180"/>
    <s v="Bank "/>
    <x v="6"/>
    <n v="180"/>
    <n v="90"/>
    <b v="1"/>
    <m/>
  </r>
  <r>
    <d v="2025-09-10T06:57:18"/>
    <x v="143"/>
    <x v="183"/>
    <x v="4"/>
    <n v="2"/>
    <n v="130"/>
    <s v="Bank"/>
    <x v="6"/>
    <n v="130"/>
    <n v="60"/>
    <b v="1"/>
    <m/>
  </r>
  <r>
    <d v="2025-09-10T02:06:00"/>
    <x v="143"/>
    <x v="32"/>
    <x v="4"/>
    <n v="6"/>
    <n v="390"/>
    <s v="Bank"/>
    <x v="6"/>
    <n v="390"/>
    <n v="180"/>
    <b v="1"/>
    <m/>
  </r>
  <r>
    <d v="2025-09-09T19:23:53"/>
    <x v="143"/>
    <x v="44"/>
    <x v="4"/>
    <n v="2"/>
    <n v="130"/>
    <s v="Bank"/>
    <x v="6"/>
    <n v="130"/>
    <n v="60"/>
    <b v="1"/>
    <m/>
  </r>
  <r>
    <d v="2025-09-09T12:52:55"/>
    <x v="143"/>
    <x v="184"/>
    <x v="5"/>
    <n v="5"/>
    <n v="300"/>
    <s v="Bank"/>
    <x v="6"/>
    <n v="300"/>
    <n v="150"/>
    <b v="1"/>
    <m/>
  </r>
  <r>
    <d v="2025-09-09T12:52:35"/>
    <x v="143"/>
    <x v="184"/>
    <x v="2"/>
    <n v="10"/>
    <n v="500"/>
    <s v="Bank"/>
    <x v="6"/>
    <n v="500"/>
    <n v="300"/>
    <b v="1"/>
    <m/>
  </r>
  <r>
    <d v="2025-09-09T12:52:02"/>
    <x v="143"/>
    <x v="184"/>
    <x v="1"/>
    <n v="10"/>
    <n v="450"/>
    <s v="Bank"/>
    <x v="6"/>
    <n v="450"/>
    <n v="300"/>
    <b v="1"/>
    <m/>
  </r>
  <r>
    <d v="2025-09-09T12:51:21"/>
    <x v="143"/>
    <x v="41"/>
    <x v="3"/>
    <n v="40"/>
    <n v="2200"/>
    <s v="Bank"/>
    <x v="6"/>
    <n v="2200"/>
    <n v="1200"/>
    <b v="1"/>
    <m/>
  </r>
  <r>
    <d v="2025-09-09T02:56:41"/>
    <x v="144"/>
    <x v="185"/>
    <x v="2"/>
    <n v="10"/>
    <n v="500"/>
    <s v="Bank"/>
    <x v="6"/>
    <n v="500"/>
    <n v="300"/>
    <b v="1"/>
    <m/>
  </r>
  <r>
    <d v="2025-09-09T02:56:07"/>
    <x v="144"/>
    <x v="25"/>
    <x v="5"/>
    <n v="1"/>
    <n v="60"/>
    <s v="Bank"/>
    <x v="6"/>
    <n v="60"/>
    <n v="30"/>
    <b v="1"/>
    <m/>
  </r>
  <r>
    <d v="2025-09-08T06:07:27"/>
    <x v="145"/>
    <x v="152"/>
    <x v="2"/>
    <n v="3"/>
    <n v="150"/>
    <s v="Bank"/>
    <x v="6"/>
    <n v="150"/>
    <n v="90"/>
    <b v="1"/>
    <m/>
  </r>
  <r>
    <d v="2025-09-08T06:06:56"/>
    <x v="145"/>
    <x v="76"/>
    <x v="2"/>
    <n v="5"/>
    <n v="250"/>
    <s v="Bank"/>
    <x v="6"/>
    <n v="250"/>
    <n v="150"/>
    <b v="1"/>
    <m/>
  </r>
  <r>
    <d v="2025-09-08T06:06:38"/>
    <x v="145"/>
    <x v="128"/>
    <x v="2"/>
    <n v="1"/>
    <n v="50"/>
    <s v="Bank"/>
    <x v="6"/>
    <n v="50"/>
    <n v="30"/>
    <b v="1"/>
    <m/>
  </r>
  <r>
    <d v="2025-09-08T06:06:12"/>
    <x v="145"/>
    <x v="57"/>
    <x v="5"/>
    <n v="1"/>
    <n v="60"/>
    <s v="Bank "/>
    <x v="6"/>
    <n v="60"/>
    <n v="30"/>
    <b v="1"/>
    <m/>
  </r>
  <r>
    <d v="2025-09-07T16:51:17"/>
    <x v="145"/>
    <x v="32"/>
    <x v="5"/>
    <n v="3"/>
    <n v="180"/>
    <s v="Bank"/>
    <x v="6"/>
    <n v="180"/>
    <n v="90"/>
    <b v="1"/>
    <n v="3130"/>
  </r>
  <r>
    <d v="2025-09-07T16:49:44"/>
    <x v="145"/>
    <x v="55"/>
    <x v="5"/>
    <n v="15"/>
    <n v="900"/>
    <s v="Bank"/>
    <x v="6"/>
    <n v="900"/>
    <n v="450"/>
    <b v="1"/>
    <m/>
  </r>
  <r>
    <d v="2025-09-07T16:49:15"/>
    <x v="145"/>
    <x v="44"/>
    <x v="5"/>
    <n v="3"/>
    <n v="180"/>
    <s v="Bank"/>
    <x v="6"/>
    <n v="180"/>
    <n v="90"/>
    <b v="1"/>
    <m/>
  </r>
  <r>
    <d v="2025-09-07T15:15:13"/>
    <x v="145"/>
    <x v="186"/>
    <x v="4"/>
    <n v="1"/>
    <n v="65"/>
    <s v="Bank"/>
    <x v="6"/>
    <n v="65"/>
    <n v="30"/>
    <b v="1"/>
    <m/>
  </r>
  <r>
    <d v="2025-09-07T16:50:10"/>
    <x v="145"/>
    <x v="40"/>
    <x v="1"/>
    <n v="10"/>
    <n v="450"/>
    <s v="Bank"/>
    <x v="6"/>
    <n v="450"/>
    <n v="300"/>
    <b v="1"/>
    <m/>
  </r>
  <r>
    <d v="2025-09-07T01:17:44"/>
    <x v="146"/>
    <x v="121"/>
    <x v="4"/>
    <n v="1"/>
    <n v="65"/>
    <s v="Bank"/>
    <x v="6"/>
    <n v="65"/>
    <n v="30"/>
    <b v="1"/>
    <m/>
  </r>
  <r>
    <d v="2025-09-07T01:18:24"/>
    <x v="146"/>
    <x v="56"/>
    <x v="4"/>
    <n v="2"/>
    <n v="130"/>
    <s v="Bank"/>
    <x v="6"/>
    <n v="130"/>
    <n v="60"/>
    <b v="1"/>
    <m/>
  </r>
  <r>
    <d v="2025-09-07T01:17:18"/>
    <x v="146"/>
    <x v="62"/>
    <x v="4"/>
    <n v="2"/>
    <n v="130"/>
    <s v="Bank"/>
    <x v="6"/>
    <n v="130"/>
    <n v="60"/>
    <b v="1"/>
    <m/>
  </r>
  <r>
    <d v="2025-09-07T01:16:54"/>
    <x v="146"/>
    <x v="17"/>
    <x v="5"/>
    <n v="5"/>
    <n v="300"/>
    <s v="Bank"/>
    <x v="6"/>
    <n v="300"/>
    <n v="150"/>
    <b v="1"/>
    <m/>
  </r>
  <r>
    <d v="2025-09-07T01:19:33"/>
    <x v="146"/>
    <x v="131"/>
    <x v="3"/>
    <n v="4"/>
    <n v="220"/>
    <s v="Bank"/>
    <x v="6"/>
    <n v="220"/>
    <n v="120"/>
    <b v="1"/>
    <m/>
  </r>
  <r>
    <d v="2025-09-05T20:12:26"/>
    <x v="147"/>
    <x v="42"/>
    <x v="5"/>
    <n v="20"/>
    <n v="1200"/>
    <s v="Bank"/>
    <x v="6"/>
    <n v="1200"/>
    <n v="600"/>
    <b v="1"/>
    <n v="24017"/>
  </r>
  <r>
    <d v="2025-09-05T20:11:49"/>
    <x v="147"/>
    <x v="42"/>
    <x v="3"/>
    <n v="20"/>
    <n v="1100"/>
    <s v="Bank"/>
    <x v="6"/>
    <n v="1100"/>
    <n v="600"/>
    <b v="1"/>
    <m/>
  </r>
  <r>
    <d v="2025-09-05T13:17:04"/>
    <x v="147"/>
    <x v="139"/>
    <x v="4"/>
    <n v="2"/>
    <n v="130"/>
    <s v="Bank"/>
    <x v="6"/>
    <n v="130"/>
    <n v="60"/>
    <b v="1"/>
    <m/>
  </r>
  <r>
    <d v="2025-09-05T08:29:48"/>
    <x v="147"/>
    <x v="187"/>
    <x v="4"/>
    <n v="1"/>
    <n v="65"/>
    <s v="Bank"/>
    <x v="6"/>
    <n v="65"/>
    <n v="30"/>
    <b v="1"/>
    <m/>
  </r>
  <r>
    <d v="2025-09-05T06:00:06"/>
    <x v="147"/>
    <x v="188"/>
    <x v="4"/>
    <n v="4"/>
    <n v="260"/>
    <s v="Bank"/>
    <x v="6"/>
    <n v="260"/>
    <n v="120"/>
    <b v="1"/>
    <m/>
  </r>
  <r>
    <d v="2025-09-05T05:41:23"/>
    <x v="148"/>
    <x v="25"/>
    <x v="4"/>
    <n v="1"/>
    <n v="65"/>
    <s v="Bank"/>
    <x v="6"/>
    <n v="65"/>
    <n v="30"/>
    <b v="1"/>
    <m/>
  </r>
  <r>
    <d v="2025-09-04T14:18:11"/>
    <x v="148"/>
    <x v="125"/>
    <x v="5"/>
    <n v="2"/>
    <n v="120"/>
    <s v="Bank"/>
    <x v="6"/>
    <n v="120"/>
    <n v="60"/>
    <b v="1"/>
    <m/>
  </r>
  <r>
    <d v="2025-09-04T14:17:46"/>
    <x v="148"/>
    <x v="37"/>
    <x v="3"/>
    <n v="8"/>
    <n v="440"/>
    <s v="Bank"/>
    <x v="6"/>
    <n v="440"/>
    <n v="240"/>
    <b v="1"/>
    <m/>
  </r>
  <r>
    <d v="2025-09-04T14:16:36"/>
    <x v="148"/>
    <x v="28"/>
    <x v="2"/>
    <n v="1"/>
    <n v="50"/>
    <s v="Bank"/>
    <x v="6"/>
    <n v="50"/>
    <n v="30"/>
    <b v="1"/>
    <m/>
  </r>
  <r>
    <d v="2025-09-04T14:16:07"/>
    <x v="148"/>
    <x v="172"/>
    <x v="3"/>
    <n v="2"/>
    <n v="110"/>
    <s v="Bank"/>
    <x v="6"/>
    <n v="110"/>
    <n v="60"/>
    <b v="1"/>
    <m/>
  </r>
  <r>
    <d v="2025-09-04T14:13:14"/>
    <x v="148"/>
    <x v="99"/>
    <x v="1"/>
    <n v="5"/>
    <n v="225"/>
    <s v="Bank"/>
    <x v="6"/>
    <n v="225"/>
    <n v="150"/>
    <b v="1"/>
    <m/>
  </r>
  <r>
    <d v="2025-09-03T05:25:02"/>
    <x v="149"/>
    <x v="151"/>
    <x v="2"/>
    <n v="2"/>
    <n v="100"/>
    <s v="Bank "/>
    <x v="6"/>
    <n v="100"/>
    <n v="60"/>
    <b v="1"/>
    <n v="2923"/>
  </r>
  <r>
    <d v="2025-09-03T03:35:40"/>
    <x v="150"/>
    <x v="30"/>
    <x v="2"/>
    <n v="4"/>
    <n v="200"/>
    <s v="Bank"/>
    <x v="6"/>
    <n v="200"/>
    <n v="120"/>
    <b v="1"/>
    <m/>
  </r>
  <r>
    <d v="2025-09-03T03:34:55"/>
    <x v="150"/>
    <x v="151"/>
    <x v="2"/>
    <n v="1"/>
    <n v="50"/>
    <s v="Bank"/>
    <x v="6"/>
    <n v="50"/>
    <n v="30"/>
    <b v="1"/>
    <m/>
  </r>
  <r>
    <d v="2025-09-03T03:34:28"/>
    <x v="150"/>
    <x v="76"/>
    <x v="2"/>
    <n v="3"/>
    <n v="150"/>
    <s v="Bank"/>
    <x v="6"/>
    <n v="150"/>
    <n v="90"/>
    <b v="1"/>
    <m/>
  </r>
  <r>
    <d v="2025-09-03T03:34:04"/>
    <x v="150"/>
    <x v="189"/>
    <x v="2"/>
    <n v="2"/>
    <n v="100"/>
    <s v="Bank"/>
    <x v="6"/>
    <n v="100"/>
    <n v="60"/>
    <b v="1"/>
    <m/>
  </r>
  <r>
    <d v="2025-09-03T03:32:49"/>
    <x v="150"/>
    <x v="139"/>
    <x v="5"/>
    <n v="4"/>
    <n v="240"/>
    <s v="Bank"/>
    <x v="6"/>
    <n v="240"/>
    <n v="120"/>
    <b v="1"/>
    <m/>
  </r>
  <r>
    <d v="2025-09-03T01:42:21"/>
    <x v="150"/>
    <x v="43"/>
    <x v="5"/>
    <n v="5"/>
    <n v="300"/>
    <s v="Bank"/>
    <x v="6"/>
    <n v="300"/>
    <n v="150"/>
    <b v="1"/>
    <m/>
  </r>
  <r>
    <d v="2025-09-02T15:32:10"/>
    <x v="150"/>
    <x v="44"/>
    <x v="5"/>
    <n v="2"/>
    <n v="120"/>
    <s v="Bank "/>
    <x v="6"/>
    <n v="120"/>
    <n v="60"/>
    <b v="1"/>
    <m/>
  </r>
  <r>
    <d v="2025-09-02T15:31:23"/>
    <x v="150"/>
    <x v="55"/>
    <x v="5"/>
    <n v="11"/>
    <n v="660"/>
    <s v="Bank"/>
    <x v="6"/>
    <n v="660"/>
    <n v="330"/>
    <b v="1"/>
    <m/>
  </r>
  <r>
    <d v="2025-09-02T14:34:22"/>
    <x v="150"/>
    <x v="190"/>
    <x v="5"/>
    <n v="5"/>
    <n v="300"/>
    <s v="Bank "/>
    <x v="6"/>
    <n v="300"/>
    <n v="150"/>
    <b v="1"/>
    <m/>
  </r>
  <r>
    <d v="2025-09-02T10:36:11"/>
    <x v="150"/>
    <x v="191"/>
    <x v="5"/>
    <n v="5"/>
    <n v="300"/>
    <s v="Bank "/>
    <x v="6"/>
    <n v="300"/>
    <n v="150"/>
    <b v="1"/>
    <m/>
  </r>
  <r>
    <d v="2025-09-02T10:35:30"/>
    <x v="150"/>
    <x v="192"/>
    <x v="3"/>
    <n v="5"/>
    <n v="275"/>
    <s v="Bank"/>
    <x v="6"/>
    <n v="275"/>
    <n v="150"/>
    <b v="1"/>
    <m/>
  </r>
  <r>
    <d v="2025-09-02T10:33:34"/>
    <x v="150"/>
    <x v="193"/>
    <x v="5"/>
    <n v="2"/>
    <n v="120"/>
    <s v="Bank"/>
    <x v="6"/>
    <n v="120"/>
    <n v="60"/>
    <b v="1"/>
    <m/>
  </r>
  <r>
    <d v="2025-09-02T10:32:45"/>
    <x v="150"/>
    <x v="36"/>
    <x v="2"/>
    <n v="10"/>
    <n v="500"/>
    <s v="Bank"/>
    <x v="6"/>
    <n v="500"/>
    <n v="300"/>
    <b v="1"/>
    <m/>
  </r>
  <r>
    <d v="2025-09-02T10:32:22"/>
    <x v="150"/>
    <x v="77"/>
    <x v="5"/>
    <n v="4"/>
    <n v="240"/>
    <s v="Bank"/>
    <x v="6"/>
    <n v="240"/>
    <n v="120"/>
    <b v="1"/>
    <m/>
  </r>
  <r>
    <d v="2025-09-02T06:15:44"/>
    <x v="150"/>
    <x v="39"/>
    <x v="7"/>
    <n v="10"/>
    <n v="530"/>
    <s v="Bank"/>
    <x v="6"/>
    <n v="530"/>
    <n v="300"/>
    <b v="1"/>
    <m/>
  </r>
  <r>
    <d v="2025-09-02T06:14:41"/>
    <x v="150"/>
    <x v="39"/>
    <x v="2"/>
    <n v="50"/>
    <n v="2500"/>
    <s v="Bank"/>
    <x v="6"/>
    <n v="2500"/>
    <n v="1500"/>
    <b v="1"/>
    <m/>
  </r>
  <r>
    <d v="2025-09-01T12:59:34"/>
    <x v="151"/>
    <x v="77"/>
    <x v="1"/>
    <n v="2"/>
    <n v="90"/>
    <s v="Bank"/>
    <x v="6"/>
    <n v="90"/>
    <n v="60"/>
    <b v="1"/>
    <m/>
  </r>
  <r>
    <d v="2025-09-01T12:21:47"/>
    <x v="151"/>
    <x v="41"/>
    <x v="5"/>
    <n v="40"/>
    <n v="2400"/>
    <s v="Bank"/>
    <x v="6"/>
    <n v="2400"/>
    <n v="1200"/>
    <b v="1"/>
    <m/>
  </r>
  <r>
    <d v="2025-09-01T12:18:36"/>
    <x v="151"/>
    <x v="41"/>
    <x v="3"/>
    <n v="30"/>
    <n v="1650"/>
    <s v="Bank"/>
    <x v="6"/>
    <n v="1650"/>
    <n v="900"/>
    <b v="1"/>
    <m/>
  </r>
  <r>
    <d v="2025-09-01T12:16:38"/>
    <x v="151"/>
    <x v="75"/>
    <x v="3"/>
    <n v="1"/>
    <n v="55"/>
    <s v="Bank"/>
    <x v="6"/>
    <n v="55"/>
    <n v="30"/>
    <b v="1"/>
    <m/>
  </r>
  <r>
    <d v="2025-09-01T12:15:36"/>
    <x v="151"/>
    <x v="32"/>
    <x v="5"/>
    <n v="2"/>
    <n v="120"/>
    <s v="Bank"/>
    <x v="6"/>
    <n v="120"/>
    <n v="60"/>
    <b v="1"/>
    <m/>
  </r>
  <r>
    <d v="2025-09-01T12:44:24"/>
    <x v="151"/>
    <x v="194"/>
    <x v="13"/>
    <n v="30"/>
    <n v="1710"/>
    <s v="Bank"/>
    <x v="6"/>
    <n v="1710"/>
    <n v="900"/>
    <b v="1"/>
    <m/>
  </r>
  <r>
    <d v="2025-09-01T12:39:13"/>
    <x v="151"/>
    <x v="194"/>
    <x v="7"/>
    <n v="60"/>
    <n v="3180"/>
    <s v="Bank"/>
    <x v="6"/>
    <n v="3180"/>
    <n v="1800"/>
    <b v="1"/>
    <m/>
  </r>
  <r>
    <d v="2025-09-01T12:29:16"/>
    <x v="151"/>
    <x v="194"/>
    <x v="1"/>
    <n v="15"/>
    <n v="675"/>
    <s v="Bank"/>
    <x v="6"/>
    <n v="675"/>
    <n v="450"/>
    <b v="1"/>
    <m/>
  </r>
  <r>
    <d v="2025-08-31T18:49:44"/>
    <x v="152"/>
    <x v="40"/>
    <x v="1"/>
    <n v="10"/>
    <n v="450"/>
    <s v="Bank "/>
    <x v="7"/>
    <n v="450"/>
    <n v="300"/>
    <b v="1"/>
    <m/>
  </r>
  <r>
    <d v="2025-08-31T18:54:35"/>
    <x v="152"/>
    <x v="43"/>
    <x v="4"/>
    <n v="3"/>
    <n v="195"/>
    <s v="Bank"/>
    <x v="7"/>
    <n v="195"/>
    <n v="90"/>
    <b v="1"/>
    <m/>
  </r>
  <r>
    <d v="2025-08-31T18:48:30"/>
    <x v="152"/>
    <x v="195"/>
    <x v="4"/>
    <n v="5"/>
    <n v="325"/>
    <s v="Bank"/>
    <x v="7"/>
    <n v="325"/>
    <n v="150"/>
    <b v="1"/>
    <m/>
  </r>
  <r>
    <d v="2025-08-31T18:47:34"/>
    <x v="152"/>
    <x v="195"/>
    <x v="14"/>
    <n v="10"/>
    <n v="580"/>
    <s v="Bank"/>
    <x v="7"/>
    <n v="580"/>
    <n v="300"/>
    <b v="1"/>
    <m/>
  </r>
  <r>
    <d v="2025-08-31T18:45:28"/>
    <x v="152"/>
    <x v="195"/>
    <x v="7"/>
    <n v="10"/>
    <n v="530"/>
    <s v="Bank"/>
    <x v="7"/>
    <n v="530"/>
    <n v="300"/>
    <b v="1"/>
    <m/>
  </r>
  <r>
    <d v="2025-08-31T18:44:15"/>
    <x v="152"/>
    <x v="15"/>
    <x v="3"/>
    <n v="10"/>
    <n v="550"/>
    <s v="Bank"/>
    <x v="7"/>
    <n v="550"/>
    <n v="300"/>
    <b v="1"/>
    <m/>
  </r>
  <r>
    <d v="2025-08-31T18:18:34"/>
    <x v="152"/>
    <x v="81"/>
    <x v="5"/>
    <n v="2"/>
    <n v="120"/>
    <s v="Bank"/>
    <x v="7"/>
    <n v="120"/>
    <n v="60"/>
    <b v="1"/>
    <m/>
  </r>
  <r>
    <d v="2025-08-31T18:17:49"/>
    <x v="152"/>
    <x v="81"/>
    <x v="4"/>
    <n v="5"/>
    <n v="325"/>
    <s v="Bank"/>
    <x v="7"/>
    <n v="325"/>
    <n v="150"/>
    <b v="1"/>
    <m/>
  </r>
  <r>
    <d v="2025-08-31T18:16:07"/>
    <x v="152"/>
    <x v="196"/>
    <x v="4"/>
    <n v="3"/>
    <n v="195"/>
    <s v="Bank"/>
    <x v="7"/>
    <n v="195"/>
    <n v="90"/>
    <b v="1"/>
    <m/>
  </r>
  <r>
    <d v="2025-08-31T08:53:02"/>
    <x v="152"/>
    <x v="65"/>
    <x v="2"/>
    <n v="2"/>
    <n v="100"/>
    <s v="Bank"/>
    <x v="7"/>
    <n v="100"/>
    <n v="60"/>
    <b v="1"/>
    <m/>
  </r>
  <r>
    <d v="2025-08-31T04:08:00"/>
    <x v="153"/>
    <x v="151"/>
    <x v="2"/>
    <n v="2"/>
    <n v="100"/>
    <s v="Bank"/>
    <x v="7"/>
    <n v="100"/>
    <n v="60"/>
    <b v="1"/>
    <m/>
  </r>
  <r>
    <d v="2025-08-31T04:05:20"/>
    <x v="153"/>
    <x v="2"/>
    <x v="5"/>
    <n v="6"/>
    <n v="360"/>
    <s v="Bank"/>
    <x v="7"/>
    <n v="360"/>
    <n v="180"/>
    <b v="1"/>
    <m/>
  </r>
  <r>
    <d v="2025-08-31T04:03:37"/>
    <x v="153"/>
    <x v="37"/>
    <x v="3"/>
    <n v="6"/>
    <n v="330"/>
    <s v="Bank"/>
    <x v="7"/>
    <n v="330"/>
    <n v="180"/>
    <b v="1"/>
    <m/>
  </r>
  <r>
    <d v="2025-08-30T13:36:13"/>
    <x v="153"/>
    <x v="2"/>
    <x v="5"/>
    <n v="2"/>
    <n v="120"/>
    <s v="Bank"/>
    <x v="7"/>
    <n v="120"/>
    <n v="60"/>
    <b v="1"/>
    <m/>
  </r>
  <r>
    <d v="2025-08-30T04:09:20"/>
    <x v="154"/>
    <x v="196"/>
    <x v="4"/>
    <n v="5"/>
    <n v="325"/>
    <s v="Bank"/>
    <x v="7"/>
    <n v="325"/>
    <n v="150"/>
    <b v="1"/>
    <m/>
  </r>
  <r>
    <d v="2025-08-30T04:01:00"/>
    <x v="154"/>
    <x v="197"/>
    <x v="4"/>
    <n v="4"/>
    <n v="260"/>
    <s v="Bank"/>
    <x v="7"/>
    <n v="260"/>
    <n v="120"/>
    <b v="1"/>
    <m/>
  </r>
  <r>
    <d v="2025-08-30T04:00:02"/>
    <x v="154"/>
    <x v="2"/>
    <x v="5"/>
    <n v="2"/>
    <n v="120"/>
    <s v="Bank"/>
    <x v="7"/>
    <n v="120"/>
    <n v="60"/>
    <b v="1"/>
    <m/>
  </r>
  <r>
    <d v="2025-08-30T03:59:43"/>
    <x v="154"/>
    <x v="25"/>
    <x v="4"/>
    <n v="3"/>
    <n v="195"/>
    <s v="Bank"/>
    <x v="7"/>
    <n v="195"/>
    <n v="90"/>
    <b v="1"/>
    <m/>
  </r>
  <r>
    <d v="2025-08-30T03:58:45"/>
    <x v="154"/>
    <x v="151"/>
    <x v="2"/>
    <n v="1"/>
    <n v="50"/>
    <s v="Bank"/>
    <x v="7"/>
    <n v="50"/>
    <n v="30"/>
    <b v="1"/>
    <m/>
  </r>
  <r>
    <d v="2025-08-29T06:46:11"/>
    <x v="154"/>
    <x v="151"/>
    <x v="2"/>
    <n v="3"/>
    <n v="150"/>
    <s v="Bank"/>
    <x v="7"/>
    <n v="150"/>
    <n v="90"/>
    <b v="1"/>
    <m/>
  </r>
  <r>
    <d v="2025-08-28T23:58:15"/>
    <x v="155"/>
    <x v="2"/>
    <x v="2"/>
    <n v="2"/>
    <n v="100"/>
    <s v="Bank"/>
    <x v="7"/>
    <n v="100"/>
    <n v="60"/>
    <b v="1"/>
    <m/>
  </r>
  <r>
    <d v="2025-08-28T23:57:21"/>
    <x v="155"/>
    <x v="198"/>
    <x v="4"/>
    <n v="2"/>
    <n v="130"/>
    <s v="Bank"/>
    <x v="7"/>
    <n v="130"/>
    <n v="60"/>
    <b v="1"/>
    <m/>
  </r>
  <r>
    <d v="2025-08-28T14:38:58"/>
    <x v="155"/>
    <x v="199"/>
    <x v="1"/>
    <n v="3"/>
    <n v="135"/>
    <s v="Bank"/>
    <x v="7"/>
    <n v="135"/>
    <n v="90"/>
    <b v="1"/>
    <m/>
  </r>
  <r>
    <d v="2025-08-28T14:32:21"/>
    <x v="155"/>
    <x v="76"/>
    <x v="2"/>
    <n v="2"/>
    <n v="100"/>
    <s v="Bank"/>
    <x v="7"/>
    <n v="100"/>
    <n v="60"/>
    <b v="1"/>
    <m/>
  </r>
  <r>
    <d v="2025-08-28T14:32:04"/>
    <x v="155"/>
    <x v="199"/>
    <x v="3"/>
    <n v="4"/>
    <n v="220"/>
    <s v="Bank"/>
    <x v="7"/>
    <n v="220"/>
    <n v="120"/>
    <b v="1"/>
    <m/>
  </r>
  <r>
    <d v="2025-08-28T14:30:56"/>
    <x v="155"/>
    <x v="200"/>
    <x v="4"/>
    <n v="3"/>
    <n v="195"/>
    <s v="Bank"/>
    <x v="7"/>
    <n v="195"/>
    <n v="90"/>
    <b v="1"/>
    <m/>
  </r>
  <r>
    <d v="2025-08-28T05:38:41"/>
    <x v="155"/>
    <x v="28"/>
    <x v="2"/>
    <n v="1"/>
    <n v="50"/>
    <s v="Bank"/>
    <x v="7"/>
    <n v="50"/>
    <n v="30"/>
    <b v="1"/>
    <m/>
  </r>
  <r>
    <d v="2025-08-28T03:28:24"/>
    <x v="155"/>
    <x v="65"/>
    <x v="2"/>
    <n v="2"/>
    <n v="100"/>
    <s v="Bank"/>
    <x v="7"/>
    <n v="100"/>
    <n v="60"/>
    <b v="1"/>
    <m/>
  </r>
  <r>
    <d v="2025-08-27T15:48:31"/>
    <x v="156"/>
    <x v="76"/>
    <x v="2"/>
    <n v="2"/>
    <n v="100"/>
    <s v="Bank"/>
    <x v="7"/>
    <n v="100"/>
    <n v="60"/>
    <b v="1"/>
    <m/>
  </r>
  <r>
    <d v="2025-08-27T15:48:10"/>
    <x v="156"/>
    <x v="201"/>
    <x v="2"/>
    <n v="2"/>
    <n v="100"/>
    <s v="Bank"/>
    <x v="7"/>
    <n v="100"/>
    <n v="60"/>
    <b v="1"/>
    <m/>
  </r>
  <r>
    <d v="2025-08-26T19:25:53"/>
    <x v="157"/>
    <x v="202"/>
    <x v="2"/>
    <n v="1"/>
    <n v="50"/>
    <s v="Bank "/>
    <x v="7"/>
    <n v="50"/>
    <n v="30"/>
    <b v="1"/>
    <m/>
  </r>
  <r>
    <d v="2025-08-26T19:25:21"/>
    <x v="157"/>
    <x v="57"/>
    <x v="2"/>
    <n v="2"/>
    <n v="100"/>
    <s v="Bank"/>
    <x v="7"/>
    <n v="100"/>
    <n v="60"/>
    <b v="1"/>
    <m/>
  </r>
  <r>
    <d v="2025-08-26T13:19:57"/>
    <x v="157"/>
    <x v="203"/>
    <x v="5"/>
    <n v="5"/>
    <n v="300"/>
    <s v="Bank"/>
    <x v="7"/>
    <n v="300"/>
    <n v="150"/>
    <b v="1"/>
    <n v="14115"/>
  </r>
  <r>
    <d v="2025-08-26T12:20:01"/>
    <x v="157"/>
    <x v="41"/>
    <x v="5"/>
    <n v="40"/>
    <n v="2400"/>
    <s v="Bank"/>
    <x v="7"/>
    <n v="2400"/>
    <n v="1200"/>
    <b v="1"/>
    <m/>
  </r>
  <r>
    <d v="2025-08-26T12:19:31"/>
    <x v="157"/>
    <x v="41"/>
    <x v="3"/>
    <n v="15"/>
    <n v="825"/>
    <s v="Bank"/>
    <x v="7"/>
    <n v="825"/>
    <n v="450"/>
    <b v="1"/>
    <m/>
  </r>
  <r>
    <d v="2025-08-26T12:15:44"/>
    <x v="157"/>
    <x v="32"/>
    <x v="4"/>
    <n v="10"/>
    <n v="650"/>
    <s v="Bank"/>
    <x v="7"/>
    <n v="650"/>
    <n v="300"/>
    <b v="1"/>
    <m/>
  </r>
  <r>
    <d v="2025-08-26T12:14:44"/>
    <x v="157"/>
    <x v="32"/>
    <x v="5"/>
    <n v="2"/>
    <n v="120"/>
    <s v="Bank"/>
    <x v="7"/>
    <n v="120"/>
    <n v="60"/>
    <b v="1"/>
    <m/>
  </r>
  <r>
    <d v="2025-08-26T06:37:33"/>
    <x v="157"/>
    <x v="39"/>
    <x v="7"/>
    <n v="20"/>
    <n v="1060"/>
    <s v="Bank"/>
    <x v="7"/>
    <n v="1060"/>
    <n v="600"/>
    <b v="1"/>
    <m/>
  </r>
  <r>
    <d v="2025-08-26T06:36:28"/>
    <x v="157"/>
    <x v="39"/>
    <x v="2"/>
    <n v="30"/>
    <n v="1500"/>
    <s v="Bqnk"/>
    <x v="7"/>
    <n v="1500"/>
    <n v="900"/>
    <b v="1"/>
    <m/>
  </r>
  <r>
    <d v="2025-08-26T06:35:31"/>
    <x v="157"/>
    <x v="204"/>
    <x v="2"/>
    <n v="10"/>
    <n v="500"/>
    <s v="Bank"/>
    <x v="7"/>
    <n v="500"/>
    <n v="300"/>
    <b v="1"/>
    <m/>
  </r>
  <r>
    <d v="2025-08-26T06:34:06"/>
    <x v="158"/>
    <x v="94"/>
    <x v="2"/>
    <n v="1"/>
    <n v="50"/>
    <s v="Bank"/>
    <x v="7"/>
    <n v="50"/>
    <n v="30"/>
    <b v="1"/>
    <m/>
  </r>
  <r>
    <d v="2025-08-25T15:17:57"/>
    <x v="158"/>
    <x v="205"/>
    <x v="4"/>
    <n v="3"/>
    <n v="195"/>
    <s v="Bank"/>
    <x v="7"/>
    <n v="195"/>
    <n v="90"/>
    <b v="1"/>
    <m/>
  </r>
  <r>
    <d v="2025-08-25T15:17:15"/>
    <x v="158"/>
    <x v="206"/>
    <x v="4"/>
    <n v="2"/>
    <n v="130"/>
    <s v="Bank"/>
    <x v="7"/>
    <n v="130"/>
    <n v="60"/>
    <b v="1"/>
    <m/>
  </r>
  <r>
    <d v="2025-08-25T12:43:22"/>
    <x v="158"/>
    <x v="176"/>
    <x v="3"/>
    <n v="2"/>
    <n v="110"/>
    <s v="Bank "/>
    <x v="7"/>
    <n v="110"/>
    <n v="60"/>
    <b v="1"/>
    <m/>
  </r>
  <r>
    <d v="2025-08-24T20:57:00"/>
    <x v="159"/>
    <x v="82"/>
    <x v="4"/>
    <n v="3"/>
    <n v="195"/>
    <s v="Bank"/>
    <x v="7"/>
    <n v="195"/>
    <n v="90"/>
    <b v="1"/>
    <m/>
  </r>
  <r>
    <d v="2025-08-24T20:55:11"/>
    <x v="159"/>
    <x v="207"/>
    <x v="3"/>
    <n v="5"/>
    <n v="275"/>
    <s v="Bank"/>
    <x v="7"/>
    <n v="275"/>
    <n v="150"/>
    <b v="1"/>
    <m/>
  </r>
  <r>
    <d v="2025-08-24T13:52:07"/>
    <x v="159"/>
    <x v="55"/>
    <x v="5"/>
    <n v="10"/>
    <n v="600"/>
    <s v="Bank"/>
    <x v="7"/>
    <n v="600"/>
    <n v="300"/>
    <b v="1"/>
    <m/>
  </r>
  <r>
    <d v="2025-08-24T13:51:47"/>
    <x v="159"/>
    <x v="131"/>
    <x v="5"/>
    <n v="5"/>
    <n v="300"/>
    <s v="Bank"/>
    <x v="7"/>
    <n v="300"/>
    <n v="150"/>
    <b v="1"/>
    <m/>
  </r>
  <r>
    <d v="2025-08-23T16:18:05"/>
    <x v="160"/>
    <x v="37"/>
    <x v="3"/>
    <n v="5"/>
    <n v="275"/>
    <s v="Bank"/>
    <x v="7"/>
    <n v="275"/>
    <n v="150"/>
    <b v="1"/>
    <m/>
  </r>
  <r>
    <d v="2025-08-23T16:17:42"/>
    <x v="160"/>
    <x v="46"/>
    <x v="4"/>
    <n v="1"/>
    <n v="65"/>
    <s v="Bank"/>
    <x v="7"/>
    <n v="65"/>
    <n v="30"/>
    <b v="1"/>
    <m/>
  </r>
  <r>
    <d v="2025-08-23T14:41:10"/>
    <x v="160"/>
    <x v="132"/>
    <x v="3"/>
    <n v="2"/>
    <n v="110"/>
    <s v="Bank"/>
    <x v="7"/>
    <n v="110"/>
    <n v="60"/>
    <b v="1"/>
    <m/>
  </r>
  <r>
    <d v="2025-08-23T09:17:36"/>
    <x v="160"/>
    <x v="183"/>
    <x v="4"/>
    <n v="3"/>
    <n v="195"/>
    <s v="Bank"/>
    <x v="7"/>
    <n v="195"/>
    <n v="90"/>
    <b v="1"/>
    <m/>
  </r>
  <r>
    <d v="2025-08-22T17:21:46"/>
    <x v="161"/>
    <x v="125"/>
    <x v="5"/>
    <n v="2"/>
    <n v="120"/>
    <s v="Bank"/>
    <x v="7"/>
    <n v="120"/>
    <n v="60"/>
    <b v="1"/>
    <m/>
  </r>
  <r>
    <d v="2025-08-22T04:03:19"/>
    <x v="162"/>
    <x v="208"/>
    <x v="2"/>
    <n v="3"/>
    <n v="150"/>
    <s v="Bank"/>
    <x v="7"/>
    <n v="150"/>
    <n v="90"/>
    <b v="1"/>
    <m/>
  </r>
  <r>
    <d v="2025-08-21T14:39:02"/>
    <x v="162"/>
    <x v="132"/>
    <x v="3"/>
    <n v="2"/>
    <n v="110"/>
    <s v="Bank"/>
    <x v="7"/>
    <n v="110"/>
    <n v="60"/>
    <b v="1"/>
    <m/>
  </r>
  <r>
    <d v="2025-08-21T13:56:26"/>
    <x v="162"/>
    <x v="28"/>
    <x v="2"/>
    <n v="1"/>
    <n v="50"/>
    <s v="Bank"/>
    <x v="7"/>
    <n v="50"/>
    <n v="30"/>
    <b v="1"/>
    <n v="10166"/>
  </r>
  <r>
    <d v="2025-08-21T04:12:11"/>
    <x v="163"/>
    <x v="65"/>
    <x v="2"/>
    <n v="2"/>
    <n v="100"/>
    <s v="Bank"/>
    <x v="7"/>
    <n v="100"/>
    <n v="60"/>
    <b v="1"/>
    <m/>
  </r>
  <r>
    <d v="2025-08-21T04:11:43"/>
    <x v="163"/>
    <x v="27"/>
    <x v="4"/>
    <n v="1"/>
    <n v="65"/>
    <s v="Bank"/>
    <x v="7"/>
    <n v="65"/>
    <n v="30"/>
    <b v="1"/>
    <m/>
  </r>
  <r>
    <d v="2025-08-19T21:06:40"/>
    <x v="164"/>
    <x v="43"/>
    <x v="4"/>
    <n v="2"/>
    <n v="130"/>
    <s v="Bank "/>
    <x v="7"/>
    <n v="130"/>
    <n v="60"/>
    <b v="1"/>
    <m/>
  </r>
  <r>
    <d v="2025-08-19T20:25:07"/>
    <x v="164"/>
    <x v="41"/>
    <x v="3"/>
    <n v="14"/>
    <n v="770"/>
    <s v="Bank"/>
    <x v="7"/>
    <n v="770"/>
    <n v="420"/>
    <b v="1"/>
    <m/>
  </r>
  <r>
    <d v="2025-08-19T20:22:44"/>
    <x v="164"/>
    <x v="41"/>
    <x v="5"/>
    <n v="40"/>
    <n v="2400"/>
    <s v="Bank"/>
    <x v="7"/>
    <n v="2400"/>
    <n v="1200"/>
    <b v="1"/>
    <m/>
  </r>
  <r>
    <d v="2025-08-19T15:15:10"/>
    <x v="164"/>
    <x v="114"/>
    <x v="4"/>
    <n v="1"/>
    <n v="65"/>
    <s v="Bank"/>
    <x v="7"/>
    <n v="65"/>
    <n v="30"/>
    <b v="1"/>
    <m/>
  </r>
  <r>
    <d v="2025-08-19T11:35:41"/>
    <x v="164"/>
    <x v="42"/>
    <x v="5"/>
    <n v="20"/>
    <n v="1200"/>
    <s v="Bank"/>
    <x v="7"/>
    <n v="1200"/>
    <n v="600"/>
    <b v="1"/>
    <m/>
  </r>
  <r>
    <d v="2025-08-19T11:34:03"/>
    <x v="164"/>
    <x v="42"/>
    <x v="3"/>
    <n v="10"/>
    <n v="550"/>
    <s v="Bank"/>
    <x v="7"/>
    <n v="550"/>
    <n v="300"/>
    <b v="1"/>
    <m/>
  </r>
  <r>
    <d v="2025-08-19T09:51:31"/>
    <x v="164"/>
    <x v="209"/>
    <x v="3"/>
    <n v="1"/>
    <n v="55"/>
    <s v="Bank"/>
    <x v="7"/>
    <n v="55"/>
    <n v="30"/>
    <b v="1"/>
    <m/>
  </r>
  <r>
    <d v="2025-08-19T05:56:16"/>
    <x v="164"/>
    <x v="39"/>
    <x v="7"/>
    <n v="20"/>
    <n v="1060"/>
    <s v="Bank "/>
    <x v="7"/>
    <n v="1060"/>
    <n v="600"/>
    <b v="1"/>
    <m/>
  </r>
  <r>
    <d v="2025-08-19T05:55:24"/>
    <x v="164"/>
    <x v="39"/>
    <x v="2"/>
    <n v="10"/>
    <n v="500"/>
    <s v="Bank"/>
    <x v="7"/>
    <n v="500"/>
    <n v="300"/>
    <b v="1"/>
    <m/>
  </r>
  <r>
    <d v="2025-08-18T14:12:06"/>
    <x v="165"/>
    <x v="132"/>
    <x v="3"/>
    <n v="2"/>
    <n v="110"/>
    <s v="Bank"/>
    <x v="7"/>
    <n v="110"/>
    <n v="60"/>
    <b v="1"/>
    <m/>
  </r>
  <r>
    <d v="2025-08-18T14:10:53"/>
    <x v="165"/>
    <x v="210"/>
    <x v="2"/>
    <n v="5"/>
    <n v="250"/>
    <s v="Bank"/>
    <x v="7"/>
    <n v="250"/>
    <n v="150"/>
    <b v="1"/>
    <m/>
  </r>
  <r>
    <d v="2025-08-18T14:08:29"/>
    <x v="165"/>
    <x v="125"/>
    <x v="5"/>
    <n v="2"/>
    <n v="120"/>
    <s v="Bank "/>
    <x v="7"/>
    <n v="120"/>
    <n v="60"/>
    <b v="1"/>
    <m/>
  </r>
  <r>
    <d v="2025-08-18T08:26:20"/>
    <x v="165"/>
    <x v="99"/>
    <x v="1"/>
    <n v="6"/>
    <n v="270"/>
    <s v="Bank "/>
    <x v="7"/>
    <n v="270"/>
    <n v="180"/>
    <b v="1"/>
    <m/>
  </r>
  <r>
    <d v="2025-08-18T08:25:24"/>
    <x v="166"/>
    <x v="211"/>
    <x v="4"/>
    <n v="3"/>
    <n v="195"/>
    <s v="Bank"/>
    <x v="7"/>
    <n v="195"/>
    <n v="90"/>
    <b v="1"/>
    <m/>
  </r>
  <r>
    <d v="2025-08-18T04:02:18"/>
    <x v="166"/>
    <x v="51"/>
    <x v="7"/>
    <n v="10"/>
    <n v="530"/>
    <s v="Bank"/>
    <x v="7"/>
    <n v="530"/>
    <n v="300"/>
    <b v="1"/>
    <m/>
  </r>
  <r>
    <d v="2025-08-18T04:01:45"/>
    <x v="166"/>
    <x v="54"/>
    <x v="3"/>
    <n v="8"/>
    <n v="440"/>
    <s v="Bank "/>
    <x v="7"/>
    <n v="440"/>
    <n v="240"/>
    <b v="1"/>
    <m/>
  </r>
  <r>
    <d v="2025-08-17T16:45:16"/>
    <x v="166"/>
    <x v="43"/>
    <x v="5"/>
    <n v="8"/>
    <n v="480"/>
    <s v="Bank"/>
    <x v="7"/>
    <n v="480"/>
    <n v="240"/>
    <b v="1"/>
    <m/>
  </r>
  <r>
    <d v="2025-08-17T16:44:52"/>
    <x v="166"/>
    <x v="63"/>
    <x v="4"/>
    <n v="1"/>
    <n v="65"/>
    <s v="Bank"/>
    <x v="7"/>
    <n v="65"/>
    <n v="30"/>
    <b v="1"/>
    <m/>
  </r>
  <r>
    <d v="2025-08-17T14:05:11"/>
    <x v="166"/>
    <x v="31"/>
    <x v="4"/>
    <n v="1"/>
    <n v="65"/>
    <s v="Bank"/>
    <x v="7"/>
    <n v="65"/>
    <n v="30"/>
    <b v="1"/>
    <m/>
  </r>
  <r>
    <d v="2025-08-17T14:04:43"/>
    <x v="166"/>
    <x v="55"/>
    <x v="4"/>
    <n v="3"/>
    <n v="195"/>
    <s v="Bank"/>
    <x v="7"/>
    <n v="195"/>
    <n v="90"/>
    <b v="1"/>
    <m/>
  </r>
  <r>
    <d v="2025-08-17T14:04:16"/>
    <x v="166"/>
    <x v="55"/>
    <x v="5"/>
    <n v="10"/>
    <n v="600"/>
    <s v="Bank"/>
    <x v="7"/>
    <n v="600"/>
    <n v="300"/>
    <b v="1"/>
    <m/>
  </r>
  <r>
    <d v="2025-08-17T14:03:39"/>
    <x v="166"/>
    <x v="44"/>
    <x v="4"/>
    <n v="2"/>
    <n v="130"/>
    <s v="Bank"/>
    <x v="7"/>
    <n v="130"/>
    <n v="60"/>
    <b v="1"/>
    <m/>
  </r>
  <r>
    <d v="2025-08-17T14:02:59"/>
    <x v="166"/>
    <x v="212"/>
    <x v="4"/>
    <n v="4"/>
    <n v="260"/>
    <s v="Bank"/>
    <x v="7"/>
    <n v="260"/>
    <n v="120"/>
    <b v="1"/>
    <m/>
  </r>
  <r>
    <d v="2025-08-17T14:02:23"/>
    <x v="166"/>
    <x v="213"/>
    <x v="2"/>
    <n v="5"/>
    <n v="250"/>
    <s v="Bank "/>
    <x v="7"/>
    <n v="250"/>
    <n v="150"/>
    <b v="1"/>
    <m/>
  </r>
  <r>
    <d v="2025-08-17T14:01:46"/>
    <x v="166"/>
    <x v="17"/>
    <x v="4"/>
    <n v="2"/>
    <n v="130"/>
    <s v="Bank"/>
    <x v="7"/>
    <n v="130"/>
    <n v="60"/>
    <b v="1"/>
    <m/>
  </r>
  <r>
    <d v="2025-08-17T14:01:19"/>
    <x v="166"/>
    <x v="171"/>
    <x v="4"/>
    <n v="1"/>
    <n v="65"/>
    <s v="Bank"/>
    <x v="7"/>
    <n v="65"/>
    <n v="30"/>
    <b v="1"/>
    <m/>
  </r>
  <r>
    <d v="2025-08-17T14:00:51"/>
    <x v="166"/>
    <x v="214"/>
    <x v="5"/>
    <n v="2"/>
    <n v="120"/>
    <s v="Bank"/>
    <x v="7"/>
    <n v="120"/>
    <n v="60"/>
    <b v="1"/>
    <m/>
  </r>
  <r>
    <d v="2025-08-16T19:00:27"/>
    <x v="167"/>
    <x v="151"/>
    <x v="5"/>
    <n v="1"/>
    <n v="60"/>
    <s v="Bank "/>
    <x v="7"/>
    <n v="60"/>
    <n v="30"/>
    <b v="1"/>
    <m/>
  </r>
  <r>
    <d v="2025-08-16T18:59:35"/>
    <x v="167"/>
    <x v="215"/>
    <x v="3"/>
    <n v="2"/>
    <n v="110"/>
    <s v="Bank"/>
    <x v="7"/>
    <n v="110"/>
    <n v="60"/>
    <b v="1"/>
    <m/>
  </r>
  <r>
    <d v="2025-08-16T18:58:41"/>
    <x v="167"/>
    <x v="180"/>
    <x v="1"/>
    <n v="20"/>
    <n v="900"/>
    <s v="Bank "/>
    <x v="7"/>
    <n v="900"/>
    <n v="600"/>
    <b v="1"/>
    <m/>
  </r>
  <r>
    <d v="2025-08-15T22:35:50"/>
    <x v="168"/>
    <x v="216"/>
    <x v="2"/>
    <n v="2"/>
    <n v="100"/>
    <s v="Bank"/>
    <x v="7"/>
    <n v="100"/>
    <n v="60"/>
    <b v="1"/>
    <m/>
  </r>
  <r>
    <d v="2025-08-15T22:35:29"/>
    <x v="168"/>
    <x v="25"/>
    <x v="5"/>
    <n v="1"/>
    <n v="60"/>
    <s v="Bank"/>
    <x v="7"/>
    <n v="60"/>
    <n v="30"/>
    <b v="1"/>
    <m/>
  </r>
  <r>
    <d v="2025-08-14T06:01:44"/>
    <x v="169"/>
    <x v="125"/>
    <x v="5"/>
    <n v="2"/>
    <n v="120"/>
    <s v="Bank"/>
    <x v="7"/>
    <n v="120"/>
    <n v="60"/>
    <b v="1"/>
    <n v="3040"/>
  </r>
  <r>
    <d v="2025-08-13T14:31:17"/>
    <x v="170"/>
    <x v="169"/>
    <x v="5"/>
    <n v="1"/>
    <n v="60"/>
    <s v="Bank "/>
    <x v="7"/>
    <n v="60"/>
    <n v="30"/>
    <b v="1"/>
    <m/>
  </r>
  <r>
    <d v="2025-08-13T14:30:27"/>
    <x v="170"/>
    <x v="37"/>
    <x v="5"/>
    <n v="2"/>
    <n v="120"/>
    <s v="Bank"/>
    <x v="7"/>
    <n v="120"/>
    <n v="60"/>
    <b v="1"/>
    <m/>
  </r>
  <r>
    <d v="2025-08-13T14:29:09"/>
    <x v="170"/>
    <x v="37"/>
    <x v="3"/>
    <n v="5"/>
    <n v="275"/>
    <s v="Bank"/>
    <x v="7"/>
    <n v="275"/>
    <n v="150"/>
    <b v="1"/>
    <m/>
  </r>
  <r>
    <d v="2025-08-13T12:42:46"/>
    <x v="170"/>
    <x v="188"/>
    <x v="5"/>
    <n v="5"/>
    <n v="300"/>
    <s v="Bank"/>
    <x v="7"/>
    <n v="300"/>
    <n v="150"/>
    <b v="1"/>
    <m/>
  </r>
  <r>
    <d v="2025-08-13T12:41:54"/>
    <x v="170"/>
    <x v="128"/>
    <x v="2"/>
    <n v="1"/>
    <n v="50"/>
    <s v="Bank "/>
    <x v="7"/>
    <n v="50"/>
    <n v="30"/>
    <b v="1"/>
    <m/>
  </r>
  <r>
    <d v="2025-08-13T12:41:33"/>
    <x v="170"/>
    <x v="151"/>
    <x v="2"/>
    <n v="2"/>
    <n v="100"/>
    <s v="Bank"/>
    <x v="7"/>
    <n v="100"/>
    <n v="60"/>
    <b v="1"/>
    <m/>
  </r>
  <r>
    <d v="2025-08-13T02:41:39"/>
    <x v="171"/>
    <x v="55"/>
    <x v="5"/>
    <n v="7"/>
    <n v="420"/>
    <s v="Bank "/>
    <x v="7"/>
    <n v="420"/>
    <n v="210"/>
    <b v="1"/>
    <m/>
  </r>
  <r>
    <d v="2025-08-13T02:04:04"/>
    <x v="171"/>
    <x v="32"/>
    <x v="4"/>
    <n v="2"/>
    <n v="130"/>
    <s v="Bank"/>
    <x v="7"/>
    <n v="130"/>
    <n v="60"/>
    <b v="1"/>
    <m/>
  </r>
  <r>
    <d v="2025-08-13T02:03:43"/>
    <x v="171"/>
    <x v="32"/>
    <x v="5"/>
    <n v="2"/>
    <n v="120"/>
    <s v="Bank"/>
    <x v="7"/>
    <n v="120"/>
    <n v="60"/>
    <b v="1"/>
    <m/>
  </r>
  <r>
    <d v="2025-08-12T14:08:55"/>
    <x v="171"/>
    <x v="217"/>
    <x v="4"/>
    <n v="1"/>
    <n v="65"/>
    <s v="Bank"/>
    <x v="7"/>
    <n v="65"/>
    <n v="30"/>
    <b v="1"/>
    <m/>
  </r>
  <r>
    <d v="2025-08-12T13:44:51"/>
    <x v="171"/>
    <x v="2"/>
    <x v="5"/>
    <n v="1"/>
    <n v="60"/>
    <s v="Bank"/>
    <x v="7"/>
    <n v="60"/>
    <n v="30"/>
    <b v="1"/>
    <m/>
  </r>
  <r>
    <d v="2025-08-12T12:44:42"/>
    <x v="171"/>
    <x v="118"/>
    <x v="5"/>
    <n v="1"/>
    <n v="60"/>
    <s v="Bank"/>
    <x v="7"/>
    <n v="60"/>
    <n v="30"/>
    <b v="1"/>
    <m/>
  </r>
  <r>
    <d v="2025-08-12T12:43:32"/>
    <x v="171"/>
    <x v="2"/>
    <x v="5"/>
    <n v="1"/>
    <n v="60"/>
    <s v="Bank"/>
    <x v="7"/>
    <n v="60"/>
    <n v="30"/>
    <b v="1"/>
    <m/>
  </r>
  <r>
    <d v="2025-08-12T12:43:07"/>
    <x v="171"/>
    <x v="41"/>
    <x v="5"/>
    <n v="25"/>
    <n v="1500"/>
    <s v="Bank "/>
    <x v="7"/>
    <n v="1500"/>
    <n v="750"/>
    <b v="1"/>
    <m/>
  </r>
  <r>
    <d v="2025-08-12T12:35:54"/>
    <x v="171"/>
    <x v="41"/>
    <x v="3"/>
    <n v="10"/>
    <n v="550"/>
    <s v="Bank"/>
    <x v="7"/>
    <n v="550"/>
    <n v="300"/>
    <b v="1"/>
    <m/>
  </r>
  <r>
    <d v="2025-08-12T12:35:08"/>
    <x v="171"/>
    <x v="39"/>
    <x v="7"/>
    <n v="20"/>
    <n v="1060"/>
    <s v="Bank"/>
    <x v="7"/>
    <n v="1060"/>
    <n v="600"/>
    <b v="1"/>
    <m/>
  </r>
  <r>
    <d v="2025-08-12T12:34:07"/>
    <x v="171"/>
    <x v="39"/>
    <x v="2"/>
    <n v="30"/>
    <n v="1500"/>
    <s v="Bank"/>
    <x v="7"/>
    <n v="1500"/>
    <n v="900"/>
    <b v="1"/>
    <n v="2664"/>
  </r>
  <r>
    <d v="2025-08-12T10:05:17"/>
    <x v="171"/>
    <x v="218"/>
    <x v="2"/>
    <n v="12"/>
    <n v="600"/>
    <s v="Bank"/>
    <x v="7"/>
    <n v="600"/>
    <n v="360"/>
    <b v="1"/>
    <m/>
  </r>
  <r>
    <d v="2025-08-11T12:00:20"/>
    <x v="172"/>
    <x v="65"/>
    <x v="2"/>
    <n v="5"/>
    <n v="250"/>
    <s v="Bank"/>
    <x v="7"/>
    <n v="250"/>
    <n v="150"/>
    <b v="1"/>
    <n v="6095"/>
  </r>
  <r>
    <d v="2025-08-10T16:48:54"/>
    <x v="173"/>
    <x v="57"/>
    <x v="4"/>
    <n v="4"/>
    <n v="260"/>
    <s v="Bank"/>
    <x v="7"/>
    <n v="260"/>
    <n v="120"/>
    <b v="1"/>
    <m/>
  </r>
  <r>
    <d v="2025-08-10T09:06:08"/>
    <x v="173"/>
    <x v="114"/>
    <x v="4"/>
    <n v="1"/>
    <n v="65"/>
    <s v="Bank"/>
    <x v="7"/>
    <n v="65"/>
    <n v="30"/>
    <b v="1"/>
    <m/>
  </r>
  <r>
    <d v="2025-08-10T09:05:41"/>
    <x v="173"/>
    <x v="219"/>
    <x v="4"/>
    <n v="1"/>
    <n v="65"/>
    <s v="Bank"/>
    <x v="7"/>
    <n v="65"/>
    <n v="30"/>
    <b v="1"/>
    <m/>
  </r>
  <r>
    <d v="2025-08-10T08:46:01"/>
    <x v="173"/>
    <x v="17"/>
    <x v="4"/>
    <n v="3"/>
    <n v="195"/>
    <s v="Bank"/>
    <x v="7"/>
    <n v="195"/>
    <n v="90"/>
    <b v="1"/>
    <m/>
  </r>
  <r>
    <d v="2025-08-10T08:44:44"/>
    <x v="173"/>
    <x v="220"/>
    <x v="5"/>
    <n v="5"/>
    <n v="300"/>
    <s v="Bank "/>
    <x v="7"/>
    <n v="300"/>
    <n v="150"/>
    <b v="1"/>
    <m/>
  </r>
  <r>
    <d v="2025-08-10T08:42:59"/>
    <x v="173"/>
    <x v="216"/>
    <x v="5"/>
    <n v="4"/>
    <n v="240"/>
    <s v="Bank "/>
    <x v="7"/>
    <n v="240"/>
    <n v="120"/>
    <b v="1"/>
    <m/>
  </r>
  <r>
    <d v="2025-08-08T18:05:24"/>
    <x v="174"/>
    <x v="203"/>
    <x v="5"/>
    <n v="5"/>
    <n v="300"/>
    <s v="Bank"/>
    <x v="7"/>
    <n v="300"/>
    <n v="150"/>
    <b v="1"/>
    <m/>
  </r>
  <r>
    <d v="2025-08-08T18:04:36"/>
    <x v="174"/>
    <x v="54"/>
    <x v="3"/>
    <n v="10"/>
    <n v="550"/>
    <s v="Bank "/>
    <x v="7"/>
    <n v="550"/>
    <n v="300"/>
    <b v="1"/>
    <m/>
  </r>
  <r>
    <d v="2025-08-08T16:33:58"/>
    <x v="174"/>
    <x v="3"/>
    <x v="4"/>
    <n v="2"/>
    <n v="130"/>
    <s v="Bank"/>
    <x v="7"/>
    <n v="130"/>
    <n v="60"/>
    <b v="1"/>
    <m/>
  </r>
  <r>
    <d v="2025-08-08T16:05:02"/>
    <x v="174"/>
    <x v="15"/>
    <x v="5"/>
    <n v="10"/>
    <n v="600"/>
    <s v="Bank"/>
    <x v="7"/>
    <n v="600"/>
    <n v="300"/>
    <b v="1"/>
    <m/>
  </r>
  <r>
    <d v="2025-08-08T16:03:10"/>
    <x v="174"/>
    <x v="63"/>
    <x v="4"/>
    <n v="1"/>
    <n v="65"/>
    <s v="Bank"/>
    <x v="7"/>
    <n v="65"/>
    <n v="30"/>
    <b v="1"/>
    <m/>
  </r>
  <r>
    <d v="2025-08-08T16:01:10"/>
    <x v="174"/>
    <x v="221"/>
    <x v="4"/>
    <n v="2"/>
    <n v="130"/>
    <s v="Bank"/>
    <x v="7"/>
    <n v="130"/>
    <n v="60"/>
    <b v="1"/>
    <m/>
  </r>
  <r>
    <d v="2025-08-08T15:45:24"/>
    <x v="174"/>
    <x v="27"/>
    <x v="5"/>
    <n v="1"/>
    <n v="60"/>
    <s v="Bank "/>
    <x v="7"/>
    <n v="60"/>
    <n v="30"/>
    <b v="1"/>
    <m/>
  </r>
  <r>
    <d v="2025-08-08T15:44:32"/>
    <x v="174"/>
    <x v="39"/>
    <x v="2"/>
    <n v="10"/>
    <n v="500"/>
    <s v="Bank "/>
    <x v="7"/>
    <n v="500"/>
    <n v="300"/>
    <b v="1"/>
    <m/>
  </r>
  <r>
    <d v="2025-08-08T15:43:22"/>
    <x v="174"/>
    <x v="39"/>
    <x v="7"/>
    <n v="15"/>
    <n v="795"/>
    <s v="Bank"/>
    <x v="7"/>
    <n v="795"/>
    <n v="450"/>
    <b v="1"/>
    <m/>
  </r>
  <r>
    <d v="2025-08-08T16:03:56"/>
    <x v="174"/>
    <x v="40"/>
    <x v="1"/>
    <n v="10"/>
    <n v="450"/>
    <s v="Bank"/>
    <x v="7"/>
    <n v="450"/>
    <n v="300"/>
    <b v="1"/>
    <m/>
  </r>
  <r>
    <d v="2025-08-07T15:00:58"/>
    <x v="175"/>
    <x v="222"/>
    <x v="4"/>
    <n v="1"/>
    <n v="65"/>
    <s v="Bank "/>
    <x v="7"/>
    <n v="65"/>
    <n v="30"/>
    <b v="1"/>
    <m/>
  </r>
  <r>
    <d v="2025-08-07T14:59:18"/>
    <x v="175"/>
    <x v="132"/>
    <x v="3"/>
    <n v="3"/>
    <n v="165"/>
    <s v="Bank "/>
    <x v="7"/>
    <n v="165"/>
    <n v="90"/>
    <b v="1"/>
    <m/>
  </r>
  <r>
    <d v="2025-08-07T14:57:45"/>
    <x v="175"/>
    <x v="125"/>
    <x v="5"/>
    <n v="2"/>
    <n v="120"/>
    <s v="Bank"/>
    <x v="7"/>
    <n v="120"/>
    <n v="60"/>
    <b v="1"/>
    <m/>
  </r>
  <r>
    <d v="2025-08-07T14:56:58"/>
    <x v="175"/>
    <x v="223"/>
    <x v="3"/>
    <n v="2"/>
    <n v="110"/>
    <s v="Bank"/>
    <x v="7"/>
    <n v="110"/>
    <n v="60"/>
    <b v="1"/>
    <m/>
  </r>
  <r>
    <d v="2025-08-06T17:15:51"/>
    <x v="176"/>
    <x v="28"/>
    <x v="5"/>
    <n v="1"/>
    <n v="60"/>
    <s v="Bank"/>
    <x v="7"/>
    <n v="60"/>
    <n v="30"/>
    <b v="1"/>
    <m/>
  </r>
  <r>
    <d v="2025-08-06T05:54:40"/>
    <x v="176"/>
    <x v="65"/>
    <x v="2"/>
    <n v="2"/>
    <n v="100"/>
    <s v="Bank"/>
    <x v="7"/>
    <n v="100"/>
    <n v="60"/>
    <b v="1"/>
    <m/>
  </r>
  <r>
    <d v="2025-08-06T05:53:40"/>
    <x v="176"/>
    <x v="224"/>
    <x v="3"/>
    <n v="2"/>
    <n v="110"/>
    <s v="Bank"/>
    <x v="7"/>
    <n v="110"/>
    <n v="60"/>
    <b v="1"/>
    <m/>
  </r>
  <r>
    <d v="2025-08-05T16:59:20"/>
    <x v="177"/>
    <x v="183"/>
    <x v="4"/>
    <n v="3"/>
    <n v="195"/>
    <s v="Bank"/>
    <x v="7"/>
    <n v="195"/>
    <n v="90"/>
    <b v="1"/>
    <m/>
  </r>
  <r>
    <d v="2025-08-05T16:58:10"/>
    <x v="177"/>
    <x v="225"/>
    <x v="4"/>
    <n v="1"/>
    <n v="65"/>
    <s v="Bank "/>
    <x v="7"/>
    <n v="65"/>
    <n v="30"/>
    <b v="1"/>
    <m/>
  </r>
  <r>
    <d v="2025-08-05T13:44:59"/>
    <x v="177"/>
    <x v="44"/>
    <x v="4"/>
    <n v="2"/>
    <n v="130"/>
    <s v="Bank"/>
    <x v="7"/>
    <n v="130"/>
    <n v="60"/>
    <b v="1"/>
    <m/>
  </r>
  <r>
    <d v="2025-08-05T13:44:05"/>
    <x v="177"/>
    <x v="41"/>
    <x v="5"/>
    <n v="10"/>
    <n v="600"/>
    <s v="Bank"/>
    <x v="7"/>
    <n v="600"/>
    <n v="300"/>
    <b v="1"/>
    <m/>
  </r>
  <r>
    <d v="2025-08-05T13:43:41"/>
    <x v="177"/>
    <x v="41"/>
    <x v="3"/>
    <n v="20"/>
    <n v="1100"/>
    <s v="Bank"/>
    <x v="7"/>
    <n v="1100"/>
    <n v="600"/>
    <b v="1"/>
    <m/>
  </r>
  <r>
    <d v="2025-08-05T08:34:38"/>
    <x v="177"/>
    <x v="51"/>
    <x v="4"/>
    <n v="2"/>
    <n v="130"/>
    <s v="Bank"/>
    <x v="7"/>
    <n v="130"/>
    <n v="60"/>
    <b v="1"/>
    <m/>
  </r>
  <r>
    <d v="2025-08-05T08:34:07"/>
    <x v="177"/>
    <x v="51"/>
    <x v="7"/>
    <n v="10"/>
    <n v="530"/>
    <s v="Bank"/>
    <x v="7"/>
    <n v="530"/>
    <n v="300"/>
    <b v="1"/>
    <m/>
  </r>
  <r>
    <d v="2025-08-05T08:33:30"/>
    <x v="177"/>
    <x v="51"/>
    <x v="2"/>
    <n v="10"/>
    <n v="500"/>
    <s v="Bank"/>
    <x v="7"/>
    <n v="500"/>
    <n v="300"/>
    <b v="1"/>
    <m/>
  </r>
  <r>
    <d v="2025-08-05T16:57:01"/>
    <x v="177"/>
    <x v="120"/>
    <x v="2"/>
    <n v="3"/>
    <n v="150"/>
    <s v="Bank "/>
    <x v="7"/>
    <n v="150"/>
    <n v="90"/>
    <b v="1"/>
    <m/>
  </r>
  <r>
    <d v="2025-08-05T08:32:30"/>
    <x v="178"/>
    <x v="43"/>
    <x v="5"/>
    <n v="5"/>
    <n v="300"/>
    <s v="Bank"/>
    <x v="7"/>
    <n v="300"/>
    <n v="150"/>
    <b v="1"/>
    <m/>
  </r>
  <r>
    <d v="2025-08-04T13:47:40"/>
    <x v="178"/>
    <x v="139"/>
    <x v="4"/>
    <n v="5"/>
    <n v="325"/>
    <s v="Bank"/>
    <x v="7"/>
    <n v="325"/>
    <n v="150"/>
    <b v="1"/>
    <m/>
  </r>
  <r>
    <d v="2025-08-04T04:13:24"/>
    <x v="178"/>
    <x v="226"/>
    <x v="2"/>
    <n v="5"/>
    <n v="250"/>
    <s v="Bank"/>
    <x v="7"/>
    <n v="250"/>
    <n v="150"/>
    <b v="1"/>
    <n v="17425"/>
  </r>
  <r>
    <d v="2025-08-04T04:12:55"/>
    <x v="179"/>
    <x v="55"/>
    <x v="4"/>
    <n v="5"/>
    <n v="325"/>
    <s v="Bank"/>
    <x v="7"/>
    <n v="325"/>
    <n v="150"/>
    <b v="1"/>
    <m/>
  </r>
  <r>
    <d v="2025-08-04T04:12:02"/>
    <x v="179"/>
    <x v="55"/>
    <x v="5"/>
    <n v="10"/>
    <n v="600"/>
    <s v="Bank"/>
    <x v="7"/>
    <n v="600"/>
    <n v="300"/>
    <b v="1"/>
    <m/>
  </r>
  <r>
    <d v="2025-08-04T02:35:41"/>
    <x v="179"/>
    <x v="2"/>
    <x v="4"/>
    <n v="2"/>
    <n v="130"/>
    <s v="Bank"/>
    <x v="7"/>
    <n v="130"/>
    <n v="60"/>
    <b v="1"/>
    <m/>
  </r>
  <r>
    <d v="2025-08-03T07:15:57"/>
    <x v="179"/>
    <x v="39"/>
    <x v="2"/>
    <n v="11"/>
    <n v="550"/>
    <s v="Bank"/>
    <x v="7"/>
    <n v="550"/>
    <n v="330"/>
    <b v="1"/>
    <m/>
  </r>
  <r>
    <d v="2025-08-03T07:15:34"/>
    <x v="179"/>
    <x v="39"/>
    <x v="7"/>
    <n v="15"/>
    <n v="795"/>
    <s v="Bank"/>
    <x v="7"/>
    <n v="795"/>
    <n v="450"/>
    <b v="1"/>
    <m/>
  </r>
  <r>
    <d v="2025-08-03T03:11:53"/>
    <x v="179"/>
    <x v="227"/>
    <x v="3"/>
    <n v="3"/>
    <n v="165"/>
    <s v="Bank"/>
    <x v="7"/>
    <n v="165"/>
    <n v="90"/>
    <b v="1"/>
    <m/>
  </r>
  <r>
    <d v="2025-08-03T07:16:25"/>
    <x v="179"/>
    <x v="131"/>
    <x v="5"/>
    <n v="5"/>
    <n v="300"/>
    <s v="Bank"/>
    <x v="7"/>
    <n v="300"/>
    <n v="150"/>
    <b v="1"/>
    <m/>
  </r>
  <r>
    <d v="2025-08-03T03:11:10"/>
    <x v="180"/>
    <x v="15"/>
    <x v="7"/>
    <n v="10"/>
    <n v="530"/>
    <s v="Bank"/>
    <x v="7"/>
    <n v="530"/>
    <n v="300"/>
    <b v="1"/>
    <m/>
  </r>
  <r>
    <d v="2025-08-01T10:42:22"/>
    <x v="180"/>
    <x v="37"/>
    <x v="5"/>
    <n v="5"/>
    <n v="300"/>
    <s v="Bank"/>
    <x v="7"/>
    <n v="300"/>
    <n v="150"/>
    <b v="1"/>
    <m/>
  </r>
  <r>
    <d v="2025-08-01T10:42:01"/>
    <x v="180"/>
    <x v="37"/>
    <x v="3"/>
    <n v="6"/>
    <n v="330"/>
    <s v="Bank"/>
    <x v="7"/>
    <n v="330"/>
    <n v="180"/>
    <b v="1"/>
    <m/>
  </r>
  <r>
    <d v="2025-08-01T10:41:31"/>
    <x v="180"/>
    <x v="228"/>
    <x v="3"/>
    <n v="20"/>
    <n v="1100"/>
    <s v="Bank"/>
    <x v="7"/>
    <n v="1100"/>
    <n v="600"/>
    <b v="1"/>
    <m/>
  </r>
  <r>
    <d v="2025-08-01T10:41:05"/>
    <x v="180"/>
    <x v="229"/>
    <x v="2"/>
    <n v="20"/>
    <n v="1000"/>
    <s v="Bank"/>
    <x v="7"/>
    <n v="1000"/>
    <n v="600"/>
    <b v="1"/>
    <m/>
  </r>
  <r>
    <d v="2025-08-01T10:40:38"/>
    <x v="180"/>
    <x v="228"/>
    <x v="1"/>
    <n v="10"/>
    <n v="450"/>
    <s v="Bank"/>
    <x v="7"/>
    <n v="450"/>
    <n v="300"/>
    <b v="1"/>
    <m/>
  </r>
  <r>
    <d v="2025-08-01T17:57:03"/>
    <x v="180"/>
    <x v="194"/>
    <x v="3"/>
    <n v="30"/>
    <n v="1650"/>
    <s v="Bank"/>
    <x v="7"/>
    <n v="1650"/>
    <n v="900"/>
    <b v="1"/>
    <m/>
  </r>
  <r>
    <d v="2025-08-01T17:54:55"/>
    <x v="180"/>
    <x v="194"/>
    <x v="2"/>
    <n v="10"/>
    <n v="500"/>
    <s v="Bank"/>
    <x v="7"/>
    <n v="500"/>
    <n v="300"/>
    <b v="1"/>
    <m/>
  </r>
  <r>
    <d v="2025-07-31T06:25:02"/>
    <x v="181"/>
    <x v="125"/>
    <x v="5"/>
    <n v="1"/>
    <n v="60"/>
    <s v="Bank"/>
    <x v="8"/>
    <n v="60"/>
    <n v="30"/>
    <b v="1"/>
    <m/>
  </r>
  <r>
    <d v="2025-07-30T14:15:41"/>
    <x v="182"/>
    <x v="27"/>
    <x v="4"/>
    <n v="6"/>
    <n v="390"/>
    <s v="Bank"/>
    <x v="8"/>
    <n v="390"/>
    <n v="180"/>
    <b v="1"/>
    <m/>
  </r>
  <r>
    <d v="2025-07-30T14:23:42"/>
    <x v="183"/>
    <x v="41"/>
    <x v="5"/>
    <n v="10"/>
    <n v="600"/>
    <s v="Bank"/>
    <x v="8"/>
    <n v="600"/>
    <n v="300"/>
    <b v="1"/>
    <m/>
  </r>
  <r>
    <d v="2025-07-29T12:47:48"/>
    <x v="183"/>
    <x v="32"/>
    <x v="4"/>
    <n v="6"/>
    <n v="390"/>
    <s v="Bank"/>
    <x v="8"/>
    <n v="390"/>
    <n v="180"/>
    <b v="1"/>
    <m/>
  </r>
  <r>
    <d v="2025-07-29T11:47:49"/>
    <x v="183"/>
    <x v="41"/>
    <x v="3"/>
    <n v="25"/>
    <n v="1375"/>
    <s v="Bank "/>
    <x v="8"/>
    <n v="1375"/>
    <n v="750"/>
    <b v="1"/>
    <m/>
  </r>
  <r>
    <d v="2025-07-29T09:57:48"/>
    <x v="183"/>
    <x v="31"/>
    <x v="4"/>
    <n v="3"/>
    <n v="195"/>
    <s v="Bank"/>
    <x v="8"/>
    <n v="195"/>
    <n v="90"/>
    <b v="1"/>
    <m/>
  </r>
  <r>
    <d v="2025-07-29T09:57:24"/>
    <x v="183"/>
    <x v="57"/>
    <x v="4"/>
    <n v="1"/>
    <n v="65"/>
    <s v="Bank "/>
    <x v="8"/>
    <n v="65"/>
    <n v="30"/>
    <b v="1"/>
    <m/>
  </r>
  <r>
    <d v="2025-07-29T07:30:16"/>
    <x v="183"/>
    <x v="39"/>
    <x v="7"/>
    <n v="10"/>
    <n v="530"/>
    <s v="Bank"/>
    <x v="8"/>
    <n v="530"/>
    <n v="300"/>
    <b v="1"/>
    <m/>
  </r>
  <r>
    <d v="2025-07-29T07:28:49"/>
    <x v="183"/>
    <x v="39"/>
    <x v="2"/>
    <n v="15"/>
    <n v="750"/>
    <s v="Bank"/>
    <x v="8"/>
    <n v="750"/>
    <n v="450"/>
    <b v="1"/>
    <m/>
  </r>
  <r>
    <d v="2025-07-29T06:54:54"/>
    <x v="183"/>
    <x v="143"/>
    <x v="2"/>
    <n v="4"/>
    <n v="200"/>
    <s v="Bank"/>
    <x v="8"/>
    <n v="200"/>
    <n v="120"/>
    <b v="1"/>
    <m/>
  </r>
  <r>
    <d v="2025-07-29T06:53:27"/>
    <x v="183"/>
    <x v="65"/>
    <x v="2"/>
    <n v="3"/>
    <n v="150"/>
    <s v="Bank "/>
    <x v="8"/>
    <n v="150"/>
    <n v="90"/>
    <b v="1"/>
    <m/>
  </r>
  <r>
    <d v="2025-07-29T06:48:13"/>
    <x v="184"/>
    <x v="230"/>
    <x v="4"/>
    <n v="2"/>
    <n v="130"/>
    <s v="Bank"/>
    <x v="8"/>
    <n v="130"/>
    <n v="60"/>
    <b v="1"/>
    <m/>
  </r>
  <r>
    <d v="2025-07-28T04:18:44"/>
    <x v="185"/>
    <x v="40"/>
    <x v="1"/>
    <n v="12"/>
    <n v="540"/>
    <s v="Bank"/>
    <x v="8"/>
    <n v="540"/>
    <n v="360"/>
    <b v="1"/>
    <m/>
  </r>
  <r>
    <d v="2025-07-28T07:37:04"/>
    <x v="185"/>
    <x v="226"/>
    <x v="5"/>
    <n v="3"/>
    <n v="180"/>
    <s v="Bank"/>
    <x v="8"/>
    <n v="180"/>
    <n v="90"/>
    <b v="1"/>
    <n v="8232"/>
  </r>
  <r>
    <d v="2025-07-28T04:24:56"/>
    <x v="185"/>
    <x v="51"/>
    <x v="7"/>
    <n v="9"/>
    <n v="477"/>
    <s v="Bank"/>
    <x v="8"/>
    <n v="477"/>
    <n v="270"/>
    <b v="1"/>
    <m/>
  </r>
  <r>
    <d v="2025-07-28T04:24:17"/>
    <x v="185"/>
    <x v="51"/>
    <x v="2"/>
    <n v="9"/>
    <n v="450"/>
    <s v="Bank"/>
    <x v="8"/>
    <n v="450"/>
    <n v="270"/>
    <b v="1"/>
    <m/>
  </r>
  <r>
    <d v="2025-07-28T04:23:52"/>
    <x v="185"/>
    <x v="43"/>
    <x v="4"/>
    <n v="1"/>
    <n v="65"/>
    <s v="Bank"/>
    <x v="8"/>
    <n v="65"/>
    <n v="30"/>
    <b v="1"/>
    <m/>
  </r>
  <r>
    <d v="2025-07-28T04:23:31"/>
    <x v="185"/>
    <x v="43"/>
    <x v="5"/>
    <n v="5"/>
    <n v="300"/>
    <s v="Bank"/>
    <x v="8"/>
    <n v="300"/>
    <n v="150"/>
    <b v="1"/>
    <m/>
  </r>
  <r>
    <d v="2025-07-28T04:22:54"/>
    <x v="185"/>
    <x v="212"/>
    <x v="2"/>
    <n v="2"/>
    <n v="100"/>
    <s v="Bank"/>
    <x v="8"/>
    <n v="100"/>
    <n v="60"/>
    <b v="1"/>
    <m/>
  </r>
  <r>
    <d v="2025-07-28T04:22:35"/>
    <x v="185"/>
    <x v="212"/>
    <x v="3"/>
    <n v="2"/>
    <n v="110"/>
    <s v="Bank "/>
    <x v="8"/>
    <n v="110"/>
    <n v="60"/>
    <b v="1"/>
    <m/>
  </r>
  <r>
    <d v="2025-07-28T04:21:51"/>
    <x v="185"/>
    <x v="212"/>
    <x v="5"/>
    <n v="2"/>
    <n v="120"/>
    <s v="Bank "/>
    <x v="8"/>
    <n v="120"/>
    <n v="60"/>
    <b v="1"/>
    <m/>
  </r>
  <r>
    <d v="2025-07-28T04:17:47"/>
    <x v="185"/>
    <x v="231"/>
    <x v="4"/>
    <n v="4"/>
    <n v="260"/>
    <s v="Bank"/>
    <x v="8"/>
    <n v="260"/>
    <n v="120"/>
    <b v="1"/>
    <m/>
  </r>
  <r>
    <d v="2025-07-28T04:14:30"/>
    <x v="185"/>
    <x v="147"/>
    <x v="5"/>
    <n v="3"/>
    <n v="180"/>
    <s v="Bank"/>
    <x v="8"/>
    <n v="180"/>
    <n v="90"/>
    <b v="1"/>
    <m/>
  </r>
  <r>
    <d v="2025-07-28T04:13:35"/>
    <x v="185"/>
    <x v="55"/>
    <x v="5"/>
    <n v="15"/>
    <n v="900"/>
    <s v="Bank"/>
    <x v="8"/>
    <n v="900"/>
    <n v="450"/>
    <b v="1"/>
    <m/>
  </r>
  <r>
    <d v="2025-07-28T04:17:14"/>
    <x v="185"/>
    <x v="131"/>
    <x v="3"/>
    <n v="4"/>
    <n v="220"/>
    <s v="Bank"/>
    <x v="8"/>
    <n v="220"/>
    <n v="120"/>
    <b v="1"/>
    <m/>
  </r>
  <r>
    <d v="2025-07-28T04:16:52"/>
    <x v="185"/>
    <x v="131"/>
    <x v="5"/>
    <n v="6"/>
    <n v="360"/>
    <s v="Bank"/>
    <x v="8"/>
    <n v="360"/>
    <n v="180"/>
    <b v="1"/>
    <m/>
  </r>
  <r>
    <d v="2025-07-26T17:40:26"/>
    <x v="186"/>
    <x v="28"/>
    <x v="5"/>
    <n v="2"/>
    <n v="120"/>
    <s v="Bank"/>
    <x v="8"/>
    <n v="120"/>
    <n v="60"/>
    <b v="1"/>
    <m/>
  </r>
  <r>
    <d v="2025-07-26T17:24:33"/>
    <x v="186"/>
    <x v="232"/>
    <x v="3"/>
    <n v="10"/>
    <n v="550"/>
    <s v="Bank"/>
    <x v="8"/>
    <n v="550"/>
    <n v="300"/>
    <b v="1"/>
    <m/>
  </r>
  <r>
    <d v="2025-07-26T17:24:02"/>
    <x v="186"/>
    <x v="233"/>
    <x v="2"/>
    <n v="40"/>
    <n v="2000"/>
    <s v="Bank"/>
    <x v="8"/>
    <n v="2000"/>
    <n v="1200"/>
    <b v="1"/>
    <m/>
  </r>
  <r>
    <d v="2025-07-26T08:48:04"/>
    <x v="187"/>
    <x v="39"/>
    <x v="3"/>
    <n v="10"/>
    <n v="550"/>
    <s v="Bank"/>
    <x v="8"/>
    <n v="550"/>
    <n v="300"/>
    <b v="1"/>
    <m/>
  </r>
  <r>
    <d v="2025-07-26T08:47:37"/>
    <x v="187"/>
    <x v="39"/>
    <x v="2"/>
    <n v="15"/>
    <n v="750"/>
    <s v="Bank"/>
    <x v="8"/>
    <n v="750"/>
    <n v="450"/>
    <b v="1"/>
    <m/>
  </r>
  <r>
    <d v="2025-07-25T13:14:15"/>
    <x v="187"/>
    <x v="32"/>
    <x v="5"/>
    <n v="4"/>
    <n v="240"/>
    <s v="Bank "/>
    <x v="8"/>
    <n v="240"/>
    <n v="120"/>
    <b v="1"/>
    <m/>
  </r>
  <r>
    <d v="2025-07-25T13:13:29"/>
    <x v="187"/>
    <x v="32"/>
    <x v="4"/>
    <n v="7"/>
    <n v="455"/>
    <s v="Bank"/>
    <x v="8"/>
    <n v="455"/>
    <n v="210"/>
    <b v="1"/>
    <m/>
  </r>
  <r>
    <d v="2025-07-25T13:12:27"/>
    <x v="187"/>
    <x v="27"/>
    <x v="4"/>
    <n v="1"/>
    <n v="65"/>
    <s v="Bank "/>
    <x v="8"/>
    <n v="65"/>
    <n v="30"/>
    <b v="1"/>
    <m/>
  </r>
  <r>
    <d v="2025-07-25T13:07:04"/>
    <x v="187"/>
    <x v="234"/>
    <x v="3"/>
    <n v="7"/>
    <n v="385"/>
    <s v="Bank"/>
    <x v="8"/>
    <n v="385"/>
    <n v="210"/>
    <b v="1"/>
    <n v="1775"/>
  </r>
  <r>
    <d v="2025-07-24T20:07:29"/>
    <x v="188"/>
    <x v="235"/>
    <x v="5"/>
    <n v="1"/>
    <n v="60"/>
    <s v="Bank"/>
    <x v="8"/>
    <n v="60"/>
    <n v="30"/>
    <b v="1"/>
    <m/>
  </r>
  <r>
    <d v="2025-07-24T20:06:52"/>
    <x v="188"/>
    <x v="25"/>
    <x v="4"/>
    <n v="1"/>
    <n v="65"/>
    <s v="Bank"/>
    <x v="8"/>
    <n v="65"/>
    <n v="30"/>
    <b v="1"/>
    <m/>
  </r>
  <r>
    <d v="2025-07-24T20:05:16"/>
    <x v="188"/>
    <x v="37"/>
    <x v="5"/>
    <n v="2"/>
    <n v="120"/>
    <s v="Bank"/>
    <x v="8"/>
    <n v="120"/>
    <n v="60"/>
    <b v="1"/>
    <m/>
  </r>
  <r>
    <d v="2025-07-24T20:04:43"/>
    <x v="188"/>
    <x v="37"/>
    <x v="3"/>
    <n v="7"/>
    <n v="385"/>
    <s v="Bank"/>
    <x v="8"/>
    <n v="385"/>
    <n v="210"/>
    <b v="1"/>
    <m/>
  </r>
  <r>
    <d v="2025-07-23T15:12:57"/>
    <x v="189"/>
    <x v="40"/>
    <x v="1"/>
    <n v="6"/>
    <n v="270"/>
    <s v="Bank "/>
    <x v="8"/>
    <n v="270"/>
    <n v="180"/>
    <b v="1"/>
    <m/>
  </r>
  <r>
    <d v="2025-07-23T15:13:49"/>
    <x v="189"/>
    <x v="180"/>
    <x v="2"/>
    <n v="10"/>
    <n v="500"/>
    <s v="Bank "/>
    <x v="8"/>
    <n v="500"/>
    <n v="300"/>
    <b v="1"/>
    <n v="4778"/>
  </r>
  <r>
    <d v="2025-07-23T15:13:22"/>
    <x v="189"/>
    <x v="125"/>
    <x v="5"/>
    <n v="2"/>
    <n v="120"/>
    <s v="Bank "/>
    <x v="8"/>
    <n v="120"/>
    <n v="60"/>
    <b v="1"/>
    <m/>
  </r>
  <r>
    <d v="2025-07-22T17:40:49"/>
    <x v="190"/>
    <x v="44"/>
    <x v="5"/>
    <n v="2"/>
    <n v="120"/>
    <s v="Bank"/>
    <x v="8"/>
    <n v="120"/>
    <n v="60"/>
    <b v="1"/>
    <m/>
  </r>
  <r>
    <d v="2025-07-22T14:14:18"/>
    <x v="190"/>
    <x v="236"/>
    <x v="4"/>
    <n v="10"/>
    <n v="650"/>
    <s v="Bank"/>
    <x v="8"/>
    <n v="650"/>
    <n v="300"/>
    <b v="1"/>
    <m/>
  </r>
  <r>
    <d v="2025-07-22T14:12:21"/>
    <x v="190"/>
    <x v="41"/>
    <x v="5"/>
    <n v="15"/>
    <n v="900"/>
    <s v="Bank"/>
    <x v="8"/>
    <n v="900"/>
    <n v="450"/>
    <b v="1"/>
    <m/>
  </r>
  <r>
    <d v="2025-07-22T08:06:11"/>
    <x v="190"/>
    <x v="39"/>
    <x v="14"/>
    <n v="5"/>
    <n v="290"/>
    <s v="Bank"/>
    <x v="8"/>
    <n v="290"/>
    <n v="150"/>
    <b v="1"/>
    <m/>
  </r>
  <r>
    <d v="2025-07-22T07:55:15"/>
    <x v="190"/>
    <x v="39"/>
    <x v="7"/>
    <n v="16"/>
    <n v="848"/>
    <s v="Bank"/>
    <x v="8"/>
    <n v="848"/>
    <n v="480"/>
    <b v="1"/>
    <m/>
  </r>
  <r>
    <d v="2025-07-22T07:51:17"/>
    <x v="190"/>
    <x v="20"/>
    <x v="2"/>
    <n v="3"/>
    <n v="150"/>
    <s v="Bank"/>
    <x v="8"/>
    <n v="150"/>
    <n v="90"/>
    <b v="1"/>
    <m/>
  </r>
  <r>
    <d v="2025-07-22T07:50:34"/>
    <x v="190"/>
    <x v="51"/>
    <x v="7"/>
    <n v="10"/>
    <n v="530"/>
    <s v="Bank"/>
    <x v="8"/>
    <n v="530"/>
    <n v="300"/>
    <b v="1"/>
    <m/>
  </r>
  <r>
    <d v="2025-07-22T07:50:09"/>
    <x v="190"/>
    <x v="51"/>
    <x v="2"/>
    <n v="5"/>
    <n v="250"/>
    <s v="Bank "/>
    <x v="8"/>
    <n v="250"/>
    <n v="150"/>
    <b v="1"/>
    <m/>
  </r>
  <r>
    <d v="2025-07-22T02:29:02"/>
    <x v="191"/>
    <x v="30"/>
    <x v="2"/>
    <n v="3"/>
    <n v="150"/>
    <s v="Bank"/>
    <x v="8"/>
    <n v="150"/>
    <n v="90"/>
    <b v="1"/>
    <m/>
  </r>
  <r>
    <d v="2025-07-21T10:45:59"/>
    <x v="191"/>
    <x v="237"/>
    <x v="2"/>
    <n v="3"/>
    <n v="150"/>
    <s v="Bank"/>
    <x v="8"/>
    <n v="150"/>
    <n v="90"/>
    <b v="1"/>
    <n v="7850"/>
  </r>
  <r>
    <d v="2025-07-20T14:40:35"/>
    <x v="192"/>
    <x v="40"/>
    <x v="1"/>
    <n v="3"/>
    <n v="135"/>
    <s v="Bank "/>
    <x v="8"/>
    <n v="135"/>
    <n v="90"/>
    <b v="1"/>
    <m/>
  </r>
  <r>
    <d v="2025-07-21T04:41:25"/>
    <x v="192"/>
    <x v="238"/>
    <x v="4"/>
    <n v="1"/>
    <n v="65"/>
    <s v="Bank"/>
    <x v="8"/>
    <n v="65"/>
    <n v="30"/>
    <b v="1"/>
    <m/>
  </r>
  <r>
    <d v="2025-07-21T04:40:54"/>
    <x v="192"/>
    <x v="183"/>
    <x v="4"/>
    <n v="2"/>
    <n v="130"/>
    <s v="Bank"/>
    <x v="8"/>
    <n v="130"/>
    <n v="60"/>
    <b v="1"/>
    <m/>
  </r>
  <r>
    <d v="2025-07-21T04:40:19"/>
    <x v="192"/>
    <x v="43"/>
    <x v="5"/>
    <n v="5"/>
    <n v="300"/>
    <s v="Bank"/>
    <x v="8"/>
    <n v="300"/>
    <n v="150"/>
    <b v="1"/>
    <m/>
  </r>
  <r>
    <d v="2025-07-20T15:30:35"/>
    <x v="192"/>
    <x v="41"/>
    <x v="5"/>
    <n v="13"/>
    <n v="780"/>
    <s v="Bank"/>
    <x v="8"/>
    <n v="780"/>
    <n v="390"/>
    <b v="1"/>
    <m/>
  </r>
  <r>
    <d v="2025-07-20T15:28:25"/>
    <x v="192"/>
    <x v="81"/>
    <x v="5"/>
    <n v="5"/>
    <n v="300"/>
    <s v="Bank "/>
    <x v="8"/>
    <n v="300"/>
    <n v="150"/>
    <b v="1"/>
    <m/>
  </r>
  <r>
    <d v="2025-07-20T15:26:23"/>
    <x v="192"/>
    <x v="81"/>
    <x v="2"/>
    <n v="15"/>
    <n v="750"/>
    <s v="Bank"/>
    <x v="8"/>
    <n v="750"/>
    <n v="450"/>
    <b v="1"/>
    <m/>
  </r>
  <r>
    <d v="2025-07-20T15:24:43"/>
    <x v="192"/>
    <x v="81"/>
    <x v="1"/>
    <n v="10"/>
    <n v="450"/>
    <s v="Bank "/>
    <x v="8"/>
    <n v="450"/>
    <n v="300"/>
    <b v="1"/>
    <m/>
  </r>
  <r>
    <d v="2025-07-20T14:39:44"/>
    <x v="192"/>
    <x v="54"/>
    <x v="3"/>
    <n v="15"/>
    <n v="825"/>
    <s v="Bank"/>
    <x v="8"/>
    <n v="825"/>
    <n v="450"/>
    <b v="1"/>
    <m/>
  </r>
  <r>
    <d v="2025-07-20T03:35:55"/>
    <x v="193"/>
    <x v="238"/>
    <x v="5"/>
    <n v="3"/>
    <n v="180"/>
    <s v="Bank"/>
    <x v="8"/>
    <n v="180"/>
    <n v="90"/>
    <b v="1"/>
    <m/>
  </r>
  <r>
    <d v="2025-07-20T03:34:20"/>
    <x v="193"/>
    <x v="239"/>
    <x v="5"/>
    <n v="1"/>
    <n v="60"/>
    <s v="Bank"/>
    <x v="8"/>
    <n v="60"/>
    <n v="30"/>
    <b v="1"/>
    <m/>
  </r>
  <r>
    <d v="2025-07-19T10:43:00"/>
    <x v="193"/>
    <x v="233"/>
    <x v="3"/>
    <n v="6"/>
    <n v="330"/>
    <s v="Bank"/>
    <x v="8"/>
    <n v="330"/>
    <n v="180"/>
    <b v="1"/>
    <m/>
  </r>
  <r>
    <d v="2025-07-19T10:41:06"/>
    <x v="193"/>
    <x v="233"/>
    <x v="2"/>
    <n v="20"/>
    <n v="1000"/>
    <s v="Bank"/>
    <x v="8"/>
    <n v="1000"/>
    <n v="600"/>
    <b v="1"/>
    <m/>
  </r>
  <r>
    <d v="2025-07-19T10:40:39"/>
    <x v="193"/>
    <x v="233"/>
    <x v="1"/>
    <n v="15"/>
    <n v="675"/>
    <s v="Bank"/>
    <x v="8"/>
    <n v="675"/>
    <n v="450"/>
    <b v="1"/>
    <m/>
  </r>
  <r>
    <d v="2025-07-19T10:26:01"/>
    <x v="193"/>
    <x v="27"/>
    <x v="5"/>
    <n v="1"/>
    <n v="60"/>
    <s v="Bank "/>
    <x v="8"/>
    <n v="60"/>
    <n v="30"/>
    <b v="1"/>
    <m/>
  </r>
  <r>
    <d v="2025-07-19T10:11:59"/>
    <x v="194"/>
    <x v="57"/>
    <x v="4"/>
    <n v="1"/>
    <n v="65"/>
    <s v="Bank"/>
    <x v="8"/>
    <n v="65"/>
    <n v="30"/>
    <b v="1"/>
    <m/>
  </r>
  <r>
    <d v="2025-07-19T10:10:58"/>
    <x v="194"/>
    <x v="32"/>
    <x v="4"/>
    <n v="1"/>
    <n v="65"/>
    <s v="Bank "/>
    <x v="8"/>
    <n v="65"/>
    <n v="30"/>
    <b v="1"/>
    <m/>
  </r>
  <r>
    <d v="2025-07-18T15:24:32"/>
    <x v="194"/>
    <x v="35"/>
    <x v="2"/>
    <n v="2"/>
    <n v="100"/>
    <s v="Bank "/>
    <x v="8"/>
    <n v="100"/>
    <n v="60"/>
    <b v="1"/>
    <m/>
  </r>
  <r>
    <d v="2025-07-18T15:24:09"/>
    <x v="194"/>
    <x v="27"/>
    <x v="5"/>
    <n v="1"/>
    <n v="60"/>
    <s v="Bank "/>
    <x v="8"/>
    <n v="60"/>
    <n v="30"/>
    <b v="1"/>
    <m/>
  </r>
  <r>
    <d v="2025-07-17T17:45:03"/>
    <x v="195"/>
    <x v="39"/>
    <x v="4"/>
    <n v="5"/>
    <n v="325"/>
    <s v="Bank"/>
    <x v="8"/>
    <n v="325"/>
    <n v="150"/>
    <b v="1"/>
    <m/>
  </r>
  <r>
    <d v="2025-07-17T17:44:19"/>
    <x v="195"/>
    <x v="39"/>
    <x v="7"/>
    <n v="15"/>
    <n v="795"/>
    <s v="Bank"/>
    <x v="8"/>
    <n v="795"/>
    <n v="450"/>
    <b v="1"/>
    <m/>
  </r>
  <r>
    <d v="2025-07-17T17:41:42"/>
    <x v="195"/>
    <x v="39"/>
    <x v="2"/>
    <n v="5"/>
    <n v="250"/>
    <s v="Bank"/>
    <x v="8"/>
    <n v="250"/>
    <n v="150"/>
    <b v="1"/>
    <m/>
  </r>
  <r>
    <d v="2025-07-16T14:53:10"/>
    <x v="196"/>
    <x v="229"/>
    <x v="3"/>
    <n v="5"/>
    <n v="275"/>
    <s v="Bank"/>
    <x v="8"/>
    <n v="275"/>
    <n v="150"/>
    <b v="1"/>
    <m/>
  </r>
  <r>
    <d v="2025-07-16T14:52:05"/>
    <x v="196"/>
    <x v="228"/>
    <x v="2"/>
    <n v="42"/>
    <n v="2100"/>
    <s v="Bank"/>
    <x v="8"/>
    <n v="2100"/>
    <n v="1260"/>
    <b v="1"/>
    <m/>
  </r>
  <r>
    <d v="2025-07-16T14:49:48"/>
    <x v="196"/>
    <x v="228"/>
    <x v="1"/>
    <n v="10"/>
    <n v="450"/>
    <s v="Bank"/>
    <x v="8"/>
    <n v="450"/>
    <n v="300"/>
    <b v="1"/>
    <m/>
  </r>
  <r>
    <d v="2025-07-16T12:25:30"/>
    <x v="196"/>
    <x v="125"/>
    <x v="5"/>
    <n v="2"/>
    <n v="120"/>
    <s v="Bank"/>
    <x v="8"/>
    <n v="120"/>
    <n v="60"/>
    <b v="1"/>
    <m/>
  </r>
  <r>
    <d v="2025-07-16T12:23:55"/>
    <x v="196"/>
    <x v="180"/>
    <x v="1"/>
    <n v="10"/>
    <n v="450"/>
    <s v="Bank"/>
    <x v="8"/>
    <n v="450"/>
    <n v="300"/>
    <b v="1"/>
    <m/>
  </r>
  <r>
    <d v="2025-07-16T12:22:40"/>
    <x v="196"/>
    <x v="37"/>
    <x v="3"/>
    <n v="10"/>
    <n v="550"/>
    <s v="Bank"/>
    <x v="8"/>
    <n v="550"/>
    <n v="300"/>
    <b v="1"/>
    <m/>
  </r>
  <r>
    <d v="2025-07-16T12:22:01"/>
    <x v="196"/>
    <x v="61"/>
    <x v="5"/>
    <n v="4"/>
    <n v="240"/>
    <s v="Bank"/>
    <x v="8"/>
    <n v="240"/>
    <n v="120"/>
    <b v="1"/>
    <n v="7195"/>
  </r>
  <r>
    <d v="2025-07-16T12:32:46"/>
    <x v="197"/>
    <x v="14"/>
    <x v="5"/>
    <n v="11"/>
    <n v="660"/>
    <s v="Bank"/>
    <x v="8"/>
    <n v="660"/>
    <n v="330"/>
    <b v="1"/>
    <m/>
  </r>
  <r>
    <d v="2025-07-16T12:21:07"/>
    <x v="197"/>
    <x v="185"/>
    <x v="2"/>
    <n v="5"/>
    <n v="250"/>
    <s v="Bank"/>
    <x v="8"/>
    <n v="250"/>
    <n v="150"/>
    <b v="1"/>
    <m/>
  </r>
  <r>
    <d v="2025-07-16T12:20:39"/>
    <x v="197"/>
    <x v="32"/>
    <x v="4"/>
    <n v="3"/>
    <n v="195"/>
    <s v="Bank"/>
    <x v="8"/>
    <n v="195"/>
    <n v="90"/>
    <b v="1"/>
    <m/>
  </r>
  <r>
    <d v="2025-07-16T12:19:51"/>
    <x v="197"/>
    <x v="41"/>
    <x v="3"/>
    <n v="15"/>
    <n v="825"/>
    <s v="Bank"/>
    <x v="8"/>
    <n v="825"/>
    <n v="450"/>
    <b v="1"/>
    <m/>
  </r>
  <r>
    <d v="2025-07-16T12:19:14"/>
    <x v="197"/>
    <x v="43"/>
    <x v="4"/>
    <n v="2"/>
    <n v="130"/>
    <s v="Bank"/>
    <x v="8"/>
    <n v="130"/>
    <n v="60"/>
    <b v="1"/>
    <m/>
  </r>
  <r>
    <d v="2025-07-16T12:18:36"/>
    <x v="197"/>
    <x v="203"/>
    <x v="3"/>
    <n v="2"/>
    <n v="110"/>
    <s v="Bank"/>
    <x v="8"/>
    <n v="110"/>
    <n v="60"/>
    <b v="1"/>
    <m/>
  </r>
  <r>
    <d v="2025-07-16T12:18:11"/>
    <x v="197"/>
    <x v="240"/>
    <x v="5"/>
    <n v="1"/>
    <n v="60"/>
    <s v="Bank"/>
    <x v="8"/>
    <n v="60"/>
    <n v="30"/>
    <b v="1"/>
    <m/>
  </r>
  <r>
    <d v="2025-07-16T12:16:21"/>
    <x v="197"/>
    <x v="39"/>
    <x v="7"/>
    <n v="10"/>
    <n v="530"/>
    <s v="Bank"/>
    <x v="8"/>
    <n v="530"/>
    <n v="300"/>
    <b v="1"/>
    <m/>
  </r>
  <r>
    <d v="2025-07-16T12:15:47"/>
    <x v="197"/>
    <x v="39"/>
    <x v="2"/>
    <n v="5"/>
    <n v="250"/>
    <s v="Bank"/>
    <x v="8"/>
    <n v="250"/>
    <n v="150"/>
    <b v="1"/>
    <m/>
  </r>
  <r>
    <d v="2025-07-14T14:17:10"/>
    <x v="198"/>
    <x v="65"/>
    <x v="2"/>
    <n v="2"/>
    <n v="100"/>
    <s v="Bank"/>
    <x v="8"/>
    <n v="100"/>
    <n v="60"/>
    <b v="1"/>
    <n v="5175"/>
  </r>
  <r>
    <d v="2025-07-14T14:15:42"/>
    <x v="198"/>
    <x v="215"/>
    <x v="2"/>
    <n v="1"/>
    <n v="50"/>
    <s v="Bank"/>
    <x v="8"/>
    <n v="50"/>
    <n v="30"/>
    <b v="1"/>
    <m/>
  </r>
  <r>
    <d v="2025-07-14T14:14:23"/>
    <x v="198"/>
    <x v="237"/>
    <x v="1"/>
    <n v="2"/>
    <n v="90"/>
    <s v="Bank"/>
    <x v="8"/>
    <n v="90"/>
    <n v="60"/>
    <b v="1"/>
    <m/>
  </r>
  <r>
    <d v="2025-07-14T01:42:14"/>
    <x v="199"/>
    <x v="40"/>
    <x v="1"/>
    <n v="15"/>
    <n v="675"/>
    <s v="Bank"/>
    <x v="8"/>
    <n v="675"/>
    <n v="450"/>
    <b v="1"/>
    <m/>
  </r>
  <r>
    <d v="2025-07-14T01:40:28"/>
    <x v="199"/>
    <x v="156"/>
    <x v="4"/>
    <n v="2"/>
    <n v="130"/>
    <s v="Bank"/>
    <x v="8"/>
    <n v="130"/>
    <n v="60"/>
    <b v="1"/>
    <m/>
  </r>
  <r>
    <d v="2025-07-14T01:39:31"/>
    <x v="199"/>
    <x v="156"/>
    <x v="5"/>
    <n v="6"/>
    <n v="360"/>
    <s v="Bank "/>
    <x v="8"/>
    <n v="360"/>
    <n v="180"/>
    <b v="1"/>
    <m/>
  </r>
  <r>
    <d v="2025-07-14T01:36:43"/>
    <x v="199"/>
    <x v="41"/>
    <x v="5"/>
    <n v="20"/>
    <n v="1200"/>
    <s v="Bank"/>
    <x v="8"/>
    <n v="1200"/>
    <n v="600"/>
    <b v="1"/>
    <m/>
  </r>
  <r>
    <d v="2025-07-14T01:34:09"/>
    <x v="199"/>
    <x v="241"/>
    <x v="5"/>
    <n v="2"/>
    <n v="120"/>
    <s v="Bank"/>
    <x v="8"/>
    <n v="120"/>
    <n v="60"/>
    <b v="1"/>
    <m/>
  </r>
  <r>
    <d v="2025-07-14T01:33:06"/>
    <x v="199"/>
    <x v="32"/>
    <x v="5"/>
    <n v="6"/>
    <n v="360"/>
    <s v="Bank"/>
    <x v="8"/>
    <n v="360"/>
    <n v="180"/>
    <b v="1"/>
    <m/>
  </r>
  <r>
    <d v="2025-07-14T01:31:44"/>
    <x v="199"/>
    <x v="242"/>
    <x v="4"/>
    <n v="1"/>
    <n v="65"/>
    <s v="Bank"/>
    <x v="8"/>
    <n v="65"/>
    <n v="30"/>
    <b v="1"/>
    <m/>
  </r>
  <r>
    <d v="2025-07-14T01:30:57"/>
    <x v="199"/>
    <x v="243"/>
    <x v="2"/>
    <n v="4"/>
    <n v="200"/>
    <s v="Bank"/>
    <x v="8"/>
    <n v="200"/>
    <n v="120"/>
    <b v="1"/>
    <m/>
  </r>
  <r>
    <d v="2025-07-14T01:30:08"/>
    <x v="199"/>
    <x v="39"/>
    <x v="2"/>
    <n v="2"/>
    <n v="100"/>
    <s v="Bank"/>
    <x v="8"/>
    <n v="100"/>
    <n v="60"/>
    <b v="1"/>
    <m/>
  </r>
  <r>
    <d v="2025-07-14T01:29:00"/>
    <x v="199"/>
    <x v="244"/>
    <x v="1"/>
    <n v="30"/>
    <n v="1350"/>
    <s v="Bank"/>
    <x v="8"/>
    <n v="1350"/>
    <n v="900"/>
    <b v="1"/>
    <m/>
  </r>
  <r>
    <d v="2025-07-14T01:35:31"/>
    <x v="199"/>
    <x v="131"/>
    <x v="3"/>
    <n v="5"/>
    <n v="275"/>
    <s v="Bank"/>
    <x v="8"/>
    <n v="275"/>
    <n v="150"/>
    <b v="1"/>
    <m/>
  </r>
  <r>
    <d v="2025-07-14T01:35:57"/>
    <x v="199"/>
    <x v="131"/>
    <x v="2"/>
    <n v="2"/>
    <n v="100"/>
    <s v="Bank"/>
    <x v="8"/>
    <n v="100"/>
    <n v="60"/>
    <b v="1"/>
    <m/>
  </r>
  <r>
    <d v="2025-07-12T20:37:40"/>
    <x v="200"/>
    <x v="232"/>
    <x v="2"/>
    <n v="40"/>
    <n v="2000"/>
    <s v="Bank"/>
    <x v="8"/>
    <n v="2000"/>
    <n v="1200"/>
    <b v="1"/>
    <n v="8900"/>
  </r>
  <r>
    <d v="2025-07-12T20:37:02"/>
    <x v="200"/>
    <x v="232"/>
    <x v="1"/>
    <n v="10"/>
    <n v="450"/>
    <s v="Bank"/>
    <x v="8"/>
    <n v="450"/>
    <n v="300"/>
    <b v="1"/>
    <m/>
  </r>
  <r>
    <d v="2025-07-12T13:03:30"/>
    <x v="200"/>
    <x v="238"/>
    <x v="2"/>
    <n v="3"/>
    <n v="150"/>
    <s v="Bank"/>
    <x v="8"/>
    <n v="150"/>
    <n v="90"/>
    <b v="1"/>
    <m/>
  </r>
  <r>
    <d v="2025-07-12T05:14:59"/>
    <x v="201"/>
    <x v="32"/>
    <x v="4"/>
    <n v="7"/>
    <n v="455"/>
    <s v="Bank"/>
    <x v="8"/>
    <n v="455"/>
    <n v="210"/>
    <b v="1"/>
    <m/>
  </r>
  <r>
    <d v="2025-07-12T05:13:13"/>
    <x v="201"/>
    <x v="54"/>
    <x v="7"/>
    <n v="7"/>
    <n v="371"/>
    <s v="Bank"/>
    <x v="8"/>
    <n v="371"/>
    <n v="210"/>
    <b v="1"/>
    <m/>
  </r>
  <r>
    <d v="2025-07-12T05:06:32"/>
    <x v="201"/>
    <x v="51"/>
    <x v="14"/>
    <n v="3"/>
    <n v="174"/>
    <s v="Bank"/>
    <x v="8"/>
    <n v="174"/>
    <n v="90"/>
    <b v="1"/>
    <m/>
  </r>
  <r>
    <d v="2025-07-12T05:04:44"/>
    <x v="201"/>
    <x v="51"/>
    <x v="7"/>
    <n v="10"/>
    <n v="530"/>
    <s v="Bank"/>
    <x v="8"/>
    <n v="530"/>
    <n v="300"/>
    <b v="1"/>
    <m/>
  </r>
  <r>
    <d v="2025-07-12T05:03:58"/>
    <x v="201"/>
    <x v="177"/>
    <x v="2"/>
    <n v="10"/>
    <n v="500"/>
    <s v="Bank"/>
    <x v="8"/>
    <n v="500"/>
    <n v="300"/>
    <b v="1"/>
    <m/>
  </r>
  <r>
    <d v="2025-07-12T05:03:29"/>
    <x v="201"/>
    <x v="238"/>
    <x v="2"/>
    <n v="2"/>
    <n v="100"/>
    <s v="Bank"/>
    <x v="8"/>
    <n v="100"/>
    <n v="60"/>
    <b v="1"/>
    <m/>
  </r>
  <r>
    <d v="2025-07-10T16:50:51"/>
    <x v="202"/>
    <x v="32"/>
    <x v="4"/>
    <n v="1"/>
    <n v="65"/>
    <s v="Bank"/>
    <x v="8"/>
    <n v="65"/>
    <n v="30"/>
    <b v="1"/>
    <m/>
  </r>
  <r>
    <d v="2025-07-10T16:13:59"/>
    <x v="202"/>
    <x v="27"/>
    <x v="4"/>
    <n v="1"/>
    <n v="65"/>
    <s v="Bank"/>
    <x v="8"/>
    <n v="65"/>
    <n v="30"/>
    <b v="1"/>
    <m/>
  </r>
  <r>
    <d v="2025-07-10T16:12:53"/>
    <x v="202"/>
    <x v="37"/>
    <x v="2"/>
    <n v="4"/>
    <n v="200"/>
    <s v="Bank"/>
    <x v="8"/>
    <n v="200"/>
    <n v="120"/>
    <b v="1"/>
    <m/>
  </r>
  <r>
    <d v="2025-07-10T16:12:17"/>
    <x v="202"/>
    <x v="37"/>
    <x v="3"/>
    <n v="6"/>
    <n v="330"/>
    <s v="Bank"/>
    <x v="8"/>
    <n v="330"/>
    <n v="180"/>
    <b v="1"/>
    <m/>
  </r>
  <r>
    <d v="2025-07-10T16:10:52"/>
    <x v="202"/>
    <x v="39"/>
    <x v="7"/>
    <n v="10"/>
    <n v="530"/>
    <s v="Bank"/>
    <x v="8"/>
    <n v="530"/>
    <n v="300"/>
    <b v="1"/>
    <m/>
  </r>
  <r>
    <d v="2025-07-10T16:09:57"/>
    <x v="202"/>
    <x v="39"/>
    <x v="2"/>
    <n v="10"/>
    <n v="500"/>
    <s v="Bank"/>
    <x v="8"/>
    <n v="500"/>
    <n v="300"/>
    <b v="1"/>
    <m/>
  </r>
  <r>
    <d v="2025-07-10T02:59:01"/>
    <x v="203"/>
    <x v="245"/>
    <x v="5"/>
    <n v="2"/>
    <n v="120"/>
    <s v="Bank"/>
    <x v="8"/>
    <n v="120"/>
    <n v="60"/>
    <b v="1"/>
    <m/>
  </r>
  <r>
    <d v="2025-07-10T02:58:30"/>
    <x v="203"/>
    <x v="28"/>
    <x v="2"/>
    <n v="3"/>
    <n v="150"/>
    <s v="Bank "/>
    <x v="8"/>
    <n v="150"/>
    <n v="90"/>
    <b v="1"/>
    <m/>
  </r>
  <r>
    <d v="2025-07-10T03:06:34"/>
    <x v="204"/>
    <x v="246"/>
    <x v="5"/>
    <n v="4"/>
    <n v="240"/>
    <s v="Bank"/>
    <x v="8"/>
    <n v="240"/>
    <n v="120"/>
    <b v="1"/>
    <m/>
  </r>
  <r>
    <d v="2025-07-10T02:57:41"/>
    <x v="204"/>
    <x v="237"/>
    <x v="5"/>
    <n v="1"/>
    <n v="60"/>
    <s v="Bank "/>
    <x v="8"/>
    <n v="60"/>
    <n v="30"/>
    <b v="1"/>
    <m/>
  </r>
  <r>
    <d v="2025-07-10T02:56:59"/>
    <x v="204"/>
    <x v="238"/>
    <x v="1"/>
    <n v="6"/>
    <n v="270"/>
    <s v="Bank"/>
    <x v="8"/>
    <n v="270"/>
    <n v="180"/>
    <b v="1"/>
    <m/>
  </r>
  <r>
    <d v="2025-07-10T02:53:44"/>
    <x v="204"/>
    <x v="43"/>
    <x v="5"/>
    <n v="6"/>
    <n v="360"/>
    <s v="Bank"/>
    <x v="8"/>
    <n v="360"/>
    <n v="180"/>
    <b v="1"/>
    <m/>
  </r>
  <r>
    <d v="2025-07-10T02:52:42"/>
    <x v="204"/>
    <x v="39"/>
    <x v="7"/>
    <n v="10"/>
    <n v="530"/>
    <s v="Bank "/>
    <x v="8"/>
    <n v="530"/>
    <n v="300"/>
    <b v="1"/>
    <m/>
  </r>
  <r>
    <d v="2025-07-10T02:51:57"/>
    <x v="204"/>
    <x v="20"/>
    <x v="2"/>
    <n v="15"/>
    <n v="750"/>
    <s v="Bank"/>
    <x v="8"/>
    <n v="750"/>
    <n v="450"/>
    <b v="1"/>
    <m/>
  </r>
  <r>
    <d v="2025-07-07T13:26:02"/>
    <x v="205"/>
    <x v="194"/>
    <x v="7"/>
    <n v="10"/>
    <n v="530"/>
    <s v="Bank"/>
    <x v="8"/>
    <n v="530"/>
    <n v="300"/>
    <b v="1"/>
    <n v="11018"/>
  </r>
  <r>
    <d v="2025-07-07T13:25:38"/>
    <x v="205"/>
    <x v="194"/>
    <x v="2"/>
    <n v="20"/>
    <n v="1000"/>
    <s v="Bank"/>
    <x v="8"/>
    <n v="1000"/>
    <n v="600"/>
    <b v="1"/>
    <m/>
  </r>
  <r>
    <d v="2025-07-07T13:24:41"/>
    <x v="205"/>
    <x v="194"/>
    <x v="1"/>
    <n v="30"/>
    <n v="1350"/>
    <s v="Bank"/>
    <x v="8"/>
    <n v="1350"/>
    <n v="900"/>
    <b v="1"/>
    <m/>
  </r>
  <r>
    <d v="2025-07-07T13:23:32"/>
    <x v="206"/>
    <x v="247"/>
    <x v="5"/>
    <n v="1"/>
    <n v="60"/>
    <s v="Bank"/>
    <x v="8"/>
    <n v="60"/>
    <n v="30"/>
    <b v="1"/>
    <m/>
  </r>
  <r>
    <d v="2025-07-07T01:55:52"/>
    <x v="206"/>
    <x v="248"/>
    <x v="3"/>
    <n v="2"/>
    <n v="110"/>
    <s v="Bank"/>
    <x v="8"/>
    <n v="110"/>
    <n v="60"/>
    <b v="1"/>
    <m/>
  </r>
  <r>
    <d v="2025-07-07T01:55:16"/>
    <x v="206"/>
    <x v="150"/>
    <x v="5"/>
    <n v="1"/>
    <n v="60"/>
    <s v="Bank"/>
    <x v="8"/>
    <n v="60"/>
    <n v="30"/>
    <b v="1"/>
    <m/>
  </r>
  <r>
    <d v="2025-07-06T18:16:14"/>
    <x v="206"/>
    <x v="249"/>
    <x v="4"/>
    <n v="1"/>
    <n v="65"/>
    <s v="Bank "/>
    <x v="8"/>
    <n v="65"/>
    <n v="30"/>
    <b v="1"/>
    <m/>
  </r>
  <r>
    <d v="2025-07-06T10:41:16"/>
    <x v="206"/>
    <x v="41"/>
    <x v="5"/>
    <n v="10"/>
    <n v="600"/>
    <s v="Bank"/>
    <x v="8"/>
    <n v="600"/>
    <n v="300"/>
    <b v="1"/>
    <m/>
  </r>
  <r>
    <d v="2025-07-06T10:39:36"/>
    <x v="206"/>
    <x v="41"/>
    <x v="3"/>
    <n v="20"/>
    <n v="1100"/>
    <s v="Bank"/>
    <x v="8"/>
    <n v="1100"/>
    <n v="600"/>
    <b v="1"/>
    <m/>
  </r>
  <r>
    <d v="2025-07-06T10:38:29"/>
    <x v="206"/>
    <x v="63"/>
    <x v="5"/>
    <n v="1"/>
    <n v="60"/>
    <s v=" Bank"/>
    <x v="8"/>
    <n v="60"/>
    <n v="30"/>
    <b v="1"/>
    <m/>
  </r>
  <r>
    <d v="2025-07-05T17:50:13"/>
    <x v="207"/>
    <x v="232"/>
    <x v="2"/>
    <n v="45"/>
    <n v="2250"/>
    <s v="Bank"/>
    <x v="8"/>
    <n v="2250"/>
    <n v="1350"/>
    <b v="1"/>
    <m/>
  </r>
  <r>
    <d v="2025-07-05T17:22:43"/>
    <x v="207"/>
    <x v="232"/>
    <x v="1"/>
    <n v="20"/>
    <n v="900"/>
    <s v="Bank"/>
    <x v="8"/>
    <n v="900"/>
    <n v="600"/>
    <b v="1"/>
    <m/>
  </r>
  <r>
    <d v="2025-07-05T17:19:50"/>
    <x v="207"/>
    <x v="25"/>
    <x v="4"/>
    <n v="2"/>
    <n v="130"/>
    <s v="Bank"/>
    <x v="8"/>
    <n v="130"/>
    <n v="60"/>
    <b v="1"/>
    <m/>
  </r>
  <r>
    <d v="2025-07-05T05:15:02"/>
    <x v="207"/>
    <x v="208"/>
    <x v="1"/>
    <n v="3"/>
    <n v="135"/>
    <s v="Bank"/>
    <x v="8"/>
    <n v="135"/>
    <n v="90"/>
    <b v="1"/>
    <m/>
  </r>
  <r>
    <d v="2025-07-05T01:58:33"/>
    <x v="207"/>
    <x v="62"/>
    <x v="5"/>
    <n v="2"/>
    <n v="120"/>
    <s v="Bank"/>
    <x v="8"/>
    <n v="120"/>
    <n v="60"/>
    <b v="1"/>
    <m/>
  </r>
  <r>
    <d v="2025-07-04T14:42:18"/>
    <x v="208"/>
    <x v="54"/>
    <x v="7"/>
    <n v="6"/>
    <n v="318"/>
    <s v="Bank"/>
    <x v="8"/>
    <n v="318"/>
    <n v="180"/>
    <b v="1"/>
    <m/>
  </r>
  <r>
    <d v="2025-07-04T14:40:37"/>
    <x v="208"/>
    <x v="177"/>
    <x v="2"/>
    <n v="10"/>
    <n v="500"/>
    <s v="Bank"/>
    <x v="8"/>
    <n v="500"/>
    <n v="300"/>
    <b v="1"/>
    <m/>
  </r>
  <r>
    <d v="2025-07-04T14:40:11"/>
    <x v="208"/>
    <x v="177"/>
    <x v="7"/>
    <n v="10"/>
    <n v="530"/>
    <s v="Bank"/>
    <x v="8"/>
    <n v="530"/>
    <n v="300"/>
    <b v="1"/>
    <m/>
  </r>
  <r>
    <d v="2025-07-04T14:39:04"/>
    <x v="208"/>
    <x v="250"/>
    <x v="4"/>
    <n v="1"/>
    <n v="65"/>
    <s v="Bank"/>
    <x v="8"/>
    <n v="65"/>
    <n v="30"/>
    <b v="1"/>
    <m/>
  </r>
  <r>
    <d v="2025-07-04T09:31:47"/>
    <x v="208"/>
    <x v="251"/>
    <x v="4"/>
    <n v="3"/>
    <n v="195"/>
    <s v="Bank"/>
    <x v="8"/>
    <n v="195"/>
    <n v="90"/>
    <b v="1"/>
    <m/>
  </r>
  <r>
    <d v="2025-07-04T09:31:02"/>
    <x v="208"/>
    <x v="252"/>
    <x v="2"/>
    <n v="5"/>
    <n v="250"/>
    <s v="Bank "/>
    <x v="8"/>
    <n v="250"/>
    <n v="150"/>
    <b v="1"/>
    <m/>
  </r>
  <r>
    <d v="2025-07-04T09:30:10"/>
    <x v="208"/>
    <x v="65"/>
    <x v="2"/>
    <n v="2"/>
    <n v="100"/>
    <s v="Bank "/>
    <x v="8"/>
    <n v="100"/>
    <n v="60"/>
    <b v="1"/>
    <m/>
  </r>
  <r>
    <d v="2025-07-04T09:25:37"/>
    <x v="209"/>
    <x v="37"/>
    <x v="3"/>
    <n v="8"/>
    <n v="440"/>
    <s v="Bank "/>
    <x v="8"/>
    <n v="440"/>
    <n v="240"/>
    <b v="1"/>
    <m/>
  </r>
  <r>
    <d v="2025-07-04T09:29:31"/>
    <x v="209"/>
    <x v="120"/>
    <x v="2"/>
    <n v="3"/>
    <n v="150"/>
    <s v="Bank"/>
    <x v="8"/>
    <n v="150"/>
    <n v="90"/>
    <b v="1"/>
    <m/>
  </r>
  <r>
    <d v="2025-07-03T01:49:08"/>
    <x v="210"/>
    <x v="253"/>
    <x v="2"/>
    <n v="2"/>
    <n v="100"/>
    <s v="Bank"/>
    <x v="8"/>
    <n v="100"/>
    <n v="60"/>
    <b v="1"/>
    <n v="9612"/>
  </r>
  <r>
    <d v="2025-07-03T01:48:38"/>
    <x v="210"/>
    <x v="25"/>
    <x v="5"/>
    <n v="1"/>
    <n v="60"/>
    <s v="Bank"/>
    <x v="8"/>
    <n v="60"/>
    <n v="30"/>
    <b v="1"/>
    <m/>
  </r>
  <r>
    <d v="2025-07-01T13:09:23"/>
    <x v="211"/>
    <x v="40"/>
    <x v="1"/>
    <n v="30"/>
    <n v="1350"/>
    <s v="Bank"/>
    <x v="8"/>
    <n v="1350"/>
    <n v="900"/>
    <b v="1"/>
    <m/>
  </r>
  <r>
    <d v="2025-07-01T19:00:37"/>
    <x v="211"/>
    <x v="20"/>
    <x v="7"/>
    <n v="4"/>
    <n v="212"/>
    <s v="Bank"/>
    <x v="8"/>
    <n v="212"/>
    <n v="120"/>
    <b v="1"/>
    <m/>
  </r>
  <r>
    <d v="2025-07-01T18:58:48"/>
    <x v="211"/>
    <x v="20"/>
    <x v="2"/>
    <n v="36"/>
    <n v="1800"/>
    <s v=" Bank"/>
    <x v="8"/>
    <n v="1800"/>
    <n v="1080"/>
    <b v="1"/>
    <m/>
  </r>
  <r>
    <d v="2025-07-01T18:55:12"/>
    <x v="211"/>
    <x v="44"/>
    <x v="4"/>
    <n v="2"/>
    <n v="130"/>
    <s v="Bank "/>
    <x v="8"/>
    <n v="130"/>
    <n v="60"/>
    <b v="1"/>
    <m/>
  </r>
  <r>
    <d v="2025-07-01T13:07:42"/>
    <x v="211"/>
    <x v="43"/>
    <x v="5"/>
    <n v="5"/>
    <n v="300"/>
    <s v="Bank"/>
    <x v="8"/>
    <n v="300"/>
    <n v="150"/>
    <b v="1"/>
    <m/>
  </r>
  <r>
    <d v="2025-07-01T13:07:10"/>
    <x v="211"/>
    <x v="236"/>
    <x v="5"/>
    <n v="10"/>
    <n v="600"/>
    <s v="Bank"/>
    <x v="8"/>
    <n v="600"/>
    <n v="300"/>
    <b v="1"/>
    <m/>
  </r>
  <r>
    <d v="2025-07-01T13:06:40"/>
    <x v="211"/>
    <x v="236"/>
    <x v="3"/>
    <n v="20"/>
    <n v="1100"/>
    <s v="Bank"/>
    <x v="8"/>
    <n v="1100"/>
    <n v="600"/>
    <b v="1"/>
    <m/>
  </r>
  <r>
    <d v="2025-07-01T13:05:37"/>
    <x v="211"/>
    <x v="215"/>
    <x v="2"/>
    <n v="2"/>
    <n v="100"/>
    <s v="Bank"/>
    <x v="8"/>
    <n v="100"/>
    <n v="60"/>
    <b v="1"/>
    <m/>
  </r>
  <r>
    <d v="2025-07-01T13:04:13"/>
    <x v="211"/>
    <x v="254"/>
    <x v="2"/>
    <n v="12"/>
    <n v="600"/>
    <s v="Bank"/>
    <x v="8"/>
    <n v="600"/>
    <n v="360"/>
    <b v="1"/>
    <m/>
  </r>
  <r>
    <d v="2025-07-01T01:35:04"/>
    <x v="212"/>
    <x v="229"/>
    <x v="2"/>
    <n v="40"/>
    <n v="2000"/>
    <s v="Bank"/>
    <x v="9"/>
    <n v="2000"/>
    <n v="1200"/>
    <b v="1"/>
    <m/>
  </r>
  <r>
    <d v="2025-07-01T01:34:32"/>
    <x v="212"/>
    <x v="229"/>
    <x v="1"/>
    <n v="20"/>
    <n v="900"/>
    <s v="Bank"/>
    <x v="9"/>
    <n v="900"/>
    <n v="600"/>
    <b v="1"/>
    <m/>
  </r>
  <r>
    <d v="2025-07-01T01:33:45"/>
    <x v="212"/>
    <x v="187"/>
    <x v="2"/>
    <n v="2"/>
    <n v="100"/>
    <s v="Bank"/>
    <x v="9"/>
    <n v="100"/>
    <n v="60"/>
    <b v="1"/>
    <m/>
  </r>
  <r>
    <d v="2025-07-01T01:31:55"/>
    <x v="212"/>
    <x v="25"/>
    <x v="4"/>
    <n v="4"/>
    <n v="260"/>
    <s v="Bank"/>
    <x v="9"/>
    <n v="260"/>
    <n v="120"/>
    <b v="1"/>
    <m/>
  </r>
  <r>
    <d v="2025-06-30T04:02:33"/>
    <x v="213"/>
    <x v="25"/>
    <x v="2"/>
    <n v="1"/>
    <n v="50"/>
    <s v="Bank"/>
    <x v="9"/>
    <n v="50"/>
    <n v="30"/>
    <b v="1"/>
    <n v="11790"/>
  </r>
  <r>
    <d v="2025-06-30T04:00:07"/>
    <x v="213"/>
    <x v="232"/>
    <x v="2"/>
    <n v="23"/>
    <n v="1150"/>
    <s v="Bank"/>
    <x v="9"/>
    <n v="1150"/>
    <n v="690"/>
    <b v="1"/>
    <m/>
  </r>
  <r>
    <d v="2025-06-30T03:58:20"/>
    <x v="213"/>
    <x v="232"/>
    <x v="1"/>
    <n v="40"/>
    <n v="1800"/>
    <s v="Bank"/>
    <x v="9"/>
    <n v="1800"/>
    <n v="1200"/>
    <b v="1"/>
    <m/>
  </r>
  <r>
    <d v="2025-06-29T11:57:51"/>
    <x v="213"/>
    <x v="65"/>
    <x v="2"/>
    <n v="4"/>
    <n v="200"/>
    <s v="Bank"/>
    <x v="9"/>
    <n v="200"/>
    <n v="120"/>
    <b v="1"/>
    <m/>
  </r>
  <r>
    <d v="2025-06-30T03:52:56"/>
    <x v="213"/>
    <x v="131"/>
    <x v="3"/>
    <n v="5"/>
    <n v="275"/>
    <s v="Bank"/>
    <x v="9"/>
    <n v="275"/>
    <n v="150"/>
    <b v="1"/>
    <m/>
  </r>
  <r>
    <d v="2025-06-30T03:53:23"/>
    <x v="213"/>
    <x v="131"/>
    <x v="2"/>
    <n v="2"/>
    <n v="100"/>
    <s v="Bank"/>
    <x v="9"/>
    <n v="100"/>
    <n v="60"/>
    <b v="1"/>
    <m/>
  </r>
  <r>
    <d v="2025-06-28T19:19:21"/>
    <x v="214"/>
    <x v="25"/>
    <x v="2"/>
    <n v="4"/>
    <n v="200"/>
    <s v="Bank"/>
    <x v="9"/>
    <n v="200"/>
    <n v="120"/>
    <b v="1"/>
    <m/>
  </r>
  <r>
    <d v="2025-06-28T19:18:41"/>
    <x v="214"/>
    <x v="25"/>
    <x v="3"/>
    <n v="3"/>
    <n v="165"/>
    <s v="Bank"/>
    <x v="9"/>
    <n v="165"/>
    <n v="90"/>
    <b v="1"/>
    <m/>
  </r>
  <r>
    <d v="2025-06-28T19:17:09"/>
    <x v="214"/>
    <x v="25"/>
    <x v="4"/>
    <n v="1"/>
    <n v="65"/>
    <s v="Bank"/>
    <x v="9"/>
    <n v="65"/>
    <n v="30"/>
    <b v="1"/>
    <m/>
  </r>
  <r>
    <d v="2025-06-28T19:16:16"/>
    <x v="214"/>
    <x v="237"/>
    <x v="1"/>
    <n v="2"/>
    <n v="90"/>
    <s v="Bank"/>
    <x v="9"/>
    <n v="90"/>
    <n v="60"/>
    <b v="1"/>
    <m/>
  </r>
  <r>
    <d v="2025-06-28T19:15:08"/>
    <x v="214"/>
    <x v="30"/>
    <x v="2"/>
    <n v="10"/>
    <n v="500"/>
    <s v="Bank"/>
    <x v="9"/>
    <n v="500"/>
    <n v="300"/>
    <b v="1"/>
    <m/>
  </r>
  <r>
    <d v="2025-06-27T18:22:04"/>
    <x v="215"/>
    <x v="51"/>
    <x v="7"/>
    <n v="10"/>
    <n v="530"/>
    <s v="Bank "/>
    <x v="9"/>
    <n v="530"/>
    <n v="300"/>
    <b v="1"/>
    <m/>
  </r>
  <r>
    <d v="2025-06-27T18:01:57"/>
    <x v="215"/>
    <x v="55"/>
    <x v="4"/>
    <n v="3"/>
    <n v="195"/>
    <s v="Bank"/>
    <x v="9"/>
    <n v="195"/>
    <n v="90"/>
    <b v="1"/>
    <m/>
  </r>
  <r>
    <d v="2025-06-27T17:59:15"/>
    <x v="215"/>
    <x v="55"/>
    <x v="5"/>
    <n v="8"/>
    <n v="480"/>
    <s v="Bank "/>
    <x v="9"/>
    <n v="480"/>
    <n v="240"/>
    <b v="1"/>
    <m/>
  </r>
  <r>
    <d v="2025-06-27T17:58:08"/>
    <x v="215"/>
    <x v="55"/>
    <x v="2"/>
    <n v="5"/>
    <n v="250"/>
    <s v="Bank "/>
    <x v="9"/>
    <n v="250"/>
    <n v="150"/>
    <b v="1"/>
    <m/>
  </r>
  <r>
    <d v="2025-06-27T14:51:43"/>
    <x v="215"/>
    <x v="255"/>
    <x v="5"/>
    <n v="5"/>
    <n v="300"/>
    <s v="Bank"/>
    <x v="9"/>
    <n v="300"/>
    <n v="150"/>
    <b v="1"/>
    <m/>
  </r>
  <r>
    <d v="2025-06-27T14:51:19"/>
    <x v="215"/>
    <x v="256"/>
    <x v="4"/>
    <n v="3"/>
    <n v="195"/>
    <s v="Bank"/>
    <x v="9"/>
    <n v="195"/>
    <n v="90"/>
    <b v="1"/>
    <m/>
  </r>
  <r>
    <d v="2025-06-27T14:50:26"/>
    <x v="215"/>
    <x v="39"/>
    <x v="7"/>
    <n v="15"/>
    <n v="795"/>
    <s v="Bank"/>
    <x v="9"/>
    <n v="795"/>
    <n v="450"/>
    <b v="1"/>
    <m/>
  </r>
  <r>
    <d v="2025-06-27T14:49:50"/>
    <x v="215"/>
    <x v="20"/>
    <x v="2"/>
    <n v="25"/>
    <n v="1250"/>
    <s v="Bank"/>
    <x v="9"/>
    <n v="1250"/>
    <n v="750"/>
    <b v="1"/>
    <m/>
  </r>
  <r>
    <d v="2025-06-26T15:07:12"/>
    <x v="216"/>
    <x v="37"/>
    <x v="1"/>
    <n v="2"/>
    <n v="90"/>
    <s v="Bank"/>
    <x v="9"/>
    <n v="90"/>
    <n v="60"/>
    <b v="1"/>
    <m/>
  </r>
  <r>
    <d v="2025-06-26T15:06:08"/>
    <x v="216"/>
    <x v="37"/>
    <x v="3"/>
    <n v="8"/>
    <n v="440"/>
    <s v="Bank"/>
    <x v="9"/>
    <n v="440"/>
    <n v="240"/>
    <b v="1"/>
    <m/>
  </r>
  <r>
    <d v="2025-06-26T15:04:37"/>
    <x v="216"/>
    <x v="125"/>
    <x v="5"/>
    <n v="2"/>
    <n v="120"/>
    <s v="Bank"/>
    <x v="9"/>
    <n v="120"/>
    <n v="60"/>
    <b v="1"/>
    <m/>
  </r>
  <r>
    <d v="2025-06-26T15:08:24"/>
    <x v="217"/>
    <x v="25"/>
    <x v="5"/>
    <n v="1"/>
    <n v="60"/>
    <s v="Bank"/>
    <x v="9"/>
    <n v="60"/>
    <n v="30"/>
    <b v="1"/>
    <m/>
  </r>
  <r>
    <d v="2025-06-26T02:30:59"/>
    <x v="217"/>
    <x v="208"/>
    <x v="2"/>
    <n v="1"/>
    <n v="50"/>
    <s v="Bank"/>
    <x v="9"/>
    <n v="50"/>
    <n v="30"/>
    <b v="1"/>
    <m/>
  </r>
  <r>
    <d v="2025-06-24T20:21:27"/>
    <x v="218"/>
    <x v="257"/>
    <x v="5"/>
    <n v="1"/>
    <n v="60"/>
    <s v="Bank"/>
    <x v="9"/>
    <n v="60"/>
    <n v="30"/>
    <b v="1"/>
    <m/>
  </r>
  <r>
    <d v="2025-06-24T20:19:57"/>
    <x v="218"/>
    <x v="183"/>
    <x v="4"/>
    <n v="2"/>
    <n v="130"/>
    <s v="Bank"/>
    <x v="9"/>
    <n v="130"/>
    <n v="60"/>
    <b v="1"/>
    <m/>
  </r>
  <r>
    <d v="2025-06-24T20:18:45"/>
    <x v="218"/>
    <x v="41"/>
    <x v="5"/>
    <n v="10"/>
    <n v="600"/>
    <s v="Bank"/>
    <x v="9"/>
    <n v="600"/>
    <n v="300"/>
    <b v="1"/>
    <m/>
  </r>
  <r>
    <d v="2025-06-24T20:18:11"/>
    <x v="218"/>
    <x v="41"/>
    <x v="3"/>
    <n v="30"/>
    <n v="1650"/>
    <s v="Bank"/>
    <x v="9"/>
    <n v="1650"/>
    <n v="900"/>
    <b v="1"/>
    <m/>
  </r>
  <r>
    <d v="2025-06-24T07:05:39"/>
    <x v="218"/>
    <x v="180"/>
    <x v="1"/>
    <n v="10"/>
    <n v="450"/>
    <s v="Bank"/>
    <x v="9"/>
    <n v="450"/>
    <n v="300"/>
    <b v="1"/>
    <m/>
  </r>
  <r>
    <d v="2025-06-23T14:05:25"/>
    <x v="219"/>
    <x v="229"/>
    <x v="1"/>
    <n v="20"/>
    <n v="900"/>
    <s v="Bank"/>
    <x v="9"/>
    <n v="900"/>
    <n v="600"/>
    <b v="1"/>
    <n v="13977"/>
  </r>
  <r>
    <d v="2025-06-23T14:04:37"/>
    <x v="219"/>
    <x v="229"/>
    <x v="2"/>
    <n v="30"/>
    <n v="1500"/>
    <s v="Bank"/>
    <x v="9"/>
    <n v="1500"/>
    <n v="900"/>
    <b v="1"/>
    <m/>
  </r>
  <r>
    <d v="2025-06-23T14:04:07"/>
    <x v="219"/>
    <x v="125"/>
    <x v="5"/>
    <n v="2"/>
    <n v="120"/>
    <s v="Bank"/>
    <x v="9"/>
    <n v="120"/>
    <n v="60"/>
    <b v="1"/>
    <m/>
  </r>
  <r>
    <d v="2025-06-22T18:13:28"/>
    <x v="220"/>
    <x v="40"/>
    <x v="1"/>
    <n v="30"/>
    <n v="1350"/>
    <s v="Bank"/>
    <x v="9"/>
    <n v="1350"/>
    <n v="900"/>
    <b v="1"/>
    <m/>
  </r>
  <r>
    <d v="2025-06-22T18:23:45"/>
    <x v="220"/>
    <x v="232"/>
    <x v="2"/>
    <n v="20"/>
    <n v="1000"/>
    <s v="Bank"/>
    <x v="9"/>
    <n v="1000"/>
    <n v="600"/>
    <b v="1"/>
    <m/>
  </r>
  <r>
    <d v="2025-06-22T18:22:35"/>
    <x v="220"/>
    <x v="232"/>
    <x v="1"/>
    <n v="10"/>
    <n v="450"/>
    <s v="Bank "/>
    <x v="9"/>
    <n v="450"/>
    <n v="300"/>
    <b v="1"/>
    <m/>
  </r>
  <r>
    <d v="2025-06-22T18:07:35"/>
    <x v="220"/>
    <x v="57"/>
    <x v="2"/>
    <n v="10"/>
    <n v="500"/>
    <s v="Bank"/>
    <x v="9"/>
    <n v="500"/>
    <n v="300"/>
    <b v="1"/>
    <m/>
  </r>
  <r>
    <d v="2025-06-22T18:04:43"/>
    <x v="220"/>
    <x v="15"/>
    <x v="7"/>
    <n v="6"/>
    <n v="318"/>
    <s v="Bank"/>
    <x v="9"/>
    <n v="318"/>
    <n v="180"/>
    <b v="1"/>
    <m/>
  </r>
  <r>
    <d v="2025-06-22T10:51:11"/>
    <x v="220"/>
    <x v="258"/>
    <x v="2"/>
    <n v="1"/>
    <n v="50"/>
    <s v="Bank"/>
    <x v="9"/>
    <n v="50"/>
    <n v="30"/>
    <b v="1"/>
    <m/>
  </r>
  <r>
    <d v="2025-06-22T10:50:50"/>
    <x v="220"/>
    <x v="78"/>
    <x v="2"/>
    <n v="1"/>
    <n v="50"/>
    <s v="Bank"/>
    <x v="9"/>
    <n v="50"/>
    <n v="30"/>
    <b v="1"/>
    <m/>
  </r>
  <r>
    <d v="2025-06-22T04:21:44"/>
    <x v="220"/>
    <x v="8"/>
    <x v="2"/>
    <n v="3"/>
    <n v="150"/>
    <s v="Bank"/>
    <x v="9"/>
    <n v="150"/>
    <n v="90"/>
    <b v="1"/>
    <m/>
  </r>
  <r>
    <d v="2025-06-22T18:08:43"/>
    <x v="220"/>
    <x v="135"/>
    <x v="3"/>
    <n v="2"/>
    <n v="110"/>
    <s v="Bank"/>
    <x v="9"/>
    <n v="110"/>
    <n v="60"/>
    <b v="1"/>
    <m/>
  </r>
  <r>
    <d v="2025-06-21T17:21:52"/>
    <x v="221"/>
    <x v="259"/>
    <x v="3"/>
    <n v="3"/>
    <n v="165"/>
    <s v="Bank"/>
    <x v="9"/>
    <n v="165"/>
    <n v="90"/>
    <b v="1"/>
    <m/>
  </r>
  <r>
    <d v="2025-06-21T17:19:47"/>
    <x v="221"/>
    <x v="260"/>
    <x v="5"/>
    <n v="2"/>
    <n v="120"/>
    <s v="Bank "/>
    <x v="9"/>
    <n v="120"/>
    <n v="60"/>
    <b v="1"/>
    <m/>
  </r>
  <r>
    <d v="2025-06-21T17:18:04"/>
    <x v="221"/>
    <x v="125"/>
    <x v="2"/>
    <n v="3"/>
    <n v="150"/>
    <s v="Bank "/>
    <x v="9"/>
    <n v="150"/>
    <n v="90"/>
    <b v="1"/>
    <m/>
  </r>
  <r>
    <d v="2025-06-20T21:45:01"/>
    <x v="222"/>
    <x v="231"/>
    <x v="4"/>
    <n v="1"/>
    <n v="65"/>
    <s v="Bank "/>
    <x v="9"/>
    <n v="65"/>
    <n v="30"/>
    <b v="1"/>
    <m/>
  </r>
  <r>
    <d v="2025-06-20T21:44:12"/>
    <x v="222"/>
    <x v="17"/>
    <x v="5"/>
    <n v="5"/>
    <n v="300"/>
    <s v="Bank"/>
    <x v="9"/>
    <n v="300"/>
    <n v="150"/>
    <b v="1"/>
    <m/>
  </r>
  <r>
    <d v="2025-06-20T14:56:02"/>
    <x v="222"/>
    <x v="32"/>
    <x v="5"/>
    <n v="3"/>
    <n v="180"/>
    <s v="Bank"/>
    <x v="9"/>
    <n v="180"/>
    <n v="90"/>
    <b v="1"/>
    <m/>
  </r>
  <r>
    <d v="2025-06-20T14:55:05"/>
    <x v="222"/>
    <x v="32"/>
    <x v="4"/>
    <n v="4"/>
    <n v="260"/>
    <s v="Bank"/>
    <x v="9"/>
    <n v="260"/>
    <n v="120"/>
    <b v="1"/>
    <m/>
  </r>
  <r>
    <d v="2025-06-20T14:46:31"/>
    <x v="222"/>
    <x v="20"/>
    <x v="2"/>
    <n v="15"/>
    <n v="750"/>
    <s v="Bank"/>
    <x v="9"/>
    <n v="750"/>
    <n v="450"/>
    <b v="1"/>
    <m/>
  </r>
  <r>
    <d v="2025-06-20T14:46:08"/>
    <x v="222"/>
    <x v="20"/>
    <x v="7"/>
    <n v="10"/>
    <n v="530"/>
    <s v="Bank"/>
    <x v="9"/>
    <n v="530"/>
    <n v="300"/>
    <b v="1"/>
    <m/>
  </r>
  <r>
    <d v="2025-06-20T14:45:29"/>
    <x v="222"/>
    <x v="177"/>
    <x v="7"/>
    <n v="10"/>
    <n v="530"/>
    <s v="Bank"/>
    <x v="9"/>
    <n v="530"/>
    <n v="300"/>
    <b v="1"/>
    <m/>
  </r>
  <r>
    <d v="2025-06-20T09:05:50"/>
    <x v="222"/>
    <x v="120"/>
    <x v="2"/>
    <n v="2"/>
    <n v="100"/>
    <s v="Bank"/>
    <x v="9"/>
    <n v="100"/>
    <n v="60"/>
    <b v="1"/>
    <m/>
  </r>
  <r>
    <d v="2025-06-20T02:10:13"/>
    <x v="223"/>
    <x v="37"/>
    <x v="2"/>
    <n v="3"/>
    <n v="150"/>
    <s v="Bank"/>
    <x v="9"/>
    <n v="150"/>
    <n v="90"/>
    <b v="1"/>
    <m/>
  </r>
  <r>
    <d v="2025-06-20T02:09:41"/>
    <x v="223"/>
    <x v="37"/>
    <x v="3"/>
    <n v="5"/>
    <n v="275"/>
    <s v="Bank"/>
    <x v="9"/>
    <n v="275"/>
    <n v="150"/>
    <b v="1"/>
    <m/>
  </r>
  <r>
    <d v="2025-06-19T07:43:06"/>
    <x v="224"/>
    <x v="25"/>
    <x v="4"/>
    <n v="2"/>
    <n v="130"/>
    <s v="Bank"/>
    <x v="9"/>
    <n v="130"/>
    <n v="60"/>
    <b v="1"/>
    <m/>
  </r>
  <r>
    <d v="2025-06-18T17:20:00"/>
    <x v="224"/>
    <x v="261"/>
    <x v="1"/>
    <n v="10"/>
    <n v="450"/>
    <s v="Bank"/>
    <x v="9"/>
    <n v="450"/>
    <n v="300"/>
    <b v="1"/>
    <m/>
  </r>
  <r>
    <d v="2025-06-18T17:19:19"/>
    <x v="224"/>
    <x v="28"/>
    <x v="3"/>
    <n v="2"/>
    <n v="110"/>
    <s v="Bank"/>
    <x v="9"/>
    <n v="110"/>
    <n v="60"/>
    <b v="1"/>
    <m/>
  </r>
  <r>
    <d v="2025-06-18T02:51:43"/>
    <x v="225"/>
    <x v="125"/>
    <x v="3"/>
    <n v="2"/>
    <n v="110"/>
    <s v="Bank"/>
    <x v="9"/>
    <n v="110"/>
    <n v="60"/>
    <b v="1"/>
    <m/>
  </r>
  <r>
    <d v="2025-06-17T15:30:29"/>
    <x v="225"/>
    <x v="41"/>
    <x v="4"/>
    <n v="2"/>
    <n v="130"/>
    <s v="Bank"/>
    <x v="9"/>
    <n v="130"/>
    <n v="60"/>
    <b v="1"/>
    <m/>
  </r>
  <r>
    <d v="2025-06-17T15:29:55"/>
    <x v="225"/>
    <x v="236"/>
    <x v="5"/>
    <n v="8"/>
    <n v="480"/>
    <s v="Bank "/>
    <x v="9"/>
    <n v="480"/>
    <n v="240"/>
    <b v="1"/>
    <m/>
  </r>
  <r>
    <d v="2025-06-17T15:28:48"/>
    <x v="225"/>
    <x v="41"/>
    <x v="3"/>
    <n v="10"/>
    <n v="550"/>
    <s v="Bank"/>
    <x v="9"/>
    <n v="550"/>
    <n v="300"/>
    <b v="1"/>
    <m/>
  </r>
  <r>
    <d v="2025-06-17T15:27:41"/>
    <x v="225"/>
    <x v="62"/>
    <x v="2"/>
    <n v="1"/>
    <n v="50"/>
    <s v="Bank"/>
    <x v="9"/>
    <n v="50"/>
    <n v="30"/>
    <b v="1"/>
    <m/>
  </r>
  <r>
    <d v="2025-06-17T06:04:22"/>
    <x v="225"/>
    <x v="180"/>
    <x v="1"/>
    <n v="2"/>
    <n v="90"/>
    <s v="Bank"/>
    <x v="9"/>
    <n v="90"/>
    <n v="60"/>
    <b v="1"/>
    <m/>
  </r>
  <r>
    <d v="2025-06-16T21:10:46"/>
    <x v="226"/>
    <x v="185"/>
    <x v="2"/>
    <n v="10"/>
    <n v="500"/>
    <s v="Bank"/>
    <x v="9"/>
    <n v="500"/>
    <n v="300"/>
    <b v="1"/>
    <m/>
  </r>
  <r>
    <d v="2025-06-16T13:56:03"/>
    <x v="226"/>
    <x v="262"/>
    <x v="3"/>
    <n v="2"/>
    <n v="110"/>
    <s v="Bank"/>
    <x v="9"/>
    <n v="110"/>
    <n v="60"/>
    <b v="1"/>
    <m/>
  </r>
  <r>
    <d v="2025-06-16T13:55:42"/>
    <x v="226"/>
    <x v="262"/>
    <x v="1"/>
    <n v="8"/>
    <n v="360"/>
    <s v="Bank"/>
    <x v="9"/>
    <n v="360"/>
    <n v="240"/>
    <b v="1"/>
    <m/>
  </r>
  <r>
    <d v="2025-06-16T09:08:23"/>
    <x v="227"/>
    <x v="213"/>
    <x v="7"/>
    <n v="3"/>
    <n v="159"/>
    <s v="Bank"/>
    <x v="9"/>
    <n v="159"/>
    <n v="90"/>
    <b v="1"/>
    <m/>
  </r>
  <r>
    <d v="2025-06-16T09:06:56"/>
    <x v="227"/>
    <x v="213"/>
    <x v="1"/>
    <n v="5"/>
    <n v="225"/>
    <s v="Bank"/>
    <x v="9"/>
    <n v="225"/>
    <n v="150"/>
    <b v="1"/>
    <m/>
  </r>
  <r>
    <d v="2025-06-15T14:02:22"/>
    <x v="227"/>
    <x v="78"/>
    <x v="3"/>
    <n v="2"/>
    <n v="110"/>
    <s v="Bank"/>
    <x v="9"/>
    <n v="110"/>
    <n v="60"/>
    <b v="1"/>
    <m/>
  </r>
  <r>
    <d v="2025-06-15T13:52:19"/>
    <x v="227"/>
    <x v="32"/>
    <x v="5"/>
    <n v="5"/>
    <n v="300"/>
    <s v="Bank"/>
    <x v="9"/>
    <n v="300"/>
    <n v="150"/>
    <b v="1"/>
    <m/>
  </r>
  <r>
    <d v="2025-06-15T13:51:50"/>
    <x v="227"/>
    <x v="32"/>
    <x v="4"/>
    <n v="2"/>
    <n v="130"/>
    <s v="Bank"/>
    <x v="9"/>
    <n v="130"/>
    <n v="60"/>
    <b v="1"/>
    <m/>
  </r>
  <r>
    <d v="2025-06-15T13:50:56"/>
    <x v="227"/>
    <x v="39"/>
    <x v="7"/>
    <n v="15"/>
    <n v="795"/>
    <s v="Bank"/>
    <x v="9"/>
    <n v="795"/>
    <n v="450"/>
    <b v="1"/>
    <m/>
  </r>
  <r>
    <d v="2025-06-15T13:49:44"/>
    <x v="227"/>
    <x v="39"/>
    <x v="2"/>
    <n v="20"/>
    <n v="1000"/>
    <s v="Bank"/>
    <x v="9"/>
    <n v="1000"/>
    <n v="600"/>
    <b v="1"/>
    <n v="12399"/>
  </r>
  <r>
    <d v="2025-06-14T11:52:18"/>
    <x v="228"/>
    <x v="232"/>
    <x v="2"/>
    <n v="30"/>
    <n v="1500"/>
    <s v="Bank"/>
    <x v="9"/>
    <n v="1500"/>
    <n v="900"/>
    <b v="1"/>
    <m/>
  </r>
  <r>
    <d v="2025-06-14T11:51:10"/>
    <x v="228"/>
    <x v="232"/>
    <x v="1"/>
    <n v="70"/>
    <n v="3150"/>
    <s v="Bank"/>
    <x v="9"/>
    <n v="3150"/>
    <n v="2100"/>
    <b v="1"/>
    <m/>
  </r>
  <r>
    <d v="2025-06-14T11:48:01"/>
    <x v="228"/>
    <x v="56"/>
    <x v="5"/>
    <n v="5"/>
    <n v="300"/>
    <s v="Bank"/>
    <x v="9"/>
    <n v="300"/>
    <n v="150"/>
    <b v="1"/>
    <m/>
  </r>
  <r>
    <d v="2025-06-13T22:30:23"/>
    <x v="229"/>
    <x v="156"/>
    <x v="3"/>
    <n v="5"/>
    <n v="275"/>
    <s v="Bank"/>
    <x v="9"/>
    <n v="275"/>
    <n v="150"/>
    <b v="1"/>
    <m/>
  </r>
  <r>
    <d v="2025-06-13T22:29:57"/>
    <x v="229"/>
    <x v="156"/>
    <x v="5"/>
    <n v="7"/>
    <n v="420"/>
    <s v="Bank"/>
    <x v="9"/>
    <n v="420"/>
    <n v="210"/>
    <b v="1"/>
    <m/>
  </r>
  <r>
    <d v="2025-06-13T22:28:31"/>
    <x v="229"/>
    <x v="15"/>
    <x v="7"/>
    <n v="9"/>
    <n v="477"/>
    <s v="Bank"/>
    <x v="9"/>
    <n v="477"/>
    <n v="270"/>
    <b v="1"/>
    <m/>
  </r>
  <r>
    <d v="2025-06-13T17:16:04"/>
    <x v="229"/>
    <x v="263"/>
    <x v="1"/>
    <n v="10"/>
    <n v="450"/>
    <s v="Bank"/>
    <x v="9"/>
    <n v="450"/>
    <n v="300"/>
    <b v="1"/>
    <m/>
  </r>
  <r>
    <d v="2025-06-13T17:15:23"/>
    <x v="229"/>
    <x v="125"/>
    <x v="5"/>
    <n v="2"/>
    <n v="120"/>
    <s v="Bank"/>
    <x v="9"/>
    <n v="120"/>
    <n v="60"/>
    <b v="1"/>
    <m/>
  </r>
  <r>
    <d v="2025-06-12T18:44:03"/>
    <x v="230"/>
    <x v="37"/>
    <x v="3"/>
    <n v="5"/>
    <n v="275"/>
    <s v="Bank"/>
    <x v="9"/>
    <n v="275"/>
    <n v="150"/>
    <b v="1"/>
    <m/>
  </r>
  <r>
    <d v="2025-06-12T18:43:00"/>
    <x v="230"/>
    <x v="37"/>
    <x v="2"/>
    <n v="4"/>
    <n v="200"/>
    <s v="Bank"/>
    <x v="9"/>
    <n v="200"/>
    <n v="120"/>
    <b v="1"/>
    <m/>
  </r>
  <r>
    <d v="2025-06-12T18:42:16"/>
    <x v="231"/>
    <x v="208"/>
    <x v="1"/>
    <n v="2"/>
    <n v="90"/>
    <s v="Bank"/>
    <x v="9"/>
    <n v="90"/>
    <n v="60"/>
    <b v="1"/>
    <m/>
  </r>
  <r>
    <d v="2025-06-11T11:21:31"/>
    <x v="231"/>
    <x v="188"/>
    <x v="10"/>
    <n v="4"/>
    <n v="192"/>
    <s v="Bank"/>
    <x v="9"/>
    <n v="192"/>
    <n v="120"/>
    <b v="1"/>
    <m/>
  </r>
  <r>
    <d v="2025-06-10T17:59:47"/>
    <x v="232"/>
    <x v="51"/>
    <x v="3"/>
    <n v="6"/>
    <n v="330"/>
    <s v="Bank"/>
    <x v="9"/>
    <n v="330"/>
    <n v="180"/>
    <b v="1"/>
    <m/>
  </r>
  <r>
    <d v="2025-06-10T12:41:19"/>
    <x v="232"/>
    <x v="41"/>
    <x v="4"/>
    <n v="3"/>
    <n v="195"/>
    <s v="Bank"/>
    <x v="9"/>
    <n v="195"/>
    <n v="90"/>
    <b v="1"/>
    <m/>
  </r>
  <r>
    <d v="2025-06-10T12:39:45"/>
    <x v="232"/>
    <x v="41"/>
    <x v="5"/>
    <n v="5"/>
    <n v="300"/>
    <s v="Bank "/>
    <x v="9"/>
    <n v="300"/>
    <n v="150"/>
    <b v="1"/>
    <m/>
  </r>
  <r>
    <d v="2025-06-10T12:38:59"/>
    <x v="232"/>
    <x v="41"/>
    <x v="3"/>
    <n v="12"/>
    <n v="660"/>
    <s v="Bank"/>
    <x v="9"/>
    <n v="660"/>
    <n v="360"/>
    <b v="1"/>
    <m/>
  </r>
  <r>
    <d v="2025-06-10T08:08:33"/>
    <x v="232"/>
    <x v="20"/>
    <x v="2"/>
    <n v="20"/>
    <n v="1000"/>
    <s v="Bank"/>
    <x v="9"/>
    <n v="1000"/>
    <n v="600"/>
    <b v="1"/>
    <m/>
  </r>
  <r>
    <d v="2025-06-10T08:07:38"/>
    <x v="232"/>
    <x v="103"/>
    <x v="4"/>
    <n v="2"/>
    <n v="130"/>
    <s v="Bank "/>
    <x v="9"/>
    <n v="130"/>
    <n v="60"/>
    <b v="1"/>
    <m/>
  </r>
  <r>
    <d v="2025-06-09T13:12:05"/>
    <x v="233"/>
    <x v="229"/>
    <x v="2"/>
    <n v="20"/>
    <n v="1000"/>
    <s v="Bank"/>
    <x v="9"/>
    <n v="1000"/>
    <n v="600"/>
    <b v="1"/>
    <n v="9910"/>
  </r>
  <r>
    <d v="2025-06-09T13:07:45"/>
    <x v="233"/>
    <x v="228"/>
    <x v="1"/>
    <n v="40"/>
    <n v="1800"/>
    <s v="Bank"/>
    <x v="9"/>
    <n v="1800"/>
    <n v="1200"/>
    <b v="1"/>
    <m/>
  </r>
  <r>
    <d v="2025-06-09T09:51:05"/>
    <x v="233"/>
    <x v="128"/>
    <x v="2"/>
    <n v="2"/>
    <n v="100"/>
    <s v="Bank"/>
    <x v="9"/>
    <n v="100"/>
    <n v="60"/>
    <b v="1"/>
    <m/>
  </r>
  <r>
    <d v="2025-06-08T13:01:15"/>
    <x v="234"/>
    <x v="40"/>
    <x v="1"/>
    <n v="30"/>
    <n v="1350"/>
    <s v="Bank "/>
    <x v="9"/>
    <n v="1350"/>
    <n v="900"/>
    <b v="1"/>
    <m/>
  </r>
  <r>
    <d v="2025-06-09T01:14:52"/>
    <x v="234"/>
    <x v="51"/>
    <x v="2"/>
    <n v="19"/>
    <n v="950"/>
    <s v="Bank"/>
    <x v="9"/>
    <n v="950"/>
    <n v="570"/>
    <b v="1"/>
    <m/>
  </r>
  <r>
    <d v="2025-06-09T01:09:23"/>
    <x v="234"/>
    <x v="177"/>
    <x v="1"/>
    <n v="5"/>
    <n v="225"/>
    <s v="Bank"/>
    <x v="9"/>
    <n v="225"/>
    <n v="150"/>
    <b v="1"/>
    <m/>
  </r>
  <r>
    <d v="2025-06-09T01:08:22"/>
    <x v="234"/>
    <x v="264"/>
    <x v="2"/>
    <n v="7"/>
    <n v="350"/>
    <s v="Bank"/>
    <x v="9"/>
    <n v="350"/>
    <n v="210"/>
    <b v="1"/>
    <m/>
  </r>
  <r>
    <d v="2025-06-08T16:47:50"/>
    <x v="234"/>
    <x v="43"/>
    <x v="1"/>
    <n v="3"/>
    <n v="135"/>
    <s v="Bank"/>
    <x v="9"/>
    <n v="135"/>
    <n v="90"/>
    <b v="1"/>
    <m/>
  </r>
  <r>
    <d v="2025-06-08T16:46:15"/>
    <x v="234"/>
    <x v="43"/>
    <x v="5"/>
    <n v="6"/>
    <n v="360"/>
    <s v="Bank "/>
    <x v="9"/>
    <n v="360"/>
    <n v="180"/>
    <b v="1"/>
    <m/>
  </r>
  <r>
    <d v="2025-06-08T13:07:58"/>
    <x v="234"/>
    <x v="17"/>
    <x v="1"/>
    <n v="3"/>
    <n v="135"/>
    <s v="Bank"/>
    <x v="9"/>
    <n v="135"/>
    <n v="90"/>
    <b v="1"/>
    <m/>
  </r>
  <r>
    <d v="2025-06-08T13:02:16"/>
    <x v="234"/>
    <x v="44"/>
    <x v="2"/>
    <n v="6"/>
    <n v="300"/>
    <s v="Bank "/>
    <x v="9"/>
    <n v="300"/>
    <n v="180"/>
    <b v="1"/>
    <m/>
  </r>
  <r>
    <d v="2025-06-08T09:22:50"/>
    <x v="234"/>
    <x v="117"/>
    <x v="1"/>
    <n v="3"/>
    <n v="135"/>
    <s v="Bank "/>
    <x v="9"/>
    <n v="135"/>
    <n v="90"/>
    <b v="1"/>
    <m/>
  </r>
  <r>
    <d v="2025-06-08T09:22:06"/>
    <x v="234"/>
    <x v="35"/>
    <x v="2"/>
    <n v="2"/>
    <n v="100"/>
    <s v="Bank"/>
    <x v="9"/>
    <n v="100"/>
    <n v="60"/>
    <b v="1"/>
    <m/>
  </r>
  <r>
    <d v="2025-06-07T09:51:47"/>
    <x v="235"/>
    <x v="265"/>
    <x v="4"/>
    <n v="1"/>
    <n v="65"/>
    <s v="Bank"/>
    <x v="9"/>
    <n v="65"/>
    <n v="30"/>
    <b v="1"/>
    <m/>
  </r>
  <r>
    <d v="2025-06-07T06:06:07"/>
    <x v="235"/>
    <x v="236"/>
    <x v="5"/>
    <n v="10"/>
    <n v="600"/>
    <s v="Bank"/>
    <x v="9"/>
    <n v="600"/>
    <n v="300"/>
    <b v="1"/>
    <m/>
  </r>
  <r>
    <d v="2025-06-07T06:05:33"/>
    <x v="235"/>
    <x v="20"/>
    <x v="7"/>
    <n v="5"/>
    <n v="265"/>
    <s v="Bank"/>
    <x v="9"/>
    <n v="265"/>
    <n v="150"/>
    <b v="1"/>
    <m/>
  </r>
  <r>
    <d v="2025-06-07T06:04:33"/>
    <x v="235"/>
    <x v="20"/>
    <x v="2"/>
    <n v="20"/>
    <n v="1000"/>
    <s v="Bank"/>
    <x v="9"/>
    <n v="1000"/>
    <n v="600"/>
    <b v="1"/>
    <m/>
  </r>
  <r>
    <d v="2025-06-06T19:01:52"/>
    <x v="236"/>
    <x v="254"/>
    <x v="3"/>
    <n v="5"/>
    <n v="275"/>
    <s v="Bank "/>
    <x v="9"/>
    <n v="275"/>
    <n v="150"/>
    <b v="1"/>
    <m/>
  </r>
  <r>
    <d v="2025-06-06T19:01:03"/>
    <x v="236"/>
    <x v="254"/>
    <x v="2"/>
    <n v="5"/>
    <n v="250"/>
    <s v="Bank"/>
    <x v="9"/>
    <n v="250"/>
    <n v="150"/>
    <b v="1"/>
    <m/>
  </r>
  <r>
    <d v="2025-06-06T18:59:13"/>
    <x v="236"/>
    <x v="44"/>
    <x v="5"/>
    <n v="1"/>
    <n v="60"/>
    <s v="Bank"/>
    <x v="9"/>
    <n v="60"/>
    <n v="30"/>
    <b v="1"/>
    <m/>
  </r>
  <r>
    <d v="2025-06-05T14:58:53"/>
    <x v="237"/>
    <x v="37"/>
    <x v="3"/>
    <n v="4"/>
    <n v="220"/>
    <s v="Bank"/>
    <x v="9"/>
    <n v="220"/>
    <n v="120"/>
    <b v="1"/>
    <m/>
  </r>
  <r>
    <d v="2025-06-05T14:58:32"/>
    <x v="237"/>
    <x v="37"/>
    <x v="1"/>
    <n v="4"/>
    <n v="180"/>
    <s v="Bank"/>
    <x v="9"/>
    <n v="180"/>
    <n v="120"/>
    <b v="1"/>
    <m/>
  </r>
  <r>
    <d v="2025-06-05T14:58:03"/>
    <x v="237"/>
    <x v="28"/>
    <x v="3"/>
    <n v="1"/>
    <n v="55"/>
    <s v="Bank"/>
    <x v="9"/>
    <n v="55"/>
    <n v="30"/>
    <b v="1"/>
    <m/>
  </r>
  <r>
    <d v="2025-06-04T03:33:39"/>
    <x v="238"/>
    <x v="32"/>
    <x v="4"/>
    <n v="2"/>
    <n v="130"/>
    <s v="Bank"/>
    <x v="9"/>
    <n v="130"/>
    <n v="60"/>
    <b v="1"/>
    <n v="8037"/>
  </r>
  <r>
    <d v="2025-06-03T19:15:25"/>
    <x v="239"/>
    <x v="41"/>
    <x v="4"/>
    <n v="2"/>
    <n v="130"/>
    <s v="Bank"/>
    <x v="9"/>
    <n v="130"/>
    <n v="60"/>
    <b v="1"/>
    <m/>
  </r>
  <r>
    <d v="2025-06-03T19:14:18"/>
    <x v="239"/>
    <x v="41"/>
    <x v="3"/>
    <n v="5"/>
    <n v="275"/>
    <s v="Bank "/>
    <x v="9"/>
    <n v="275"/>
    <n v="150"/>
    <b v="1"/>
    <m/>
  </r>
  <r>
    <d v="2025-06-03T19:13:42"/>
    <x v="239"/>
    <x v="41"/>
    <x v="5"/>
    <n v="6"/>
    <n v="360"/>
    <s v="Bank "/>
    <x v="9"/>
    <n v="360"/>
    <n v="180"/>
    <b v="1"/>
    <m/>
  </r>
  <r>
    <d v="2025-06-03T17:13:47"/>
    <x v="239"/>
    <x v="266"/>
    <x v="1"/>
    <n v="100"/>
    <n v="4500"/>
    <s v="Bank "/>
    <x v="9"/>
    <n v="4500"/>
    <n v="3000"/>
    <b v="1"/>
    <m/>
  </r>
  <r>
    <d v="2025-06-03T17:12:11"/>
    <x v="239"/>
    <x v="51"/>
    <x v="7"/>
    <n v="4"/>
    <n v="212"/>
    <s v="Bank "/>
    <x v="9"/>
    <n v="212"/>
    <n v="120"/>
    <b v="1"/>
    <m/>
  </r>
  <r>
    <d v="2025-06-03T17:11:10"/>
    <x v="239"/>
    <x v="51"/>
    <x v="2"/>
    <n v="25"/>
    <n v="1250"/>
    <s v="Bank "/>
    <x v="9"/>
    <n v="1250"/>
    <n v="750"/>
    <b v="1"/>
    <m/>
  </r>
  <r>
    <d v="2025-06-03T04:30:36"/>
    <x v="239"/>
    <x v="120"/>
    <x v="2"/>
    <n v="3"/>
    <n v="150"/>
    <s v="Bank"/>
    <x v="9"/>
    <n v="150"/>
    <n v="90"/>
    <b v="1"/>
    <m/>
  </r>
  <r>
    <d v="2025-06-02T18:03:25"/>
    <x v="240"/>
    <x v="208"/>
    <x v="1"/>
    <n v="3"/>
    <n v="135"/>
    <s v="Bank"/>
    <x v="9"/>
    <n v="135"/>
    <n v="90"/>
    <b v="1"/>
    <m/>
  </r>
  <r>
    <d v="2025-06-02T18:00:13"/>
    <x v="240"/>
    <x v="25"/>
    <x v="4"/>
    <n v="1"/>
    <n v="65"/>
    <s v="Bank"/>
    <x v="9"/>
    <n v="65"/>
    <n v="30"/>
    <b v="1"/>
    <m/>
  </r>
  <r>
    <d v="2025-06-01T19:11:27"/>
    <x v="241"/>
    <x v="55"/>
    <x v="2"/>
    <n v="7"/>
    <n v="350"/>
    <s v="Bank"/>
    <x v="9"/>
    <n v="350"/>
    <n v="210"/>
    <b v="1"/>
    <m/>
  </r>
  <r>
    <d v="2025-06-01T19:10:33"/>
    <x v="241"/>
    <x v="55"/>
    <x v="5"/>
    <n v="8"/>
    <n v="480"/>
    <s v="Bank"/>
    <x v="9"/>
    <n v="480"/>
    <n v="240"/>
    <b v="1"/>
    <m/>
  </r>
  <r>
    <d v="2025-06-01T14:47:53"/>
    <x v="241"/>
    <x v="39"/>
    <x v="2"/>
    <n v="20"/>
    <n v="1000"/>
    <s v="Bank"/>
    <x v="9"/>
    <n v="1000"/>
    <n v="600"/>
    <b v="1"/>
    <m/>
  </r>
  <r>
    <d v="2025-06-01T14:46:17"/>
    <x v="241"/>
    <x v="54"/>
    <x v="7"/>
    <n v="6"/>
    <n v="318"/>
    <s v="Bank"/>
    <x v="9"/>
    <n v="318"/>
    <n v="180"/>
    <b v="1"/>
    <m/>
  </r>
  <r>
    <d v="2025-06-01T14:45:33"/>
    <x v="241"/>
    <x v="267"/>
    <x v="1"/>
    <n v="2"/>
    <n v="90"/>
    <s v="Bank "/>
    <x v="9"/>
    <n v="90"/>
    <n v="60"/>
    <b v="1"/>
    <m/>
  </r>
  <r>
    <d v="2025-06-01T14:44:52"/>
    <x v="241"/>
    <x v="32"/>
    <x v="1"/>
    <n v="2"/>
    <n v="90"/>
    <s v="Bank"/>
    <x v="9"/>
    <n v="90"/>
    <n v="60"/>
    <b v="1"/>
    <m/>
  </r>
  <r>
    <d v="2025-06-01T14:44:28"/>
    <x v="241"/>
    <x v="32"/>
    <x v="5"/>
    <n v="2"/>
    <n v="120"/>
    <s v="Bank"/>
    <x v="9"/>
    <n v="120"/>
    <n v="60"/>
    <b v="1"/>
    <m/>
  </r>
  <r>
    <d v="2025-06-01T14:43:37"/>
    <x v="241"/>
    <x v="17"/>
    <x v="1"/>
    <n v="2"/>
    <n v="90"/>
    <s v="Bank"/>
    <x v="9"/>
    <n v="90"/>
    <n v="60"/>
    <b v="1"/>
    <m/>
  </r>
  <r>
    <d v="2025-06-01T13:50:47"/>
    <x v="241"/>
    <x v="150"/>
    <x v="1"/>
    <n v="2"/>
    <n v="90"/>
    <s v="Bank"/>
    <x v="9"/>
    <n v="90"/>
    <n v="60"/>
    <b v="1"/>
    <m/>
  </r>
  <r>
    <d v="2025-06-01T10:17:09"/>
    <x v="241"/>
    <x v="78"/>
    <x v="2"/>
    <n v="3"/>
    <n v="150"/>
    <s v="Bank"/>
    <x v="9"/>
    <n v="150"/>
    <n v="90"/>
    <b v="1"/>
    <n v="8203"/>
  </r>
  <r>
    <d v="2025-06-01T10:16:32"/>
    <x v="241"/>
    <x v="117"/>
    <x v="1"/>
    <n v="3"/>
    <n v="135"/>
    <s v="Bank"/>
    <x v="9"/>
    <n v="135"/>
    <n v="90"/>
    <b v="1"/>
    <m/>
  </r>
  <r>
    <d v="2025-05-30T23:06:40"/>
    <x v="242"/>
    <x v="236"/>
    <x v="5"/>
    <n v="10"/>
    <n v="600"/>
    <s v="Bank"/>
    <x v="10"/>
    <n v="600"/>
    <n v="300"/>
    <b v="1"/>
    <m/>
  </r>
  <r>
    <d v="2025-05-30T12:08:36"/>
    <x v="242"/>
    <x v="51"/>
    <x v="7"/>
    <n v="5"/>
    <n v="265"/>
    <s v="Bank"/>
    <x v="10"/>
    <n v="265"/>
    <n v="150"/>
    <b v="1"/>
    <m/>
  </r>
  <r>
    <d v="2025-05-30T12:07:30"/>
    <x v="242"/>
    <x v="51"/>
    <x v="2"/>
    <n v="15"/>
    <n v="750"/>
    <s v="Bank "/>
    <x v="10"/>
    <n v="750"/>
    <n v="450"/>
    <b v="1"/>
    <m/>
  </r>
  <r>
    <d v="2025-05-30T12:05:22"/>
    <x v="242"/>
    <x v="25"/>
    <x v="4"/>
    <n v="3"/>
    <n v="195"/>
    <s v="Bank"/>
    <x v="10"/>
    <n v="195"/>
    <n v="90"/>
    <b v="1"/>
    <m/>
  </r>
  <r>
    <d v="2025-05-29T18:18:52"/>
    <x v="243"/>
    <x v="185"/>
    <x v="2"/>
    <n v="10"/>
    <n v="500"/>
    <s v="Bank"/>
    <x v="10"/>
    <n v="500"/>
    <n v="300"/>
    <b v="1"/>
    <m/>
  </r>
  <r>
    <d v="2025-05-29T18:18:22"/>
    <x v="243"/>
    <x v="37"/>
    <x v="3"/>
    <n v="5"/>
    <n v="275"/>
    <s v="Bank"/>
    <x v="10"/>
    <n v="275"/>
    <n v="150"/>
    <b v="1"/>
    <m/>
  </r>
  <r>
    <d v="2025-05-29T18:17:56"/>
    <x v="243"/>
    <x v="37"/>
    <x v="2"/>
    <n v="3"/>
    <n v="150"/>
    <s v="Bank"/>
    <x v="10"/>
    <n v="150"/>
    <n v="90"/>
    <b v="1"/>
    <m/>
  </r>
  <r>
    <d v="2025-05-28T20:58:22"/>
    <x v="244"/>
    <x v="248"/>
    <x v="2"/>
    <n v="2"/>
    <n v="100"/>
    <s v="Bank"/>
    <x v="10"/>
    <n v="100"/>
    <n v="60"/>
    <b v="1"/>
    <m/>
  </r>
  <r>
    <d v="2025-05-28T20:57:54"/>
    <x v="244"/>
    <x v="63"/>
    <x v="4"/>
    <n v="1"/>
    <n v="65"/>
    <s v="Bank"/>
    <x v="10"/>
    <n v="65"/>
    <n v="30"/>
    <b v="1"/>
    <m/>
  </r>
  <r>
    <d v="2025-05-28T08:31:30"/>
    <x v="244"/>
    <x v="70"/>
    <x v="2"/>
    <n v="6"/>
    <n v="300"/>
    <s v="Bank"/>
    <x v="10"/>
    <n v="300"/>
    <n v="180"/>
    <b v="1"/>
    <m/>
  </r>
  <r>
    <d v="2025-05-28T08:28:41"/>
    <x v="244"/>
    <x v="39"/>
    <x v="7"/>
    <n v="5"/>
    <n v="265"/>
    <s v="Bank"/>
    <x v="10"/>
    <n v="265"/>
    <n v="150"/>
    <b v="1"/>
    <m/>
  </r>
  <r>
    <d v="2025-05-28T08:27:40"/>
    <x v="244"/>
    <x v="39"/>
    <x v="2"/>
    <n v="10"/>
    <n v="500"/>
    <s v="Bank"/>
    <x v="10"/>
    <n v="500"/>
    <n v="300"/>
    <b v="1"/>
    <m/>
  </r>
  <r>
    <d v="2025-05-27T14:57:13"/>
    <x v="245"/>
    <x v="143"/>
    <x v="4"/>
    <n v="1"/>
    <n v="65"/>
    <s v="Bank"/>
    <x v="10"/>
    <n v="65"/>
    <n v="30"/>
    <b v="1"/>
    <m/>
  </r>
  <r>
    <d v="2025-05-27T14:50:45"/>
    <x v="246"/>
    <x v="51"/>
    <x v="7"/>
    <n v="3"/>
    <n v="159"/>
    <s v="Bank"/>
    <x v="10"/>
    <n v="159"/>
    <n v="90"/>
    <b v="1"/>
    <m/>
  </r>
  <r>
    <d v="2025-05-27T14:49:11"/>
    <x v="246"/>
    <x v="51"/>
    <x v="2"/>
    <n v="7"/>
    <n v="350"/>
    <s v="Bank"/>
    <x v="10"/>
    <n v="350"/>
    <n v="210"/>
    <b v="1"/>
    <m/>
  </r>
  <r>
    <d v="2025-05-27T14:39:41"/>
    <x v="246"/>
    <x v="43"/>
    <x v="5"/>
    <n v="4"/>
    <n v="240"/>
    <s v="Bank"/>
    <x v="10"/>
    <n v="240"/>
    <n v="120"/>
    <b v="1"/>
    <m/>
  </r>
  <r>
    <d v="2025-05-27T14:37:31"/>
    <x v="246"/>
    <x v="213"/>
    <x v="1"/>
    <n v="5"/>
    <n v="225"/>
    <s v="Bank"/>
    <x v="10"/>
    <n v="225"/>
    <n v="150"/>
    <b v="1"/>
    <m/>
  </r>
  <r>
    <d v="2025-05-27T14:34:46"/>
    <x v="246"/>
    <x v="32"/>
    <x v="4"/>
    <n v="3"/>
    <n v="195"/>
    <s v="Bank"/>
    <x v="10"/>
    <n v="195"/>
    <n v="90"/>
    <b v="1"/>
    <m/>
  </r>
  <r>
    <d v="2025-05-27T14:34:09"/>
    <x v="246"/>
    <x v="208"/>
    <x v="2"/>
    <n v="2"/>
    <n v="100"/>
    <s v="Bank"/>
    <x v="10"/>
    <n v="100"/>
    <n v="60"/>
    <b v="1"/>
    <m/>
  </r>
  <r>
    <d v="2025-05-27T14:29:54"/>
    <x v="246"/>
    <x v="268"/>
    <x v="1"/>
    <n v="10"/>
    <n v="450"/>
    <s v="Bank"/>
    <x v="10"/>
    <n v="450"/>
    <n v="300"/>
    <b v="1"/>
    <m/>
  </r>
  <r>
    <d v="2025-05-25T13:34:33"/>
    <x v="247"/>
    <x v="40"/>
    <x v="1"/>
    <n v="40"/>
    <n v="1800"/>
    <s v="Bank"/>
    <x v="10"/>
    <n v="1800"/>
    <n v="1200"/>
    <b v="1"/>
    <m/>
  </r>
  <r>
    <d v="2025-05-26T02:24:04"/>
    <x v="247"/>
    <x v="54"/>
    <x v="7"/>
    <n v="7"/>
    <n v="371"/>
    <s v="Bank"/>
    <x v="10"/>
    <n v="371"/>
    <n v="210"/>
    <b v="1"/>
    <m/>
  </r>
  <r>
    <d v="2025-05-25T13:38:01"/>
    <x v="247"/>
    <x v="20"/>
    <x v="2"/>
    <n v="11"/>
    <n v="550"/>
    <s v="Bank"/>
    <x v="10"/>
    <n v="550"/>
    <n v="330"/>
    <b v="1"/>
    <n v="11019"/>
  </r>
  <r>
    <d v="2025-05-25T13:37:05"/>
    <x v="247"/>
    <x v="41"/>
    <x v="5"/>
    <n v="10"/>
    <n v="600"/>
    <s v="Bank"/>
    <x v="10"/>
    <n v="600"/>
    <n v="300"/>
    <b v="1"/>
    <m/>
  </r>
  <r>
    <d v="2025-05-25T13:35:42"/>
    <x v="247"/>
    <x v="269"/>
    <x v="1"/>
    <n v="2"/>
    <n v="90"/>
    <s v="Bank"/>
    <x v="10"/>
    <n v="90"/>
    <n v="60"/>
    <b v="1"/>
    <m/>
  </r>
  <r>
    <d v="2025-05-25T13:35:11"/>
    <x v="247"/>
    <x v="32"/>
    <x v="4"/>
    <n v="8"/>
    <n v="520"/>
    <s v="Bank"/>
    <x v="10"/>
    <n v="520"/>
    <n v="240"/>
    <b v="1"/>
    <m/>
  </r>
  <r>
    <d v="2025-05-24T22:25:13"/>
    <x v="248"/>
    <x v="266"/>
    <x v="1"/>
    <n v="20"/>
    <n v="900"/>
    <s v="Bank"/>
    <x v="10"/>
    <n v="900"/>
    <n v="600"/>
    <b v="1"/>
    <m/>
  </r>
  <r>
    <d v="2025-05-24T05:49:18"/>
    <x v="248"/>
    <x v="51"/>
    <x v="7"/>
    <n v="5"/>
    <n v="265"/>
    <s v="Bank"/>
    <x v="10"/>
    <n v="265"/>
    <n v="150"/>
    <b v="1"/>
    <m/>
  </r>
  <r>
    <d v="2025-05-24T05:48:10"/>
    <x v="248"/>
    <x v="177"/>
    <x v="2"/>
    <n v="5"/>
    <n v="250"/>
    <s v="Bank"/>
    <x v="10"/>
    <n v="250"/>
    <n v="150"/>
    <b v="1"/>
    <m/>
  </r>
  <r>
    <d v="2025-05-24T05:55:36"/>
    <x v="248"/>
    <x v="120"/>
    <x v="2"/>
    <n v="3"/>
    <n v="150"/>
    <s v="Bank"/>
    <x v="10"/>
    <n v="150"/>
    <n v="90"/>
    <b v="1"/>
    <m/>
  </r>
  <r>
    <d v="2025-05-24T05:47:25"/>
    <x v="249"/>
    <x v="270"/>
    <x v="1"/>
    <n v="5"/>
    <n v="225"/>
    <s v="Bank"/>
    <x v="10"/>
    <n v="225"/>
    <n v="150"/>
    <b v="1"/>
    <m/>
  </r>
  <r>
    <d v="2025-05-22T20:51:19"/>
    <x v="250"/>
    <x v="37"/>
    <x v="1"/>
    <n v="10"/>
    <n v="450"/>
    <s v="Bank"/>
    <x v="10"/>
    <n v="450"/>
    <n v="300"/>
    <b v="1"/>
    <m/>
  </r>
  <r>
    <d v="2025-05-22T20:50:39"/>
    <x v="250"/>
    <x v="19"/>
    <x v="2"/>
    <n v="3"/>
    <n v="150"/>
    <s v="Bank"/>
    <x v="10"/>
    <n v="150"/>
    <n v="90"/>
    <b v="1"/>
    <m/>
  </r>
  <r>
    <d v="2025-05-22T20:50:13"/>
    <x v="250"/>
    <x v="37"/>
    <x v="3"/>
    <n v="2"/>
    <n v="110"/>
    <s v="Bank"/>
    <x v="10"/>
    <n v="110"/>
    <n v="60"/>
    <b v="1"/>
    <m/>
  </r>
  <r>
    <d v="2025-05-22T19:52:28"/>
    <x v="250"/>
    <x v="185"/>
    <x v="2"/>
    <n v="3"/>
    <n v="150"/>
    <s v="Bank"/>
    <x v="10"/>
    <n v="150"/>
    <n v="90"/>
    <b v="1"/>
    <m/>
  </r>
  <r>
    <d v="2025-05-22T19:51:47"/>
    <x v="250"/>
    <x v="185"/>
    <x v="2"/>
    <n v="3"/>
    <n v="150"/>
    <s v="Bank"/>
    <x v="10"/>
    <n v="150"/>
    <n v="90"/>
    <b v="1"/>
    <m/>
  </r>
  <r>
    <d v="2025-05-21T09:20:30"/>
    <x v="251"/>
    <x v="176"/>
    <x v="3"/>
    <n v="2"/>
    <n v="110"/>
    <s v="Bank"/>
    <x v="10"/>
    <n v="110"/>
    <n v="60"/>
    <b v="1"/>
    <m/>
  </r>
  <r>
    <d v="2025-05-20T18:49:15"/>
    <x v="252"/>
    <x v="41"/>
    <x v="4"/>
    <n v="3"/>
    <n v="195"/>
    <s v="Bank"/>
    <x v="10"/>
    <n v="195"/>
    <n v="90"/>
    <b v="1"/>
    <m/>
  </r>
  <r>
    <d v="2025-05-20T18:48:43"/>
    <x v="252"/>
    <x v="41"/>
    <x v="3"/>
    <n v="3"/>
    <n v="165"/>
    <s v="Bank"/>
    <x v="10"/>
    <n v="165"/>
    <n v="90"/>
    <b v="1"/>
    <m/>
  </r>
  <r>
    <d v="2025-05-20T18:48:17"/>
    <x v="252"/>
    <x v="41"/>
    <x v="5"/>
    <n v="4"/>
    <n v="240"/>
    <s v="Bank"/>
    <x v="10"/>
    <n v="240"/>
    <n v="120"/>
    <b v="1"/>
    <m/>
  </r>
  <r>
    <d v="2025-05-20T18:47:22"/>
    <x v="252"/>
    <x v="20"/>
    <x v="1"/>
    <n v="2"/>
    <n v="90"/>
    <s v="Bank"/>
    <x v="10"/>
    <n v="90"/>
    <n v="60"/>
    <b v="1"/>
    <m/>
  </r>
  <r>
    <d v="2025-05-20T18:46:06"/>
    <x v="252"/>
    <x v="20"/>
    <x v="7"/>
    <n v="5"/>
    <n v="265"/>
    <s v="Bank"/>
    <x v="10"/>
    <n v="265"/>
    <n v="150"/>
    <b v="1"/>
    <m/>
  </r>
  <r>
    <d v="2025-05-20T18:45:29"/>
    <x v="252"/>
    <x v="39"/>
    <x v="2"/>
    <n v="5"/>
    <n v="250"/>
    <s v="Bank"/>
    <x v="10"/>
    <n v="250"/>
    <n v="150"/>
    <b v="1"/>
    <m/>
  </r>
  <r>
    <d v="2025-05-19T02:22:54"/>
    <x v="253"/>
    <x v="40"/>
    <x v="1"/>
    <n v="35"/>
    <n v="1575"/>
    <s v="Bank"/>
    <x v="10"/>
    <n v="1575"/>
    <n v="1050"/>
    <b v="1"/>
    <m/>
  </r>
  <r>
    <d v="2025-05-19T02:24:24"/>
    <x v="253"/>
    <x v="51"/>
    <x v="7"/>
    <n v="3"/>
    <n v="159"/>
    <s v="Bank"/>
    <x v="10"/>
    <n v="159"/>
    <n v="90"/>
    <b v="1"/>
    <m/>
  </r>
  <r>
    <d v="2025-05-19T02:23:56"/>
    <x v="253"/>
    <x v="51"/>
    <x v="2"/>
    <n v="7"/>
    <n v="350"/>
    <s v="Bank"/>
    <x v="10"/>
    <n v="350"/>
    <n v="210"/>
    <b v="1"/>
    <m/>
  </r>
  <r>
    <d v="2025-05-19T02:23:27"/>
    <x v="253"/>
    <x v="14"/>
    <x v="5"/>
    <n v="10"/>
    <n v="600"/>
    <s v="Bank"/>
    <x v="10"/>
    <n v="600"/>
    <n v="300"/>
    <b v="1"/>
    <m/>
  </r>
  <r>
    <d v="2025-05-19T02:17:26"/>
    <x v="253"/>
    <x v="54"/>
    <x v="7"/>
    <n v="5"/>
    <n v="265"/>
    <s v="Bank"/>
    <x v="10"/>
    <n v="265"/>
    <n v="150"/>
    <b v="1"/>
    <m/>
  </r>
  <r>
    <d v="2025-05-19T02:12:29"/>
    <x v="253"/>
    <x v="3"/>
    <x v="3"/>
    <n v="1"/>
    <n v="55"/>
    <s v="Bank"/>
    <x v="10"/>
    <n v="55"/>
    <n v="30"/>
    <b v="1"/>
    <m/>
  </r>
  <r>
    <d v="2025-05-19T02:10:16"/>
    <x v="253"/>
    <x v="32"/>
    <x v="4"/>
    <n v="2"/>
    <n v="130"/>
    <s v="Bank"/>
    <x v="10"/>
    <n v="130"/>
    <n v="60"/>
    <b v="1"/>
    <m/>
  </r>
  <r>
    <d v="2025-05-18T15:21:32"/>
    <x v="254"/>
    <x v="25"/>
    <x v="5"/>
    <n v="1"/>
    <n v="60"/>
    <s v="Bank"/>
    <x v="10"/>
    <n v="60"/>
    <n v="30"/>
    <b v="1"/>
    <m/>
  </r>
  <r>
    <d v="2025-05-17T19:25:26"/>
    <x v="254"/>
    <x v="185"/>
    <x v="2"/>
    <n v="3"/>
    <n v="150"/>
    <s v="Bank"/>
    <x v="10"/>
    <n v="150"/>
    <n v="90"/>
    <b v="1"/>
    <m/>
  </r>
  <r>
    <d v="2025-05-16T13:39:44"/>
    <x v="255"/>
    <x v="32"/>
    <x v="4"/>
    <n v="5"/>
    <n v="325"/>
    <s v="Bank"/>
    <x v="10"/>
    <n v="325"/>
    <n v="150"/>
    <b v="1"/>
    <n v="1320"/>
  </r>
  <r>
    <d v="2025-05-16T13:38:21"/>
    <x v="255"/>
    <x v="218"/>
    <x v="3"/>
    <n v="5"/>
    <n v="275"/>
    <s v="Bank"/>
    <x v="10"/>
    <n v="275"/>
    <n v="150"/>
    <b v="1"/>
    <m/>
  </r>
  <r>
    <d v="2025-05-16T13:37:27"/>
    <x v="255"/>
    <x v="254"/>
    <x v="2"/>
    <n v="5"/>
    <n v="250"/>
    <s v="Bank"/>
    <x v="10"/>
    <n v="250"/>
    <n v="150"/>
    <b v="1"/>
    <m/>
  </r>
  <r>
    <d v="2025-05-15T18:26:56"/>
    <x v="256"/>
    <x v="271"/>
    <x v="0"/>
    <n v="2"/>
    <n v="80"/>
    <s v="Bank"/>
    <x v="10"/>
    <n v="80"/>
    <n v="60"/>
    <b v="1"/>
    <m/>
  </r>
  <r>
    <d v="2025-05-15T18:25:56"/>
    <x v="256"/>
    <x v="272"/>
    <x v="4"/>
    <n v="1"/>
    <n v="65"/>
    <s v="Bank"/>
    <x v="10"/>
    <n v="65"/>
    <n v="30"/>
    <b v="1"/>
    <m/>
  </r>
  <r>
    <d v="2025-05-15T18:25:33"/>
    <x v="256"/>
    <x v="273"/>
    <x v="4"/>
    <n v="1"/>
    <n v="65"/>
    <s v="Bank "/>
    <x v="10"/>
    <n v="65"/>
    <n v="30"/>
    <b v="1"/>
    <m/>
  </r>
  <r>
    <d v="2025-05-15T13:26:06"/>
    <x v="256"/>
    <x v="37"/>
    <x v="3"/>
    <n v="2"/>
    <n v="110"/>
    <s v="Bank"/>
    <x v="10"/>
    <n v="110"/>
    <n v="60"/>
    <b v="1"/>
    <m/>
  </r>
  <r>
    <d v="2025-05-15T13:25:17"/>
    <x v="256"/>
    <x v="19"/>
    <x v="2"/>
    <n v="3"/>
    <n v="150"/>
    <s v="Bank"/>
    <x v="10"/>
    <n v="150"/>
    <n v="90"/>
    <b v="1"/>
    <m/>
  </r>
  <r>
    <d v="2025-05-14T08:42:20"/>
    <x v="257"/>
    <x v="274"/>
    <x v="0"/>
    <n v="5"/>
    <n v="200"/>
    <s v="Bank"/>
    <x v="10"/>
    <n v="200"/>
    <n v="150"/>
    <b v="1"/>
    <n v="1515"/>
  </r>
  <r>
    <d v="2025-05-14T08:40:04"/>
    <x v="257"/>
    <x v="236"/>
    <x v="3"/>
    <n v="3"/>
    <n v="165"/>
    <s v="Bank"/>
    <x v="10"/>
    <n v="165"/>
    <n v="90"/>
    <b v="1"/>
    <m/>
  </r>
  <r>
    <d v="2025-05-14T08:39:40"/>
    <x v="257"/>
    <x v="236"/>
    <x v="5"/>
    <n v="3"/>
    <n v="180"/>
    <s v="Bank"/>
    <x v="10"/>
    <n v="180"/>
    <n v="90"/>
    <b v="1"/>
    <m/>
  </r>
  <r>
    <d v="2025-05-12T15:31:22"/>
    <x v="258"/>
    <x v="40"/>
    <x v="1"/>
    <n v="4"/>
    <n v="180"/>
    <s v="Bank"/>
    <x v="10"/>
    <n v="180"/>
    <n v="120"/>
    <b v="1"/>
    <m/>
  </r>
  <r>
    <d v="2025-05-12T15:33:00"/>
    <x v="258"/>
    <x v="41"/>
    <x v="5"/>
    <n v="4"/>
    <n v="240"/>
    <s v="Bank"/>
    <x v="10"/>
    <n v="240"/>
    <n v="120"/>
    <b v="1"/>
    <m/>
  </r>
  <r>
    <d v="2025-05-12T15:30:20"/>
    <x v="258"/>
    <x v="54"/>
    <x v="7"/>
    <n v="5"/>
    <n v="265"/>
    <s v="Bank"/>
    <x v="10"/>
    <n v="265"/>
    <n v="150"/>
    <b v="1"/>
    <m/>
  </r>
  <r>
    <d v="2025-05-12T15:28:20"/>
    <x v="258"/>
    <x v="1"/>
    <x v="5"/>
    <n v="1"/>
    <n v="60"/>
    <s v="Bank"/>
    <x v="10"/>
    <n v="60"/>
    <n v="30"/>
    <b v="1"/>
    <m/>
  </r>
  <r>
    <d v="2025-05-12T15:26:23"/>
    <x v="258"/>
    <x v="30"/>
    <x v="2"/>
    <n v="1"/>
    <n v="50"/>
    <s v="Bank"/>
    <x v="10"/>
    <n v="50"/>
    <n v="30"/>
    <b v="1"/>
    <m/>
  </r>
  <r>
    <d v="2025-05-12T15:17:04"/>
    <x v="258"/>
    <x v="30"/>
    <x v="2"/>
    <n v="2"/>
    <n v="100"/>
    <s v="Bank"/>
    <x v="10"/>
    <n v="100"/>
    <n v="60"/>
    <b v="1"/>
    <m/>
  </r>
  <r>
    <d v="2025-05-12T15:26:00"/>
    <x v="258"/>
    <x v="120"/>
    <x v="2"/>
    <n v="2"/>
    <n v="100"/>
    <s v="Bank"/>
    <x v="10"/>
    <n v="100"/>
    <n v="60"/>
    <b v="1"/>
    <m/>
  </r>
  <r>
    <d v="2025-05-11T19:46:33"/>
    <x v="259"/>
    <x v="40"/>
    <x v="1"/>
    <n v="8"/>
    <n v="360"/>
    <s v="Bank"/>
    <x v="10"/>
    <n v="360"/>
    <n v="240"/>
    <b v="1"/>
    <m/>
  </r>
  <r>
    <d v="2025-05-11T19:49:15"/>
    <x v="259"/>
    <x v="236"/>
    <x v="5"/>
    <n v="5"/>
    <n v="300"/>
    <s v="Bank"/>
    <x v="10"/>
    <n v="300"/>
    <n v="150"/>
    <b v="1"/>
    <m/>
  </r>
  <r>
    <d v="2025-05-11T19:48:51"/>
    <x v="259"/>
    <x v="41"/>
    <x v="3"/>
    <n v="5"/>
    <n v="275"/>
    <s v="Bank"/>
    <x v="10"/>
    <n v="275"/>
    <n v="150"/>
    <b v="1"/>
    <m/>
  </r>
  <r>
    <d v="2025-05-11T19:48:30"/>
    <x v="259"/>
    <x v="43"/>
    <x v="4"/>
    <n v="2"/>
    <n v="130"/>
    <s v="Bank"/>
    <x v="10"/>
    <n v="130"/>
    <n v="60"/>
    <b v="1"/>
    <m/>
  </r>
  <r>
    <d v="2025-05-11T19:47:59"/>
    <x v="259"/>
    <x v="43"/>
    <x v="5"/>
    <n v="5"/>
    <n v="300"/>
    <s v="Bank"/>
    <x v="10"/>
    <n v="300"/>
    <n v="150"/>
    <b v="1"/>
    <m/>
  </r>
  <r>
    <d v="2025-05-11T19:42:24"/>
    <x v="259"/>
    <x v="20"/>
    <x v="3"/>
    <n v="3"/>
    <n v="165"/>
    <s v="Bank"/>
    <x v="10"/>
    <n v="165"/>
    <n v="90"/>
    <b v="1"/>
    <m/>
  </r>
  <r>
    <d v="2025-05-11T19:41:00"/>
    <x v="259"/>
    <x v="20"/>
    <x v="2"/>
    <n v="4"/>
    <n v="200"/>
    <s v="Bank"/>
    <x v="10"/>
    <n v="200"/>
    <n v="120"/>
    <b v="1"/>
    <m/>
  </r>
  <r>
    <d v="2025-05-11T19:39:41"/>
    <x v="259"/>
    <x v="32"/>
    <x v="5"/>
    <n v="3"/>
    <n v="180"/>
    <s v="Bank"/>
    <x v="10"/>
    <n v="180"/>
    <n v="90"/>
    <b v="1"/>
    <n v="2055"/>
  </r>
  <r>
    <d v="2025-05-09T10:10:11"/>
    <x v="260"/>
    <x v="245"/>
    <x v="5"/>
    <n v="2"/>
    <n v="120"/>
    <s v="Bank"/>
    <x v="10"/>
    <n v="120"/>
    <n v="60"/>
    <b v="1"/>
    <m/>
  </r>
  <r>
    <d v="2025-05-08T17:25:58"/>
    <x v="261"/>
    <x v="30"/>
    <x v="2"/>
    <n v="2"/>
    <n v="100"/>
    <s v="Bank"/>
    <x v="10"/>
    <n v="100"/>
    <n v="60"/>
    <b v="1"/>
    <m/>
  </r>
  <r>
    <d v="2025-05-08T17:25:12"/>
    <x v="261"/>
    <x v="37"/>
    <x v="2"/>
    <n v="5"/>
    <n v="250"/>
    <s v="Bank"/>
    <x v="10"/>
    <n v="250"/>
    <n v="150"/>
    <b v="1"/>
    <n v="6611"/>
  </r>
  <r>
    <d v="2025-05-07T19:24:12"/>
    <x v="262"/>
    <x v="25"/>
    <x v="3"/>
    <n v="1"/>
    <n v="55"/>
    <s v="Bank"/>
    <x v="10"/>
    <n v="55"/>
    <n v="30"/>
    <b v="1"/>
    <m/>
  </r>
  <r>
    <d v="2025-05-07T19:23:43"/>
    <x v="262"/>
    <x v="275"/>
    <x v="3"/>
    <n v="2"/>
    <n v="110"/>
    <s v="Bank"/>
    <x v="10"/>
    <n v="110"/>
    <n v="60"/>
    <b v="1"/>
    <m/>
  </r>
  <r>
    <d v="2025-05-06T17:14:05"/>
    <x v="263"/>
    <x v="40"/>
    <x v="1"/>
    <n v="3"/>
    <n v="135"/>
    <s v="Bank"/>
    <x v="10"/>
    <n v="135"/>
    <n v="90"/>
    <b v="1"/>
    <m/>
  </r>
  <r>
    <d v="2025-05-06T16:52:41"/>
    <x v="263"/>
    <x v="70"/>
    <x v="2"/>
    <n v="3"/>
    <n v="150"/>
    <s v="Bank"/>
    <x v="10"/>
    <n v="150"/>
    <n v="90"/>
    <b v="1"/>
    <m/>
  </r>
  <r>
    <d v="2025-05-06T16:52:05"/>
    <x v="263"/>
    <x v="41"/>
    <x v="5"/>
    <n v="4"/>
    <n v="240"/>
    <s v="Bank"/>
    <x v="10"/>
    <n v="240"/>
    <n v="120"/>
    <b v="1"/>
    <m/>
  </r>
  <r>
    <d v="2025-05-06T16:51:42"/>
    <x v="263"/>
    <x v="236"/>
    <x v="3"/>
    <n v="6"/>
    <n v="330"/>
    <s v="Bank"/>
    <x v="10"/>
    <n v="330"/>
    <n v="180"/>
    <b v="1"/>
    <m/>
  </r>
  <r>
    <d v="2025-05-06T16:51:06"/>
    <x v="263"/>
    <x v="241"/>
    <x v="4"/>
    <n v="1"/>
    <n v="65"/>
    <s v="Bank"/>
    <x v="10"/>
    <n v="65"/>
    <n v="30"/>
    <b v="1"/>
    <m/>
  </r>
  <r>
    <d v="2025-05-06T16:50:28"/>
    <x v="263"/>
    <x v="62"/>
    <x v="4"/>
    <n v="1"/>
    <n v="65"/>
    <s v="Bank"/>
    <x v="10"/>
    <n v="65"/>
    <n v="30"/>
    <b v="1"/>
    <m/>
  </r>
  <r>
    <d v="2025-05-06T16:50:06"/>
    <x v="263"/>
    <x v="150"/>
    <x v="4"/>
    <n v="1"/>
    <n v="65"/>
    <s v="Bank"/>
    <x v="10"/>
    <n v="65"/>
    <n v="30"/>
    <b v="1"/>
    <m/>
  </r>
  <r>
    <d v="2025-05-06T07:34:15"/>
    <x v="263"/>
    <x v="208"/>
    <x v="3"/>
    <n v="1"/>
    <n v="55"/>
    <s v="Bank"/>
    <x v="10"/>
    <n v="55"/>
    <n v="30"/>
    <b v="1"/>
    <m/>
  </r>
  <r>
    <d v="2025-05-06T07:33:30"/>
    <x v="263"/>
    <x v="276"/>
    <x v="5"/>
    <n v="3"/>
    <n v="180"/>
    <s v="Bank"/>
    <x v="10"/>
    <n v="180"/>
    <n v="90"/>
    <b v="1"/>
    <m/>
  </r>
  <r>
    <d v="2025-05-06T07:32:32"/>
    <x v="263"/>
    <x v="276"/>
    <x v="2"/>
    <n v="2"/>
    <n v="100"/>
    <s v="Bank"/>
    <x v="10"/>
    <n v="100"/>
    <n v="60"/>
    <b v="1"/>
    <m/>
  </r>
  <r>
    <d v="2025-05-05T22:25:07"/>
    <x v="264"/>
    <x v="185"/>
    <x v="2"/>
    <n v="3"/>
    <n v="150"/>
    <s v="Bank"/>
    <x v="10"/>
    <n v="150"/>
    <n v="90"/>
    <b v="1"/>
    <m/>
  </r>
  <r>
    <d v="2025-05-05T05:35:40"/>
    <x v="264"/>
    <x v="120"/>
    <x v="2"/>
    <n v="2"/>
    <n v="100"/>
    <s v="Bank"/>
    <x v="10"/>
    <n v="100"/>
    <n v="60"/>
    <b v="1"/>
    <m/>
  </r>
  <r>
    <d v="2025-05-05T03:01:25"/>
    <x v="265"/>
    <x v="40"/>
    <x v="1"/>
    <n v="6"/>
    <n v="270"/>
    <s v="Bank"/>
    <x v="10"/>
    <n v="270"/>
    <n v="180"/>
    <b v="1"/>
    <m/>
  </r>
  <r>
    <d v="2025-05-05T02:56:18"/>
    <x v="265"/>
    <x v="54"/>
    <x v="7"/>
    <n v="2"/>
    <n v="106"/>
    <s v="Bank"/>
    <x v="10"/>
    <n v="106"/>
    <n v="60"/>
    <b v="1"/>
    <m/>
  </r>
  <r>
    <d v="2025-05-05T02:53:42"/>
    <x v="265"/>
    <x v="55"/>
    <x v="5"/>
    <n v="10"/>
    <n v="600"/>
    <s v="Bank"/>
    <x v="10"/>
    <n v="600"/>
    <n v="300"/>
    <b v="1"/>
    <m/>
  </r>
  <r>
    <d v="2025-05-05T02:53:19"/>
    <x v="265"/>
    <x v="277"/>
    <x v="4"/>
    <n v="1"/>
    <n v="65"/>
    <s v="Bank"/>
    <x v="10"/>
    <n v="65"/>
    <n v="30"/>
    <b v="1"/>
    <m/>
  </r>
  <r>
    <d v="2025-05-05T02:48:57"/>
    <x v="265"/>
    <x v="278"/>
    <x v="4"/>
    <n v="1"/>
    <n v="65"/>
    <s v="Bank"/>
    <x v="10"/>
    <n v="65"/>
    <n v="30"/>
    <b v="1"/>
    <m/>
  </r>
  <r>
    <d v="2025-05-05T02:48:30"/>
    <x v="265"/>
    <x v="44"/>
    <x v="5"/>
    <n v="1"/>
    <n v="60"/>
    <s v="Bank"/>
    <x v="10"/>
    <n v="60"/>
    <n v="30"/>
    <b v="1"/>
    <m/>
  </r>
  <r>
    <d v="2025-05-05T02:48:06"/>
    <x v="265"/>
    <x v="17"/>
    <x v="5"/>
    <n v="2"/>
    <n v="120"/>
    <s v="Bank"/>
    <x v="10"/>
    <n v="120"/>
    <n v="60"/>
    <b v="1"/>
    <m/>
  </r>
  <r>
    <d v="2025-05-04T07:19:25"/>
    <x v="265"/>
    <x v="125"/>
    <x v="3"/>
    <n v="2"/>
    <n v="110"/>
    <s v="Bank"/>
    <x v="10"/>
    <n v="110"/>
    <n v="60"/>
    <b v="1"/>
    <m/>
  </r>
  <r>
    <d v="2025-05-02T20:57:22"/>
    <x v="266"/>
    <x v="32"/>
    <x v="4"/>
    <n v="1"/>
    <n v="65"/>
    <s v="Bank"/>
    <x v="10"/>
    <n v="65"/>
    <n v="30"/>
    <b v="1"/>
    <m/>
  </r>
  <r>
    <d v="2025-05-02T20:55:42"/>
    <x v="266"/>
    <x v="3"/>
    <x v="4"/>
    <n v="1"/>
    <n v="65"/>
    <s v="Bank"/>
    <x v="10"/>
    <n v="65"/>
    <n v="30"/>
    <b v="1"/>
    <m/>
  </r>
  <r>
    <d v="2025-05-02T17:48:33"/>
    <x v="266"/>
    <x v="51"/>
    <x v="7"/>
    <n v="5"/>
    <n v="265"/>
    <s v="Bank"/>
    <x v="10"/>
    <n v="265"/>
    <n v="150"/>
    <b v="1"/>
    <m/>
  </r>
  <r>
    <d v="2025-05-02T17:48:06"/>
    <x v="266"/>
    <x v="51"/>
    <x v="2"/>
    <n v="3"/>
    <n v="150"/>
    <s v="Bank"/>
    <x v="10"/>
    <n v="150"/>
    <n v="90"/>
    <b v="1"/>
    <m/>
  </r>
  <r>
    <d v="2025-05-02T17:47:36"/>
    <x v="266"/>
    <x v="279"/>
    <x v="1"/>
    <n v="1"/>
    <n v="45"/>
    <s v="Bank"/>
    <x v="10"/>
    <n v="45"/>
    <n v="30"/>
    <b v="1"/>
    <m/>
  </r>
  <r>
    <d v="2025-05-02T13:32:31"/>
    <x v="266"/>
    <x v="37"/>
    <x v="2"/>
    <n v="4"/>
    <n v="200"/>
    <s v="Bank"/>
    <x v="10"/>
    <n v="200"/>
    <n v="120"/>
    <b v="1"/>
    <m/>
  </r>
  <r>
    <d v="2025-05-01T20:01:22"/>
    <x v="267"/>
    <x v="41"/>
    <x v="3"/>
    <n v="8"/>
    <n v="440"/>
    <s v="Bank"/>
    <x v="10"/>
    <n v="440"/>
    <n v="240"/>
    <b v="1"/>
    <m/>
  </r>
  <r>
    <d v="2025-05-01T14:09:56"/>
    <x v="267"/>
    <x v="20"/>
    <x v="2"/>
    <n v="10"/>
    <n v="500"/>
    <s v="Bank"/>
    <x v="10"/>
    <n v="500"/>
    <n v="300"/>
    <b v="1"/>
    <m/>
  </r>
  <r>
    <d v="2025-05-01T14:09:01"/>
    <x v="267"/>
    <x v="32"/>
    <x v="4"/>
    <n v="4"/>
    <n v="260"/>
    <s v="Bank"/>
    <x v="10"/>
    <n v="260"/>
    <n v="120"/>
    <b v="1"/>
    <m/>
  </r>
  <r>
    <d v="2025-05-01T14:08:15"/>
    <x v="267"/>
    <x v="183"/>
    <x v="5"/>
    <n v="2"/>
    <n v="120"/>
    <s v="Bank"/>
    <x v="10"/>
    <n v="120"/>
    <n v="60"/>
    <b v="1"/>
    <m/>
  </r>
  <r>
    <d v="2025-04-30T14:47:34"/>
    <x v="268"/>
    <x v="273"/>
    <x v="4"/>
    <n v="1"/>
    <n v="65"/>
    <s v="Bank "/>
    <x v="11"/>
    <n v="65"/>
    <n v="30"/>
    <b v="1"/>
    <m/>
  </r>
  <r>
    <d v="2025-04-30T07:40:51"/>
    <x v="268"/>
    <x v="125"/>
    <x v="5"/>
    <n v="2"/>
    <n v="120"/>
    <s v="Bank"/>
    <x v="11"/>
    <n v="120"/>
    <n v="60"/>
    <b v="1"/>
    <m/>
  </r>
  <r>
    <d v="2025-04-29T03:46:10"/>
    <x v="269"/>
    <x v="280"/>
    <x v="4"/>
    <n v="4"/>
    <n v="260"/>
    <s v="Bank"/>
    <x v="11"/>
    <n v="260"/>
    <n v="120"/>
    <b v="1"/>
    <m/>
  </r>
  <r>
    <d v="2025-04-28T16:05:05"/>
    <x v="269"/>
    <x v="41"/>
    <x v="5"/>
    <n v="3"/>
    <n v="180"/>
    <s v="Bank"/>
    <x v="11"/>
    <n v="180"/>
    <n v="90"/>
    <b v="1"/>
    <m/>
  </r>
  <r>
    <d v="2025-04-28T16:04:36"/>
    <x v="269"/>
    <x v="41"/>
    <x v="3"/>
    <n v="5"/>
    <n v="275"/>
    <s v="Bank"/>
    <x v="11"/>
    <n v="275"/>
    <n v="150"/>
    <b v="1"/>
    <m/>
  </r>
  <r>
    <d v="2025-04-28T16:05:24"/>
    <x v="269"/>
    <x v="135"/>
    <x v="3"/>
    <n v="1"/>
    <n v="55"/>
    <s v="Bank"/>
    <x v="11"/>
    <n v="55"/>
    <n v="30"/>
    <b v="1"/>
    <m/>
  </r>
  <r>
    <d v="2025-04-28T03:57:40"/>
    <x v="270"/>
    <x v="40"/>
    <x v="1"/>
    <n v="10"/>
    <n v="450"/>
    <s v="Bank "/>
    <x v="11"/>
    <n v="450"/>
    <n v="300"/>
    <b v="1"/>
    <m/>
  </r>
  <r>
    <d v="2025-04-28T03:44:35"/>
    <x v="270"/>
    <x v="43"/>
    <x v="5"/>
    <n v="5"/>
    <n v="300"/>
    <s v="Bank"/>
    <x v="11"/>
    <n v="300"/>
    <n v="150"/>
    <b v="1"/>
    <m/>
  </r>
  <r>
    <d v="2025-04-28T03:43:21"/>
    <x v="270"/>
    <x v="44"/>
    <x v="5"/>
    <n v="1"/>
    <n v="60"/>
    <s v="Bank"/>
    <x v="11"/>
    <n v="60"/>
    <n v="30"/>
    <b v="1"/>
    <m/>
  </r>
  <r>
    <d v="2025-04-28T03:42:48"/>
    <x v="270"/>
    <x v="11"/>
    <x v="4"/>
    <n v="2"/>
    <n v="130"/>
    <s v="Bank"/>
    <x v="11"/>
    <n v="130"/>
    <n v="60"/>
    <b v="1"/>
    <m/>
  </r>
  <r>
    <d v="2025-04-28T03:42:06"/>
    <x v="270"/>
    <x v="32"/>
    <x v="5"/>
    <n v="4"/>
    <n v="240"/>
    <s v="Bank"/>
    <x v="11"/>
    <n v="240"/>
    <n v="120"/>
    <b v="1"/>
    <m/>
  </r>
  <r>
    <d v="2025-04-28T03:41:18"/>
    <x v="270"/>
    <x v="32"/>
    <x v="4"/>
    <n v="4"/>
    <n v="260"/>
    <s v="Bank"/>
    <x v="11"/>
    <n v="260"/>
    <n v="120"/>
    <b v="1"/>
    <m/>
  </r>
  <r>
    <d v="2025-04-27T11:46:25"/>
    <x v="270"/>
    <x v="54"/>
    <x v="7"/>
    <n v="5"/>
    <n v="265"/>
    <s v="Bank"/>
    <x v="11"/>
    <n v="265"/>
    <n v="150"/>
    <b v="1"/>
    <n v="8748"/>
  </r>
  <r>
    <d v="2025-04-27T11:42:53"/>
    <x v="270"/>
    <x v="39"/>
    <x v="7"/>
    <n v="4"/>
    <n v="212"/>
    <s v="Bank "/>
    <x v="11"/>
    <n v="212"/>
    <n v="120"/>
    <b v="1"/>
    <m/>
  </r>
  <r>
    <d v="2025-04-27T11:41:57"/>
    <x v="270"/>
    <x v="39"/>
    <x v="2"/>
    <n v="5"/>
    <n v="250"/>
    <s v="Bank"/>
    <x v="11"/>
    <n v="250"/>
    <n v="150"/>
    <b v="1"/>
    <m/>
  </r>
  <r>
    <d v="2025-04-27T09:33:48"/>
    <x v="270"/>
    <x v="281"/>
    <x v="3"/>
    <n v="3"/>
    <n v="165"/>
    <s v="Bank"/>
    <x v="11"/>
    <n v="165"/>
    <n v="90"/>
    <b v="1"/>
    <m/>
  </r>
  <r>
    <d v="2025-04-27T09:32:02"/>
    <x v="270"/>
    <x v="282"/>
    <x v="2"/>
    <n v="2"/>
    <n v="100"/>
    <s v="Bank"/>
    <x v="11"/>
    <n v="100"/>
    <n v="60"/>
    <b v="1"/>
    <m/>
  </r>
  <r>
    <d v="2025-04-27T09:29:40"/>
    <x v="270"/>
    <x v="51"/>
    <x v="7"/>
    <n v="5"/>
    <n v="265"/>
    <s v="Bank"/>
    <x v="11"/>
    <n v="265"/>
    <n v="150"/>
    <b v="1"/>
    <m/>
  </r>
  <r>
    <d v="2025-04-27T09:28:50"/>
    <x v="270"/>
    <x v="51"/>
    <x v="2"/>
    <n v="5"/>
    <n v="250"/>
    <s v="Bank"/>
    <x v="11"/>
    <n v="250"/>
    <n v="150"/>
    <b v="1"/>
    <m/>
  </r>
  <r>
    <d v="2025-04-27T11:45:10"/>
    <x v="270"/>
    <x v="131"/>
    <x v="2"/>
    <n v="3"/>
    <n v="150"/>
    <s v="Bank "/>
    <x v="11"/>
    <n v="150"/>
    <n v="90"/>
    <b v="1"/>
    <m/>
  </r>
  <r>
    <d v="2025-04-26T08:57:14"/>
    <x v="271"/>
    <x v="283"/>
    <x v="4"/>
    <n v="3"/>
    <n v="195"/>
    <s v="Bank"/>
    <x v="11"/>
    <n v="195"/>
    <n v="90"/>
    <b v="1"/>
    <m/>
  </r>
  <r>
    <d v="2025-04-26T03:27:00"/>
    <x v="271"/>
    <x v="25"/>
    <x v="4"/>
    <n v="1"/>
    <n v="65"/>
    <s v="Bank"/>
    <x v="11"/>
    <n v="65"/>
    <n v="30"/>
    <b v="1"/>
    <m/>
  </r>
  <r>
    <d v="2025-04-25T02:25:31"/>
    <x v="272"/>
    <x v="284"/>
    <x v="5"/>
    <n v="1"/>
    <n v="60"/>
    <s v="Bank"/>
    <x v="11"/>
    <n v="60"/>
    <n v="30"/>
    <b v="1"/>
    <m/>
  </r>
  <r>
    <d v="2025-04-25T02:24:42"/>
    <x v="272"/>
    <x v="19"/>
    <x v="3"/>
    <n v="2"/>
    <n v="110"/>
    <s v="Bank"/>
    <x v="11"/>
    <n v="110"/>
    <n v="60"/>
    <b v="1"/>
    <m/>
  </r>
  <r>
    <d v="2025-04-25T02:22:48"/>
    <x v="272"/>
    <x v="37"/>
    <x v="2"/>
    <n v="3"/>
    <n v="150"/>
    <s v="Bank"/>
    <x v="11"/>
    <n v="150"/>
    <n v="90"/>
    <b v="1"/>
    <m/>
  </r>
  <r>
    <d v="2025-04-24T08:09:40"/>
    <x v="272"/>
    <x v="275"/>
    <x v="3"/>
    <n v="2"/>
    <n v="110"/>
    <s v="Bank"/>
    <x v="11"/>
    <n v="110"/>
    <n v="60"/>
    <b v="1"/>
    <m/>
  </r>
  <r>
    <d v="2025-04-23T17:44:39"/>
    <x v="273"/>
    <x v="208"/>
    <x v="3"/>
    <n v="1"/>
    <n v="55"/>
    <s v="Bank"/>
    <x v="11"/>
    <n v="55"/>
    <n v="30"/>
    <b v="1"/>
    <m/>
  </r>
  <r>
    <d v="2025-04-23T17:44:01"/>
    <x v="273"/>
    <x v="125"/>
    <x v="5"/>
    <n v="2"/>
    <n v="120"/>
    <s v="Bank"/>
    <x v="11"/>
    <n v="120"/>
    <n v="60"/>
    <b v="1"/>
    <m/>
  </r>
  <r>
    <d v="2025-04-23T05:57:42"/>
    <x v="273"/>
    <x v="120"/>
    <x v="2"/>
    <n v="2"/>
    <n v="100"/>
    <s v="Bank"/>
    <x v="11"/>
    <n v="100"/>
    <n v="60"/>
    <b v="1"/>
    <m/>
  </r>
  <r>
    <d v="2025-04-23T04:43:02"/>
    <x v="274"/>
    <x v="40"/>
    <x v="1"/>
    <n v="8"/>
    <n v="360"/>
    <s v="Bank"/>
    <x v="11"/>
    <n v="360"/>
    <n v="240"/>
    <b v="1"/>
    <m/>
  </r>
  <r>
    <d v="2025-04-21T08:27:56"/>
    <x v="274"/>
    <x v="54"/>
    <x v="7"/>
    <n v="5"/>
    <n v="265"/>
    <s v="Bank "/>
    <x v="11"/>
    <n v="265"/>
    <n v="150"/>
    <b v="1"/>
    <m/>
  </r>
  <r>
    <d v="2025-04-21T08:26:13"/>
    <x v="274"/>
    <x v="32"/>
    <x v="5"/>
    <n v="6"/>
    <n v="360"/>
    <s v="Bank "/>
    <x v="11"/>
    <n v="360"/>
    <n v="180"/>
    <b v="1"/>
    <m/>
  </r>
  <r>
    <d v="2025-04-21T08:24:38"/>
    <x v="274"/>
    <x v="177"/>
    <x v="7"/>
    <n v="2"/>
    <n v="106"/>
    <s v="Bank "/>
    <x v="11"/>
    <n v="106"/>
    <n v="60"/>
    <b v="1"/>
    <m/>
  </r>
  <r>
    <d v="2025-04-21T08:23:21"/>
    <x v="274"/>
    <x v="51"/>
    <x v="2"/>
    <n v="10"/>
    <n v="500"/>
    <s v="Bank"/>
    <x v="11"/>
    <n v="500"/>
    <n v="300"/>
    <b v="1"/>
    <m/>
  </r>
  <r>
    <d v="2025-04-20T17:29:59"/>
    <x v="275"/>
    <x v="32"/>
    <x v="4"/>
    <n v="1"/>
    <n v="65"/>
    <s v="Bank"/>
    <x v="11"/>
    <n v="65"/>
    <n v="30"/>
    <b v="1"/>
    <m/>
  </r>
  <r>
    <d v="2025-04-20T17:29:26"/>
    <x v="275"/>
    <x v="20"/>
    <x v="2"/>
    <n v="2"/>
    <n v="100"/>
    <s v="Bank"/>
    <x v="11"/>
    <n v="100"/>
    <n v="60"/>
    <b v="1"/>
    <m/>
  </r>
  <r>
    <d v="2025-04-20T17:29:03"/>
    <x v="275"/>
    <x v="56"/>
    <x v="5"/>
    <n v="1"/>
    <n v="60"/>
    <s v="Bank"/>
    <x v="11"/>
    <n v="60"/>
    <n v="30"/>
    <b v="1"/>
    <m/>
  </r>
  <r>
    <d v="2025-04-20T17:28:36"/>
    <x v="275"/>
    <x v="246"/>
    <x v="5"/>
    <n v="3"/>
    <n v="180"/>
    <s v="Bank"/>
    <x v="11"/>
    <n v="180"/>
    <n v="90"/>
    <b v="1"/>
    <m/>
  </r>
  <r>
    <d v="2025-04-20T17:28:01"/>
    <x v="275"/>
    <x v="236"/>
    <x v="5"/>
    <n v="3"/>
    <n v="180"/>
    <s v="Bank"/>
    <x v="11"/>
    <n v="180"/>
    <n v="90"/>
    <b v="1"/>
    <m/>
  </r>
  <r>
    <d v="2025-04-20T17:27:13"/>
    <x v="275"/>
    <x v="236"/>
    <x v="3"/>
    <n v="7"/>
    <n v="385"/>
    <s v="Bank"/>
    <x v="11"/>
    <n v="385"/>
    <n v="210"/>
    <b v="1"/>
    <m/>
  </r>
  <r>
    <d v="2025-04-20T03:31:28"/>
    <x v="276"/>
    <x v="121"/>
    <x v="4"/>
    <n v="1"/>
    <n v="65"/>
    <s v="Bank"/>
    <x v="11"/>
    <n v="65"/>
    <n v="30"/>
    <b v="1"/>
    <m/>
  </r>
  <r>
    <d v="2025-04-20T03:31:07"/>
    <x v="276"/>
    <x v="44"/>
    <x v="5"/>
    <n v="1"/>
    <n v="60"/>
    <s v="Bank"/>
    <x v="11"/>
    <n v="60"/>
    <n v="30"/>
    <b v="1"/>
    <m/>
  </r>
  <r>
    <d v="2025-04-20T03:30:49"/>
    <x v="276"/>
    <x v="131"/>
    <x v="2"/>
    <n v="2"/>
    <n v="100"/>
    <s v="Bank"/>
    <x v="11"/>
    <n v="100"/>
    <n v="60"/>
    <b v="1"/>
    <m/>
  </r>
  <r>
    <d v="2025-04-18T16:19:09"/>
    <x v="277"/>
    <x v="246"/>
    <x v="3"/>
    <n v="1"/>
    <n v="55"/>
    <s v="Bank"/>
    <x v="11"/>
    <n v="55"/>
    <n v="30"/>
    <b v="1"/>
    <n v="55"/>
  </r>
  <r>
    <d v="2025-04-18T16:20:11"/>
    <x v="277"/>
    <x v="131"/>
    <x v="2"/>
    <n v="3"/>
    <n v="150"/>
    <s v="Bank"/>
    <x v="11"/>
    <n v="150"/>
    <n v="90"/>
    <b v="1"/>
    <m/>
  </r>
  <r>
    <d v="2025-04-17T17:43:05"/>
    <x v="278"/>
    <x v="40"/>
    <x v="1"/>
    <n v="2"/>
    <n v="90"/>
    <s v="Bank "/>
    <x v="11"/>
    <n v="90"/>
    <n v="60"/>
    <b v="1"/>
    <m/>
  </r>
  <r>
    <d v="2025-04-18T02:50:19"/>
    <x v="278"/>
    <x v="37"/>
    <x v="2"/>
    <n v="4"/>
    <n v="200"/>
    <s v="Bank"/>
    <x v="11"/>
    <n v="200"/>
    <n v="120"/>
    <b v="1"/>
    <m/>
  </r>
  <r>
    <d v="2025-04-18T02:49:53"/>
    <x v="278"/>
    <x v="63"/>
    <x v="5"/>
    <n v="1"/>
    <n v="60"/>
    <s v="Bank"/>
    <x v="11"/>
    <n v="60"/>
    <n v="30"/>
    <b v="1"/>
    <m/>
  </r>
  <r>
    <d v="2025-04-17T17:46:29"/>
    <x v="278"/>
    <x v="41"/>
    <x v="3"/>
    <n v="5"/>
    <n v="275"/>
    <s v="Bank "/>
    <x v="11"/>
    <n v="275"/>
    <n v="150"/>
    <b v="1"/>
    <m/>
  </r>
  <r>
    <d v="2025-04-17T17:45:13"/>
    <x v="278"/>
    <x v="41"/>
    <x v="5"/>
    <n v="5"/>
    <n v="300"/>
    <s v="Bank"/>
    <x v="11"/>
    <n v="300"/>
    <n v="150"/>
    <b v="1"/>
    <m/>
  </r>
  <r>
    <d v="2025-04-17T17:41:45"/>
    <x v="278"/>
    <x v="96"/>
    <x v="4"/>
    <n v="3"/>
    <n v="195"/>
    <s v="Bank"/>
    <x v="11"/>
    <n v="195"/>
    <n v="90"/>
    <b v="1"/>
    <m/>
  </r>
  <r>
    <d v="2025-04-17T16:36:30"/>
    <x v="278"/>
    <x v="39"/>
    <x v="7"/>
    <n v="5"/>
    <n v="265"/>
    <s v="Bank"/>
    <x v="11"/>
    <n v="265"/>
    <n v="150"/>
    <b v="1"/>
    <m/>
  </r>
  <r>
    <d v="2025-04-17T16:36:08"/>
    <x v="278"/>
    <x v="39"/>
    <x v="2"/>
    <n v="5"/>
    <n v="250"/>
    <s v="Bank"/>
    <x v="11"/>
    <n v="250"/>
    <n v="150"/>
    <b v="1"/>
    <m/>
  </r>
  <r>
    <d v="2025-04-16T20:35:52"/>
    <x v="279"/>
    <x v="90"/>
    <x v="3"/>
    <n v="1"/>
    <n v="55"/>
    <s v="Bank"/>
    <x v="11"/>
    <n v="55"/>
    <n v="30"/>
    <b v="1"/>
    <m/>
  </r>
  <r>
    <d v="2025-04-16T20:32:46"/>
    <x v="279"/>
    <x v="188"/>
    <x v="5"/>
    <n v="1"/>
    <n v="60"/>
    <s v="Bank"/>
    <x v="11"/>
    <n v="60"/>
    <n v="30"/>
    <b v="1"/>
    <m/>
  </r>
  <r>
    <d v="2025-04-15T07:29:49"/>
    <x v="280"/>
    <x v="121"/>
    <x v="5"/>
    <n v="1"/>
    <n v="60"/>
    <s v="Bank"/>
    <x v="11"/>
    <n v="60"/>
    <n v="30"/>
    <b v="1"/>
    <m/>
  </r>
  <r>
    <d v="2025-04-15T10:55:29"/>
    <x v="280"/>
    <x v="40"/>
    <x v="1"/>
    <n v="3"/>
    <n v="135"/>
    <s v="Bank"/>
    <x v="11"/>
    <n v="135"/>
    <n v="90"/>
    <b v="1"/>
    <m/>
  </r>
  <r>
    <d v="2025-04-15T12:25:58"/>
    <x v="280"/>
    <x v="32"/>
    <x v="5"/>
    <n v="6"/>
    <n v="360"/>
    <s v="Bank "/>
    <x v="11"/>
    <n v="360"/>
    <n v="180"/>
    <b v="1"/>
    <n v="4578"/>
  </r>
  <r>
    <d v="2025-04-15T10:56:32"/>
    <x v="280"/>
    <x v="177"/>
    <x v="7"/>
    <n v="5"/>
    <n v="265"/>
    <s v="Bank"/>
    <x v="11"/>
    <n v="265"/>
    <n v="150"/>
    <b v="1"/>
    <m/>
  </r>
  <r>
    <d v="2025-04-15T10:55:55"/>
    <x v="280"/>
    <x v="177"/>
    <x v="2"/>
    <n v="5"/>
    <n v="250"/>
    <s v="Bank"/>
    <x v="11"/>
    <n v="250"/>
    <n v="150"/>
    <b v="1"/>
    <m/>
  </r>
  <r>
    <d v="2025-04-15T10:28:27"/>
    <x v="280"/>
    <x v="54"/>
    <x v="7"/>
    <n v="4"/>
    <n v="212"/>
    <s v="Bank"/>
    <x v="11"/>
    <n v="212"/>
    <n v="120"/>
    <b v="1"/>
    <m/>
  </r>
  <r>
    <d v="2025-04-15T07:29:30"/>
    <x v="280"/>
    <x v="125"/>
    <x v="5"/>
    <n v="2"/>
    <n v="120"/>
    <s v="Bank"/>
    <x v="11"/>
    <n v="120"/>
    <n v="60"/>
    <b v="1"/>
    <m/>
  </r>
  <r>
    <d v="2025-04-14T17:58:04"/>
    <x v="281"/>
    <x v="57"/>
    <x v="4"/>
    <n v="1"/>
    <n v="65"/>
    <s v="Bank"/>
    <x v="11"/>
    <n v="65"/>
    <n v="30"/>
    <b v="1"/>
    <m/>
  </r>
  <r>
    <d v="2025-04-13T18:01:30"/>
    <x v="282"/>
    <x v="40"/>
    <x v="1"/>
    <n v="2"/>
    <n v="90"/>
    <s v="Bank"/>
    <x v="11"/>
    <n v="90"/>
    <n v="60"/>
    <b v="1"/>
    <m/>
  </r>
  <r>
    <d v="2025-04-13T18:00:14"/>
    <x v="282"/>
    <x v="39"/>
    <x v="7"/>
    <n v="4"/>
    <n v="212"/>
    <s v="Bank"/>
    <x v="11"/>
    <n v="212"/>
    <n v="120"/>
    <b v="1"/>
    <m/>
  </r>
  <r>
    <d v="2025-04-13T17:59:44"/>
    <x v="282"/>
    <x v="39"/>
    <x v="2"/>
    <n v="4"/>
    <n v="200"/>
    <s v="Bank"/>
    <x v="11"/>
    <n v="200"/>
    <n v="120"/>
    <b v="1"/>
    <m/>
  </r>
  <r>
    <d v="2025-04-13T17:58:54"/>
    <x v="282"/>
    <x v="44"/>
    <x v="4"/>
    <n v="1"/>
    <n v="65"/>
    <s v="Bank"/>
    <x v="11"/>
    <n v="65"/>
    <n v="30"/>
    <b v="1"/>
    <m/>
  </r>
  <r>
    <d v="2025-04-12T17:32:55"/>
    <x v="283"/>
    <x v="276"/>
    <x v="2"/>
    <n v="5"/>
    <n v="250"/>
    <s v="Bank"/>
    <x v="11"/>
    <n v="250"/>
    <n v="150"/>
    <b v="1"/>
    <m/>
  </r>
  <r>
    <d v="2025-04-11T19:38:40"/>
    <x v="284"/>
    <x v="40"/>
    <x v="1"/>
    <n v="3"/>
    <n v="135"/>
    <s v="Bank"/>
    <x v="11"/>
    <n v="135"/>
    <n v="90"/>
    <b v="1"/>
    <m/>
  </r>
  <r>
    <d v="2025-04-11T20:09:30"/>
    <x v="284"/>
    <x v="49"/>
    <x v="4"/>
    <n v="1"/>
    <n v="65"/>
    <s v="Bank "/>
    <x v="11"/>
    <n v="65"/>
    <n v="30"/>
    <b v="1"/>
    <m/>
  </r>
  <r>
    <d v="2025-04-11T20:08:58"/>
    <x v="284"/>
    <x v="37"/>
    <x v="2"/>
    <n v="3"/>
    <n v="150"/>
    <s v="Bank"/>
    <x v="11"/>
    <n v="150"/>
    <n v="90"/>
    <b v="1"/>
    <m/>
  </r>
  <r>
    <d v="2025-04-11T19:48:51"/>
    <x v="284"/>
    <x v="96"/>
    <x v="5"/>
    <n v="3"/>
    <n v="180"/>
    <s v="Bank"/>
    <x v="11"/>
    <n v="180"/>
    <n v="90"/>
    <b v="1"/>
    <m/>
  </r>
  <r>
    <d v="2025-04-11T19:41:48"/>
    <x v="284"/>
    <x v="177"/>
    <x v="7"/>
    <n v="5"/>
    <n v="265"/>
    <s v="Bank"/>
    <x v="11"/>
    <n v="265"/>
    <n v="150"/>
    <b v="1"/>
    <m/>
  </r>
  <r>
    <d v="2025-04-11T19:39:53"/>
    <x v="284"/>
    <x v="41"/>
    <x v="5"/>
    <n v="4"/>
    <n v="240"/>
    <s v="Bank"/>
    <x v="11"/>
    <n v="240"/>
    <n v="120"/>
    <b v="1"/>
    <m/>
  </r>
  <r>
    <d v="2025-04-11T19:39:16"/>
    <x v="284"/>
    <x v="54"/>
    <x v="7"/>
    <n v="3"/>
    <n v="159"/>
    <s v="Bank"/>
    <x v="11"/>
    <n v="159"/>
    <n v="90"/>
    <b v="1"/>
    <m/>
  </r>
  <r>
    <d v="2025-04-10T09:27:41"/>
    <x v="285"/>
    <x v="43"/>
    <x v="5"/>
    <n v="5"/>
    <n v="300"/>
    <s v="Bank"/>
    <x v="11"/>
    <n v="300"/>
    <n v="150"/>
    <b v="1"/>
    <m/>
  </r>
  <r>
    <d v="2025-04-10T09:26:49"/>
    <x v="285"/>
    <x v="27"/>
    <x v="4"/>
    <n v="1"/>
    <n v="65"/>
    <s v="Bank "/>
    <x v="11"/>
    <n v="65"/>
    <n v="30"/>
    <b v="1"/>
    <m/>
  </r>
  <r>
    <d v="2025-04-09T15:43:55"/>
    <x v="286"/>
    <x v="28"/>
    <x v="7"/>
    <n v="4"/>
    <n v="212"/>
    <s v="Bank "/>
    <x v="11"/>
    <n v="212"/>
    <n v="120"/>
    <b v="1"/>
    <m/>
  </r>
  <r>
    <d v="2025-04-09T15:24:48"/>
    <x v="286"/>
    <x v="28"/>
    <x v="2"/>
    <n v="3"/>
    <n v="150"/>
    <s v="Bank"/>
    <x v="11"/>
    <n v="150"/>
    <n v="90"/>
    <b v="1"/>
    <m/>
  </r>
  <r>
    <d v="2025-04-09T15:19:09"/>
    <x v="286"/>
    <x v="215"/>
    <x v="3"/>
    <n v="1"/>
    <n v="55"/>
    <s v="Bank"/>
    <x v="11"/>
    <n v="55"/>
    <n v="30"/>
    <b v="1"/>
    <m/>
  </r>
  <r>
    <d v="2025-04-09T15:18:14"/>
    <x v="286"/>
    <x v="19"/>
    <x v="3"/>
    <n v="1"/>
    <n v="55"/>
    <s v="Bank"/>
    <x v="11"/>
    <n v="55"/>
    <n v="30"/>
    <b v="1"/>
    <m/>
  </r>
  <r>
    <d v="2025-04-09T15:23:56"/>
    <x v="286"/>
    <x v="120"/>
    <x v="2"/>
    <n v="2"/>
    <n v="100"/>
    <s v="Bank"/>
    <x v="11"/>
    <n v="100"/>
    <n v="60"/>
    <b v="1"/>
    <m/>
  </r>
  <r>
    <d v="2025-04-08T10:07:28"/>
    <x v="287"/>
    <x v="40"/>
    <x v="1"/>
    <n v="2"/>
    <n v="90"/>
    <s v="Bank"/>
    <x v="11"/>
    <n v="90"/>
    <n v="60"/>
    <b v="1"/>
    <m/>
  </r>
  <r>
    <d v="2025-04-08T10:07:04"/>
    <x v="287"/>
    <x v="241"/>
    <x v="4"/>
    <n v="1"/>
    <n v="65"/>
    <s v="Bank"/>
    <x v="11"/>
    <n v="65"/>
    <n v="30"/>
    <b v="1"/>
    <m/>
  </r>
  <r>
    <d v="2025-04-08T10:06:42"/>
    <x v="287"/>
    <x v="54"/>
    <x v="7"/>
    <n v="2"/>
    <n v="106"/>
    <s v="Bank"/>
    <x v="11"/>
    <n v="106"/>
    <n v="60"/>
    <b v="1"/>
    <m/>
  </r>
  <r>
    <d v="2025-04-08T10:05:33"/>
    <x v="287"/>
    <x v="51"/>
    <x v="2"/>
    <n v="5"/>
    <n v="250"/>
    <s v="Bank"/>
    <x v="11"/>
    <n v="250"/>
    <n v="150"/>
    <b v="1"/>
    <m/>
  </r>
  <r>
    <d v="2025-04-08T10:05:00"/>
    <x v="287"/>
    <x v="41"/>
    <x v="3"/>
    <n v="5"/>
    <n v="275"/>
    <s v="Bank"/>
    <x v="11"/>
    <n v="275"/>
    <n v="150"/>
    <b v="1"/>
    <m/>
  </r>
  <r>
    <d v="2025-04-08T10:04:30"/>
    <x v="287"/>
    <x v="41"/>
    <x v="5"/>
    <n v="5"/>
    <n v="300"/>
    <s v="Bank"/>
    <x v="11"/>
    <n v="300"/>
    <n v="150"/>
    <b v="1"/>
    <m/>
  </r>
  <r>
    <d v="2025-04-08T10:03:40"/>
    <x v="287"/>
    <x v="20"/>
    <x v="7"/>
    <n v="3"/>
    <n v="159"/>
    <s v="Bank"/>
    <x v="11"/>
    <n v="159"/>
    <n v="90"/>
    <b v="1"/>
    <m/>
  </r>
  <r>
    <d v="2025-04-08T10:02:53"/>
    <x v="287"/>
    <x v="39"/>
    <x v="2"/>
    <n v="4"/>
    <n v="200"/>
    <s v="Bank"/>
    <x v="11"/>
    <n v="200"/>
    <n v="120"/>
    <b v="1"/>
    <n v="680"/>
  </r>
  <r>
    <d v="2025-04-07T13:33:57"/>
    <x v="288"/>
    <x v="125"/>
    <x v="5"/>
    <n v="2"/>
    <n v="120"/>
    <s v="Bank"/>
    <x v="11"/>
    <n v="120"/>
    <n v="60"/>
    <b v="1"/>
    <m/>
  </r>
  <r>
    <d v="2025-04-07T13:33:35"/>
    <x v="288"/>
    <x v="49"/>
    <x v="4"/>
    <n v="1"/>
    <n v="65"/>
    <s v="Bank"/>
    <x v="11"/>
    <n v="65"/>
    <n v="30"/>
    <b v="1"/>
    <m/>
  </r>
  <r>
    <d v="2025-04-06T13:17:09"/>
    <x v="289"/>
    <x v="14"/>
    <x v="5"/>
    <n v="10"/>
    <n v="600"/>
    <s v="Bank"/>
    <x v="11"/>
    <n v="600"/>
    <n v="300"/>
    <b v="1"/>
    <m/>
  </r>
  <r>
    <d v="2025-04-06T13:15:55"/>
    <x v="289"/>
    <x v="177"/>
    <x v="2"/>
    <n v="3"/>
    <n v="150"/>
    <s v="Bank"/>
    <x v="11"/>
    <n v="150"/>
    <n v="90"/>
    <b v="1"/>
    <m/>
  </r>
  <r>
    <d v="2025-04-06T13:13:57"/>
    <x v="289"/>
    <x v="285"/>
    <x v="3"/>
    <n v="3"/>
    <n v="165"/>
    <s v="Bank"/>
    <x v="11"/>
    <n v="165"/>
    <n v="90"/>
    <b v="1"/>
    <m/>
  </r>
  <r>
    <d v="2025-04-06T13:12:51"/>
    <x v="289"/>
    <x v="32"/>
    <x v="5"/>
    <n v="1"/>
    <n v="60"/>
    <s v="Bank "/>
    <x v="11"/>
    <n v="60"/>
    <n v="30"/>
    <b v="1"/>
    <m/>
  </r>
  <r>
    <d v="2025-04-06T13:12:13"/>
    <x v="289"/>
    <x v="63"/>
    <x v="4"/>
    <n v="1"/>
    <n v="65"/>
    <s v="Bank"/>
    <x v="11"/>
    <n v="65"/>
    <n v="30"/>
    <b v="1"/>
    <m/>
  </r>
  <r>
    <d v="2025-04-06T09:15:22"/>
    <x v="289"/>
    <x v="286"/>
    <x v="5"/>
    <n v="1"/>
    <n v="60"/>
    <s v="Bank"/>
    <x v="11"/>
    <n v="60"/>
    <n v="30"/>
    <b v="1"/>
    <m/>
  </r>
  <r>
    <d v="2025-04-06T09:13:30"/>
    <x v="289"/>
    <x v="2"/>
    <x v="1"/>
    <n v="1"/>
    <n v="45"/>
    <s v="Bank"/>
    <x v="11"/>
    <n v="45"/>
    <n v="30"/>
    <b v="1"/>
    <m/>
  </r>
  <r>
    <d v="2025-04-05T23:24:34"/>
    <x v="290"/>
    <x v="278"/>
    <x v="4"/>
    <n v="1"/>
    <n v="65"/>
    <s v="Bank"/>
    <x v="11"/>
    <n v="65"/>
    <n v="30"/>
    <b v="1"/>
    <m/>
  </r>
  <r>
    <d v="2025-04-05T23:23:40"/>
    <x v="290"/>
    <x v="1"/>
    <x v="5"/>
    <n v="1"/>
    <n v="60"/>
    <s v="Bank"/>
    <x v="11"/>
    <n v="60"/>
    <n v="30"/>
    <b v="1"/>
    <m/>
  </r>
  <r>
    <d v="2025-04-05T22:49:18"/>
    <x v="290"/>
    <x v="276"/>
    <x v="2"/>
    <n v="6"/>
    <n v="300"/>
    <s v="Bank"/>
    <x v="11"/>
    <n v="300"/>
    <n v="180"/>
    <b v="1"/>
    <m/>
  </r>
  <r>
    <d v="2025-04-05T15:34:35"/>
    <x v="290"/>
    <x v="2"/>
    <x v="2"/>
    <n v="1"/>
    <n v="50"/>
    <s v="Bank"/>
    <x v="11"/>
    <n v="50"/>
    <n v="30"/>
    <b v="1"/>
    <m/>
  </r>
  <r>
    <d v="2025-04-05T07:32:29"/>
    <x v="291"/>
    <x v="40"/>
    <x v="1"/>
    <n v="3"/>
    <n v="135"/>
    <s v="Bank"/>
    <x v="11"/>
    <n v="135"/>
    <n v="90"/>
    <b v="1"/>
    <n v="349"/>
  </r>
  <r>
    <d v="2025-04-05T07:31:07"/>
    <x v="291"/>
    <x v="28"/>
    <x v="7"/>
    <n v="4"/>
    <n v="212"/>
    <s v="Bank"/>
    <x v="11"/>
    <n v="212"/>
    <n v="120"/>
    <b v="1"/>
    <n v="5393"/>
  </r>
  <r>
    <d v="2025-04-03T15:26:44"/>
    <x v="292"/>
    <x v="37"/>
    <x v="3"/>
    <n v="2"/>
    <n v="110"/>
    <s v="Bank"/>
    <x v="11"/>
    <n v="110"/>
    <n v="60"/>
    <b v="1"/>
    <m/>
  </r>
  <r>
    <d v="2025-04-03T15:24:55"/>
    <x v="292"/>
    <x v="37"/>
    <x v="2"/>
    <n v="2"/>
    <n v="100"/>
    <s v="Bank"/>
    <x v="11"/>
    <n v="100"/>
    <n v="60"/>
    <b v="1"/>
    <m/>
  </r>
  <r>
    <d v="2025-04-03T13:20:50"/>
    <x v="292"/>
    <x v="176"/>
    <x v="5"/>
    <n v="2"/>
    <n v="120"/>
    <s v="Bank"/>
    <x v="11"/>
    <n v="120"/>
    <n v="60"/>
    <b v="1"/>
    <m/>
  </r>
  <r>
    <d v="2025-04-03T13:18:47"/>
    <x v="292"/>
    <x v="287"/>
    <x v="5"/>
    <n v="1"/>
    <n v="60"/>
    <s v="Bank"/>
    <x v="11"/>
    <n v="60"/>
    <n v="30"/>
    <b v="1"/>
    <n v="5787"/>
  </r>
  <r>
    <d v="2025-04-03T01:57:58"/>
    <x v="293"/>
    <x v="25"/>
    <x v="4"/>
    <n v="1"/>
    <n v="65"/>
    <s v="Bank "/>
    <x v="11"/>
    <n v="65"/>
    <n v="30"/>
    <b v="1"/>
    <m/>
  </r>
  <r>
    <d v="2025-04-02T19:17:50"/>
    <x v="293"/>
    <x v="30"/>
    <x v="2"/>
    <n v="3"/>
    <n v="150"/>
    <s v="Bank"/>
    <x v="11"/>
    <n v="150"/>
    <n v="90"/>
    <b v="1"/>
    <m/>
  </r>
  <r>
    <d v="2025-04-02T12:00:33"/>
    <x v="293"/>
    <x v="177"/>
    <x v="2"/>
    <n v="2"/>
    <n v="100"/>
    <s v="Bank"/>
    <x v="11"/>
    <n v="100"/>
    <n v="60"/>
    <b v="1"/>
    <m/>
  </r>
  <r>
    <d v="2025-04-02T12:00:06"/>
    <x v="293"/>
    <x v="51"/>
    <x v="7"/>
    <n v="5"/>
    <n v="265"/>
    <s v="Bank"/>
    <x v="11"/>
    <n v="265"/>
    <n v="150"/>
    <b v="1"/>
    <m/>
  </r>
  <r>
    <d v="2025-04-02T08:35:30"/>
    <x v="293"/>
    <x v="245"/>
    <x v="5"/>
    <n v="2"/>
    <n v="120"/>
    <s v="Bank "/>
    <x v="11"/>
    <n v="120"/>
    <n v="60"/>
    <b v="1"/>
    <m/>
  </r>
  <r>
    <d v="2025-04-01T13:37:24"/>
    <x v="294"/>
    <x v="40"/>
    <x v="1"/>
    <n v="3"/>
    <n v="135"/>
    <s v="Bank"/>
    <x v="11"/>
    <n v="135"/>
    <n v="90"/>
    <b v="1"/>
    <m/>
  </r>
  <r>
    <d v="2025-04-01T13:39:13"/>
    <x v="294"/>
    <x v="177"/>
    <x v="2"/>
    <n v="3"/>
    <n v="150"/>
    <s v="Bank"/>
    <x v="11"/>
    <n v="150"/>
    <n v="90"/>
    <b v="1"/>
    <m/>
  </r>
  <r>
    <d v="2025-04-01T13:36:36"/>
    <x v="294"/>
    <x v="236"/>
    <x v="3"/>
    <n v="3"/>
    <n v="165"/>
    <s v="Bank"/>
    <x v="11"/>
    <n v="165"/>
    <n v="90"/>
    <b v="1"/>
    <m/>
  </r>
  <r>
    <d v="2025-04-01T13:32:11"/>
    <x v="294"/>
    <x v="41"/>
    <x v="5"/>
    <n v="7"/>
    <n v="420"/>
    <s v="Bank"/>
    <x v="11"/>
    <n v="420"/>
    <n v="210"/>
    <b v="1"/>
    <m/>
  </r>
  <r>
    <d v="2025-04-01T13:29:25"/>
    <x v="294"/>
    <x v="20"/>
    <x v="7"/>
    <n v="5"/>
    <n v="265"/>
    <s v="Bank"/>
    <x v="11"/>
    <n v="265"/>
    <n v="150"/>
    <b v="1"/>
    <m/>
  </r>
  <r>
    <d v="2025-04-01T13:27:40"/>
    <x v="294"/>
    <x v="20"/>
    <x v="2"/>
    <n v="5"/>
    <n v="250"/>
    <s v="Bank"/>
    <x v="11"/>
    <n v="250"/>
    <n v="150"/>
    <b v="1"/>
    <m/>
  </r>
  <r>
    <d v="2025-04-01T13:26:59"/>
    <x v="294"/>
    <x v="111"/>
    <x v="4"/>
    <n v="1"/>
    <n v="65"/>
    <s v="Bank"/>
    <x v="11"/>
    <n v="65"/>
    <n v="30"/>
    <b v="1"/>
    <m/>
  </r>
  <r>
    <d v="2025-04-01T13:25:47"/>
    <x v="294"/>
    <x v="32"/>
    <x v="5"/>
    <n v="3"/>
    <n v="180"/>
    <s v="Bank"/>
    <x v="11"/>
    <n v="180"/>
    <n v="90"/>
    <b v="1"/>
    <m/>
  </r>
  <r>
    <d v="2025-04-01T13:24:44"/>
    <x v="294"/>
    <x v="11"/>
    <x v="4"/>
    <n v="1"/>
    <n v="65"/>
    <s v="Bank"/>
    <x v="11"/>
    <n v="65"/>
    <n v="30"/>
    <b v="1"/>
    <m/>
  </r>
  <r>
    <d v="2025-03-31T16:02:50"/>
    <x v="295"/>
    <x v="62"/>
    <x v="5"/>
    <n v="2"/>
    <n v="120"/>
    <s v="Bank"/>
    <x v="12"/>
    <n v="120"/>
    <n v="60"/>
    <b v="1"/>
    <m/>
  </r>
  <r>
    <d v="2025-03-31T15:57:26"/>
    <x v="295"/>
    <x v="28"/>
    <x v="7"/>
    <n v="2"/>
    <n v="106"/>
    <s v="Bank"/>
    <x v="12"/>
    <n v="106"/>
    <n v="60"/>
    <b v="1"/>
    <m/>
  </r>
  <r>
    <d v="2025-03-31T15:56:58"/>
    <x v="295"/>
    <x v="28"/>
    <x v="2"/>
    <n v="2"/>
    <n v="100"/>
    <s v="Bank"/>
    <x v="12"/>
    <n v="100"/>
    <n v="60"/>
    <b v="1"/>
    <m/>
  </r>
  <r>
    <d v="2025-03-30T13:14:18"/>
    <x v="296"/>
    <x v="40"/>
    <x v="1"/>
    <n v="4"/>
    <n v="180"/>
    <s v="Bank"/>
    <x v="12"/>
    <n v="180"/>
    <n v="120"/>
    <b v="1"/>
    <m/>
  </r>
  <r>
    <d v="2025-03-30T07:03:24"/>
    <x v="296"/>
    <x v="131"/>
    <x v="2"/>
    <n v="3"/>
    <n v="150"/>
    <s v="Bank"/>
    <x v="12"/>
    <n v="150"/>
    <n v="90"/>
    <b v="1"/>
    <m/>
  </r>
  <r>
    <d v="2025-03-31T18:58:28"/>
    <x v="296"/>
    <x v="246"/>
    <x v="4"/>
    <n v="1"/>
    <n v="65"/>
    <s v="Bank"/>
    <x v="12"/>
    <n v="65"/>
    <n v="30"/>
    <b v="1"/>
    <m/>
  </r>
  <r>
    <d v="2025-03-30T13:14:50"/>
    <x v="296"/>
    <x v="41"/>
    <x v="5"/>
    <n v="2"/>
    <n v="120"/>
    <s v="Bank"/>
    <x v="12"/>
    <n v="120"/>
    <n v="60"/>
    <b v="1"/>
    <m/>
  </r>
  <r>
    <d v="2025-03-30T06:48:23"/>
    <x v="296"/>
    <x v="28"/>
    <x v="7"/>
    <n v="4"/>
    <n v="212"/>
    <s v="Bank"/>
    <x v="12"/>
    <n v="212"/>
    <n v="120"/>
    <b v="1"/>
    <m/>
  </r>
  <r>
    <d v="2025-03-30T06:48:00"/>
    <x v="296"/>
    <x v="28"/>
    <x v="2"/>
    <n v="2"/>
    <n v="100"/>
    <s v="Bank"/>
    <x v="12"/>
    <n v="100"/>
    <n v="60"/>
    <b v="1"/>
    <m/>
  </r>
  <r>
    <d v="2025-03-30T06:46:49"/>
    <x v="296"/>
    <x v="125"/>
    <x v="5"/>
    <n v="2"/>
    <n v="120"/>
    <s v="Bank"/>
    <x v="12"/>
    <n v="120"/>
    <n v="60"/>
    <b v="1"/>
    <m/>
  </r>
  <r>
    <d v="2025-03-30T06:45:50"/>
    <x v="297"/>
    <x v="276"/>
    <x v="2"/>
    <n v="4"/>
    <n v="200"/>
    <s v="Bank"/>
    <x v="12"/>
    <n v="200"/>
    <n v="120"/>
    <b v="1"/>
    <m/>
  </r>
  <r>
    <d v="2025-03-29T08:55:06"/>
    <x v="298"/>
    <x v="3"/>
    <x v="5"/>
    <n v="4"/>
    <n v="240"/>
    <s v="Bank"/>
    <x v="12"/>
    <n v="240"/>
    <n v="120"/>
    <b v="1"/>
    <m/>
  </r>
  <r>
    <d v="2025-03-29T08:54:29"/>
    <x v="298"/>
    <x v="54"/>
    <x v="7"/>
    <n v="5"/>
    <n v="265"/>
    <s v="Bank"/>
    <x v="12"/>
    <n v="265"/>
    <n v="150"/>
    <b v="1"/>
    <m/>
  </r>
  <r>
    <d v="2025-03-28T17:27:47"/>
    <x v="298"/>
    <x v="213"/>
    <x v="7"/>
    <n v="4"/>
    <n v="212"/>
    <s v="Bank "/>
    <x v="12"/>
    <n v="212"/>
    <n v="120"/>
    <b v="1"/>
    <m/>
  </r>
  <r>
    <d v="2025-03-28T17:27:11"/>
    <x v="298"/>
    <x v="213"/>
    <x v="2"/>
    <n v="3"/>
    <n v="150"/>
    <s v="Bank "/>
    <x v="12"/>
    <n v="150"/>
    <n v="90"/>
    <b v="1"/>
    <m/>
  </r>
  <r>
    <d v="2025-03-28T17:26:10"/>
    <x v="298"/>
    <x v="114"/>
    <x v="4"/>
    <n v="3"/>
    <n v="195"/>
    <s v="Bank"/>
    <x v="12"/>
    <n v="195"/>
    <n v="90"/>
    <b v="1"/>
    <m/>
  </r>
  <r>
    <d v="2025-03-28T17:25:44"/>
    <x v="298"/>
    <x v="32"/>
    <x v="5"/>
    <n v="2"/>
    <n v="120"/>
    <s v="Bank"/>
    <x v="12"/>
    <n v="120"/>
    <n v="60"/>
    <b v="1"/>
    <m/>
  </r>
  <r>
    <d v="2025-03-28T09:58:01"/>
    <x v="298"/>
    <x v="215"/>
    <x v="5"/>
    <n v="2"/>
    <n v="120"/>
    <s v="Bank"/>
    <x v="12"/>
    <n v="120"/>
    <n v="60"/>
    <b v="1"/>
    <m/>
  </r>
  <r>
    <d v="2025-03-28T04:32:49"/>
    <x v="299"/>
    <x v="32"/>
    <x v="5"/>
    <n v="3"/>
    <n v="180"/>
    <s v="Bank"/>
    <x v="12"/>
    <n v="180"/>
    <n v="90"/>
    <b v="1"/>
    <m/>
  </r>
  <r>
    <d v="2025-03-28T00:42:34"/>
    <x v="299"/>
    <x v="28"/>
    <x v="7"/>
    <n v="4"/>
    <n v="212"/>
    <s v="Bank"/>
    <x v="12"/>
    <n v="212"/>
    <n v="120"/>
    <b v="1"/>
    <m/>
  </r>
  <r>
    <d v="2025-03-28T00:42:02"/>
    <x v="299"/>
    <x v="28"/>
    <x v="2"/>
    <n v="4"/>
    <n v="200"/>
    <s v="Bank"/>
    <x v="12"/>
    <n v="200"/>
    <n v="120"/>
    <b v="1"/>
    <m/>
  </r>
  <r>
    <d v="2025-03-26T15:51:35"/>
    <x v="300"/>
    <x v="40"/>
    <x v="1"/>
    <n v="5"/>
    <n v="225"/>
    <s v="Bank"/>
    <x v="12"/>
    <n v="225"/>
    <n v="150"/>
    <b v="1"/>
    <m/>
  </r>
  <r>
    <d v="2025-03-26T15:57:54"/>
    <x v="300"/>
    <x v="43"/>
    <x v="4"/>
    <n v="2"/>
    <n v="130"/>
    <s v="Bank"/>
    <x v="12"/>
    <n v="130"/>
    <n v="60"/>
    <b v="1"/>
    <m/>
  </r>
  <r>
    <d v="2025-03-26T15:57:23"/>
    <x v="300"/>
    <x v="43"/>
    <x v="5"/>
    <n v="4"/>
    <n v="240"/>
    <s v="Bank"/>
    <x v="12"/>
    <n v="240"/>
    <n v="120"/>
    <b v="1"/>
    <m/>
  </r>
  <r>
    <d v="2025-03-26T15:55:56"/>
    <x v="300"/>
    <x v="177"/>
    <x v="7"/>
    <n v="4"/>
    <n v="212"/>
    <s v="Bank"/>
    <x v="12"/>
    <n v="212"/>
    <n v="120"/>
    <b v="1"/>
    <m/>
  </r>
  <r>
    <d v="2025-03-26T15:55:30"/>
    <x v="300"/>
    <x v="51"/>
    <x v="2"/>
    <n v="4"/>
    <n v="200"/>
    <s v="Bank"/>
    <x v="12"/>
    <n v="200"/>
    <n v="120"/>
    <b v="1"/>
    <m/>
  </r>
  <r>
    <d v="2025-03-26T15:54:53"/>
    <x v="300"/>
    <x v="20"/>
    <x v="7"/>
    <n v="4"/>
    <n v="212"/>
    <s v="Bank"/>
    <x v="12"/>
    <n v="212"/>
    <n v="120"/>
    <b v="1"/>
    <n v="1268"/>
  </r>
  <r>
    <d v="2025-03-26T15:54:21"/>
    <x v="300"/>
    <x v="39"/>
    <x v="2"/>
    <n v="5"/>
    <n v="250"/>
    <s v="Bank"/>
    <x v="12"/>
    <n v="250"/>
    <n v="150"/>
    <b v="1"/>
    <m/>
  </r>
  <r>
    <d v="2025-03-26T15:48:50"/>
    <x v="300"/>
    <x v="183"/>
    <x v="3"/>
    <n v="2"/>
    <n v="110"/>
    <s v="Bank"/>
    <x v="12"/>
    <n v="110"/>
    <n v="60"/>
    <b v="1"/>
    <m/>
  </r>
  <r>
    <d v="2025-03-24T05:57:11"/>
    <x v="301"/>
    <x v="3"/>
    <x v="4"/>
    <n v="2"/>
    <n v="130"/>
    <s v="Bank"/>
    <x v="12"/>
    <n v="130"/>
    <n v="60"/>
    <b v="1"/>
    <n v="4847"/>
  </r>
  <r>
    <d v="2025-03-24T06:00:26"/>
    <x v="302"/>
    <x v="40"/>
    <x v="1"/>
    <n v="5"/>
    <n v="225"/>
    <s v="Bank"/>
    <x v="12"/>
    <n v="225"/>
    <n v="150"/>
    <b v="1"/>
    <m/>
  </r>
  <r>
    <d v="2025-03-24T05:58:48"/>
    <x v="302"/>
    <x v="43"/>
    <x v="5"/>
    <n v="3"/>
    <n v="180"/>
    <s v="Bank"/>
    <x v="12"/>
    <n v="180"/>
    <n v="90"/>
    <b v="1"/>
    <m/>
  </r>
  <r>
    <d v="2025-03-24T05:55:31"/>
    <x v="302"/>
    <x v="55"/>
    <x v="5"/>
    <n v="10"/>
    <n v="600"/>
    <s v="Bank"/>
    <x v="12"/>
    <n v="600"/>
    <n v="300"/>
    <b v="1"/>
    <m/>
  </r>
  <r>
    <d v="2025-03-23T21:12:37"/>
    <x v="302"/>
    <x v="39"/>
    <x v="7"/>
    <n v="3"/>
    <n v="159"/>
    <s v="Bank"/>
    <x v="12"/>
    <n v="159"/>
    <n v="90"/>
    <b v="1"/>
    <m/>
  </r>
  <r>
    <d v="2025-03-23T21:11:55"/>
    <x v="302"/>
    <x v="39"/>
    <x v="2"/>
    <n v="2"/>
    <n v="100"/>
    <s v="Bank"/>
    <x v="12"/>
    <n v="100"/>
    <n v="60"/>
    <b v="1"/>
    <m/>
  </r>
  <r>
    <d v="2025-03-23T21:11:17"/>
    <x v="303"/>
    <x v="281"/>
    <x v="2"/>
    <n v="3"/>
    <n v="150"/>
    <s v="Bank "/>
    <x v="12"/>
    <n v="150"/>
    <n v="90"/>
    <b v="1"/>
    <m/>
  </r>
  <r>
    <d v="2025-03-23T21:09:10"/>
    <x v="303"/>
    <x v="37"/>
    <x v="2"/>
    <n v="4"/>
    <n v="200"/>
    <s v="Bank"/>
    <x v="12"/>
    <n v="200"/>
    <n v="120"/>
    <b v="1"/>
    <m/>
  </r>
  <r>
    <d v="2025-03-21T21:52:24"/>
    <x v="304"/>
    <x v="54"/>
    <x v="7"/>
    <n v="5"/>
    <n v="265"/>
    <s v="Bank"/>
    <x v="12"/>
    <n v="265"/>
    <n v="150"/>
    <b v="1"/>
    <m/>
  </r>
  <r>
    <d v="2025-03-20T15:34:32"/>
    <x v="305"/>
    <x v="245"/>
    <x v="5"/>
    <n v="2"/>
    <n v="120"/>
    <s v="Bank"/>
    <x v="12"/>
    <n v="120"/>
    <n v="60"/>
    <b v="1"/>
    <m/>
  </r>
  <r>
    <d v="2025-03-20T15:34:06"/>
    <x v="305"/>
    <x v="28"/>
    <x v="7"/>
    <n v="4"/>
    <n v="212"/>
    <s v="Bank"/>
    <x v="12"/>
    <n v="212"/>
    <n v="120"/>
    <b v="1"/>
    <m/>
  </r>
  <r>
    <d v="2025-03-20T15:33:35"/>
    <x v="305"/>
    <x v="28"/>
    <x v="2"/>
    <n v="4"/>
    <n v="200"/>
    <s v="Bank "/>
    <x v="12"/>
    <n v="200"/>
    <n v="120"/>
    <b v="1"/>
    <m/>
  </r>
  <r>
    <d v="2025-03-19T15:30:48"/>
    <x v="306"/>
    <x v="120"/>
    <x v="2"/>
    <n v="3"/>
    <n v="150"/>
    <s v="Bank"/>
    <x v="12"/>
    <n v="150"/>
    <n v="90"/>
    <b v="1"/>
    <m/>
  </r>
  <r>
    <d v="2025-03-19T15:30:09"/>
    <x v="306"/>
    <x v="125"/>
    <x v="5"/>
    <n v="1"/>
    <n v="60"/>
    <s v="Bank"/>
    <x v="12"/>
    <n v="60"/>
    <n v="30"/>
    <b v="1"/>
    <m/>
  </r>
  <r>
    <d v="2025-03-18T11:53:22"/>
    <x v="307"/>
    <x v="131"/>
    <x v="3"/>
    <n v="2"/>
    <n v="110"/>
    <s v="Bank"/>
    <x v="12"/>
    <n v="110"/>
    <n v="60"/>
    <b v="1"/>
    <m/>
  </r>
  <r>
    <d v="2025-03-18T19:24:39"/>
    <x v="307"/>
    <x v="177"/>
    <x v="7"/>
    <n v="4"/>
    <n v="212"/>
    <s v="Bank"/>
    <x v="12"/>
    <n v="212"/>
    <n v="120"/>
    <b v="1"/>
    <n v="1001"/>
  </r>
  <r>
    <d v="2025-03-18T19:24:06"/>
    <x v="307"/>
    <x v="28"/>
    <x v="2"/>
    <n v="6"/>
    <n v="300"/>
    <s v="Bank"/>
    <x v="12"/>
    <n v="300"/>
    <n v="180"/>
    <b v="1"/>
    <m/>
  </r>
  <r>
    <d v="2025-03-18T11:56:52"/>
    <x v="307"/>
    <x v="43"/>
    <x v="5"/>
    <n v="5"/>
    <n v="300"/>
    <s v="Bank"/>
    <x v="12"/>
    <n v="300"/>
    <n v="150"/>
    <b v="1"/>
    <m/>
  </r>
  <r>
    <d v="2025-03-18T11:55:06"/>
    <x v="307"/>
    <x v="288"/>
    <x v="3"/>
    <n v="1"/>
    <n v="55"/>
    <s v="Bank"/>
    <x v="12"/>
    <n v="55"/>
    <n v="30"/>
    <b v="1"/>
    <m/>
  </r>
  <r>
    <d v="2025-03-18T11:52:58"/>
    <x v="307"/>
    <x v="289"/>
    <x v="4"/>
    <n v="2"/>
    <n v="130"/>
    <s v="Bank"/>
    <x v="12"/>
    <n v="130"/>
    <n v="60"/>
    <b v="1"/>
    <m/>
  </r>
  <r>
    <d v="2025-03-18T11:49:49"/>
    <x v="307"/>
    <x v="150"/>
    <x v="4"/>
    <n v="1"/>
    <n v="65"/>
    <s v="Bank"/>
    <x v="12"/>
    <n v="65"/>
    <n v="30"/>
    <b v="1"/>
    <m/>
  </r>
  <r>
    <d v="2025-03-18T11:49:26"/>
    <x v="307"/>
    <x v="241"/>
    <x v="4"/>
    <n v="1"/>
    <n v="65"/>
    <s v="Bank"/>
    <x v="12"/>
    <n v="65"/>
    <n v="30"/>
    <b v="1"/>
    <m/>
  </r>
  <r>
    <d v="2025-03-18T07:35:03"/>
    <x v="307"/>
    <x v="39"/>
    <x v="7"/>
    <n v="4"/>
    <n v="212"/>
    <s v="Bank"/>
    <x v="12"/>
    <n v="212"/>
    <n v="120"/>
    <b v="1"/>
    <m/>
  </r>
  <r>
    <d v="2025-03-18T07:34:31"/>
    <x v="307"/>
    <x v="20"/>
    <x v="2"/>
    <n v="4"/>
    <n v="200"/>
    <s v="Bank"/>
    <x v="12"/>
    <n v="200"/>
    <n v="120"/>
    <b v="1"/>
    <m/>
  </r>
  <r>
    <d v="2025-03-18T07:34:03"/>
    <x v="307"/>
    <x v="215"/>
    <x v="5"/>
    <n v="2"/>
    <n v="120"/>
    <s v="Bank"/>
    <x v="12"/>
    <n v="120"/>
    <n v="60"/>
    <b v="1"/>
    <m/>
  </r>
  <r>
    <d v="2025-03-16T15:49:39"/>
    <x v="308"/>
    <x v="40"/>
    <x v="1"/>
    <n v="5"/>
    <n v="225"/>
    <s v="Bank"/>
    <x v="12"/>
    <n v="225"/>
    <n v="150"/>
    <b v="1"/>
    <m/>
  </r>
  <r>
    <d v="2025-03-16T16:25:12"/>
    <x v="308"/>
    <x v="32"/>
    <x v="5"/>
    <n v="3"/>
    <n v="180"/>
    <s v="Bank"/>
    <x v="12"/>
    <n v="180"/>
    <n v="90"/>
    <b v="1"/>
    <m/>
  </r>
  <r>
    <d v="2025-03-16T16:18:05"/>
    <x v="308"/>
    <x v="32"/>
    <x v="5"/>
    <n v="3"/>
    <n v="180"/>
    <s v="Bank"/>
    <x v="12"/>
    <n v="180"/>
    <n v="90"/>
    <b v="1"/>
    <m/>
  </r>
  <r>
    <d v="2025-03-16T15:51:24"/>
    <x v="308"/>
    <x v="17"/>
    <x v="5"/>
    <n v="2"/>
    <n v="120"/>
    <s v="Bank"/>
    <x v="12"/>
    <n v="120"/>
    <n v="60"/>
    <b v="1"/>
    <m/>
  </r>
  <r>
    <d v="2025-03-16T15:47:19"/>
    <x v="308"/>
    <x v="1"/>
    <x v="4"/>
    <n v="1"/>
    <n v="65"/>
    <s v="Bank"/>
    <x v="12"/>
    <n v="65"/>
    <n v="30"/>
    <b v="1"/>
    <m/>
  </r>
  <r>
    <d v="2025-03-16T15:46:46"/>
    <x v="308"/>
    <x v="54"/>
    <x v="7"/>
    <n v="5"/>
    <n v="265"/>
    <s v="Bank"/>
    <x v="12"/>
    <n v="265"/>
    <n v="150"/>
    <b v="1"/>
    <m/>
  </r>
  <r>
    <d v="2025-03-16T15:40:57"/>
    <x v="308"/>
    <x v="236"/>
    <x v="5"/>
    <n v="10"/>
    <n v="600"/>
    <s v="Bank"/>
    <x v="12"/>
    <n v="600"/>
    <n v="300"/>
    <b v="1"/>
    <m/>
  </r>
  <r>
    <d v="2025-03-16T15:37:26"/>
    <x v="308"/>
    <x v="177"/>
    <x v="7"/>
    <n v="4"/>
    <n v="212"/>
    <s v="Bank"/>
    <x v="12"/>
    <n v="212"/>
    <n v="120"/>
    <b v="1"/>
    <m/>
  </r>
  <r>
    <d v="2025-03-16T15:34:58"/>
    <x v="308"/>
    <x v="177"/>
    <x v="2"/>
    <n v="4"/>
    <n v="200"/>
    <s v="Bank"/>
    <x v="12"/>
    <n v="200"/>
    <n v="120"/>
    <b v="1"/>
    <m/>
  </r>
  <r>
    <d v="2025-03-16T02:17:52"/>
    <x v="309"/>
    <x v="290"/>
    <x v="2"/>
    <n v="5"/>
    <n v="250"/>
    <s v="Bank"/>
    <x v="12"/>
    <n v="250"/>
    <n v="150"/>
    <b v="1"/>
    <m/>
  </r>
  <r>
    <d v="2025-03-16T01:44:49"/>
    <x v="309"/>
    <x v="39"/>
    <x v="7"/>
    <n v="6"/>
    <n v="318"/>
    <s v="Bank"/>
    <x v="12"/>
    <n v="318"/>
    <n v="180"/>
    <b v="1"/>
    <m/>
  </r>
  <r>
    <d v="2025-03-16T01:44:02"/>
    <x v="309"/>
    <x v="39"/>
    <x v="2"/>
    <n v="4"/>
    <n v="200"/>
    <s v="Bank"/>
    <x v="12"/>
    <n v="200"/>
    <n v="120"/>
    <b v="1"/>
    <m/>
  </r>
  <r>
    <d v="2025-03-14T17:04:30"/>
    <x v="310"/>
    <x v="276"/>
    <x v="2"/>
    <n v="5"/>
    <n v="250"/>
    <s v="Bank"/>
    <x v="12"/>
    <n v="250"/>
    <n v="150"/>
    <b v="1"/>
    <m/>
  </r>
  <r>
    <d v="2025-03-14T17:03:17"/>
    <x v="310"/>
    <x v="28"/>
    <x v="7"/>
    <n v="5"/>
    <n v="265"/>
    <s v="Bank"/>
    <x v="12"/>
    <n v="265"/>
    <n v="150"/>
    <b v="1"/>
    <m/>
  </r>
  <r>
    <d v="2025-03-14T17:02:12"/>
    <x v="310"/>
    <x v="28"/>
    <x v="2"/>
    <n v="5"/>
    <n v="250"/>
    <s v="Bank"/>
    <x v="12"/>
    <n v="250"/>
    <n v="150"/>
    <b v="1"/>
    <m/>
  </r>
  <r>
    <d v="2025-03-14T17:01:05"/>
    <x v="311"/>
    <x v="291"/>
    <x v="5"/>
    <n v="1"/>
    <n v="60"/>
    <s v="Bank"/>
    <x v="12"/>
    <n v="60"/>
    <n v="30"/>
    <b v="1"/>
    <m/>
  </r>
  <r>
    <d v="2025-03-11T11:51:16"/>
    <x v="312"/>
    <x v="40"/>
    <x v="1"/>
    <n v="2"/>
    <n v="90"/>
    <s v="Bank"/>
    <x v="12"/>
    <n v="90"/>
    <n v="60"/>
    <b v="1"/>
    <m/>
  </r>
  <r>
    <d v="2025-03-11T11:57:15"/>
    <x v="312"/>
    <x v="43"/>
    <x v="4"/>
    <n v="2"/>
    <n v="130"/>
    <s v="Bank"/>
    <x v="12"/>
    <n v="130"/>
    <n v="60"/>
    <b v="1"/>
    <m/>
  </r>
  <r>
    <d v="2025-03-11T11:50:23"/>
    <x v="312"/>
    <x v="41"/>
    <x v="3"/>
    <n v="4"/>
    <n v="220"/>
    <s v="Bank"/>
    <x v="12"/>
    <n v="220"/>
    <n v="120"/>
    <b v="1"/>
    <m/>
  </r>
  <r>
    <d v="2025-03-11T11:49:35"/>
    <x v="312"/>
    <x v="41"/>
    <x v="5"/>
    <n v="6"/>
    <n v="360"/>
    <s v="Bank"/>
    <x v="12"/>
    <n v="360"/>
    <n v="180"/>
    <b v="1"/>
    <m/>
  </r>
  <r>
    <d v="2025-03-11T11:48:32"/>
    <x v="312"/>
    <x v="39"/>
    <x v="7"/>
    <n v="3"/>
    <n v="159"/>
    <s v="Bank"/>
    <x v="12"/>
    <n v="159"/>
    <n v="90"/>
    <b v="1"/>
    <m/>
  </r>
  <r>
    <d v="2025-03-11T11:43:06"/>
    <x v="312"/>
    <x v="39"/>
    <x v="2"/>
    <n v="8"/>
    <n v="400"/>
    <s v="Bank"/>
    <x v="12"/>
    <n v="400"/>
    <n v="240"/>
    <b v="1"/>
    <n v="6711"/>
  </r>
  <r>
    <d v="2025-03-09T13:33:54"/>
    <x v="313"/>
    <x v="40"/>
    <x v="1"/>
    <n v="4"/>
    <n v="180"/>
    <s v="Bank"/>
    <x v="12"/>
    <n v="180"/>
    <n v="120"/>
    <b v="1"/>
    <m/>
  </r>
  <r>
    <d v="2025-03-09T13:29:48"/>
    <x v="313"/>
    <x v="131"/>
    <x v="3"/>
    <n v="2"/>
    <n v="110"/>
    <s v="Bank"/>
    <x v="12"/>
    <n v="110"/>
    <n v="60"/>
    <b v="1"/>
    <m/>
  </r>
  <r>
    <d v="2025-03-10T03:28:04"/>
    <x v="313"/>
    <x v="32"/>
    <x v="5"/>
    <n v="3"/>
    <n v="180"/>
    <s v="Bank"/>
    <x v="12"/>
    <n v="180"/>
    <n v="90"/>
    <b v="1"/>
    <m/>
  </r>
  <r>
    <d v="2025-03-10T03:23:53"/>
    <x v="313"/>
    <x v="3"/>
    <x v="5"/>
    <n v="1"/>
    <n v="60"/>
    <s v="Bank"/>
    <x v="12"/>
    <n v="60"/>
    <n v="30"/>
    <b v="1"/>
    <m/>
  </r>
  <r>
    <d v="2025-03-09T07:17:35"/>
    <x v="314"/>
    <x v="28"/>
    <x v="7"/>
    <n v="5"/>
    <n v="265"/>
    <s v="Bank"/>
    <x v="12"/>
    <n v="265"/>
    <n v="150"/>
    <b v="1"/>
    <m/>
  </r>
  <r>
    <d v="2025-03-08T16:14:03"/>
    <x v="314"/>
    <x v="28"/>
    <x v="2"/>
    <n v="3"/>
    <n v="150"/>
    <s v="Bank"/>
    <x v="12"/>
    <n v="150"/>
    <n v="90"/>
    <b v="1"/>
    <m/>
  </r>
  <r>
    <d v="2025-03-08T16:13:03"/>
    <x v="314"/>
    <x v="215"/>
    <x v="5"/>
    <n v="1"/>
    <n v="60"/>
    <s v="Bank"/>
    <x v="12"/>
    <n v="60"/>
    <n v="30"/>
    <b v="1"/>
    <m/>
  </r>
  <r>
    <d v="2025-03-08T12:14:25"/>
    <x v="315"/>
    <x v="74"/>
    <x v="4"/>
    <n v="1"/>
    <n v="65"/>
    <s v="Bank"/>
    <x v="12"/>
    <n v="65"/>
    <n v="30"/>
    <b v="1"/>
    <m/>
  </r>
  <r>
    <d v="2025-03-07T18:45:40"/>
    <x v="315"/>
    <x v="43"/>
    <x v="4"/>
    <n v="2"/>
    <n v="130"/>
    <s v="Bank"/>
    <x v="12"/>
    <n v="130"/>
    <n v="60"/>
    <b v="1"/>
    <m/>
  </r>
  <r>
    <d v="2025-03-07T18:43:59"/>
    <x v="315"/>
    <x v="43"/>
    <x v="5"/>
    <n v="5"/>
    <n v="300"/>
    <s v="Bank"/>
    <x v="12"/>
    <n v="300"/>
    <n v="150"/>
    <b v="1"/>
    <m/>
  </r>
  <r>
    <d v="2025-03-07T18:42:03"/>
    <x v="315"/>
    <x v="51"/>
    <x v="7"/>
    <n v="5"/>
    <n v="265"/>
    <s v="Bank"/>
    <x v="12"/>
    <n v="265"/>
    <n v="150"/>
    <b v="1"/>
    <m/>
  </r>
  <r>
    <d v="2025-03-07T18:38:06"/>
    <x v="315"/>
    <x v="51"/>
    <x v="2"/>
    <n v="5"/>
    <n v="250"/>
    <s v="Bank"/>
    <x v="12"/>
    <n v="250"/>
    <n v="150"/>
    <b v="1"/>
    <m/>
  </r>
  <r>
    <d v="2025-03-07T06:49:06"/>
    <x v="315"/>
    <x v="292"/>
    <x v="3"/>
    <n v="5"/>
    <n v="275"/>
    <s v="Bank"/>
    <x v="12"/>
    <n v="275"/>
    <n v="150"/>
    <b v="1"/>
    <m/>
  </r>
  <r>
    <d v="2025-03-07T06:48:10"/>
    <x v="315"/>
    <x v="292"/>
    <x v="2"/>
    <n v="4"/>
    <n v="200"/>
    <s v="Bank"/>
    <x v="12"/>
    <n v="200"/>
    <n v="120"/>
    <b v="1"/>
    <m/>
  </r>
  <r>
    <d v="2025-03-07T06:46:54"/>
    <x v="316"/>
    <x v="293"/>
    <x v="3"/>
    <n v="1"/>
    <n v="55"/>
    <s v="Bank"/>
    <x v="12"/>
    <n v="55"/>
    <n v="30"/>
    <b v="1"/>
    <m/>
  </r>
  <r>
    <d v="2025-03-07T06:46:17"/>
    <x v="316"/>
    <x v="32"/>
    <x v="5"/>
    <n v="1"/>
    <n v="60"/>
    <s v="Bank"/>
    <x v="12"/>
    <n v="60"/>
    <n v="30"/>
    <b v="1"/>
    <m/>
  </r>
  <r>
    <d v="2025-03-05T19:23:49"/>
    <x v="317"/>
    <x v="28"/>
    <x v="7"/>
    <n v="4"/>
    <n v="212"/>
    <s v="Bank"/>
    <x v="12"/>
    <n v="212"/>
    <n v="120"/>
    <b v="1"/>
    <m/>
  </r>
  <r>
    <d v="2025-03-05T19:23:12"/>
    <x v="317"/>
    <x v="28"/>
    <x v="2"/>
    <n v="5"/>
    <n v="250"/>
    <s v="Bank"/>
    <x v="12"/>
    <n v="250"/>
    <n v="150"/>
    <b v="1"/>
    <m/>
  </r>
  <r>
    <d v="2025-03-05T19:22:26"/>
    <x v="317"/>
    <x v="290"/>
    <x v="5"/>
    <n v="2"/>
    <n v="120"/>
    <s v="Bank"/>
    <x v="12"/>
    <n v="120"/>
    <n v="60"/>
    <b v="1"/>
    <m/>
  </r>
  <r>
    <d v="2025-03-05T19:21:55"/>
    <x v="317"/>
    <x v="294"/>
    <x v="3"/>
    <n v="2"/>
    <n v="110"/>
    <s v="Bank"/>
    <x v="12"/>
    <n v="110"/>
    <n v="60"/>
    <b v="1"/>
    <m/>
  </r>
  <r>
    <d v="2025-03-05T19:21:19"/>
    <x v="317"/>
    <x v="257"/>
    <x v="4"/>
    <n v="3"/>
    <n v="195"/>
    <s v="Bank"/>
    <x v="12"/>
    <n v="195"/>
    <n v="90"/>
    <b v="1"/>
    <n v="1812"/>
  </r>
  <r>
    <d v="2025-03-05T19:19:55"/>
    <x v="318"/>
    <x v="40"/>
    <x v="1"/>
    <n v="1"/>
    <n v="45"/>
    <s v="Bank"/>
    <x v="12"/>
    <n v="45"/>
    <n v="30"/>
    <b v="1"/>
    <m/>
  </r>
  <r>
    <d v="2025-03-05T19:18:32"/>
    <x v="318"/>
    <x v="236"/>
    <x v="3"/>
    <n v="3"/>
    <n v="165"/>
    <s v="Bank"/>
    <x v="12"/>
    <n v="165"/>
    <n v="90"/>
    <b v="1"/>
    <m/>
  </r>
  <r>
    <d v="2025-03-05T19:18:04"/>
    <x v="318"/>
    <x v="236"/>
    <x v="5"/>
    <n v="7"/>
    <n v="420"/>
    <s v="Bank"/>
    <x v="12"/>
    <n v="420"/>
    <n v="210"/>
    <b v="1"/>
    <m/>
  </r>
  <r>
    <d v="2025-03-05T19:17:17"/>
    <x v="318"/>
    <x v="20"/>
    <x v="2"/>
    <n v="7"/>
    <n v="350"/>
    <s v="Bank"/>
    <x v="12"/>
    <n v="350"/>
    <n v="210"/>
    <b v="1"/>
    <m/>
  </r>
  <r>
    <d v="2025-03-05T19:16:36"/>
    <x v="318"/>
    <x v="39"/>
    <x v="3"/>
    <n v="8"/>
    <n v="440"/>
    <s v="Bank"/>
    <x v="12"/>
    <n v="440"/>
    <n v="240"/>
    <b v="1"/>
    <m/>
  </r>
  <r>
    <d v="2025-03-05T19:15:46"/>
    <x v="318"/>
    <x v="288"/>
    <x v="3"/>
    <n v="2"/>
    <n v="110"/>
    <s v="Bank"/>
    <x v="12"/>
    <n v="110"/>
    <n v="60"/>
    <b v="1"/>
    <m/>
  </r>
  <r>
    <d v="2025-03-03T16:53:14"/>
    <x v="319"/>
    <x v="131"/>
    <x v="2"/>
    <n v="4"/>
    <n v="200"/>
    <s v="Bank"/>
    <x v="12"/>
    <n v="200"/>
    <n v="120"/>
    <b v="1"/>
    <n v="4850"/>
  </r>
  <r>
    <d v="2025-03-03T17:05:18"/>
    <x v="319"/>
    <x v="185"/>
    <x v="2"/>
    <n v="4"/>
    <n v="200"/>
    <s v="Bank"/>
    <x v="12"/>
    <n v="200"/>
    <n v="120"/>
    <b v="1"/>
    <m/>
  </r>
  <r>
    <d v="2025-03-03T17:04:19"/>
    <x v="319"/>
    <x v="245"/>
    <x v="5"/>
    <n v="2"/>
    <n v="120"/>
    <s v="Bank"/>
    <x v="12"/>
    <n v="120"/>
    <n v="60"/>
    <b v="1"/>
    <m/>
  </r>
  <r>
    <d v="2025-03-03T16:58:12"/>
    <x v="319"/>
    <x v="1"/>
    <x v="2"/>
    <n v="2"/>
    <n v="100"/>
    <s v="Bank"/>
    <x v="12"/>
    <n v="100"/>
    <n v="60"/>
    <b v="1"/>
    <m/>
  </r>
  <r>
    <d v="2025-03-03T16:57:27"/>
    <x v="319"/>
    <x v="32"/>
    <x v="5"/>
    <n v="2"/>
    <n v="120"/>
    <s v="Bank"/>
    <x v="12"/>
    <n v="120"/>
    <n v="60"/>
    <b v="1"/>
    <m/>
  </r>
  <r>
    <d v="2025-03-03T16:56:38"/>
    <x v="319"/>
    <x v="295"/>
    <x v="5"/>
    <n v="2"/>
    <n v="120"/>
    <s v="Bank"/>
    <x v="12"/>
    <n v="120"/>
    <n v="60"/>
    <b v="1"/>
    <m/>
  </r>
  <r>
    <d v="2025-03-03T16:55:24"/>
    <x v="319"/>
    <x v="54"/>
    <x v="7"/>
    <n v="4"/>
    <n v="212"/>
    <s v="Bank"/>
    <x v="12"/>
    <n v="212"/>
    <n v="120"/>
    <b v="1"/>
    <m/>
  </r>
  <r>
    <d v="2025-03-01T01:10:56"/>
    <x v="320"/>
    <x v="40"/>
    <x v="1"/>
    <n v="6"/>
    <n v="270"/>
    <s v="Bank"/>
    <x v="13"/>
    <n v="270"/>
    <n v="180"/>
    <b v="1"/>
    <m/>
  </r>
  <r>
    <d v="2025-03-01T01:14:34"/>
    <x v="320"/>
    <x v="55"/>
    <x v="5"/>
    <n v="14"/>
    <n v="840"/>
    <s v="Bank"/>
    <x v="13"/>
    <n v="840"/>
    <n v="420"/>
    <b v="1"/>
    <m/>
  </r>
  <r>
    <d v="2025-03-01T01:10:02"/>
    <x v="320"/>
    <x v="296"/>
    <x v="7"/>
    <n v="4"/>
    <n v="212"/>
    <s v="Bank"/>
    <x v="13"/>
    <n v="212"/>
    <n v="120"/>
    <b v="1"/>
    <m/>
  </r>
  <r>
    <d v="2025-03-01T01:09:02"/>
    <x v="320"/>
    <x v="212"/>
    <x v="7"/>
    <n v="3"/>
    <n v="159"/>
    <s v="Bank"/>
    <x v="13"/>
    <n v="159"/>
    <n v="90"/>
    <b v="1"/>
    <m/>
  </r>
  <r>
    <d v="2025-03-01T01:08:36"/>
    <x v="320"/>
    <x v="212"/>
    <x v="2"/>
    <n v="6"/>
    <n v="300"/>
    <s v="Bank"/>
    <x v="13"/>
    <n v="300"/>
    <n v="180"/>
    <b v="1"/>
    <m/>
  </r>
  <r>
    <d v="2025-03-01T01:06:13"/>
    <x v="320"/>
    <x v="297"/>
    <x v="3"/>
    <n v="1"/>
    <n v="55"/>
    <s v="Bank"/>
    <x v="13"/>
    <n v="55"/>
    <n v="30"/>
    <b v="1"/>
    <m/>
  </r>
  <r>
    <d v="2025-03-01T01:05:49"/>
    <x v="320"/>
    <x v="298"/>
    <x v="5"/>
    <n v="1"/>
    <n v="60"/>
    <s v="Bank"/>
    <x v="13"/>
    <n v="60"/>
    <n v="30"/>
    <b v="1"/>
    <m/>
  </r>
  <r>
    <d v="2025-03-01T01:05:31"/>
    <x v="320"/>
    <x v="298"/>
    <x v="2"/>
    <n v="1"/>
    <n v="50"/>
    <s v="Bank"/>
    <x v="13"/>
    <n v="50"/>
    <n v="30"/>
    <b v="1"/>
    <m/>
  </r>
  <r>
    <d v="2025-03-01T01:01:56"/>
    <x v="320"/>
    <x v="32"/>
    <x v="4"/>
    <n v="2"/>
    <n v="130"/>
    <s v="Bank"/>
    <x v="13"/>
    <n v="130"/>
    <n v="60"/>
    <b v="1"/>
    <m/>
  </r>
  <r>
    <d v="2025-03-01T01:01:33"/>
    <x v="320"/>
    <x v="271"/>
    <x v="3"/>
    <n v="1"/>
    <n v="55"/>
    <s v="Bank"/>
    <x v="13"/>
    <n v="55"/>
    <n v="30"/>
    <b v="1"/>
    <m/>
  </r>
  <r>
    <d v="2025-03-01T01:00:57"/>
    <x v="321"/>
    <x v="148"/>
    <x v="1"/>
    <n v="10"/>
    <n v="450"/>
    <s v="Bank"/>
    <x v="13"/>
    <n v="450"/>
    <n v="300"/>
    <b v="1"/>
    <m/>
  </r>
  <r>
    <d v="2025-03-01T01:00:38"/>
    <x v="321"/>
    <x v="37"/>
    <x v="3"/>
    <n v="2"/>
    <n v="110"/>
    <s v="Bank"/>
    <x v="13"/>
    <n v="110"/>
    <n v="60"/>
    <b v="1"/>
    <m/>
  </r>
  <r>
    <d v="2025-03-01T01:00:02"/>
    <x v="321"/>
    <x v="249"/>
    <x v="4"/>
    <n v="1"/>
    <n v="65"/>
    <s v="Bank"/>
    <x v="13"/>
    <n v="65"/>
    <n v="30"/>
    <b v="1"/>
    <m/>
  </r>
  <r>
    <d v="2025-03-01T00:59:11"/>
    <x v="321"/>
    <x v="51"/>
    <x v="7"/>
    <n v="9"/>
    <n v="477"/>
    <s v="Bank"/>
    <x v="13"/>
    <n v="477"/>
    <n v="270"/>
    <b v="1"/>
    <m/>
  </r>
  <r>
    <d v="2025-03-01T00:58:35"/>
    <x v="321"/>
    <x v="51"/>
    <x v="2"/>
    <n v="1"/>
    <n v="50"/>
    <s v="Bank"/>
    <x v="13"/>
    <n v="50"/>
    <n v="30"/>
    <b v="1"/>
    <m/>
  </r>
  <r>
    <d v="2025-02-28T19:00:25"/>
    <x v="321"/>
    <x v="120"/>
    <x v="2"/>
    <n v="2"/>
    <n v="100"/>
    <s v="Bank"/>
    <x v="13"/>
    <n v="100"/>
    <n v="60"/>
    <b v="1"/>
    <m/>
  </r>
  <r>
    <d v="2025-02-28T18:59:16"/>
    <x v="321"/>
    <x v="25"/>
    <x v="4"/>
    <n v="1"/>
    <n v="65"/>
    <s v="Bank"/>
    <x v="13"/>
    <n v="65"/>
    <n v="30"/>
    <b v="1"/>
    <m/>
  </r>
  <r>
    <d v="2025-02-28T16:19:05"/>
    <x v="321"/>
    <x v="30"/>
    <x v="2"/>
    <n v="4"/>
    <n v="200"/>
    <s v="Bank"/>
    <x v="13"/>
    <n v="200"/>
    <n v="120"/>
    <b v="1"/>
    <m/>
  </r>
  <r>
    <d v="2025-02-25T13:57:03"/>
    <x v="322"/>
    <x v="299"/>
    <x v="5"/>
    <n v="3"/>
    <n v="180"/>
    <s v="Bank"/>
    <x v="13"/>
    <n v="180"/>
    <n v="90"/>
    <b v="1"/>
    <m/>
  </r>
  <r>
    <d v="2025-02-25T13:56:06"/>
    <x v="322"/>
    <x v="32"/>
    <x v="4"/>
    <n v="2"/>
    <n v="130"/>
    <s v="Bank"/>
    <x v="13"/>
    <n v="130"/>
    <n v="60"/>
    <b v="1"/>
    <m/>
  </r>
  <r>
    <d v="2025-02-25T13:53:14"/>
    <x v="322"/>
    <x v="32"/>
    <x v="5"/>
    <n v="2"/>
    <n v="120"/>
    <s v="Bank"/>
    <x v="13"/>
    <n v="120"/>
    <n v="60"/>
    <b v="1"/>
    <m/>
  </r>
  <r>
    <d v="2025-02-25T13:51:45"/>
    <x v="322"/>
    <x v="39"/>
    <x v="7"/>
    <n v="7"/>
    <n v="371"/>
    <s v="Bank"/>
    <x v="13"/>
    <n v="371"/>
    <n v="210"/>
    <b v="1"/>
    <m/>
  </r>
  <r>
    <d v="2025-02-25T13:50:23"/>
    <x v="322"/>
    <x v="39"/>
    <x v="2"/>
    <n v="8"/>
    <n v="400"/>
    <s v="Bank"/>
    <x v="13"/>
    <n v="400"/>
    <n v="240"/>
    <b v="1"/>
    <m/>
  </r>
  <r>
    <d v="2025-02-24T19:26:25"/>
    <x v="323"/>
    <x v="271"/>
    <x v="3"/>
    <n v="2"/>
    <n v="110"/>
    <s v="Bank"/>
    <x v="13"/>
    <n v="110"/>
    <n v="60"/>
    <b v="1"/>
    <m/>
  </r>
  <r>
    <d v="2025-02-24T19:25:16"/>
    <x v="323"/>
    <x v="27"/>
    <x v="5"/>
    <n v="1"/>
    <n v="60"/>
    <s v="Bank"/>
    <x v="13"/>
    <n v="60"/>
    <n v="30"/>
    <b v="1"/>
    <m/>
  </r>
  <r>
    <d v="2025-02-24T18:10:08"/>
    <x v="324"/>
    <x v="40"/>
    <x v="1"/>
    <n v="8"/>
    <n v="360"/>
    <s v="Bank"/>
    <x v="13"/>
    <n v="360"/>
    <n v="240"/>
    <b v="1"/>
    <m/>
  </r>
  <r>
    <d v="2025-02-24T09:02:28"/>
    <x v="324"/>
    <x v="3"/>
    <x v="5"/>
    <n v="2"/>
    <n v="120"/>
    <s v="Bank"/>
    <x v="13"/>
    <n v="120"/>
    <n v="60"/>
    <b v="1"/>
    <m/>
  </r>
  <r>
    <d v="2025-02-24T09:01:55"/>
    <x v="324"/>
    <x v="43"/>
    <x v="5"/>
    <n v="7"/>
    <n v="420"/>
    <s v="Bank"/>
    <x v="13"/>
    <n v="420"/>
    <n v="210"/>
    <b v="1"/>
    <m/>
  </r>
  <r>
    <d v="2025-02-24T09:01:18"/>
    <x v="324"/>
    <x v="150"/>
    <x v="5"/>
    <n v="1"/>
    <n v="60"/>
    <s v="Bank"/>
    <x v="13"/>
    <n v="60"/>
    <n v="30"/>
    <b v="1"/>
    <m/>
  </r>
  <r>
    <d v="2025-02-24T09:00:50"/>
    <x v="324"/>
    <x v="62"/>
    <x v="4"/>
    <n v="2"/>
    <n v="130"/>
    <s v="Bank"/>
    <x v="13"/>
    <n v="130"/>
    <n v="60"/>
    <b v="1"/>
    <m/>
  </r>
  <r>
    <d v="2025-02-24T09:00:19"/>
    <x v="324"/>
    <x v="300"/>
    <x v="3"/>
    <n v="3"/>
    <n v="165"/>
    <s v="Bank"/>
    <x v="13"/>
    <n v="165"/>
    <n v="90"/>
    <b v="1"/>
    <m/>
  </r>
  <r>
    <d v="2025-02-24T08:59:14"/>
    <x v="324"/>
    <x v="51"/>
    <x v="7"/>
    <n v="6"/>
    <n v="318"/>
    <s v="Bank"/>
    <x v="13"/>
    <n v="318"/>
    <n v="180"/>
    <b v="1"/>
    <m/>
  </r>
  <r>
    <d v="2025-02-24T08:58:32"/>
    <x v="324"/>
    <x v="177"/>
    <x v="2"/>
    <n v="8"/>
    <n v="400"/>
    <s v="Bank"/>
    <x v="13"/>
    <n v="400"/>
    <n v="240"/>
    <b v="1"/>
    <m/>
  </r>
  <r>
    <d v="2025-02-22T15:47:03"/>
    <x v="325"/>
    <x v="301"/>
    <x v="2"/>
    <n v="1"/>
    <n v="50"/>
    <s v="Bank"/>
    <x v="13"/>
    <n v="50"/>
    <n v="30"/>
    <b v="1"/>
    <m/>
  </r>
  <r>
    <d v="2025-02-22T15:46:18"/>
    <x v="325"/>
    <x v="302"/>
    <x v="5"/>
    <n v="1"/>
    <n v="60"/>
    <s v="Bank"/>
    <x v="13"/>
    <n v="60"/>
    <n v="30"/>
    <b v="1"/>
    <m/>
  </r>
  <r>
    <d v="2025-02-20T09:33:03"/>
    <x v="326"/>
    <x v="28"/>
    <x v="13"/>
    <n v="5"/>
    <n v="285"/>
    <s v="Bank"/>
    <x v="13"/>
    <n v="285"/>
    <n v="150"/>
    <b v="1"/>
    <m/>
  </r>
  <r>
    <d v="2025-02-20T09:32:11"/>
    <x v="326"/>
    <x v="28"/>
    <x v="7"/>
    <n v="2"/>
    <n v="106"/>
    <s v="Bank"/>
    <x v="13"/>
    <n v="106"/>
    <n v="60"/>
    <b v="1"/>
    <m/>
  </r>
  <r>
    <d v="2025-02-19T18:57:22"/>
    <x v="327"/>
    <x v="32"/>
    <x v="5"/>
    <n v="2"/>
    <n v="120"/>
    <s v="Bank"/>
    <x v="13"/>
    <n v="120"/>
    <n v="60"/>
    <b v="1"/>
    <m/>
  </r>
  <r>
    <d v="2025-02-19T18:49:48"/>
    <x v="327"/>
    <x v="262"/>
    <x v="7"/>
    <n v="6"/>
    <n v="318"/>
    <s v="Bank"/>
    <x v="13"/>
    <n v="318"/>
    <n v="180"/>
    <b v="1"/>
    <m/>
  </r>
  <r>
    <d v="2025-02-19T18:45:23"/>
    <x v="327"/>
    <x v="262"/>
    <x v="2"/>
    <n v="3"/>
    <n v="150"/>
    <s v="Bank"/>
    <x v="13"/>
    <n v="150"/>
    <n v="90"/>
    <b v="1"/>
    <m/>
  </r>
  <r>
    <d v="2025-02-19T18:44:55"/>
    <x v="327"/>
    <x v="30"/>
    <x v="2"/>
    <n v="5"/>
    <n v="250"/>
    <s v="Bank"/>
    <x v="13"/>
    <n v="250"/>
    <n v="150"/>
    <b v="1"/>
    <n v="4358"/>
  </r>
  <r>
    <d v="2025-02-19T18:41:58"/>
    <x v="328"/>
    <x v="39"/>
    <x v="7"/>
    <n v="5"/>
    <n v="265"/>
    <s v="Bank"/>
    <x v="13"/>
    <n v="265"/>
    <n v="150"/>
    <b v="1"/>
    <m/>
  </r>
  <r>
    <d v="2025-02-19T18:41:25"/>
    <x v="328"/>
    <x v="39"/>
    <x v="2"/>
    <n v="9"/>
    <n v="450"/>
    <s v="Bank"/>
    <x v="13"/>
    <n v="450"/>
    <n v="270"/>
    <b v="1"/>
    <m/>
  </r>
  <r>
    <d v="2025-02-19T18:40:17"/>
    <x v="328"/>
    <x v="54"/>
    <x v="7"/>
    <n v="4"/>
    <n v="212"/>
    <s v="Bank"/>
    <x v="13"/>
    <n v="212"/>
    <n v="120"/>
    <b v="1"/>
    <m/>
  </r>
  <r>
    <d v="2025-02-19T18:39:28"/>
    <x v="328"/>
    <x v="11"/>
    <x v="5"/>
    <n v="1"/>
    <n v="60"/>
    <s v="Bank"/>
    <x v="13"/>
    <n v="60"/>
    <n v="30"/>
    <b v="1"/>
    <m/>
  </r>
  <r>
    <d v="2025-02-19T18:38:51"/>
    <x v="328"/>
    <x v="74"/>
    <x v="4"/>
    <n v="1"/>
    <n v="65"/>
    <s v="Bank"/>
    <x v="13"/>
    <n v="65"/>
    <n v="30"/>
    <b v="1"/>
    <m/>
  </r>
  <r>
    <d v="2025-02-19T18:38:01"/>
    <x v="328"/>
    <x v="303"/>
    <x v="2"/>
    <n v="1"/>
    <n v="50"/>
    <s v="Bank"/>
    <x v="13"/>
    <n v="50"/>
    <n v="30"/>
    <b v="1"/>
    <m/>
  </r>
  <r>
    <d v="2025-02-19T18:37:28"/>
    <x v="328"/>
    <x v="125"/>
    <x v="5"/>
    <n v="2"/>
    <n v="120"/>
    <s v="Bank"/>
    <x v="13"/>
    <n v="120"/>
    <n v="60"/>
    <b v="1"/>
    <m/>
  </r>
  <r>
    <d v="2025-02-17T14:35:48"/>
    <x v="329"/>
    <x v="40"/>
    <x v="1"/>
    <n v="2"/>
    <n v="90"/>
    <s v="Bank"/>
    <x v="13"/>
    <n v="90"/>
    <n v="60"/>
    <b v="1"/>
    <m/>
  </r>
  <r>
    <d v="2025-02-17T14:36:38"/>
    <x v="329"/>
    <x v="173"/>
    <x v="5"/>
    <n v="1"/>
    <n v="60"/>
    <s v="Bank"/>
    <x v="13"/>
    <n v="60"/>
    <n v="30"/>
    <b v="1"/>
    <m/>
  </r>
  <r>
    <d v="2025-02-17T14:36:10"/>
    <x v="329"/>
    <x v="63"/>
    <x v="5"/>
    <n v="1"/>
    <n v="60"/>
    <s v="Bank"/>
    <x v="13"/>
    <n v="60"/>
    <n v="30"/>
    <b v="1"/>
    <m/>
  </r>
  <r>
    <d v="2025-02-16T12:29:06"/>
    <x v="330"/>
    <x v="40"/>
    <x v="1"/>
    <n v="5"/>
    <n v="225"/>
    <s v="Bank"/>
    <x v="13"/>
    <n v="225"/>
    <n v="150"/>
    <b v="1"/>
    <m/>
  </r>
  <r>
    <d v="2025-02-16T12:32:30"/>
    <x v="330"/>
    <x v="51"/>
    <x v="13"/>
    <n v="1"/>
    <n v="57"/>
    <s v="Bank"/>
    <x v="13"/>
    <n v="57"/>
    <n v="30"/>
    <b v="1"/>
    <m/>
  </r>
  <r>
    <d v="2025-02-16T12:32:02"/>
    <x v="330"/>
    <x v="51"/>
    <x v="7"/>
    <n v="4"/>
    <n v="212"/>
    <s v="Bank"/>
    <x v="13"/>
    <n v="212"/>
    <n v="120"/>
    <b v="1"/>
    <m/>
  </r>
  <r>
    <d v="2025-02-16T12:31:24"/>
    <x v="330"/>
    <x v="177"/>
    <x v="2"/>
    <n v="4"/>
    <n v="200"/>
    <s v="Bank"/>
    <x v="13"/>
    <n v="200"/>
    <n v="120"/>
    <b v="1"/>
    <m/>
  </r>
  <r>
    <d v="2025-02-16T12:30:33"/>
    <x v="330"/>
    <x v="286"/>
    <x v="5"/>
    <n v="1"/>
    <n v="60"/>
    <s v="Bank"/>
    <x v="13"/>
    <n v="60"/>
    <n v="30"/>
    <b v="1"/>
    <m/>
  </r>
  <r>
    <d v="2025-02-16T12:30:08"/>
    <x v="330"/>
    <x v="304"/>
    <x v="5"/>
    <n v="2"/>
    <n v="120"/>
    <s v="Bank"/>
    <x v="13"/>
    <n v="120"/>
    <n v="60"/>
    <b v="1"/>
    <m/>
  </r>
  <r>
    <d v="2025-02-16T12:28:03"/>
    <x v="330"/>
    <x v="44"/>
    <x v="5"/>
    <n v="1"/>
    <n v="60"/>
    <s v="Bank"/>
    <x v="13"/>
    <n v="60"/>
    <n v="30"/>
    <b v="1"/>
    <m/>
  </r>
  <r>
    <d v="2025-02-16T12:27:41"/>
    <x v="330"/>
    <x v="32"/>
    <x v="4"/>
    <n v="2"/>
    <n v="130"/>
    <s v="Bank"/>
    <x v="13"/>
    <n v="130"/>
    <n v="60"/>
    <b v="1"/>
    <m/>
  </r>
  <r>
    <d v="2025-02-15T21:26:26"/>
    <x v="331"/>
    <x v="28"/>
    <x v="7"/>
    <n v="4"/>
    <n v="212"/>
    <s v="Bank"/>
    <x v="13"/>
    <n v="212"/>
    <n v="120"/>
    <b v="1"/>
    <m/>
  </r>
  <r>
    <d v="2025-02-15T21:24:40"/>
    <x v="331"/>
    <x v="28"/>
    <x v="2"/>
    <n v="4"/>
    <n v="200"/>
    <s v="Bank"/>
    <x v="13"/>
    <n v="200"/>
    <n v="120"/>
    <b v="1"/>
    <m/>
  </r>
  <r>
    <d v="2025-02-14T11:11:12"/>
    <x v="332"/>
    <x v="143"/>
    <x v="2"/>
    <n v="1"/>
    <n v="50"/>
    <s v="Bank"/>
    <x v="13"/>
    <n v="50"/>
    <n v="30"/>
    <b v="1"/>
    <m/>
  </r>
  <r>
    <d v="2025-02-14T11:08:52"/>
    <x v="332"/>
    <x v="39"/>
    <x v="7"/>
    <n v="3"/>
    <n v="159"/>
    <s v="Bank"/>
    <x v="13"/>
    <n v="159"/>
    <n v="90"/>
    <b v="1"/>
    <m/>
  </r>
  <r>
    <d v="2025-02-14T11:08:23"/>
    <x v="332"/>
    <x v="39"/>
    <x v="2"/>
    <n v="4"/>
    <n v="200"/>
    <s v="Bank"/>
    <x v="13"/>
    <n v="200"/>
    <n v="120"/>
    <b v="1"/>
    <m/>
  </r>
  <r>
    <d v="2025-02-14T11:07:48"/>
    <x v="332"/>
    <x v="300"/>
    <x v="3"/>
    <n v="2"/>
    <n v="110"/>
    <s v="Bank"/>
    <x v="13"/>
    <n v="110"/>
    <n v="60"/>
    <b v="1"/>
    <m/>
  </r>
  <r>
    <d v="2025-02-14T11:07:20"/>
    <x v="332"/>
    <x v="103"/>
    <x v="5"/>
    <n v="2"/>
    <n v="120"/>
    <s v="Bank"/>
    <x v="13"/>
    <n v="120"/>
    <n v="60"/>
    <b v="1"/>
    <m/>
  </r>
  <r>
    <d v="2025-02-14T11:06:23"/>
    <x v="332"/>
    <x v="32"/>
    <x v="5"/>
    <n v="1"/>
    <n v="60"/>
    <s v="Bank"/>
    <x v="13"/>
    <n v="60"/>
    <n v="30"/>
    <b v="1"/>
    <n v="10639"/>
  </r>
  <r>
    <d v="2025-02-14T11:05:19"/>
    <x v="333"/>
    <x v="32"/>
    <x v="4"/>
    <n v="2"/>
    <n v="130"/>
    <s v="Bank"/>
    <x v="13"/>
    <n v="130"/>
    <n v="60"/>
    <b v="1"/>
    <m/>
  </r>
  <r>
    <d v="2025-02-13T09:15:40"/>
    <x v="334"/>
    <x v="276"/>
    <x v="13"/>
    <n v="4"/>
    <n v="228"/>
    <s v="Bank"/>
    <x v="13"/>
    <n v="228"/>
    <n v="120"/>
    <b v="1"/>
    <m/>
  </r>
  <r>
    <d v="2025-02-13T09:14:52"/>
    <x v="334"/>
    <x v="262"/>
    <x v="7"/>
    <n v="4"/>
    <n v="212"/>
    <s v="Bank"/>
    <x v="13"/>
    <n v="212"/>
    <n v="120"/>
    <b v="1"/>
    <m/>
  </r>
  <r>
    <d v="2025-02-13T09:14:25"/>
    <x v="334"/>
    <x v="276"/>
    <x v="2"/>
    <n v="4"/>
    <n v="200"/>
    <s v="Bank"/>
    <x v="13"/>
    <n v="200"/>
    <n v="120"/>
    <b v="1"/>
    <m/>
  </r>
  <r>
    <d v="2025-02-13T09:13:57"/>
    <x v="334"/>
    <x v="305"/>
    <x v="3"/>
    <n v="1"/>
    <n v="55"/>
    <s v="Bank"/>
    <x v="13"/>
    <n v="55"/>
    <n v="30"/>
    <b v="1"/>
    <m/>
  </r>
  <r>
    <d v="2025-02-12T09:48:57"/>
    <x v="335"/>
    <x v="30"/>
    <x v="2"/>
    <n v="5"/>
    <n v="250"/>
    <s v="Bank"/>
    <x v="13"/>
    <n v="250"/>
    <n v="150"/>
    <b v="1"/>
    <m/>
  </r>
  <r>
    <d v="2025-02-12T09:48:21"/>
    <x v="335"/>
    <x v="236"/>
    <x v="5"/>
    <n v="7"/>
    <n v="420"/>
    <s v="Bank"/>
    <x v="13"/>
    <n v="420"/>
    <n v="210"/>
    <b v="1"/>
    <m/>
  </r>
  <r>
    <d v="2025-02-12T09:47:58"/>
    <x v="335"/>
    <x v="236"/>
    <x v="3"/>
    <n v="5"/>
    <n v="275"/>
    <s v="Bank"/>
    <x v="13"/>
    <n v="275"/>
    <n v="150"/>
    <b v="1"/>
    <m/>
  </r>
  <r>
    <d v="2025-02-12T09:47:09"/>
    <x v="335"/>
    <x v="17"/>
    <x v="4"/>
    <n v="2"/>
    <n v="130"/>
    <s v="Bank"/>
    <x v="13"/>
    <n v="130"/>
    <n v="60"/>
    <b v="1"/>
    <m/>
  </r>
  <r>
    <d v="2025-02-11T08:39:24"/>
    <x v="336"/>
    <x v="120"/>
    <x v="2"/>
    <n v="2"/>
    <n v="100"/>
    <s v="Bank"/>
    <x v="13"/>
    <n v="100"/>
    <n v="60"/>
    <b v="1"/>
    <m/>
  </r>
  <r>
    <d v="2025-02-11T08:39:46"/>
    <x v="336"/>
    <x v="74"/>
    <x v="4"/>
    <n v="1"/>
    <n v="65"/>
    <s v="Bank"/>
    <x v="13"/>
    <n v="65"/>
    <n v="30"/>
    <b v="1"/>
    <m/>
  </r>
  <r>
    <d v="2025-02-11T08:37:42"/>
    <x v="336"/>
    <x v="28"/>
    <x v="7"/>
    <n v="5"/>
    <n v="265"/>
    <s v="Bank"/>
    <x v="13"/>
    <n v="265"/>
    <n v="150"/>
    <b v="1"/>
    <m/>
  </r>
  <r>
    <d v="2025-02-11T08:36:40"/>
    <x v="336"/>
    <x v="28"/>
    <x v="2"/>
    <n v="5"/>
    <n v="250"/>
    <s v="Bank"/>
    <x v="13"/>
    <n v="250"/>
    <n v="150"/>
    <b v="1"/>
    <m/>
  </r>
  <r>
    <d v="2025-02-11T08:36:10"/>
    <x v="336"/>
    <x v="37"/>
    <x v="3"/>
    <n v="1"/>
    <n v="55"/>
    <s v="Bank"/>
    <x v="13"/>
    <n v="55"/>
    <n v="30"/>
    <b v="1"/>
    <m/>
  </r>
  <r>
    <d v="2025-02-11T08:32:31"/>
    <x v="337"/>
    <x v="40"/>
    <x v="2"/>
    <n v="2"/>
    <n v="100"/>
    <s v="Bank"/>
    <x v="13"/>
    <n v="100"/>
    <n v="60"/>
    <b v="1"/>
    <m/>
  </r>
  <r>
    <d v="2025-02-11T08:32:10"/>
    <x v="337"/>
    <x v="40"/>
    <x v="1"/>
    <n v="6"/>
    <n v="270"/>
    <s v="Bank"/>
    <x v="13"/>
    <n v="270"/>
    <n v="180"/>
    <b v="1"/>
    <m/>
  </r>
  <r>
    <d v="2025-02-11T08:34:48"/>
    <x v="337"/>
    <x v="306"/>
    <x v="3"/>
    <n v="4"/>
    <n v="220"/>
    <s v="Bank"/>
    <x v="13"/>
    <n v="220"/>
    <n v="120"/>
    <b v="1"/>
    <m/>
  </r>
  <r>
    <d v="2025-02-11T08:33:43"/>
    <x v="337"/>
    <x v="306"/>
    <x v="5"/>
    <n v="7"/>
    <n v="420"/>
    <s v="Bank"/>
    <x v="13"/>
    <n v="420"/>
    <n v="210"/>
    <b v="1"/>
    <m/>
  </r>
  <r>
    <d v="2025-02-11T08:31:19"/>
    <x v="337"/>
    <x v="114"/>
    <x v="5"/>
    <n v="2"/>
    <n v="120"/>
    <s v="Bank"/>
    <x v="13"/>
    <n v="120"/>
    <n v="60"/>
    <b v="1"/>
    <m/>
  </r>
  <r>
    <d v="2025-02-11T07:58:25"/>
    <x v="337"/>
    <x v="245"/>
    <x v="5"/>
    <n v="2"/>
    <n v="120"/>
    <s v="Bank"/>
    <x v="13"/>
    <n v="120"/>
    <n v="60"/>
    <b v="1"/>
    <m/>
  </r>
  <r>
    <d v="2025-02-11T07:57:39"/>
    <x v="338"/>
    <x v="262"/>
    <x v="2"/>
    <n v="5"/>
    <n v="250"/>
    <s v="Bank"/>
    <x v="13"/>
    <n v="250"/>
    <n v="150"/>
    <b v="1"/>
    <m/>
  </r>
  <r>
    <d v="2025-02-11T07:57:10"/>
    <x v="338"/>
    <x v="208"/>
    <x v="4"/>
    <n v="1"/>
    <n v="65"/>
    <s v="Bank"/>
    <x v="13"/>
    <n v="65"/>
    <n v="30"/>
    <b v="1"/>
    <m/>
  </r>
  <r>
    <d v="2025-02-11T07:53:38"/>
    <x v="338"/>
    <x v="241"/>
    <x v="5"/>
    <n v="1"/>
    <n v="60"/>
    <s v="Bank"/>
    <x v="13"/>
    <n v="60"/>
    <n v="30"/>
    <b v="1"/>
    <m/>
  </r>
  <r>
    <d v="2025-02-11T07:52:08"/>
    <x v="338"/>
    <x v="305"/>
    <x v="3"/>
    <n v="1"/>
    <n v="55"/>
    <s v="Bank"/>
    <x v="13"/>
    <n v="55"/>
    <n v="30"/>
    <b v="1"/>
    <m/>
  </r>
  <r>
    <d v="2025-02-11T07:51:27"/>
    <x v="339"/>
    <x v="57"/>
    <x v="1"/>
    <n v="1"/>
    <n v="45"/>
    <s v="Bank"/>
    <x v="13"/>
    <n v="45"/>
    <n v="30"/>
    <b v="1"/>
    <m/>
  </r>
  <r>
    <d v="2025-02-11T07:50:53"/>
    <x v="339"/>
    <x v="28"/>
    <x v="7"/>
    <n v="5"/>
    <n v="265"/>
    <s v="Bank"/>
    <x v="13"/>
    <n v="265"/>
    <n v="150"/>
    <b v="1"/>
    <m/>
  </r>
  <r>
    <d v="2025-02-11T07:50:21"/>
    <x v="339"/>
    <x v="28"/>
    <x v="2"/>
    <n v="5"/>
    <n v="250"/>
    <s v="Bank"/>
    <x v="13"/>
    <n v="250"/>
    <n v="150"/>
    <b v="1"/>
    <m/>
  </r>
  <r>
    <d v="2025-02-11T07:49:19"/>
    <x v="339"/>
    <x v="46"/>
    <x v="3"/>
    <n v="1"/>
    <n v="55"/>
    <s v="Bank"/>
    <x v="13"/>
    <n v="55"/>
    <n v="30"/>
    <b v="1"/>
    <m/>
  </r>
  <r>
    <d v="2025-02-11T07:43:37"/>
    <x v="339"/>
    <x v="307"/>
    <x v="15"/>
    <n v="3"/>
    <n v="168"/>
    <s v="Bank"/>
    <x v="13"/>
    <n v="168"/>
    <n v="90"/>
    <b v="1"/>
    <m/>
  </r>
  <r>
    <d v="2025-02-10T15:29:39"/>
    <x v="340"/>
    <x v="288"/>
    <x v="2"/>
    <n v="2"/>
    <n v="100"/>
    <s v="Bank"/>
    <x v="13"/>
    <n v="100"/>
    <n v="60"/>
    <b v="1"/>
    <m/>
  </r>
  <r>
    <d v="2025-02-09T14:36:15"/>
    <x v="340"/>
    <x v="212"/>
    <x v="13"/>
    <n v="2"/>
    <n v="114"/>
    <s v="Bank"/>
    <x v="13"/>
    <n v="114"/>
    <n v="60"/>
    <b v="1"/>
    <n v="5883"/>
  </r>
  <r>
    <d v="2025-02-09T14:35:34"/>
    <x v="340"/>
    <x v="212"/>
    <x v="7"/>
    <n v="4"/>
    <n v="212"/>
    <s v="Bank"/>
    <x v="13"/>
    <n v="212"/>
    <n v="120"/>
    <b v="1"/>
    <m/>
  </r>
  <r>
    <d v="2025-02-09T14:34:05"/>
    <x v="340"/>
    <x v="39"/>
    <x v="7"/>
    <n v="2"/>
    <n v="106"/>
    <s v="Bank"/>
    <x v="13"/>
    <n v="106"/>
    <n v="60"/>
    <b v="1"/>
    <m/>
  </r>
  <r>
    <d v="2025-02-09T14:33:34"/>
    <x v="340"/>
    <x v="20"/>
    <x v="2"/>
    <n v="4"/>
    <n v="200"/>
    <s v="Bank"/>
    <x v="13"/>
    <n v="200"/>
    <n v="120"/>
    <b v="1"/>
    <m/>
  </r>
  <r>
    <d v="2025-02-09T14:33:00"/>
    <x v="340"/>
    <x v="51"/>
    <x v="7"/>
    <n v="5"/>
    <n v="265"/>
    <s v="Bank"/>
    <x v="13"/>
    <n v="265"/>
    <n v="150"/>
    <b v="1"/>
    <m/>
  </r>
  <r>
    <d v="2025-02-09T14:32:23"/>
    <x v="340"/>
    <x v="51"/>
    <x v="2"/>
    <n v="8"/>
    <n v="400"/>
    <s v="Bank"/>
    <x v="13"/>
    <n v="400"/>
    <n v="240"/>
    <b v="1"/>
    <m/>
  </r>
  <r>
    <d v="2025-02-09T14:31:48"/>
    <x v="340"/>
    <x v="25"/>
    <x v="4"/>
    <n v="1"/>
    <n v="65"/>
    <s v="Bank"/>
    <x v="13"/>
    <n v="65"/>
    <n v="30"/>
    <b v="1"/>
    <m/>
  </r>
  <r>
    <d v="2025-02-09T14:31:25"/>
    <x v="340"/>
    <x v="271"/>
    <x v="3"/>
    <n v="1"/>
    <n v="55"/>
    <s v="Bank"/>
    <x v="13"/>
    <n v="55"/>
    <n v="30"/>
    <b v="1"/>
    <m/>
  </r>
  <r>
    <d v="2025-02-09T14:30:38"/>
    <x v="341"/>
    <x v="54"/>
    <x v="7"/>
    <n v="3"/>
    <n v="159"/>
    <s v="Bank"/>
    <x v="13"/>
    <n v="159"/>
    <n v="90"/>
    <b v="1"/>
    <m/>
  </r>
  <r>
    <d v="2025-02-09T14:30:03"/>
    <x v="341"/>
    <x v="54"/>
    <x v="2"/>
    <n v="3"/>
    <n v="150"/>
    <s v="Bank"/>
    <x v="13"/>
    <n v="150"/>
    <n v="90"/>
    <b v="1"/>
    <m/>
  </r>
  <r>
    <d v="2025-02-09T14:29:39"/>
    <x v="341"/>
    <x v="32"/>
    <x v="4"/>
    <n v="1"/>
    <n v="65"/>
    <s v="Bank"/>
    <x v="13"/>
    <n v="65"/>
    <n v="30"/>
    <b v="1"/>
    <m/>
  </r>
  <r>
    <d v="2025-02-09T14:29:13"/>
    <x v="341"/>
    <x v="32"/>
    <x v="5"/>
    <n v="3"/>
    <n v="180"/>
    <s v="Bank"/>
    <x v="13"/>
    <n v="180"/>
    <n v="90"/>
    <b v="1"/>
    <m/>
  </r>
  <r>
    <d v="2025-02-09T14:28:47"/>
    <x v="341"/>
    <x v="43"/>
    <x v="5"/>
    <n v="6"/>
    <n v="360"/>
    <s v="Bank"/>
    <x v="13"/>
    <n v="360"/>
    <n v="180"/>
    <b v="1"/>
    <m/>
  </r>
  <r>
    <d v="2025-02-09T14:27:55"/>
    <x v="341"/>
    <x v="39"/>
    <x v="7"/>
    <n v="10"/>
    <n v="530"/>
    <s v="Bank"/>
    <x v="13"/>
    <n v="530"/>
    <n v="300"/>
    <b v="1"/>
    <m/>
  </r>
  <r>
    <d v="2025-02-04T07:57:51"/>
    <x v="342"/>
    <x v="308"/>
    <x v="2"/>
    <n v="2"/>
    <n v="100"/>
    <s v="Bank"/>
    <x v="13"/>
    <n v="100"/>
    <n v="60"/>
    <b v="1"/>
    <m/>
  </r>
  <r>
    <d v="2025-02-04T07:57:09"/>
    <x v="342"/>
    <x v="30"/>
    <x v="2"/>
    <n v="5"/>
    <n v="250"/>
    <s v="Bank"/>
    <x v="13"/>
    <n v="250"/>
    <n v="150"/>
    <b v="1"/>
    <m/>
  </r>
  <r>
    <d v="2025-02-04T06:18:36"/>
    <x v="342"/>
    <x v="276"/>
    <x v="2"/>
    <n v="5"/>
    <n v="250"/>
    <s v="Bank"/>
    <x v="13"/>
    <n v="250"/>
    <n v="150"/>
    <b v="1"/>
    <m/>
  </r>
  <r>
    <d v="2025-02-03T17:48:49"/>
    <x v="343"/>
    <x v="40"/>
    <x v="1"/>
    <n v="2"/>
    <n v="90"/>
    <s v="Bank"/>
    <x v="13"/>
    <n v="90"/>
    <n v="60"/>
    <b v="1"/>
    <m/>
  </r>
  <r>
    <d v="2025-02-03T03:25:22"/>
    <x v="344"/>
    <x v="40"/>
    <x v="1"/>
    <n v="6"/>
    <n v="270"/>
    <s v="Bank"/>
    <x v="14"/>
    <n v="270"/>
    <n v="180"/>
    <b v="1"/>
    <n v="6240"/>
  </r>
  <r>
    <d v="2025-02-03T03:24:51"/>
    <x v="344"/>
    <x v="301"/>
    <x v="7"/>
    <n v="3"/>
    <n v="159"/>
    <s v="Bank"/>
    <x v="14"/>
    <n v="159"/>
    <n v="90"/>
    <b v="1"/>
    <m/>
  </r>
  <r>
    <d v="2025-02-03T03:24:16"/>
    <x v="344"/>
    <x v="278"/>
    <x v="4"/>
    <n v="1"/>
    <n v="65"/>
    <s v="Bank"/>
    <x v="14"/>
    <n v="65"/>
    <n v="30"/>
    <b v="1"/>
    <m/>
  </r>
  <r>
    <d v="2025-02-03T03:23:24"/>
    <x v="344"/>
    <x v="143"/>
    <x v="3"/>
    <n v="1"/>
    <n v="55"/>
    <s v="Bank"/>
    <x v="14"/>
    <n v="55"/>
    <n v="30"/>
    <b v="1"/>
    <m/>
  </r>
  <r>
    <d v="2025-02-03T03:22:23"/>
    <x v="344"/>
    <x v="309"/>
    <x v="15"/>
    <n v="7"/>
    <n v="392"/>
    <s v="Bank"/>
    <x v="14"/>
    <n v="392"/>
    <n v="210"/>
    <b v="1"/>
    <m/>
  </r>
  <r>
    <d v="2025-02-03T03:17:43"/>
    <x v="344"/>
    <x v="310"/>
    <x v="7"/>
    <n v="12"/>
    <n v="636"/>
    <s v="Bank"/>
    <x v="14"/>
    <n v="636"/>
    <n v="360"/>
    <b v="1"/>
    <m/>
  </r>
  <r>
    <d v="2025-02-03T03:16:32"/>
    <x v="344"/>
    <x v="20"/>
    <x v="2"/>
    <n v="18"/>
    <n v="900"/>
    <s v="Bank"/>
    <x v="14"/>
    <n v="900"/>
    <n v="540"/>
    <b v="1"/>
    <m/>
  </r>
  <r>
    <d v="2025-02-03T03:15:34"/>
    <x v="344"/>
    <x v="305"/>
    <x v="3"/>
    <n v="1"/>
    <n v="55"/>
    <s v="Bank"/>
    <x v="14"/>
    <n v="55"/>
    <n v="30"/>
    <b v="1"/>
    <m/>
  </r>
  <r>
    <d v="2025-02-03T03:15:05"/>
    <x v="345"/>
    <x v="96"/>
    <x v="5"/>
    <n v="4"/>
    <n v="240"/>
    <s v="Bank"/>
    <x v="14"/>
    <n v="240"/>
    <n v="120"/>
    <b v="1"/>
    <m/>
  </r>
  <r>
    <d v="2025-02-03T03:14:20"/>
    <x v="345"/>
    <x v="3"/>
    <x v="3"/>
    <n v="1"/>
    <n v="55"/>
    <s v="Bank"/>
    <x v="14"/>
    <n v="55"/>
    <n v="30"/>
    <b v="1"/>
    <m/>
  </r>
  <r>
    <d v="2025-02-03T03:13:55"/>
    <x v="345"/>
    <x v="311"/>
    <x v="5"/>
    <n v="4"/>
    <n v="240"/>
    <s v="Bank"/>
    <x v="14"/>
    <n v="240"/>
    <n v="120"/>
    <b v="1"/>
    <m/>
  </r>
  <r>
    <d v="2025-01-29T07:03:17"/>
    <x v="346"/>
    <x v="299"/>
    <x v="5"/>
    <n v="1"/>
    <n v="60"/>
    <s v="Bank"/>
    <x v="14"/>
    <n v="60"/>
    <n v="30"/>
    <b v="1"/>
    <m/>
  </r>
  <r>
    <d v="2025-01-29T07:02:46"/>
    <x v="346"/>
    <x v="44"/>
    <x v="5"/>
    <n v="4"/>
    <n v="240"/>
    <s v="Bank"/>
    <x v="14"/>
    <n v="240"/>
    <n v="120"/>
    <b v="1"/>
    <m/>
  </r>
  <r>
    <d v="2025-01-29T07:02:25"/>
    <x v="346"/>
    <x v="271"/>
    <x v="3"/>
    <n v="2"/>
    <n v="110"/>
    <s v="Bank"/>
    <x v="14"/>
    <n v="110"/>
    <n v="60"/>
    <b v="1"/>
    <m/>
  </r>
  <r>
    <d v="2025-01-29T07:01:31"/>
    <x v="347"/>
    <x v="312"/>
    <x v="5"/>
    <n v="8"/>
    <n v="480"/>
    <s v="Bank"/>
    <x v="14"/>
    <n v="480"/>
    <n v="240"/>
    <b v="1"/>
    <m/>
  </r>
  <r>
    <d v="2025-01-29T07:00:44"/>
    <x v="347"/>
    <x v="313"/>
    <x v="3"/>
    <n v="8"/>
    <n v="440"/>
    <s v="Bank"/>
    <x v="14"/>
    <n v="440"/>
    <n v="240"/>
    <b v="1"/>
    <m/>
  </r>
  <r>
    <d v="2025-01-29T06:59:55"/>
    <x v="347"/>
    <x v="276"/>
    <x v="2"/>
    <n v="5"/>
    <n v="250"/>
    <s v="Bank"/>
    <x v="14"/>
    <n v="250"/>
    <n v="150"/>
    <b v="1"/>
    <m/>
  </r>
  <r>
    <d v="2025-01-27T17:07:12"/>
    <x v="348"/>
    <x v="143"/>
    <x v="3"/>
    <n v="1"/>
    <n v="55"/>
    <s v="Bank"/>
    <x v="14"/>
    <n v="55"/>
    <n v="30"/>
    <b v="1"/>
    <m/>
  </r>
  <r>
    <d v="2025-01-27T17:06:33"/>
    <x v="348"/>
    <x v="314"/>
    <x v="5"/>
    <n v="3"/>
    <n v="180"/>
    <s v="Bank"/>
    <x v="14"/>
    <n v="180"/>
    <n v="90"/>
    <b v="1"/>
    <m/>
  </r>
  <r>
    <d v="2025-01-27T17:05:50"/>
    <x v="348"/>
    <x v="185"/>
    <x v="2"/>
    <n v="5"/>
    <n v="250"/>
    <s v="Bank"/>
    <x v="14"/>
    <n v="250"/>
    <n v="150"/>
    <b v="1"/>
    <n v="9452"/>
  </r>
  <r>
    <d v="2025-01-27T17:01:34"/>
    <x v="349"/>
    <x v="40"/>
    <x v="1"/>
    <n v="10"/>
    <n v="450"/>
    <s v="Bank"/>
    <x v="14"/>
    <n v="450"/>
    <n v="300"/>
    <b v="1"/>
    <m/>
  </r>
  <r>
    <d v="2025-01-27T17:05:24"/>
    <x v="349"/>
    <x v="31"/>
    <x v="5"/>
    <n v="1"/>
    <n v="60"/>
    <s v="Bank"/>
    <x v="14"/>
    <n v="60"/>
    <n v="30"/>
    <b v="1"/>
    <m/>
  </r>
  <r>
    <d v="2025-01-27T17:04:05"/>
    <x v="349"/>
    <x v="300"/>
    <x v="3"/>
    <n v="1"/>
    <n v="55"/>
    <s v="Bank"/>
    <x v="14"/>
    <n v="55"/>
    <n v="30"/>
    <b v="1"/>
    <m/>
  </r>
  <r>
    <d v="2025-01-27T17:02:45"/>
    <x v="349"/>
    <x v="56"/>
    <x v="3"/>
    <n v="1"/>
    <n v="55"/>
    <s v="Bank"/>
    <x v="14"/>
    <n v="55"/>
    <n v="30"/>
    <b v="1"/>
    <m/>
  </r>
  <r>
    <d v="2025-01-27T17:02:19"/>
    <x v="349"/>
    <x v="44"/>
    <x v="3"/>
    <n v="1"/>
    <n v="55"/>
    <s v="Bank"/>
    <x v="14"/>
    <n v="55"/>
    <n v="30"/>
    <b v="1"/>
    <m/>
  </r>
  <r>
    <d v="2025-01-27T17:00:50"/>
    <x v="350"/>
    <x v="32"/>
    <x v="5"/>
    <n v="3"/>
    <n v="180"/>
    <s v="Bank"/>
    <x v="14"/>
    <n v="180"/>
    <n v="90"/>
    <b v="1"/>
    <m/>
  </r>
  <r>
    <d v="2025-01-22T00:17:06"/>
    <x v="350"/>
    <x v="177"/>
    <x v="2"/>
    <n v="3"/>
    <n v="150"/>
    <s v="Bank"/>
    <x v="14"/>
    <n v="150"/>
    <n v="90"/>
    <b v="1"/>
    <m/>
  </r>
  <r>
    <d v="2025-01-24T21:01:34"/>
    <x v="351"/>
    <x v="51"/>
    <x v="15"/>
    <n v="6"/>
    <n v="336"/>
    <s v="Bank"/>
    <x v="14"/>
    <n v="336"/>
    <n v="180"/>
    <b v="1"/>
    <m/>
  </r>
  <r>
    <d v="2025-01-24T20:59:37"/>
    <x v="351"/>
    <x v="51"/>
    <x v="7"/>
    <n v="5"/>
    <n v="265"/>
    <s v="Bank"/>
    <x v="14"/>
    <n v="265"/>
    <n v="150"/>
    <b v="1"/>
    <m/>
  </r>
  <r>
    <d v="2025-01-24T20:58:53"/>
    <x v="351"/>
    <x v="51"/>
    <x v="2"/>
    <n v="7"/>
    <n v="350"/>
    <s v="Bank"/>
    <x v="14"/>
    <n v="350"/>
    <n v="210"/>
    <b v="1"/>
    <m/>
  </r>
  <r>
    <d v="2025-01-24T20:58:05"/>
    <x v="351"/>
    <x v="28"/>
    <x v="7"/>
    <n v="10"/>
    <n v="530"/>
    <s v="Bank"/>
    <x v="14"/>
    <n v="530"/>
    <n v="300"/>
    <b v="1"/>
    <m/>
  </r>
  <r>
    <d v="2025-01-24T20:57:21"/>
    <x v="351"/>
    <x v="28"/>
    <x v="2"/>
    <n v="5"/>
    <n v="250"/>
    <s v="Bank"/>
    <x v="14"/>
    <n v="250"/>
    <n v="150"/>
    <b v="1"/>
    <m/>
  </r>
  <r>
    <d v="2025-01-23T00:53:27"/>
    <x v="352"/>
    <x v="276"/>
    <x v="2"/>
    <n v="5"/>
    <n v="250"/>
    <s v="Bank"/>
    <x v="14"/>
    <n v="250"/>
    <n v="150"/>
    <b v="1"/>
    <m/>
  </r>
  <r>
    <d v="2025-01-22T02:37:34"/>
    <x v="353"/>
    <x v="51"/>
    <x v="15"/>
    <n v="4"/>
    <n v="224"/>
    <s v="Bank"/>
    <x v="14"/>
    <n v="224"/>
    <n v="120"/>
    <b v="1"/>
    <m/>
  </r>
  <r>
    <d v="2025-01-22T00:17:35"/>
    <x v="353"/>
    <x v="177"/>
    <x v="7"/>
    <n v="5"/>
    <n v="265"/>
    <s v="Bank"/>
    <x v="14"/>
    <n v="265"/>
    <n v="150"/>
    <b v="1"/>
    <m/>
  </r>
  <r>
    <d v="2025-01-22T00:16:03"/>
    <x v="353"/>
    <x v="20"/>
    <x v="7"/>
    <n v="6"/>
    <n v="318"/>
    <s v="Bank"/>
    <x v="14"/>
    <n v="318"/>
    <n v="180"/>
    <b v="1"/>
    <m/>
  </r>
  <r>
    <d v="2025-01-22T00:15:28"/>
    <x v="353"/>
    <x v="20"/>
    <x v="2"/>
    <n v="6"/>
    <n v="300"/>
    <s v="Bank"/>
    <x v="14"/>
    <n v="300"/>
    <n v="180"/>
    <b v="1"/>
    <m/>
  </r>
  <r>
    <d v="2025-01-22T00:14:36"/>
    <x v="353"/>
    <x v="32"/>
    <x v="5"/>
    <n v="2"/>
    <n v="120"/>
    <s v="Bank"/>
    <x v="14"/>
    <n v="120"/>
    <n v="60"/>
    <b v="1"/>
    <m/>
  </r>
  <r>
    <d v="2025-01-21T17:27:31"/>
    <x v="353"/>
    <x v="17"/>
    <x v="5"/>
    <n v="1"/>
    <n v="60"/>
    <s v="Bank"/>
    <x v="14"/>
    <n v="60"/>
    <n v="30"/>
    <b v="1"/>
    <m/>
  </r>
  <r>
    <d v="2025-01-21T17:23:48"/>
    <x v="353"/>
    <x v="63"/>
    <x v="5"/>
    <n v="1"/>
    <n v="60"/>
    <s v="Bank"/>
    <x v="14"/>
    <n v="60"/>
    <n v="30"/>
    <b v="1"/>
    <m/>
  </r>
  <r>
    <d v="2025-01-21T17:23:08"/>
    <x v="353"/>
    <x v="25"/>
    <x v="5"/>
    <n v="1"/>
    <n v="60"/>
    <s v="Bank"/>
    <x v="14"/>
    <n v="60"/>
    <n v="30"/>
    <b v="1"/>
    <m/>
  </r>
  <r>
    <d v="2025-01-21T02:25:57"/>
    <x v="354"/>
    <x v="120"/>
    <x v="2"/>
    <n v="2"/>
    <n v="100"/>
    <s v="Bank"/>
    <x v="14"/>
    <n v="100"/>
    <n v="60"/>
    <b v="1"/>
    <m/>
  </r>
  <r>
    <d v="2025-01-21T02:26:45"/>
    <x v="354"/>
    <x v="120"/>
    <x v="5"/>
    <n v="1"/>
    <n v="60"/>
    <s v="Bank"/>
    <x v="14"/>
    <n v="60"/>
    <n v="30"/>
    <b v="1"/>
    <m/>
  </r>
  <r>
    <d v="2025-01-21T02:25:20"/>
    <x v="354"/>
    <x v="315"/>
    <x v="3"/>
    <n v="2"/>
    <n v="110"/>
    <s v="Bank"/>
    <x v="14"/>
    <n v="110"/>
    <n v="60"/>
    <b v="1"/>
    <m/>
  </r>
  <r>
    <d v="2025-01-21T02:22:02"/>
    <x v="354"/>
    <x v="316"/>
    <x v="5"/>
    <n v="1"/>
    <n v="60"/>
    <s v="Bank"/>
    <x v="14"/>
    <n v="60"/>
    <n v="30"/>
    <b v="1"/>
    <m/>
  </r>
  <r>
    <d v="2025-01-20T10:42:33"/>
    <x v="354"/>
    <x v="143"/>
    <x v="2"/>
    <n v="2"/>
    <n v="100"/>
    <s v="Bank"/>
    <x v="14"/>
    <n v="100"/>
    <n v="60"/>
    <b v="1"/>
    <m/>
  </r>
  <r>
    <d v="2025-01-20T10:40:41"/>
    <x v="354"/>
    <x v="185"/>
    <x v="2"/>
    <n v="2"/>
    <n v="100"/>
    <s v="Bank"/>
    <x v="14"/>
    <n v="100"/>
    <n v="60"/>
    <b v="1"/>
    <m/>
  </r>
  <r>
    <d v="2025-01-20T01:12:58"/>
    <x v="355"/>
    <x v="40"/>
    <x v="1"/>
    <n v="6"/>
    <n v="270"/>
    <s v="Bank"/>
    <x v="14"/>
    <n v="270"/>
    <n v="180"/>
    <b v="1"/>
    <m/>
  </r>
  <r>
    <d v="2025-01-20T01:11:16"/>
    <x v="355"/>
    <x v="27"/>
    <x v="5"/>
    <n v="1"/>
    <n v="60"/>
    <s v="Bank"/>
    <x v="14"/>
    <n v="60"/>
    <n v="30"/>
    <b v="1"/>
    <m/>
  </r>
  <r>
    <d v="2025-01-20T01:10:23"/>
    <x v="355"/>
    <x v="317"/>
    <x v="4"/>
    <n v="1"/>
    <n v="65"/>
    <s v="Bank"/>
    <x v="14"/>
    <n v="65"/>
    <n v="30"/>
    <b v="1"/>
    <m/>
  </r>
  <r>
    <d v="2025-01-20T01:09:41"/>
    <x v="355"/>
    <x v="17"/>
    <x v="5"/>
    <n v="2"/>
    <n v="120"/>
    <s v="Bank"/>
    <x v="14"/>
    <n v="120"/>
    <n v="60"/>
    <b v="1"/>
    <m/>
  </r>
  <r>
    <d v="2025-01-20T01:08:34"/>
    <x v="356"/>
    <x v="248"/>
    <x v="1"/>
    <n v="2"/>
    <n v="90"/>
    <s v="Bank"/>
    <x v="14"/>
    <n v="90"/>
    <n v="60"/>
    <b v="1"/>
    <m/>
  </r>
  <r>
    <d v="2025-01-20T01:07:50"/>
    <x v="356"/>
    <x v="55"/>
    <x v="5"/>
    <n v="10"/>
    <n v="600"/>
    <s v="Bank"/>
    <x v="14"/>
    <n v="600"/>
    <n v="300"/>
    <b v="1"/>
    <m/>
  </r>
  <r>
    <d v="2025-01-20T01:06:58"/>
    <x v="356"/>
    <x v="28"/>
    <x v="7"/>
    <n v="8"/>
    <n v="424"/>
    <s v="Bank"/>
    <x v="14"/>
    <n v="424"/>
    <n v="240"/>
    <b v="1"/>
    <m/>
  </r>
  <r>
    <d v="2025-01-20T01:06:02"/>
    <x v="356"/>
    <x v="28"/>
    <x v="2"/>
    <n v="8"/>
    <n v="400"/>
    <s v="Bank"/>
    <x v="14"/>
    <n v="400"/>
    <n v="240"/>
    <b v="1"/>
    <m/>
  </r>
  <r>
    <d v="2025-01-17T21:19:51"/>
    <x v="357"/>
    <x v="51"/>
    <x v="7"/>
    <n v="10"/>
    <n v="530"/>
    <s v="Bank"/>
    <x v="14"/>
    <n v="530"/>
    <n v="300"/>
    <b v="1"/>
    <m/>
  </r>
  <r>
    <d v="2025-01-17T21:19:20"/>
    <x v="357"/>
    <x v="51"/>
    <x v="2"/>
    <n v="10"/>
    <n v="500"/>
    <s v="Bank"/>
    <x v="14"/>
    <n v="500"/>
    <n v="300"/>
    <b v="1"/>
    <m/>
  </r>
  <r>
    <d v="2025-01-17T04:20:11"/>
    <x v="358"/>
    <x v="262"/>
    <x v="7"/>
    <n v="5"/>
    <n v="265"/>
    <s v="Bank"/>
    <x v="14"/>
    <n v="265"/>
    <n v="150"/>
    <b v="1"/>
    <m/>
  </r>
  <r>
    <d v="2025-01-17T04:19:51"/>
    <x v="358"/>
    <x v="276"/>
    <x v="2"/>
    <n v="2"/>
    <n v="100"/>
    <s v="Bank"/>
    <x v="14"/>
    <n v="100"/>
    <n v="60"/>
    <b v="1"/>
    <m/>
  </r>
  <r>
    <d v="2025-01-15T10:22:28"/>
    <x v="359"/>
    <x v="30"/>
    <x v="2"/>
    <n v="2"/>
    <n v="100"/>
    <s v="Bank"/>
    <x v="14"/>
    <n v="100"/>
    <n v="60"/>
    <b v="1"/>
    <m/>
  </r>
  <r>
    <d v="2025-01-15T10:20:14"/>
    <x v="359"/>
    <x v="1"/>
    <x v="2"/>
    <n v="1"/>
    <n v="50"/>
    <s v="Bank"/>
    <x v="14"/>
    <n v="50"/>
    <n v="30"/>
    <b v="1"/>
    <m/>
  </r>
  <r>
    <d v="2025-01-15T10:19:55"/>
    <x v="359"/>
    <x v="11"/>
    <x v="4"/>
    <n v="1"/>
    <n v="65"/>
    <s v="Bank"/>
    <x v="14"/>
    <n v="65"/>
    <n v="30"/>
    <b v="1"/>
    <m/>
  </r>
  <r>
    <d v="2025-01-15T10:19:36"/>
    <x v="360"/>
    <x v="31"/>
    <x v="5"/>
    <n v="2"/>
    <n v="120"/>
    <s v="Bank"/>
    <x v="14"/>
    <n v="120"/>
    <n v="60"/>
    <b v="1"/>
    <m/>
  </r>
  <r>
    <d v="2025-01-15T10:18:57"/>
    <x v="360"/>
    <x v="3"/>
    <x v="3"/>
    <n v="1"/>
    <n v="55"/>
    <s v="Bank"/>
    <x v="14"/>
    <n v="55"/>
    <n v="30"/>
    <b v="1"/>
    <m/>
  </r>
  <r>
    <d v="2025-01-15T10:18:25"/>
    <x v="360"/>
    <x v="39"/>
    <x v="7"/>
    <n v="7"/>
    <n v="371"/>
    <s v="Bank"/>
    <x v="14"/>
    <n v="371"/>
    <n v="210"/>
    <b v="1"/>
    <m/>
  </r>
  <r>
    <d v="2025-01-15T10:17:52"/>
    <x v="360"/>
    <x v="39"/>
    <x v="2"/>
    <n v="5"/>
    <n v="250"/>
    <s v="Bank"/>
    <x v="14"/>
    <n v="250"/>
    <n v="150"/>
    <b v="1"/>
    <m/>
  </r>
  <r>
    <d v="2025-01-14T08:07:38"/>
    <x v="361"/>
    <x v="318"/>
    <x v="5"/>
    <n v="5"/>
    <n v="300"/>
    <s v="Bank"/>
    <x v="14"/>
    <n v="300"/>
    <n v="150"/>
    <b v="1"/>
    <m/>
  </r>
  <r>
    <d v="2025-01-14T08:06:53"/>
    <x v="361"/>
    <x v="28"/>
    <x v="7"/>
    <n v="8"/>
    <n v="424"/>
    <s v="Bank"/>
    <x v="14"/>
    <n v="424"/>
    <n v="240"/>
    <b v="1"/>
    <m/>
  </r>
  <r>
    <d v="2025-01-14T08:06:05"/>
    <x v="361"/>
    <x v="28"/>
    <x v="2"/>
    <n v="7"/>
    <n v="350"/>
    <s v="Bank"/>
    <x v="14"/>
    <n v="350"/>
    <n v="210"/>
    <b v="1"/>
    <m/>
  </r>
  <r>
    <d v="2025-01-14T08:04:05"/>
    <x v="362"/>
    <x v="40"/>
    <x v="1"/>
    <n v="7"/>
    <n v="315"/>
    <s v="Bank"/>
    <x v="14"/>
    <n v="315"/>
    <n v="210"/>
    <b v="1"/>
    <m/>
  </r>
  <r>
    <d v="2025-01-14T08:05:01"/>
    <x v="362"/>
    <x v="319"/>
    <x v="5"/>
    <n v="2"/>
    <n v="120"/>
    <s v="Bank"/>
    <x v="14"/>
    <n v="120"/>
    <n v="60"/>
    <b v="1"/>
    <m/>
  </r>
  <r>
    <d v="2025-01-14T08:03:15"/>
    <x v="362"/>
    <x v="32"/>
    <x v="5"/>
    <n v="1"/>
    <n v="60"/>
    <s v="Bank"/>
    <x v="14"/>
    <n v="60"/>
    <n v="30"/>
    <b v="1"/>
    <m/>
  </r>
  <r>
    <d v="2025-01-14T08:01:33"/>
    <x v="362"/>
    <x v="246"/>
    <x v="5"/>
    <n v="4"/>
    <n v="240"/>
    <s v="Bank"/>
    <x v="14"/>
    <n v="240"/>
    <n v="120"/>
    <b v="1"/>
    <m/>
  </r>
  <r>
    <d v="2025-01-12T18:12:05"/>
    <x v="362"/>
    <x v="150"/>
    <x v="5"/>
    <n v="1"/>
    <n v="60"/>
    <s v="Bank"/>
    <x v="14"/>
    <n v="60"/>
    <n v="30"/>
    <b v="1"/>
    <m/>
  </r>
  <r>
    <d v="2025-01-12T18:10:23"/>
    <x v="362"/>
    <x v="300"/>
    <x v="5"/>
    <n v="2"/>
    <n v="120"/>
    <s v="Bank"/>
    <x v="14"/>
    <n v="120"/>
    <n v="60"/>
    <b v="1"/>
    <m/>
  </r>
  <r>
    <d v="2025-01-12T18:08:53"/>
    <x v="362"/>
    <x v="20"/>
    <x v="7"/>
    <n v="5"/>
    <n v="265"/>
    <s v="Bank"/>
    <x v="14"/>
    <n v="265"/>
    <n v="150"/>
    <b v="1"/>
    <m/>
  </r>
  <r>
    <d v="2025-01-12T18:06:08"/>
    <x v="362"/>
    <x v="39"/>
    <x v="2"/>
    <n v="5"/>
    <n v="250"/>
    <s v="Bank"/>
    <x v="14"/>
    <n v="250"/>
    <n v="150"/>
    <b v="1"/>
    <m/>
  </r>
  <r>
    <d v="2025-01-12T18:03:12"/>
    <x v="362"/>
    <x v="25"/>
    <x v="3"/>
    <n v="1"/>
    <n v="55"/>
    <s v="Bank"/>
    <x v="14"/>
    <n v="55"/>
    <n v="30"/>
    <b v="1"/>
    <m/>
  </r>
  <r>
    <d v="2025-01-12T18:02:16"/>
    <x v="362"/>
    <x v="28"/>
    <x v="7"/>
    <n v="1"/>
    <n v="53"/>
    <s v="Bank"/>
    <x v="14"/>
    <n v="53"/>
    <n v="30"/>
    <b v="1"/>
    <m/>
  </r>
  <r>
    <d v="2025-01-11T04:25:11"/>
    <x v="363"/>
    <x v="276"/>
    <x v="2"/>
    <n v="5"/>
    <n v="250"/>
    <s v="Bank"/>
    <x v="14"/>
    <n v="250"/>
    <n v="150"/>
    <b v="1"/>
    <m/>
  </r>
  <r>
    <d v="2025-01-11T04:24:25"/>
    <x v="364"/>
    <x v="183"/>
    <x v="5"/>
    <n v="2"/>
    <n v="120"/>
    <s v="Bank"/>
    <x v="14"/>
    <n v="120"/>
    <n v="60"/>
    <b v="1"/>
    <m/>
  </r>
  <r>
    <d v="2025-01-11T04:23:30"/>
    <x v="364"/>
    <x v="320"/>
    <x v="4"/>
    <n v="1"/>
    <n v="65"/>
    <s v="Bank"/>
    <x v="14"/>
    <n v="65"/>
    <n v="30"/>
    <b v="1"/>
    <m/>
  </r>
  <r>
    <d v="2025-01-11T04:23:09"/>
    <x v="364"/>
    <x v="318"/>
    <x v="5"/>
    <n v="2"/>
    <n v="120"/>
    <s v="Bank"/>
    <x v="14"/>
    <n v="120"/>
    <n v="60"/>
    <b v="1"/>
    <m/>
  </r>
  <r>
    <d v="2025-01-09T16:19:08"/>
    <x v="365"/>
    <x v="28"/>
    <x v="7"/>
    <n v="5"/>
    <n v="265"/>
    <s v="Bank"/>
    <x v="14"/>
    <n v="265"/>
    <n v="150"/>
    <b v="1"/>
    <m/>
  </r>
  <r>
    <d v="2025-01-09T16:18:41"/>
    <x v="365"/>
    <x v="28"/>
    <x v="2"/>
    <n v="5"/>
    <n v="250"/>
    <s v="Bank"/>
    <x v="14"/>
    <n v="250"/>
    <n v="150"/>
    <b v="1"/>
    <m/>
  </r>
  <r>
    <d v="2025-01-08T19:52:39"/>
    <x v="366"/>
    <x v="321"/>
    <x v="5"/>
    <n v="2"/>
    <n v="120"/>
    <s v="Bank"/>
    <x v="14"/>
    <n v="120"/>
    <n v="60"/>
    <b v="1"/>
    <m/>
  </r>
  <r>
    <d v="2025-01-08T19:50:12"/>
    <x v="366"/>
    <x v="28"/>
    <x v="7"/>
    <n v="8"/>
    <n v="424"/>
    <s v="Bank"/>
    <x v="14"/>
    <n v="424"/>
    <n v="240"/>
    <b v="1"/>
    <m/>
  </r>
  <r>
    <d v="2025-01-08T19:48:37"/>
    <x v="366"/>
    <x v="28"/>
    <x v="2"/>
    <n v="5"/>
    <n v="250"/>
    <s v="Bank"/>
    <x v="14"/>
    <n v="250"/>
    <n v="150"/>
    <b v="1"/>
    <m/>
  </r>
  <r>
    <d v="2025-01-08T05:42:49"/>
    <x v="367"/>
    <x v="322"/>
    <x v="3"/>
    <n v="3"/>
    <n v="165"/>
    <s v="Bank"/>
    <x v="14"/>
    <n v="165"/>
    <n v="90"/>
    <b v="1"/>
    <m/>
  </r>
  <r>
    <d v="2025-01-07T21:49:52"/>
    <x v="367"/>
    <x v="323"/>
    <x v="3"/>
    <n v="1"/>
    <n v="55"/>
    <s v="Bank"/>
    <x v="14"/>
    <n v="55"/>
    <n v="30"/>
    <b v="1"/>
    <m/>
  </r>
  <r>
    <d v="2025-01-07T21:49:10"/>
    <x v="367"/>
    <x v="219"/>
    <x v="5"/>
    <n v="1"/>
    <n v="60"/>
    <s v="Bank"/>
    <x v="14"/>
    <n v="60"/>
    <n v="30"/>
    <b v="1"/>
    <m/>
  </r>
  <r>
    <d v="2025-01-06T15:18:26"/>
    <x v="368"/>
    <x v="28"/>
    <x v="7"/>
    <n v="6"/>
    <n v="318"/>
    <s v="Bank"/>
    <x v="14"/>
    <n v="318"/>
    <n v="180"/>
    <b v="1"/>
    <m/>
  </r>
  <r>
    <d v="2025-01-06T15:17:57"/>
    <x v="368"/>
    <x v="28"/>
    <x v="2"/>
    <n v="5"/>
    <n v="250"/>
    <s v="Bank"/>
    <x v="14"/>
    <n v="250"/>
    <n v="150"/>
    <b v="1"/>
    <m/>
  </r>
  <r>
    <d v="2025-01-06T12:48:32"/>
    <x v="368"/>
    <x v="143"/>
    <x v="3"/>
    <n v="3"/>
    <n v="165"/>
    <s v="Bank"/>
    <x v="14"/>
    <n v="165"/>
    <n v="90"/>
    <b v="1"/>
    <m/>
  </r>
  <r>
    <d v="2025-01-06T12:47:31"/>
    <x v="369"/>
    <x v="40"/>
    <x v="1"/>
    <n v="4"/>
    <n v="180"/>
    <s v="Bank"/>
    <x v="14"/>
    <n v="180"/>
    <n v="120"/>
    <b v="1"/>
    <m/>
  </r>
  <r>
    <d v="2025-01-06T12:47:57"/>
    <x v="369"/>
    <x v="55"/>
    <x v="5"/>
    <n v="10"/>
    <n v="600"/>
    <s v="Bank"/>
    <x v="14"/>
    <n v="600"/>
    <n v="300"/>
    <b v="1"/>
    <m/>
  </r>
  <r>
    <d v="2025-01-06T12:46:53"/>
    <x v="369"/>
    <x v="20"/>
    <x v="7"/>
    <n v="4"/>
    <n v="212"/>
    <s v="Bank"/>
    <x v="14"/>
    <n v="212"/>
    <n v="120"/>
    <b v="1"/>
    <m/>
  </r>
  <r>
    <d v="2025-01-06T12:46:17"/>
    <x v="369"/>
    <x v="20"/>
    <x v="10"/>
    <n v="14"/>
    <n v="672"/>
    <s v="Bank"/>
    <x v="14"/>
    <n v="672"/>
    <n v="420"/>
    <b v="1"/>
    <m/>
  </r>
  <r>
    <d v="2025-01-06T12:45:17"/>
    <x v="370"/>
    <x v="310"/>
    <x v="7"/>
    <n v="10"/>
    <n v="530"/>
    <s v="Bank"/>
    <x v="14"/>
    <n v="530"/>
    <n v="300"/>
    <b v="1"/>
    <m/>
  </r>
  <r>
    <d v="2025-01-06T12:44:32"/>
    <x v="370"/>
    <x v="189"/>
    <x v="5"/>
    <n v="2"/>
    <n v="120"/>
    <s v="Bank"/>
    <x v="14"/>
    <n v="120"/>
    <n v="60"/>
    <b v="1"/>
    <m/>
  </r>
  <r>
    <d v="2025-01-06T12:44:02"/>
    <x v="371"/>
    <x v="57"/>
    <x v="2"/>
    <n v="3"/>
    <n v="150"/>
    <s v="Bank"/>
    <x v="14"/>
    <n v="150"/>
    <n v="90"/>
    <b v="1"/>
    <m/>
  </r>
  <r>
    <d v="2025-01-06T12:43:33"/>
    <x v="371"/>
    <x v="32"/>
    <x v="5"/>
    <n v="1"/>
    <n v="60"/>
    <s v="Bank"/>
    <x v="14"/>
    <n v="60"/>
    <n v="30"/>
    <b v="1"/>
    <m/>
  </r>
  <r>
    <d v="2025-01-06T12:43:11"/>
    <x v="371"/>
    <x v="324"/>
    <x v="5"/>
    <n v="1"/>
    <n v="60"/>
    <s v="Bank"/>
    <x v="14"/>
    <n v="60"/>
    <n v="30"/>
    <b v="1"/>
    <m/>
  </r>
  <r>
    <d v="2025-01-06T12:42:32"/>
    <x v="372"/>
    <x v="117"/>
    <x v="5"/>
    <n v="1"/>
    <n v="60"/>
    <s v="Bank"/>
    <x v="14"/>
    <n v="60"/>
    <n v="30"/>
    <b v="1"/>
    <m/>
  </r>
  <r>
    <d v="2025-01-06T12:41:59"/>
    <x v="372"/>
    <x v="3"/>
    <x v="5"/>
    <n v="3"/>
    <n v="180"/>
    <s v="Bank"/>
    <x v="14"/>
    <n v="180"/>
    <n v="90"/>
    <b v="1"/>
    <m/>
  </r>
  <r>
    <d v="2025-01-06T12:41:31"/>
    <x v="372"/>
    <x v="325"/>
    <x v="5"/>
    <n v="2"/>
    <n v="120"/>
    <s v="Bank"/>
    <x v="14"/>
    <n v="120"/>
    <n v="60"/>
    <b v="1"/>
    <m/>
  </r>
  <r>
    <d v="2025-01-06T12:41:01"/>
    <x v="373"/>
    <x v="28"/>
    <x v="7"/>
    <n v="5"/>
    <n v="265"/>
    <s v="Bank"/>
    <x v="14"/>
    <n v="265"/>
    <n v="150"/>
    <b v="1"/>
    <m/>
  </r>
  <r>
    <d v="2025-01-06T12:40:11"/>
    <x v="373"/>
    <x v="28"/>
    <x v="2"/>
    <n v="5"/>
    <n v="250"/>
    <s v="Bank"/>
    <x v="14"/>
    <n v="250"/>
    <n v="150"/>
    <b v="1"/>
    <m/>
  </r>
  <r>
    <d v="2025-01-06T12:39:42"/>
    <x v="373"/>
    <x v="326"/>
    <x v="4"/>
    <n v="1"/>
    <n v="65"/>
    <s v="Bank"/>
    <x v="14"/>
    <n v="65"/>
    <n v="30"/>
    <b v="1"/>
    <n v="1698"/>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r>
    <m/>
    <x v="374"/>
    <x v="327"/>
    <x v="16"/>
    <m/>
    <m/>
    <m/>
    <x v="15"/>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635D67-E008-4279-8282-E62558F15F2D}" name="PivotTable1" cacheId="1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2:C36" firstHeaderRow="1" firstDataRow="2" firstDataCol="1" rowPageCount="1" colPageCount="1"/>
  <pivotFields count="15">
    <pivotField showAll="0"/>
    <pivotField showAll="0">
      <items count="385">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374"/>
        <item m="1" x="375"/>
        <item m="1" x="376"/>
        <item m="1" x="377"/>
        <item m="1" x="378"/>
        <item m="1" x="379"/>
        <item m="1" x="380"/>
        <item m="1" x="381"/>
        <item m="1" x="382"/>
        <item m="1" x="383"/>
        <item x="9"/>
        <item x="0"/>
        <item x="1"/>
        <item x="2"/>
        <item x="3"/>
        <item x="4"/>
        <item x="5"/>
        <item x="6"/>
        <item x="7"/>
        <item x="8"/>
        <item t="default"/>
      </items>
    </pivotField>
    <pivotField showAll="0">
      <items count="361">
        <item x="243"/>
        <item m="1" x="337"/>
        <item x="67"/>
        <item x="126"/>
        <item x="6"/>
        <item x="42"/>
        <item x="189"/>
        <item x="315"/>
        <item x="268"/>
        <item x="169"/>
        <item x="124"/>
        <item x="159"/>
        <item x="38"/>
        <item x="142"/>
        <item x="144"/>
        <item x="251"/>
        <item x="47"/>
        <item x="297"/>
        <item x="298"/>
        <item x="281"/>
        <item x="282"/>
        <item x="254"/>
        <item x="218"/>
        <item x="204"/>
        <item x="306"/>
        <item x="156"/>
        <item x="14"/>
        <item x="55"/>
        <item x="8"/>
        <item x="65"/>
        <item x="291"/>
        <item x="311"/>
        <item x="304"/>
        <item x="312"/>
        <item x="313"/>
        <item x="240"/>
        <item x="117"/>
        <item x="62"/>
        <item x="31"/>
        <item x="70"/>
        <item x="105"/>
        <item x="264"/>
        <item x="193"/>
        <item x="112"/>
        <item x="261"/>
        <item x="323"/>
        <item x="288"/>
        <item x="248"/>
        <item x="263"/>
        <item x="180"/>
        <item x="109"/>
        <item x="190"/>
        <item x="221"/>
        <item x="223"/>
        <item x="308"/>
        <item x="116"/>
        <item x="101"/>
        <item x="164"/>
        <item x="79"/>
        <item x="208"/>
        <item x="90"/>
        <item x="293"/>
        <item x="284"/>
        <item x="211"/>
        <item x="17"/>
        <item x="147"/>
        <item x="25"/>
        <item x="27"/>
        <item x="316"/>
        <item x="273"/>
        <item m="1" x="357"/>
        <item m="1" x="350"/>
        <item x="143"/>
        <item m="1" x="345"/>
        <item x="94"/>
        <item x="182"/>
        <item x="115"/>
        <item x="325"/>
        <item x="168"/>
        <item x="122"/>
        <item x="236"/>
        <item x="41"/>
        <item x="158"/>
        <item x="52"/>
        <item x="23"/>
        <item x="33"/>
        <item x="22"/>
        <item x="34"/>
        <item x="21"/>
        <item x="279"/>
        <item x="202"/>
        <item x="76"/>
        <item x="290"/>
        <item x="214"/>
        <item x="78"/>
        <item x="319"/>
        <item x="220"/>
        <item x="257"/>
        <item x="56"/>
        <item x="73"/>
        <item x="309"/>
        <item x="307"/>
        <item x="310"/>
        <item x="196"/>
        <item x="199"/>
        <item x="184"/>
        <item x="209"/>
        <item x="138"/>
        <item x="104"/>
        <item x="267"/>
        <item x="292"/>
        <item x="210"/>
        <item x="19"/>
        <item x="37"/>
        <item x="198"/>
        <item x="326"/>
        <item x="167"/>
        <item x="232"/>
        <item x="233"/>
        <item x="301"/>
        <item x="46"/>
        <item x="26"/>
        <item x="188"/>
        <item x="61"/>
        <item x="93"/>
        <item x="219"/>
        <item x="234"/>
        <item x="177"/>
        <item x="51"/>
        <item x="275"/>
        <item x="176"/>
        <item x="272"/>
        <item x="229"/>
        <item x="228"/>
        <item x="141"/>
        <item x="140"/>
        <item x="170"/>
        <item x="113"/>
        <item x="97"/>
        <item x="283"/>
        <item x="203"/>
        <item x="107"/>
        <item x="84"/>
        <item x="110"/>
        <item x="68"/>
        <item m="1" x="358"/>
        <item m="1" x="352"/>
        <item m="1" x="331"/>
        <item x="74"/>
        <item x="45"/>
        <item m="1" x="348"/>
        <item x="181"/>
        <item x="36"/>
        <item x="241"/>
        <item x="225"/>
        <item x="165"/>
        <item x="7"/>
        <item x="50"/>
        <item x="48"/>
        <item x="179"/>
        <item x="260"/>
        <item x="69"/>
        <item x="300"/>
        <item x="285"/>
        <item x="20"/>
        <item x="39"/>
        <item x="72"/>
        <item x="99"/>
        <item m="1" x="339"/>
        <item m="1" x="342"/>
        <item m="1" x="335"/>
        <item x="321"/>
        <item x="18"/>
        <item x="195"/>
        <item x="71"/>
        <item x="270"/>
        <item x="148"/>
        <item x="95"/>
        <item x="238"/>
        <item x="237"/>
        <item x="13"/>
        <item m="1" x="329"/>
        <item x="63"/>
        <item m="1" x="354"/>
        <item x="10"/>
        <item x="43"/>
        <item x="247"/>
        <item x="274"/>
        <item x="139"/>
        <item m="1" x="340"/>
        <item x="32"/>
        <item x="114"/>
        <item x="256"/>
        <item x="255"/>
        <item x="217"/>
        <item x="85"/>
        <item x="183"/>
        <item x="103"/>
        <item x="24"/>
        <item x="66"/>
        <item x="4"/>
        <item x="118"/>
        <item x="28"/>
        <item x="0"/>
        <item m="1" x="328"/>
        <item x="259"/>
        <item x="130"/>
        <item x="174"/>
        <item x="80"/>
        <item x="265"/>
        <item x="11"/>
        <item x="249"/>
        <item x="277"/>
        <item x="12"/>
        <item x="303"/>
        <item x="35"/>
        <item x="295"/>
        <item x="205"/>
        <item x="82"/>
        <item x="231"/>
        <item x="302"/>
        <item x="98"/>
        <item x="102"/>
        <item x="1"/>
        <item x="57"/>
        <item x="213"/>
        <item x="212"/>
        <item x="150"/>
        <item x="111"/>
        <item x="289"/>
        <item x="320"/>
        <item x="187"/>
        <item x="266"/>
        <item x="244"/>
        <item x="287"/>
        <item x="253"/>
        <item x="108"/>
        <item x="163"/>
        <item x="216"/>
        <item x="226"/>
        <item x="157"/>
        <item x="88"/>
        <item x="87"/>
        <item x="77"/>
        <item x="75"/>
        <item x="86"/>
        <item x="201"/>
        <item x="59"/>
        <item x="58"/>
        <item m="1" x="355"/>
        <item x="173"/>
        <item x="192"/>
        <item x="191"/>
        <item x="200"/>
        <item x="136"/>
        <item x="49"/>
        <item x="314"/>
        <item x="318"/>
        <item x="269"/>
        <item x="246"/>
        <item x="81"/>
        <item x="161"/>
        <item x="185"/>
        <item x="30"/>
        <item x="166"/>
        <item x="280"/>
        <item x="250"/>
        <item x="197"/>
        <item x="9"/>
        <item x="96"/>
        <item m="1" x="359"/>
        <item m="1" x="330"/>
        <item x="123"/>
        <item x="92"/>
        <item x="152"/>
        <item x="151"/>
        <item x="278"/>
        <item x="171"/>
        <item x="155"/>
        <item x="276"/>
        <item x="262"/>
        <item x="129"/>
        <item x="60"/>
        <item x="207"/>
        <item x="178"/>
        <item x="322"/>
        <item x="64"/>
        <item x="230"/>
        <item x="317"/>
        <item x="137"/>
        <item x="175"/>
        <item x="153"/>
        <item x="242"/>
        <item x="160"/>
        <item x="134"/>
        <item x="206"/>
        <item x="224"/>
        <item x="299"/>
        <item m="1" x="344"/>
        <item m="1" x="343"/>
        <item m="1" x="341"/>
        <item x="194"/>
        <item m="1" x="347"/>
        <item x="135"/>
        <item m="1" x="334"/>
        <item m="1" x="349"/>
        <item m="1" x="346"/>
        <item m="1" x="336"/>
        <item x="120"/>
        <item x="149"/>
        <item m="1" x="338"/>
        <item m="1" x="333"/>
        <item m="1" x="353"/>
        <item x="131"/>
        <item m="1" x="351"/>
        <item m="1" x="356"/>
        <item x="5"/>
        <item x="40"/>
        <item x="258"/>
        <item x="89"/>
        <item m="1" x="332"/>
        <item x="121"/>
        <item x="222"/>
        <item x="239"/>
        <item x="100"/>
        <item x="127"/>
        <item x="2"/>
        <item x="119"/>
        <item x="133"/>
        <item x="3"/>
        <item x="44"/>
        <item x="227"/>
        <item x="294"/>
        <item x="132"/>
        <item x="172"/>
        <item x="305"/>
        <item x="271"/>
        <item x="252"/>
        <item x="145"/>
        <item x="146"/>
        <item x="83"/>
        <item x="186"/>
        <item x="286"/>
        <item x="106"/>
        <item x="91"/>
        <item x="324"/>
        <item x="16"/>
        <item x="29"/>
        <item x="162"/>
        <item x="53"/>
        <item x="154"/>
        <item x="15"/>
        <item x="54"/>
        <item x="296"/>
        <item x="245"/>
        <item x="125"/>
        <item x="215"/>
        <item x="128"/>
        <item x="235"/>
        <item x="327"/>
        <item t="default"/>
      </items>
    </pivotField>
    <pivotField dataField="1" showAll="0">
      <items count="18">
        <item x="6"/>
        <item x="0"/>
        <item x="9"/>
        <item x="8"/>
        <item x="1"/>
        <item x="12"/>
        <item x="10"/>
        <item x="2"/>
        <item x="11"/>
        <item x="7"/>
        <item x="3"/>
        <item x="15"/>
        <item x="13"/>
        <item x="14"/>
        <item x="5"/>
        <item x="4"/>
        <item x="16"/>
        <item t="default"/>
      </items>
    </pivotField>
    <pivotField showAll="0"/>
    <pivotField showAll="0"/>
    <pivotField showAll="0"/>
    <pivotField axis="axisPage" showAll="0">
      <items count="17">
        <item x="11"/>
        <item x="7"/>
        <item x="3"/>
        <item x="13"/>
        <item x="1"/>
        <item x="15"/>
        <item x="14"/>
        <item x="2"/>
        <item x="8"/>
        <item x="9"/>
        <item x="12"/>
        <item x="10"/>
        <item x="4"/>
        <item x="5"/>
        <item x="6"/>
        <item x="0"/>
        <item t="default"/>
      </items>
    </pivotField>
    <pivotField showAll="0"/>
    <pivotField showAll="0"/>
    <pivotField showAll="0"/>
    <pivotField showAll="0"/>
    <pivotField axis="axisRow" showAll="0">
      <items count="15">
        <item sd="0" x="0"/>
        <item x="1"/>
        <item x="2"/>
        <item sd="0" x="3"/>
        <item sd="0" x="4"/>
        <item sd="0" x="5"/>
        <item sd="0" x="6"/>
        <item sd="0" x="7"/>
        <item sd="0" x="8"/>
        <item sd="0" x="9"/>
        <item sd="0" x="10"/>
        <item sd="0" x="11"/>
        <item sd="0" x="12"/>
        <item sd="0" x="13"/>
        <item t="default"/>
      </items>
    </pivotField>
    <pivotField showAll="0">
      <items count="7">
        <item x="0"/>
        <item x="1"/>
        <item x="2"/>
        <item x="3"/>
        <item x="4"/>
        <item x="5"/>
        <item t="default"/>
      </items>
    </pivotField>
    <pivotField axis="axisCol" multipleItemSelectionAllowed="1" showAll="0">
      <items count="5">
        <item h="1" x="0"/>
        <item x="1"/>
        <item x="2"/>
        <item h="1" x="3"/>
        <item t="default"/>
      </items>
    </pivotField>
  </pivotFields>
  <rowFields count="1">
    <field x="12"/>
  </rowFields>
  <rowItems count="3">
    <i>
      <x v="1"/>
    </i>
    <i>
      <x v="2"/>
    </i>
    <i t="grand">
      <x/>
    </i>
  </rowItems>
  <colFields count="1">
    <field x="14"/>
  </colFields>
  <colItems count="2">
    <i>
      <x v="2"/>
    </i>
    <i t="grand">
      <x/>
    </i>
  </colItems>
  <pageFields count="1">
    <pageField fld="7" hier="-1"/>
  </pageFields>
  <dataFields count="1">
    <dataField name="Average of Unit Price(per crate)" fld="3" subtotal="average" baseField="0" baseItem="0"/>
  </dataFields>
  <pivotTableStyleInfo showRowHeaders="1" showColHeaders="1" showRowStripes="0" showColStripes="0" showLastColumn="1"/>
  <filters count="1">
    <filter fld="1" type="dateBetween" evalOrder="-1" id="165" name="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686EEC-7D4B-432D-B281-AA264D28CD7A}" name="PivotTable2" cacheId="1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4:C8" firstHeaderRow="1" firstDataRow="2" firstDataCol="1" rowPageCount="1" colPageCount="1"/>
  <pivotFields count="15">
    <pivotField showAll="0"/>
    <pivotField showAll="0">
      <items count="385">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374"/>
        <item m="1" x="375"/>
        <item m="1" x="376"/>
        <item m="1" x="377"/>
        <item m="1" x="378"/>
        <item m="1" x="379"/>
        <item m="1" x="380"/>
        <item m="1" x="381"/>
        <item m="1" x="382"/>
        <item m="1" x="383"/>
        <item x="9"/>
        <item x="0"/>
        <item x="1"/>
        <item x="2"/>
        <item x="3"/>
        <item x="4"/>
        <item x="5"/>
        <item x="6"/>
        <item x="7"/>
        <item x="8"/>
        <item t="default"/>
      </items>
    </pivotField>
    <pivotField showAll="0">
      <items count="361">
        <item x="243"/>
        <item m="1" x="337"/>
        <item x="67"/>
        <item x="126"/>
        <item x="6"/>
        <item x="42"/>
        <item x="189"/>
        <item x="315"/>
        <item x="268"/>
        <item x="169"/>
        <item x="124"/>
        <item x="159"/>
        <item x="38"/>
        <item x="142"/>
        <item x="144"/>
        <item x="251"/>
        <item x="47"/>
        <item x="297"/>
        <item x="298"/>
        <item x="281"/>
        <item x="282"/>
        <item x="254"/>
        <item x="218"/>
        <item x="204"/>
        <item x="306"/>
        <item x="156"/>
        <item x="14"/>
        <item x="55"/>
        <item x="8"/>
        <item x="65"/>
        <item x="291"/>
        <item x="311"/>
        <item x="304"/>
        <item x="312"/>
        <item x="313"/>
        <item x="240"/>
        <item x="117"/>
        <item x="62"/>
        <item x="31"/>
        <item x="70"/>
        <item x="105"/>
        <item x="264"/>
        <item x="193"/>
        <item x="112"/>
        <item x="261"/>
        <item x="323"/>
        <item x="288"/>
        <item x="248"/>
        <item x="263"/>
        <item x="180"/>
        <item x="109"/>
        <item x="190"/>
        <item x="221"/>
        <item x="223"/>
        <item x="308"/>
        <item x="116"/>
        <item x="101"/>
        <item x="164"/>
        <item x="79"/>
        <item x="208"/>
        <item x="90"/>
        <item x="293"/>
        <item x="284"/>
        <item x="211"/>
        <item x="17"/>
        <item x="147"/>
        <item x="25"/>
        <item x="27"/>
        <item x="316"/>
        <item x="273"/>
        <item m="1" x="357"/>
        <item m="1" x="350"/>
        <item x="143"/>
        <item m="1" x="345"/>
        <item x="94"/>
        <item x="182"/>
        <item x="115"/>
        <item x="325"/>
        <item x="168"/>
        <item x="122"/>
        <item x="236"/>
        <item x="41"/>
        <item x="158"/>
        <item x="52"/>
        <item x="23"/>
        <item x="33"/>
        <item x="22"/>
        <item x="34"/>
        <item x="21"/>
        <item x="279"/>
        <item x="202"/>
        <item x="76"/>
        <item x="290"/>
        <item x="214"/>
        <item x="78"/>
        <item x="319"/>
        <item x="220"/>
        <item x="257"/>
        <item x="56"/>
        <item x="73"/>
        <item x="309"/>
        <item x="307"/>
        <item x="310"/>
        <item x="196"/>
        <item x="199"/>
        <item x="184"/>
        <item x="209"/>
        <item x="138"/>
        <item x="104"/>
        <item x="267"/>
        <item x="292"/>
        <item x="210"/>
        <item x="19"/>
        <item x="37"/>
        <item x="198"/>
        <item x="326"/>
        <item x="167"/>
        <item x="232"/>
        <item x="233"/>
        <item x="301"/>
        <item x="46"/>
        <item x="26"/>
        <item x="188"/>
        <item x="61"/>
        <item x="93"/>
        <item x="219"/>
        <item x="234"/>
        <item x="177"/>
        <item x="51"/>
        <item x="275"/>
        <item x="176"/>
        <item x="272"/>
        <item x="229"/>
        <item x="228"/>
        <item x="141"/>
        <item x="140"/>
        <item x="170"/>
        <item x="113"/>
        <item x="97"/>
        <item x="283"/>
        <item x="203"/>
        <item x="107"/>
        <item x="84"/>
        <item x="110"/>
        <item x="68"/>
        <item m="1" x="358"/>
        <item m="1" x="352"/>
        <item m="1" x="331"/>
        <item x="74"/>
        <item x="45"/>
        <item m="1" x="348"/>
        <item x="181"/>
        <item x="36"/>
        <item x="241"/>
        <item x="225"/>
        <item x="165"/>
        <item x="7"/>
        <item x="50"/>
        <item x="48"/>
        <item x="179"/>
        <item x="260"/>
        <item x="69"/>
        <item x="300"/>
        <item x="285"/>
        <item x="20"/>
        <item x="39"/>
        <item x="72"/>
        <item x="99"/>
        <item m="1" x="339"/>
        <item m="1" x="342"/>
        <item m="1" x="335"/>
        <item x="321"/>
        <item x="18"/>
        <item x="195"/>
        <item x="71"/>
        <item x="270"/>
        <item x="148"/>
        <item x="95"/>
        <item x="238"/>
        <item x="237"/>
        <item x="13"/>
        <item m="1" x="329"/>
        <item x="63"/>
        <item m="1" x="354"/>
        <item x="10"/>
        <item x="43"/>
        <item x="247"/>
        <item x="274"/>
        <item x="139"/>
        <item m="1" x="340"/>
        <item x="32"/>
        <item x="114"/>
        <item x="256"/>
        <item x="255"/>
        <item x="217"/>
        <item x="85"/>
        <item x="183"/>
        <item x="103"/>
        <item x="24"/>
        <item x="66"/>
        <item x="4"/>
        <item x="118"/>
        <item x="28"/>
        <item x="0"/>
        <item m="1" x="328"/>
        <item x="259"/>
        <item x="130"/>
        <item x="174"/>
        <item x="80"/>
        <item x="265"/>
        <item x="11"/>
        <item x="249"/>
        <item x="277"/>
        <item x="12"/>
        <item x="303"/>
        <item x="35"/>
        <item x="295"/>
        <item x="205"/>
        <item x="82"/>
        <item x="231"/>
        <item x="302"/>
        <item x="98"/>
        <item x="102"/>
        <item x="1"/>
        <item x="57"/>
        <item x="213"/>
        <item x="212"/>
        <item x="150"/>
        <item x="111"/>
        <item x="289"/>
        <item x="320"/>
        <item x="187"/>
        <item x="266"/>
        <item x="244"/>
        <item x="287"/>
        <item x="253"/>
        <item x="108"/>
        <item x="163"/>
        <item x="216"/>
        <item x="226"/>
        <item x="157"/>
        <item x="88"/>
        <item x="87"/>
        <item x="77"/>
        <item x="75"/>
        <item x="86"/>
        <item x="201"/>
        <item x="59"/>
        <item x="58"/>
        <item m="1" x="355"/>
        <item x="173"/>
        <item x="192"/>
        <item x="191"/>
        <item x="200"/>
        <item x="136"/>
        <item x="49"/>
        <item x="314"/>
        <item x="318"/>
        <item x="269"/>
        <item x="246"/>
        <item x="81"/>
        <item x="161"/>
        <item x="185"/>
        <item x="30"/>
        <item x="166"/>
        <item x="280"/>
        <item x="250"/>
        <item x="197"/>
        <item x="9"/>
        <item x="96"/>
        <item m="1" x="359"/>
        <item m="1" x="330"/>
        <item x="123"/>
        <item x="92"/>
        <item x="152"/>
        <item x="151"/>
        <item x="278"/>
        <item x="171"/>
        <item x="155"/>
        <item x="276"/>
        <item x="262"/>
        <item x="129"/>
        <item x="60"/>
        <item x="207"/>
        <item x="178"/>
        <item x="322"/>
        <item x="64"/>
        <item x="230"/>
        <item x="317"/>
        <item x="137"/>
        <item x="175"/>
        <item x="153"/>
        <item x="242"/>
        <item x="160"/>
        <item x="134"/>
        <item x="206"/>
        <item x="224"/>
        <item x="299"/>
        <item m="1" x="344"/>
        <item m="1" x="343"/>
        <item m="1" x="341"/>
        <item x="194"/>
        <item m="1" x="347"/>
        <item x="135"/>
        <item m="1" x="334"/>
        <item m="1" x="349"/>
        <item m="1" x="346"/>
        <item m="1" x="336"/>
        <item x="120"/>
        <item x="149"/>
        <item m="1" x="338"/>
        <item m="1" x="333"/>
        <item m="1" x="353"/>
        <item x="131"/>
        <item m="1" x="351"/>
        <item m="1" x="356"/>
        <item x="5"/>
        <item x="40"/>
        <item x="258"/>
        <item x="89"/>
        <item m="1" x="332"/>
        <item x="121"/>
        <item x="222"/>
        <item x="239"/>
        <item x="100"/>
        <item x="127"/>
        <item x="2"/>
        <item x="119"/>
        <item x="133"/>
        <item x="3"/>
        <item x="44"/>
        <item x="227"/>
        <item x="294"/>
        <item x="132"/>
        <item x="172"/>
        <item x="305"/>
        <item x="271"/>
        <item x="252"/>
        <item x="145"/>
        <item x="146"/>
        <item x="83"/>
        <item x="186"/>
        <item x="286"/>
        <item x="106"/>
        <item x="91"/>
        <item x="324"/>
        <item x="16"/>
        <item x="29"/>
        <item x="162"/>
        <item x="53"/>
        <item x="154"/>
        <item x="15"/>
        <item x="54"/>
        <item x="296"/>
        <item x="245"/>
        <item x="125"/>
        <item x="215"/>
        <item x="128"/>
        <item x="235"/>
        <item x="327"/>
        <item t="default"/>
      </items>
    </pivotField>
    <pivotField showAll="0">
      <items count="18">
        <item x="6"/>
        <item x="0"/>
        <item x="9"/>
        <item x="8"/>
        <item x="1"/>
        <item x="12"/>
        <item x="10"/>
        <item x="2"/>
        <item x="11"/>
        <item x="7"/>
        <item x="3"/>
        <item x="15"/>
        <item x="13"/>
        <item x="14"/>
        <item x="5"/>
        <item x="4"/>
        <item x="16"/>
        <item t="default"/>
      </items>
    </pivotField>
    <pivotField showAll="0"/>
    <pivotField dataField="1" showAll="0"/>
    <pivotField showAll="0"/>
    <pivotField axis="axisPage" showAll="0">
      <items count="17">
        <item x="11"/>
        <item x="7"/>
        <item x="3"/>
        <item x="13"/>
        <item x="1"/>
        <item x="15"/>
        <item x="14"/>
        <item x="2"/>
        <item x="8"/>
        <item x="9"/>
        <item x="12"/>
        <item x="10"/>
        <item x="4"/>
        <item x="5"/>
        <item x="6"/>
        <item x="0"/>
        <item t="default"/>
      </items>
    </pivotField>
    <pivotField showAll="0"/>
    <pivotField showAll="0"/>
    <pivotField showAll="0"/>
    <pivotField showAll="0"/>
    <pivotField axis="axisRow" showAll="0">
      <items count="15">
        <item sd="0" x="0"/>
        <item x="1"/>
        <item x="2"/>
        <item sd="0" x="3"/>
        <item sd="0" x="4"/>
        <item sd="0" x="5"/>
        <item sd="0" x="6"/>
        <item sd="0" x="7"/>
        <item sd="0" x="8"/>
        <item sd="0" x="9"/>
        <item sd="0" x="10"/>
        <item sd="0" x="11"/>
        <item sd="0" x="12"/>
        <item sd="0" x="13"/>
        <item t="default"/>
      </items>
    </pivotField>
    <pivotField showAll="0">
      <items count="7">
        <item x="0"/>
        <item x="1"/>
        <item x="2"/>
        <item x="3"/>
        <item x="4"/>
        <item x="5"/>
        <item t="default"/>
      </items>
    </pivotField>
    <pivotField axis="axisCol" multipleItemSelectionAllowed="1" showAll="0">
      <items count="5">
        <item h="1" x="0"/>
        <item x="1"/>
        <item x="2"/>
        <item h="1" x="3"/>
        <item t="default"/>
      </items>
    </pivotField>
  </pivotFields>
  <rowFields count="1">
    <field x="12"/>
  </rowFields>
  <rowItems count="3">
    <i>
      <x v="1"/>
    </i>
    <i>
      <x v="2"/>
    </i>
    <i t="grand">
      <x/>
    </i>
  </rowItems>
  <colFields count="1">
    <field x="14"/>
  </colFields>
  <colItems count="2">
    <i>
      <x v="2"/>
    </i>
    <i t="grand">
      <x/>
    </i>
  </colItems>
  <pageFields count="1">
    <pageField fld="7" hier="-1"/>
  </pageFields>
  <dataFields count="1">
    <dataField name="Sum of Amount Paid" fld="5" baseField="0"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3" format="3" series="1">
      <pivotArea type="data" outline="0" fieldPosition="0">
        <references count="2">
          <reference field="4294967294" count="1" selected="0">
            <x v="0"/>
          </reference>
          <reference field="14" count="1" selected="0">
            <x v="1"/>
          </reference>
        </references>
      </pivotArea>
    </chartFormat>
    <chartFormat chart="3" format="4" series="1">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filters count="1">
    <filter fld="1" type="dateBetween" evalOrder="-1" id="165" name="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278C42-6FBE-404C-8273-1E7D3DBA55C8}" name="PivotTable2" cacheId="1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C11" firstHeaderRow="1" firstDataRow="2" firstDataCol="1" rowPageCount="1" colPageCount="1"/>
  <pivotFields count="15">
    <pivotField showAll="0"/>
    <pivotField showAll="0">
      <items count="385">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374"/>
        <item m="1" x="375"/>
        <item m="1" x="376"/>
        <item m="1" x="377"/>
        <item m="1" x="378"/>
        <item m="1" x="379"/>
        <item m="1" x="380"/>
        <item m="1" x="381"/>
        <item m="1" x="382"/>
        <item m="1" x="383"/>
        <item x="9"/>
        <item x="0"/>
        <item x="1"/>
        <item x="2"/>
        <item x="3"/>
        <item x="4"/>
        <item x="5"/>
        <item x="6"/>
        <item x="7"/>
        <item x="8"/>
        <item t="default"/>
      </items>
    </pivotField>
    <pivotField showAll="0">
      <items count="361">
        <item x="243"/>
        <item m="1" x="337"/>
        <item x="67"/>
        <item x="126"/>
        <item x="6"/>
        <item x="42"/>
        <item x="189"/>
        <item x="315"/>
        <item x="268"/>
        <item x="169"/>
        <item x="124"/>
        <item x="159"/>
        <item x="38"/>
        <item x="142"/>
        <item x="144"/>
        <item x="251"/>
        <item x="47"/>
        <item x="297"/>
        <item x="298"/>
        <item x="281"/>
        <item x="282"/>
        <item x="254"/>
        <item x="218"/>
        <item x="204"/>
        <item x="306"/>
        <item x="156"/>
        <item x="14"/>
        <item x="55"/>
        <item x="8"/>
        <item x="65"/>
        <item x="291"/>
        <item x="311"/>
        <item x="304"/>
        <item x="312"/>
        <item x="313"/>
        <item x="240"/>
        <item x="117"/>
        <item x="62"/>
        <item x="31"/>
        <item x="70"/>
        <item x="105"/>
        <item x="264"/>
        <item x="193"/>
        <item x="112"/>
        <item x="261"/>
        <item x="323"/>
        <item x="288"/>
        <item x="248"/>
        <item x="263"/>
        <item x="180"/>
        <item x="109"/>
        <item x="190"/>
        <item x="221"/>
        <item x="223"/>
        <item x="308"/>
        <item x="116"/>
        <item x="101"/>
        <item x="164"/>
        <item x="79"/>
        <item x="208"/>
        <item x="90"/>
        <item x="293"/>
        <item x="284"/>
        <item x="211"/>
        <item x="17"/>
        <item x="147"/>
        <item x="25"/>
        <item x="27"/>
        <item x="316"/>
        <item x="273"/>
        <item m="1" x="357"/>
        <item m="1" x="350"/>
        <item x="143"/>
        <item m="1" x="345"/>
        <item x="94"/>
        <item x="182"/>
        <item x="115"/>
        <item x="325"/>
        <item x="168"/>
        <item x="122"/>
        <item x="236"/>
        <item x="41"/>
        <item x="158"/>
        <item x="52"/>
        <item x="23"/>
        <item x="33"/>
        <item x="22"/>
        <item x="34"/>
        <item x="21"/>
        <item x="279"/>
        <item x="202"/>
        <item x="76"/>
        <item x="290"/>
        <item x="214"/>
        <item x="78"/>
        <item x="319"/>
        <item x="220"/>
        <item x="257"/>
        <item x="56"/>
        <item x="73"/>
        <item x="309"/>
        <item x="307"/>
        <item x="310"/>
        <item x="196"/>
        <item x="199"/>
        <item x="184"/>
        <item x="209"/>
        <item x="138"/>
        <item x="104"/>
        <item x="267"/>
        <item x="292"/>
        <item x="210"/>
        <item x="19"/>
        <item x="37"/>
        <item x="198"/>
        <item x="326"/>
        <item x="167"/>
        <item x="232"/>
        <item x="233"/>
        <item x="301"/>
        <item x="46"/>
        <item x="26"/>
        <item x="188"/>
        <item x="61"/>
        <item x="93"/>
        <item x="219"/>
        <item x="234"/>
        <item x="177"/>
        <item x="51"/>
        <item x="275"/>
        <item x="176"/>
        <item x="272"/>
        <item x="229"/>
        <item x="228"/>
        <item x="141"/>
        <item x="140"/>
        <item x="170"/>
        <item x="113"/>
        <item x="97"/>
        <item x="283"/>
        <item x="203"/>
        <item x="107"/>
        <item x="84"/>
        <item x="110"/>
        <item x="68"/>
        <item m="1" x="358"/>
        <item m="1" x="352"/>
        <item m="1" x="331"/>
        <item x="74"/>
        <item x="45"/>
        <item m="1" x="348"/>
        <item x="181"/>
        <item x="36"/>
        <item x="241"/>
        <item x="225"/>
        <item x="165"/>
        <item x="7"/>
        <item x="50"/>
        <item x="48"/>
        <item x="179"/>
        <item x="260"/>
        <item x="69"/>
        <item x="300"/>
        <item x="285"/>
        <item x="20"/>
        <item x="39"/>
        <item x="72"/>
        <item x="99"/>
        <item m="1" x="339"/>
        <item m="1" x="342"/>
        <item m="1" x="335"/>
        <item x="321"/>
        <item x="18"/>
        <item x="195"/>
        <item x="71"/>
        <item x="270"/>
        <item x="148"/>
        <item x="95"/>
        <item x="238"/>
        <item x="237"/>
        <item x="13"/>
        <item m="1" x="329"/>
        <item x="63"/>
        <item m="1" x="354"/>
        <item x="10"/>
        <item x="43"/>
        <item x="247"/>
        <item x="274"/>
        <item x="139"/>
        <item m="1" x="340"/>
        <item x="32"/>
        <item x="114"/>
        <item x="256"/>
        <item x="255"/>
        <item x="217"/>
        <item x="85"/>
        <item x="183"/>
        <item x="103"/>
        <item x="24"/>
        <item x="66"/>
        <item x="4"/>
        <item x="118"/>
        <item x="28"/>
        <item x="0"/>
        <item m="1" x="328"/>
        <item x="259"/>
        <item x="130"/>
        <item x="174"/>
        <item x="80"/>
        <item x="265"/>
        <item x="11"/>
        <item x="249"/>
        <item x="277"/>
        <item x="12"/>
        <item x="303"/>
        <item x="35"/>
        <item x="295"/>
        <item x="205"/>
        <item x="82"/>
        <item x="231"/>
        <item x="302"/>
        <item x="98"/>
        <item x="102"/>
        <item x="1"/>
        <item x="57"/>
        <item x="213"/>
        <item x="212"/>
        <item x="150"/>
        <item x="111"/>
        <item x="289"/>
        <item x="320"/>
        <item x="187"/>
        <item x="266"/>
        <item x="244"/>
        <item x="287"/>
        <item x="253"/>
        <item x="108"/>
        <item x="163"/>
        <item x="216"/>
        <item x="226"/>
        <item x="157"/>
        <item x="88"/>
        <item x="87"/>
        <item x="77"/>
        <item x="75"/>
        <item x="86"/>
        <item x="201"/>
        <item x="59"/>
        <item x="58"/>
        <item m="1" x="355"/>
        <item x="173"/>
        <item x="192"/>
        <item x="191"/>
        <item x="200"/>
        <item x="136"/>
        <item x="49"/>
        <item x="314"/>
        <item x="318"/>
        <item x="269"/>
        <item x="246"/>
        <item x="81"/>
        <item x="161"/>
        <item x="185"/>
        <item x="30"/>
        <item x="166"/>
        <item x="280"/>
        <item x="250"/>
        <item x="197"/>
        <item x="9"/>
        <item x="96"/>
        <item m="1" x="359"/>
        <item m="1" x="330"/>
        <item x="123"/>
        <item x="92"/>
        <item x="152"/>
        <item x="151"/>
        <item x="278"/>
        <item x="171"/>
        <item x="155"/>
        <item x="276"/>
        <item x="262"/>
        <item x="129"/>
        <item x="60"/>
        <item x="207"/>
        <item x="178"/>
        <item x="322"/>
        <item x="64"/>
        <item x="230"/>
        <item x="317"/>
        <item x="137"/>
        <item x="175"/>
        <item x="153"/>
        <item x="242"/>
        <item x="160"/>
        <item x="134"/>
        <item x="206"/>
        <item x="224"/>
        <item x="299"/>
        <item m="1" x="344"/>
        <item m="1" x="343"/>
        <item m="1" x="341"/>
        <item x="194"/>
        <item m="1" x="347"/>
        <item x="135"/>
        <item m="1" x="334"/>
        <item m="1" x="349"/>
        <item m="1" x="346"/>
        <item m="1" x="336"/>
        <item x="120"/>
        <item x="149"/>
        <item m="1" x="338"/>
        <item m="1" x="333"/>
        <item m="1" x="353"/>
        <item x="131"/>
        <item m="1" x="351"/>
        <item m="1" x="356"/>
        <item x="5"/>
        <item x="40"/>
        <item x="258"/>
        <item x="89"/>
        <item m="1" x="332"/>
        <item x="121"/>
        <item x="222"/>
        <item x="239"/>
        <item x="100"/>
        <item x="127"/>
        <item x="2"/>
        <item x="119"/>
        <item x="133"/>
        <item x="3"/>
        <item x="44"/>
        <item x="227"/>
        <item x="294"/>
        <item x="132"/>
        <item x="172"/>
        <item x="305"/>
        <item x="271"/>
        <item x="252"/>
        <item x="145"/>
        <item x="146"/>
        <item x="83"/>
        <item x="186"/>
        <item x="286"/>
        <item x="106"/>
        <item x="91"/>
        <item x="324"/>
        <item x="16"/>
        <item x="29"/>
        <item x="162"/>
        <item x="53"/>
        <item x="154"/>
        <item x="15"/>
        <item x="54"/>
        <item x="296"/>
        <item x="245"/>
        <item x="125"/>
        <item x="215"/>
        <item x="128"/>
        <item x="235"/>
        <item x="327"/>
        <item t="default"/>
      </items>
    </pivotField>
    <pivotField axis="axisRow" showAll="0">
      <items count="18">
        <item x="6"/>
        <item x="0"/>
        <item x="9"/>
        <item x="8"/>
        <item x="1"/>
        <item x="12"/>
        <item x="10"/>
        <item x="2"/>
        <item x="11"/>
        <item x="7"/>
        <item x="3"/>
        <item x="15"/>
        <item x="13"/>
        <item x="14"/>
        <item x="5"/>
        <item x="4"/>
        <item x="16"/>
        <item t="default"/>
      </items>
    </pivotField>
    <pivotField showAll="0"/>
    <pivotField dataField="1" showAll="0"/>
    <pivotField showAll="0"/>
    <pivotField showAll="0"/>
    <pivotField showAll="0"/>
    <pivotField showAll="0"/>
    <pivotField showAll="0"/>
    <pivotField showAll="0"/>
    <pivotField axis="axisPage"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Col" showAll="0">
      <items count="5">
        <item h="1" x="0"/>
        <item x="1"/>
        <item x="2"/>
        <item h="1" x="3"/>
        <item t="default"/>
      </items>
    </pivotField>
  </pivotFields>
  <rowFields count="1">
    <field x="3"/>
  </rowFields>
  <rowItems count="7">
    <i>
      <x v="1"/>
    </i>
    <i>
      <x v="4"/>
    </i>
    <i>
      <x v="7"/>
    </i>
    <i>
      <x v="10"/>
    </i>
    <i>
      <x v="14"/>
    </i>
    <i>
      <x v="15"/>
    </i>
    <i t="grand">
      <x/>
    </i>
  </rowItems>
  <colFields count="1">
    <field x="14"/>
  </colFields>
  <colItems count="2">
    <i>
      <x v="2"/>
    </i>
    <i t="grand">
      <x/>
    </i>
  </colItems>
  <pageFields count="1">
    <pageField fld="12" hier="-1"/>
  </pageFields>
  <dataFields count="1">
    <dataField name="Sum of Amount Paid" fld="5" baseField="0" baseItem="0"/>
  </dataFields>
  <chartFormats count="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3" format="3" series="1">
      <pivotArea type="data" outline="0" fieldPosition="0">
        <references count="2">
          <reference field="4294967294" count="1" selected="0">
            <x v="0"/>
          </reference>
          <reference field="14" count="1" selected="0">
            <x v="1"/>
          </reference>
        </references>
      </pivotArea>
    </chartFormat>
    <chartFormat chart="3" format="4"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0"/>
          </reference>
        </references>
      </pivotArea>
    </chartFormat>
    <chartFormat chart="3" format="5" series="1">
      <pivotArea type="data" outline="0" fieldPosition="0">
        <references count="2">
          <reference field="4294967294" count="1" selected="0">
            <x v="0"/>
          </reference>
          <reference field="14" count="1" selected="0">
            <x v="0"/>
          </reference>
        </references>
      </pivotArea>
    </chartFormat>
  </chartFormats>
  <pivotTableStyleInfo showRowHeaders="1" showColHeaders="1" showRowStripes="0" showColStripes="0" showLastColumn="1"/>
  <filters count="1">
    <filter fld="1" type="dateBetween" evalOrder="-1" id="165" name="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2C13A1-6B01-459F-9BB3-F5E59FE53AF6}" name="PivotTable2" cacheId="1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84" firstHeaderRow="1" firstDataRow="1" firstDataCol="1" rowPageCount="1" colPageCount="1"/>
  <pivotFields count="15">
    <pivotField showAll="0"/>
    <pivotField showAll="0">
      <items count="385">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374"/>
        <item m="1" x="375"/>
        <item m="1" x="376"/>
        <item m="1" x="377"/>
        <item m="1" x="378"/>
        <item m="1" x="379"/>
        <item m="1" x="380"/>
        <item m="1" x="381"/>
        <item m="1" x="382"/>
        <item m="1" x="383"/>
        <item x="9"/>
        <item x="0"/>
        <item x="1"/>
        <item x="2"/>
        <item x="3"/>
        <item x="4"/>
        <item x="5"/>
        <item x="6"/>
        <item x="7"/>
        <item x="8"/>
        <item t="default"/>
      </items>
    </pivotField>
    <pivotField axis="axisRow" showAll="0">
      <items count="361">
        <item x="243"/>
        <item m="1" x="337"/>
        <item x="67"/>
        <item x="126"/>
        <item x="6"/>
        <item x="42"/>
        <item x="189"/>
        <item x="315"/>
        <item x="268"/>
        <item x="169"/>
        <item x="124"/>
        <item x="159"/>
        <item x="38"/>
        <item x="142"/>
        <item x="144"/>
        <item x="251"/>
        <item x="47"/>
        <item x="297"/>
        <item x="298"/>
        <item x="281"/>
        <item x="282"/>
        <item x="254"/>
        <item x="218"/>
        <item x="204"/>
        <item x="306"/>
        <item x="156"/>
        <item x="14"/>
        <item x="55"/>
        <item x="8"/>
        <item x="65"/>
        <item x="291"/>
        <item x="311"/>
        <item x="304"/>
        <item x="312"/>
        <item x="313"/>
        <item x="240"/>
        <item x="117"/>
        <item x="62"/>
        <item x="31"/>
        <item x="70"/>
        <item x="105"/>
        <item x="264"/>
        <item x="193"/>
        <item x="112"/>
        <item x="261"/>
        <item x="323"/>
        <item x="288"/>
        <item x="248"/>
        <item x="263"/>
        <item x="180"/>
        <item x="109"/>
        <item x="190"/>
        <item x="221"/>
        <item x="223"/>
        <item x="308"/>
        <item x="116"/>
        <item x="101"/>
        <item x="164"/>
        <item x="79"/>
        <item x="208"/>
        <item x="90"/>
        <item x="293"/>
        <item x="284"/>
        <item x="211"/>
        <item x="17"/>
        <item x="147"/>
        <item x="25"/>
        <item x="27"/>
        <item x="316"/>
        <item x="273"/>
        <item m="1" x="357"/>
        <item m="1" x="350"/>
        <item x="143"/>
        <item m="1" x="345"/>
        <item x="94"/>
        <item x="182"/>
        <item x="115"/>
        <item x="325"/>
        <item x="168"/>
        <item x="122"/>
        <item x="236"/>
        <item x="41"/>
        <item x="158"/>
        <item x="52"/>
        <item x="33"/>
        <item x="34"/>
        <item x="279"/>
        <item x="202"/>
        <item x="76"/>
        <item x="290"/>
        <item x="214"/>
        <item x="78"/>
        <item x="319"/>
        <item x="220"/>
        <item x="257"/>
        <item x="56"/>
        <item x="73"/>
        <item x="309"/>
        <item x="307"/>
        <item x="310"/>
        <item x="196"/>
        <item x="199"/>
        <item x="184"/>
        <item x="209"/>
        <item x="138"/>
        <item x="104"/>
        <item x="267"/>
        <item x="292"/>
        <item x="210"/>
        <item x="19"/>
        <item x="37"/>
        <item x="198"/>
        <item x="326"/>
        <item x="167"/>
        <item x="232"/>
        <item x="233"/>
        <item x="301"/>
        <item x="46"/>
        <item x="188"/>
        <item x="61"/>
        <item x="93"/>
        <item x="219"/>
        <item x="234"/>
        <item x="177"/>
        <item x="51"/>
        <item x="275"/>
        <item x="176"/>
        <item x="272"/>
        <item x="229"/>
        <item x="228"/>
        <item x="141"/>
        <item x="140"/>
        <item x="170"/>
        <item x="113"/>
        <item x="97"/>
        <item x="283"/>
        <item x="203"/>
        <item x="107"/>
        <item x="84"/>
        <item x="110"/>
        <item x="68"/>
        <item m="1" x="358"/>
        <item m="1" x="352"/>
        <item m="1" x="331"/>
        <item x="74"/>
        <item x="45"/>
        <item m="1" x="348"/>
        <item x="181"/>
        <item x="36"/>
        <item x="241"/>
        <item x="225"/>
        <item x="165"/>
        <item x="7"/>
        <item x="50"/>
        <item x="48"/>
        <item x="179"/>
        <item x="260"/>
        <item x="69"/>
        <item x="300"/>
        <item x="285"/>
        <item x="20"/>
        <item x="39"/>
        <item x="72"/>
        <item x="99"/>
        <item m="1" x="339"/>
        <item m="1" x="342"/>
        <item m="1" x="335"/>
        <item x="321"/>
        <item x="18"/>
        <item x="195"/>
        <item x="71"/>
        <item x="270"/>
        <item x="148"/>
        <item x="95"/>
        <item x="238"/>
        <item x="237"/>
        <item x="13"/>
        <item m="1" x="329"/>
        <item x="63"/>
        <item m="1" x="354"/>
        <item x="10"/>
        <item x="43"/>
        <item x="247"/>
        <item x="274"/>
        <item x="139"/>
        <item m="1" x="340"/>
        <item x="32"/>
        <item x="114"/>
        <item x="256"/>
        <item x="255"/>
        <item x="217"/>
        <item x="85"/>
        <item x="183"/>
        <item x="103"/>
        <item x="66"/>
        <item x="118"/>
        <item x="28"/>
        <item x="0"/>
        <item m="1" x="328"/>
        <item x="259"/>
        <item x="130"/>
        <item x="174"/>
        <item x="80"/>
        <item x="265"/>
        <item x="11"/>
        <item x="249"/>
        <item x="277"/>
        <item x="12"/>
        <item x="303"/>
        <item x="35"/>
        <item x="295"/>
        <item x="205"/>
        <item x="82"/>
        <item x="231"/>
        <item x="302"/>
        <item x="98"/>
        <item x="102"/>
        <item x="1"/>
        <item x="57"/>
        <item x="213"/>
        <item x="212"/>
        <item x="150"/>
        <item x="111"/>
        <item x="289"/>
        <item x="320"/>
        <item x="187"/>
        <item x="266"/>
        <item x="244"/>
        <item x="287"/>
        <item x="253"/>
        <item x="108"/>
        <item x="163"/>
        <item x="216"/>
        <item x="226"/>
        <item x="157"/>
        <item x="88"/>
        <item x="87"/>
        <item x="77"/>
        <item x="75"/>
        <item x="86"/>
        <item x="201"/>
        <item x="59"/>
        <item x="58"/>
        <item m="1" x="355"/>
        <item x="173"/>
        <item x="192"/>
        <item x="191"/>
        <item x="200"/>
        <item x="136"/>
        <item x="49"/>
        <item x="314"/>
        <item x="318"/>
        <item x="269"/>
        <item x="246"/>
        <item x="81"/>
        <item x="161"/>
        <item x="185"/>
        <item x="30"/>
        <item x="166"/>
        <item x="280"/>
        <item x="250"/>
        <item x="197"/>
        <item x="96"/>
        <item m="1" x="359"/>
        <item m="1" x="330"/>
        <item x="123"/>
        <item x="92"/>
        <item x="152"/>
        <item x="151"/>
        <item x="278"/>
        <item x="171"/>
        <item x="155"/>
        <item x="276"/>
        <item x="262"/>
        <item x="129"/>
        <item x="60"/>
        <item x="207"/>
        <item x="178"/>
        <item x="322"/>
        <item x="64"/>
        <item x="230"/>
        <item x="317"/>
        <item x="137"/>
        <item x="175"/>
        <item x="153"/>
        <item x="242"/>
        <item x="160"/>
        <item x="134"/>
        <item x="206"/>
        <item x="224"/>
        <item x="299"/>
        <item m="1" x="344"/>
        <item m="1" x="343"/>
        <item m="1" x="341"/>
        <item x="194"/>
        <item m="1" x="347"/>
        <item x="135"/>
        <item m="1" x="334"/>
        <item m="1" x="349"/>
        <item m="1" x="346"/>
        <item m="1" x="336"/>
        <item x="120"/>
        <item x="149"/>
        <item m="1" x="338"/>
        <item m="1" x="333"/>
        <item m="1" x="353"/>
        <item x="131"/>
        <item m="1" x="351"/>
        <item m="1" x="356"/>
        <item x="5"/>
        <item x="40"/>
        <item x="258"/>
        <item x="89"/>
        <item m="1" x="332"/>
        <item x="121"/>
        <item x="222"/>
        <item x="239"/>
        <item x="100"/>
        <item x="127"/>
        <item x="2"/>
        <item x="119"/>
        <item x="133"/>
        <item x="3"/>
        <item x="44"/>
        <item x="227"/>
        <item x="294"/>
        <item x="132"/>
        <item x="172"/>
        <item x="305"/>
        <item x="271"/>
        <item x="252"/>
        <item x="145"/>
        <item x="146"/>
        <item x="83"/>
        <item x="186"/>
        <item x="286"/>
        <item x="106"/>
        <item x="91"/>
        <item x="324"/>
        <item x="16"/>
        <item x="29"/>
        <item x="162"/>
        <item x="53"/>
        <item x="154"/>
        <item x="15"/>
        <item x="54"/>
        <item x="296"/>
        <item x="245"/>
        <item x="125"/>
        <item x="215"/>
        <item x="128"/>
        <item x="235"/>
        <item x="327"/>
        <item x="4"/>
        <item x="9"/>
        <item x="21"/>
        <item x="22"/>
        <item x="23"/>
        <item x="24"/>
        <item x="26"/>
        <item t="default"/>
      </items>
    </pivotField>
    <pivotField showAll="0">
      <items count="18">
        <item x="6"/>
        <item x="0"/>
        <item x="9"/>
        <item x="8"/>
        <item x="1"/>
        <item x="12"/>
        <item x="10"/>
        <item x="2"/>
        <item x="11"/>
        <item x="7"/>
        <item x="3"/>
        <item x="15"/>
        <item x="13"/>
        <item x="14"/>
        <item x="5"/>
        <item x="4"/>
        <item x="16"/>
        <item t="default"/>
      </items>
    </pivotField>
    <pivotField showAll="0"/>
    <pivotField dataField="1" showAll="0"/>
    <pivotField showAll="0"/>
    <pivotField axis="axisPage" showAll="0">
      <items count="17">
        <item x="11"/>
        <item x="7"/>
        <item x="3"/>
        <item x="13"/>
        <item x="1"/>
        <item x="15"/>
        <item x="14"/>
        <item x="2"/>
        <item x="8"/>
        <item x="9"/>
        <item x="12"/>
        <item x="10"/>
        <item x="4"/>
        <item x="5"/>
        <item x="6"/>
        <item x="0"/>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81">
    <i>
      <x v="2"/>
    </i>
    <i>
      <x v="4"/>
    </i>
    <i>
      <x v="5"/>
    </i>
    <i>
      <x v="12"/>
    </i>
    <i>
      <x v="16"/>
    </i>
    <i>
      <x v="26"/>
    </i>
    <i>
      <x v="27"/>
    </i>
    <i>
      <x v="28"/>
    </i>
    <i>
      <x v="29"/>
    </i>
    <i>
      <x v="37"/>
    </i>
    <i>
      <x v="38"/>
    </i>
    <i>
      <x v="39"/>
    </i>
    <i>
      <x v="58"/>
    </i>
    <i>
      <x v="64"/>
    </i>
    <i>
      <x v="66"/>
    </i>
    <i>
      <x v="67"/>
    </i>
    <i>
      <x v="81"/>
    </i>
    <i>
      <x v="83"/>
    </i>
    <i>
      <x v="84"/>
    </i>
    <i>
      <x v="85"/>
    </i>
    <i>
      <x v="88"/>
    </i>
    <i>
      <x v="91"/>
    </i>
    <i>
      <x v="95"/>
    </i>
    <i>
      <x v="96"/>
    </i>
    <i>
      <x v="109"/>
    </i>
    <i>
      <x v="110"/>
    </i>
    <i>
      <x v="117"/>
    </i>
    <i>
      <x v="119"/>
    </i>
    <i>
      <x v="124"/>
    </i>
    <i>
      <x v="140"/>
    </i>
    <i>
      <x v="144"/>
    </i>
    <i>
      <x v="145"/>
    </i>
    <i>
      <x v="148"/>
    </i>
    <i>
      <x v="152"/>
    </i>
    <i>
      <x v="153"/>
    </i>
    <i>
      <x v="154"/>
    </i>
    <i>
      <x v="157"/>
    </i>
    <i>
      <x v="160"/>
    </i>
    <i>
      <x v="161"/>
    </i>
    <i>
      <x v="162"/>
    </i>
    <i>
      <x v="168"/>
    </i>
    <i>
      <x v="170"/>
    </i>
    <i>
      <x v="176"/>
    </i>
    <i>
      <x v="178"/>
    </i>
    <i>
      <x v="180"/>
    </i>
    <i>
      <x v="181"/>
    </i>
    <i>
      <x v="186"/>
    </i>
    <i>
      <x v="194"/>
    </i>
    <i>
      <x v="196"/>
    </i>
    <i>
      <x v="197"/>
    </i>
    <i>
      <x v="204"/>
    </i>
    <i>
      <x v="207"/>
    </i>
    <i>
      <x v="209"/>
    </i>
    <i>
      <x v="217"/>
    </i>
    <i>
      <x v="218"/>
    </i>
    <i>
      <x v="237"/>
    </i>
    <i>
      <x v="238"/>
    </i>
    <i>
      <x v="241"/>
    </i>
    <i>
      <x v="242"/>
    </i>
    <i>
      <x v="249"/>
    </i>
    <i>
      <x v="257"/>
    </i>
    <i>
      <x v="275"/>
    </i>
    <i>
      <x v="279"/>
    </i>
    <i>
      <x v="309"/>
    </i>
    <i>
      <x v="310"/>
    </i>
    <i>
      <x v="319"/>
    </i>
    <i>
      <x v="322"/>
    </i>
    <i>
      <x v="323"/>
    </i>
    <i>
      <x v="339"/>
    </i>
    <i>
      <x v="340"/>
    </i>
    <i>
      <x v="342"/>
    </i>
    <i>
      <x v="344"/>
    </i>
    <i>
      <x v="345"/>
    </i>
    <i>
      <x v="353"/>
    </i>
    <i>
      <x v="354"/>
    </i>
    <i>
      <x v="355"/>
    </i>
    <i>
      <x v="356"/>
    </i>
    <i>
      <x v="357"/>
    </i>
    <i>
      <x v="358"/>
    </i>
    <i>
      <x v="359"/>
    </i>
    <i t="grand">
      <x/>
    </i>
  </rowItems>
  <colItems count="1">
    <i/>
  </colItems>
  <pageFields count="1">
    <pageField fld="7" hier="-1"/>
  </pageFields>
  <dataFields count="1">
    <dataField name="Sum of Amount Paid"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 type="dateBetween" evalOrder="-1" id="165" name="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E09EF0-CA17-4939-B336-88B3D5A69A7C}" name="PivotTable2" cacheId="1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C7" firstHeaderRow="1" firstDataRow="2" firstDataCol="1" rowPageCount="1" colPageCount="1"/>
  <pivotFields count="15">
    <pivotField showAll="0"/>
    <pivotField showAll="0">
      <items count="385">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374"/>
        <item m="1" x="375"/>
        <item m="1" x="376"/>
        <item m="1" x="377"/>
        <item m="1" x="378"/>
        <item m="1" x="379"/>
        <item m="1" x="380"/>
        <item m="1" x="381"/>
        <item m="1" x="382"/>
        <item m="1" x="383"/>
        <item x="9"/>
        <item x="0"/>
        <item x="1"/>
        <item x="2"/>
        <item x="3"/>
        <item x="4"/>
        <item x="5"/>
        <item x="6"/>
        <item x="7"/>
        <item x="8"/>
        <item t="default"/>
      </items>
    </pivotField>
    <pivotField showAll="0">
      <items count="361">
        <item x="243"/>
        <item m="1" x="337"/>
        <item x="67"/>
        <item x="126"/>
        <item x="6"/>
        <item x="42"/>
        <item x="189"/>
        <item x="315"/>
        <item x="268"/>
        <item x="169"/>
        <item x="124"/>
        <item x="159"/>
        <item x="38"/>
        <item x="142"/>
        <item x="144"/>
        <item x="251"/>
        <item x="47"/>
        <item x="297"/>
        <item x="298"/>
        <item x="281"/>
        <item x="282"/>
        <item x="254"/>
        <item x="218"/>
        <item x="204"/>
        <item x="306"/>
        <item x="156"/>
        <item x="14"/>
        <item x="55"/>
        <item x="8"/>
        <item x="65"/>
        <item x="291"/>
        <item x="311"/>
        <item x="304"/>
        <item x="312"/>
        <item x="313"/>
        <item x="240"/>
        <item x="117"/>
        <item x="62"/>
        <item x="31"/>
        <item x="70"/>
        <item x="105"/>
        <item x="264"/>
        <item x="193"/>
        <item x="112"/>
        <item x="261"/>
        <item x="323"/>
        <item x="288"/>
        <item x="248"/>
        <item x="263"/>
        <item x="180"/>
        <item x="109"/>
        <item x="190"/>
        <item x="221"/>
        <item x="223"/>
        <item x="308"/>
        <item x="116"/>
        <item x="101"/>
        <item x="164"/>
        <item x="79"/>
        <item x="208"/>
        <item x="90"/>
        <item x="293"/>
        <item x="284"/>
        <item x="211"/>
        <item x="17"/>
        <item x="147"/>
        <item x="25"/>
        <item x="27"/>
        <item x="316"/>
        <item x="273"/>
        <item m="1" x="357"/>
        <item m="1" x="350"/>
        <item x="143"/>
        <item m="1" x="345"/>
        <item x="94"/>
        <item x="182"/>
        <item x="115"/>
        <item x="325"/>
        <item x="168"/>
        <item x="122"/>
        <item x="236"/>
        <item x="41"/>
        <item x="158"/>
        <item x="52"/>
        <item x="23"/>
        <item x="33"/>
        <item x="22"/>
        <item x="34"/>
        <item x="21"/>
        <item x="279"/>
        <item x="202"/>
        <item x="76"/>
        <item x="290"/>
        <item x="214"/>
        <item x="78"/>
        <item x="319"/>
        <item x="220"/>
        <item x="257"/>
        <item x="56"/>
        <item x="73"/>
        <item x="309"/>
        <item x="307"/>
        <item x="310"/>
        <item x="196"/>
        <item x="199"/>
        <item x="184"/>
        <item x="209"/>
        <item x="138"/>
        <item x="104"/>
        <item x="267"/>
        <item x="292"/>
        <item x="210"/>
        <item x="19"/>
        <item x="37"/>
        <item x="198"/>
        <item x="326"/>
        <item x="167"/>
        <item x="232"/>
        <item x="233"/>
        <item x="301"/>
        <item x="46"/>
        <item x="26"/>
        <item x="188"/>
        <item x="61"/>
        <item x="93"/>
        <item x="219"/>
        <item x="234"/>
        <item x="177"/>
        <item x="51"/>
        <item x="275"/>
        <item x="176"/>
        <item x="272"/>
        <item x="229"/>
        <item x="228"/>
        <item x="141"/>
        <item x="140"/>
        <item x="170"/>
        <item x="113"/>
        <item x="97"/>
        <item x="283"/>
        <item x="203"/>
        <item x="107"/>
        <item x="84"/>
        <item x="110"/>
        <item x="68"/>
        <item m="1" x="358"/>
        <item m="1" x="352"/>
        <item m="1" x="331"/>
        <item x="74"/>
        <item x="45"/>
        <item m="1" x="348"/>
        <item x="181"/>
        <item x="36"/>
        <item x="241"/>
        <item x="225"/>
        <item x="165"/>
        <item x="7"/>
        <item x="50"/>
        <item x="48"/>
        <item x="179"/>
        <item x="260"/>
        <item x="69"/>
        <item x="300"/>
        <item x="285"/>
        <item x="20"/>
        <item x="39"/>
        <item x="72"/>
        <item x="99"/>
        <item m="1" x="339"/>
        <item m="1" x="342"/>
        <item m="1" x="335"/>
        <item x="321"/>
        <item x="18"/>
        <item x="195"/>
        <item x="71"/>
        <item x="270"/>
        <item x="148"/>
        <item x="95"/>
        <item x="238"/>
        <item x="237"/>
        <item x="13"/>
        <item m="1" x="329"/>
        <item x="63"/>
        <item m="1" x="354"/>
        <item x="10"/>
        <item x="43"/>
        <item x="247"/>
        <item x="274"/>
        <item x="139"/>
        <item m="1" x="340"/>
        <item x="32"/>
        <item x="114"/>
        <item x="256"/>
        <item x="255"/>
        <item x="217"/>
        <item x="85"/>
        <item x="183"/>
        <item x="103"/>
        <item x="24"/>
        <item x="66"/>
        <item x="4"/>
        <item x="118"/>
        <item x="28"/>
        <item x="0"/>
        <item m="1" x="328"/>
        <item x="259"/>
        <item x="130"/>
        <item x="174"/>
        <item x="80"/>
        <item x="265"/>
        <item x="11"/>
        <item x="249"/>
        <item x="277"/>
        <item x="12"/>
        <item x="303"/>
        <item x="35"/>
        <item x="295"/>
        <item x="205"/>
        <item x="82"/>
        <item x="231"/>
        <item x="302"/>
        <item x="98"/>
        <item x="102"/>
        <item x="1"/>
        <item x="57"/>
        <item x="213"/>
        <item x="212"/>
        <item x="150"/>
        <item x="111"/>
        <item x="289"/>
        <item x="320"/>
        <item x="187"/>
        <item x="266"/>
        <item x="244"/>
        <item x="287"/>
        <item x="253"/>
        <item x="108"/>
        <item x="163"/>
        <item x="216"/>
        <item x="226"/>
        <item x="157"/>
        <item x="88"/>
        <item x="87"/>
        <item x="77"/>
        <item x="75"/>
        <item x="86"/>
        <item x="201"/>
        <item x="59"/>
        <item x="58"/>
        <item m="1" x="355"/>
        <item x="173"/>
        <item x="192"/>
        <item x="191"/>
        <item x="200"/>
        <item x="136"/>
        <item x="49"/>
        <item x="314"/>
        <item x="318"/>
        <item x="269"/>
        <item x="246"/>
        <item x="81"/>
        <item x="161"/>
        <item x="185"/>
        <item x="30"/>
        <item x="166"/>
        <item x="280"/>
        <item x="250"/>
        <item x="197"/>
        <item x="9"/>
        <item x="96"/>
        <item m="1" x="359"/>
        <item m="1" x="330"/>
        <item x="123"/>
        <item x="92"/>
        <item x="152"/>
        <item x="151"/>
        <item x="278"/>
        <item x="171"/>
        <item x="155"/>
        <item x="276"/>
        <item x="262"/>
        <item x="129"/>
        <item x="60"/>
        <item x="207"/>
        <item x="178"/>
        <item x="322"/>
        <item x="64"/>
        <item x="230"/>
        <item x="317"/>
        <item x="137"/>
        <item x="175"/>
        <item x="153"/>
        <item x="242"/>
        <item x="160"/>
        <item x="134"/>
        <item x="206"/>
        <item x="224"/>
        <item x="299"/>
        <item m="1" x="344"/>
        <item m="1" x="343"/>
        <item m="1" x="341"/>
        <item x="194"/>
        <item m="1" x="347"/>
        <item x="135"/>
        <item m="1" x="334"/>
        <item m="1" x="349"/>
        <item m="1" x="346"/>
        <item m="1" x="336"/>
        <item x="120"/>
        <item x="149"/>
        <item m="1" x="338"/>
        <item m="1" x="333"/>
        <item m="1" x="353"/>
        <item x="131"/>
        <item m="1" x="351"/>
        <item m="1" x="356"/>
        <item x="5"/>
        <item x="40"/>
        <item x="258"/>
        <item x="89"/>
        <item m="1" x="332"/>
        <item x="121"/>
        <item x="222"/>
        <item x="239"/>
        <item x="100"/>
        <item x="127"/>
        <item x="2"/>
        <item x="119"/>
        <item x="133"/>
        <item x="3"/>
        <item x="44"/>
        <item x="227"/>
        <item x="294"/>
        <item x="132"/>
        <item x="172"/>
        <item x="305"/>
        <item x="271"/>
        <item x="252"/>
        <item x="145"/>
        <item x="146"/>
        <item x="83"/>
        <item x="186"/>
        <item x="286"/>
        <item x="106"/>
        <item x="91"/>
        <item x="324"/>
        <item x="16"/>
        <item x="29"/>
        <item x="162"/>
        <item x="53"/>
        <item x="154"/>
        <item x="15"/>
        <item x="54"/>
        <item x="296"/>
        <item x="245"/>
        <item x="125"/>
        <item x="215"/>
        <item x="128"/>
        <item x="235"/>
        <item x="327"/>
        <item t="default"/>
      </items>
    </pivotField>
    <pivotField showAll="0">
      <items count="18">
        <item x="6"/>
        <item x="0"/>
        <item x="9"/>
        <item x="8"/>
        <item x="1"/>
        <item x="12"/>
        <item x="10"/>
        <item x="2"/>
        <item x="11"/>
        <item x="7"/>
        <item x="3"/>
        <item x="15"/>
        <item x="13"/>
        <item x="14"/>
        <item x="5"/>
        <item x="4"/>
        <item x="16"/>
        <item t="default"/>
      </items>
    </pivotField>
    <pivotField dataField="1" showAll="0"/>
    <pivotField showAll="0"/>
    <pivotField showAll="0"/>
    <pivotField axis="axisPage" showAll="0">
      <items count="17">
        <item x="11"/>
        <item x="7"/>
        <item x="3"/>
        <item x="13"/>
        <item x="1"/>
        <item x="15"/>
        <item x="14"/>
        <item x="2"/>
        <item x="8"/>
        <item x="9"/>
        <item x="12"/>
        <item x="10"/>
        <item x="4"/>
        <item x="5"/>
        <item x="6"/>
        <item x="0"/>
        <item t="default"/>
      </items>
    </pivotField>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Col" showAll="0">
      <items count="5">
        <item h="1" x="0"/>
        <item x="1"/>
        <item x="2"/>
        <item h="1" x="3"/>
        <item t="default"/>
      </items>
    </pivotField>
  </pivotFields>
  <rowFields count="1">
    <field x="12"/>
  </rowFields>
  <rowItems count="3">
    <i>
      <x v="1"/>
    </i>
    <i>
      <x v="2"/>
    </i>
    <i t="grand">
      <x/>
    </i>
  </rowItems>
  <colFields count="1">
    <field x="14"/>
  </colFields>
  <colItems count="2">
    <i>
      <x v="2"/>
    </i>
    <i t="grand">
      <x/>
    </i>
  </colItems>
  <pageFields count="1">
    <pageField fld="7" hier="-1"/>
  </pageFields>
  <dataFields count="1">
    <dataField name="Sum of Quantity" fld="4" baseField="0"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4" count="1" selected="0">
            <x v="2"/>
          </reference>
        </references>
      </pivotArea>
    </chartFormat>
    <chartFormat chart="3" format="3" series="1">
      <pivotArea type="data" outline="0" fieldPosition="0">
        <references count="2">
          <reference field="4294967294" count="1" selected="0">
            <x v="0"/>
          </reference>
          <reference field="14" count="1" selected="0">
            <x v="2"/>
          </reference>
        </references>
      </pivotArea>
    </chartFormat>
    <chartFormat chart="0" format="2" series="1">
      <pivotArea type="data" outline="0" fieldPosition="0">
        <references count="2">
          <reference field="4294967294" count="1" selected="0">
            <x v="0"/>
          </reference>
          <reference field="14" count="1" selected="0">
            <x v="1"/>
          </reference>
        </references>
      </pivotArea>
    </chartFormat>
    <chartFormat chart="3" format="4" series="1">
      <pivotArea type="data" outline="0" fieldPosition="0">
        <references count="2">
          <reference field="4294967294" count="1" selected="0">
            <x v="0"/>
          </reference>
          <reference field="14" count="1" selected="0">
            <x v="1"/>
          </reference>
        </references>
      </pivotArea>
    </chartFormat>
  </chartFormats>
  <pivotTableStyleInfo showRowHeaders="1" showColHeaders="1" showRowStripes="0" showColStripes="0" showLastColumn="1"/>
  <filters count="1">
    <filter fld="1" type="dateBetween" evalOrder="-1" id="165" name="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5420F8-7E26-4F81-8662-4C8E4437FD13}" name="PivotTable3" cacheId="1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D57:F61" firstHeaderRow="1" firstDataRow="2" firstDataCol="1" rowPageCount="1" colPageCount="1"/>
  <pivotFields count="15">
    <pivotField showAll="0"/>
    <pivotField showAll="0">
      <items count="385">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374"/>
        <item m="1" x="375"/>
        <item m="1" x="376"/>
        <item m="1" x="377"/>
        <item m="1" x="378"/>
        <item m="1" x="379"/>
        <item m="1" x="380"/>
        <item m="1" x="381"/>
        <item m="1" x="382"/>
        <item m="1" x="383"/>
        <item x="9"/>
        <item x="0"/>
        <item x="1"/>
        <item x="2"/>
        <item x="3"/>
        <item x="4"/>
        <item x="5"/>
        <item x="6"/>
        <item x="7"/>
        <item x="8"/>
        <item t="default"/>
      </items>
    </pivotField>
    <pivotField showAll="0">
      <items count="361">
        <item x="243"/>
        <item m="1" x="337"/>
        <item x="67"/>
        <item x="126"/>
        <item x="6"/>
        <item x="42"/>
        <item x="189"/>
        <item x="315"/>
        <item x="268"/>
        <item x="169"/>
        <item x="124"/>
        <item x="159"/>
        <item x="38"/>
        <item x="142"/>
        <item x="144"/>
        <item x="251"/>
        <item x="47"/>
        <item x="297"/>
        <item x="298"/>
        <item x="281"/>
        <item x="282"/>
        <item x="254"/>
        <item x="218"/>
        <item x="204"/>
        <item x="306"/>
        <item x="156"/>
        <item x="14"/>
        <item x="55"/>
        <item x="8"/>
        <item x="65"/>
        <item x="291"/>
        <item x="311"/>
        <item x="304"/>
        <item x="312"/>
        <item x="313"/>
        <item x="240"/>
        <item x="117"/>
        <item x="62"/>
        <item x="31"/>
        <item x="70"/>
        <item x="105"/>
        <item x="264"/>
        <item x="193"/>
        <item x="112"/>
        <item x="261"/>
        <item x="323"/>
        <item x="288"/>
        <item x="248"/>
        <item x="263"/>
        <item x="180"/>
        <item x="109"/>
        <item x="190"/>
        <item x="221"/>
        <item x="223"/>
        <item x="308"/>
        <item x="116"/>
        <item x="101"/>
        <item x="164"/>
        <item x="79"/>
        <item x="208"/>
        <item x="90"/>
        <item x="293"/>
        <item x="284"/>
        <item x="211"/>
        <item x="17"/>
        <item x="147"/>
        <item x="25"/>
        <item x="27"/>
        <item x="316"/>
        <item x="273"/>
        <item m="1" x="357"/>
        <item m="1" x="350"/>
        <item x="143"/>
        <item m="1" x="345"/>
        <item x="94"/>
        <item x="182"/>
        <item x="115"/>
        <item x="325"/>
        <item x="168"/>
        <item x="122"/>
        <item x="236"/>
        <item x="41"/>
        <item x="158"/>
        <item x="52"/>
        <item x="23"/>
        <item x="33"/>
        <item x="22"/>
        <item x="34"/>
        <item x="21"/>
        <item x="279"/>
        <item x="202"/>
        <item x="76"/>
        <item x="290"/>
        <item x="214"/>
        <item x="78"/>
        <item x="319"/>
        <item x="220"/>
        <item x="257"/>
        <item x="56"/>
        <item x="73"/>
        <item x="309"/>
        <item x="307"/>
        <item x="310"/>
        <item x="196"/>
        <item x="199"/>
        <item x="184"/>
        <item x="209"/>
        <item x="138"/>
        <item x="104"/>
        <item x="267"/>
        <item x="292"/>
        <item x="210"/>
        <item x="19"/>
        <item x="37"/>
        <item x="198"/>
        <item x="326"/>
        <item x="167"/>
        <item x="232"/>
        <item x="233"/>
        <item x="301"/>
        <item x="46"/>
        <item x="26"/>
        <item x="188"/>
        <item x="61"/>
        <item x="93"/>
        <item x="219"/>
        <item x="234"/>
        <item x="177"/>
        <item x="51"/>
        <item x="275"/>
        <item x="176"/>
        <item x="272"/>
        <item x="229"/>
        <item x="228"/>
        <item x="141"/>
        <item x="140"/>
        <item x="170"/>
        <item x="113"/>
        <item x="97"/>
        <item x="283"/>
        <item x="203"/>
        <item x="107"/>
        <item x="84"/>
        <item x="110"/>
        <item x="68"/>
        <item m="1" x="358"/>
        <item m="1" x="352"/>
        <item m="1" x="331"/>
        <item x="74"/>
        <item x="45"/>
        <item m="1" x="348"/>
        <item x="181"/>
        <item x="36"/>
        <item x="241"/>
        <item x="225"/>
        <item x="165"/>
        <item x="7"/>
        <item x="50"/>
        <item x="48"/>
        <item x="179"/>
        <item x="260"/>
        <item x="69"/>
        <item x="300"/>
        <item x="285"/>
        <item x="20"/>
        <item x="39"/>
        <item x="72"/>
        <item x="99"/>
        <item m="1" x="339"/>
        <item m="1" x="342"/>
        <item m="1" x="335"/>
        <item x="321"/>
        <item x="18"/>
        <item x="195"/>
        <item x="71"/>
        <item x="270"/>
        <item x="148"/>
        <item x="95"/>
        <item x="238"/>
        <item x="237"/>
        <item x="13"/>
        <item m="1" x="329"/>
        <item x="63"/>
        <item m="1" x="354"/>
        <item x="10"/>
        <item x="43"/>
        <item x="247"/>
        <item x="274"/>
        <item x="139"/>
        <item m="1" x="340"/>
        <item x="32"/>
        <item x="114"/>
        <item x="256"/>
        <item x="255"/>
        <item x="217"/>
        <item x="85"/>
        <item x="183"/>
        <item x="103"/>
        <item x="24"/>
        <item x="66"/>
        <item x="4"/>
        <item x="118"/>
        <item x="28"/>
        <item x="0"/>
        <item m="1" x="328"/>
        <item x="259"/>
        <item x="130"/>
        <item x="174"/>
        <item x="80"/>
        <item x="265"/>
        <item x="11"/>
        <item x="249"/>
        <item x="277"/>
        <item x="12"/>
        <item x="303"/>
        <item x="35"/>
        <item x="295"/>
        <item x="205"/>
        <item x="82"/>
        <item x="231"/>
        <item x="302"/>
        <item x="98"/>
        <item x="102"/>
        <item x="1"/>
        <item x="57"/>
        <item x="213"/>
        <item x="212"/>
        <item x="150"/>
        <item x="111"/>
        <item x="289"/>
        <item x="320"/>
        <item x="187"/>
        <item x="266"/>
        <item x="244"/>
        <item x="287"/>
        <item x="253"/>
        <item x="108"/>
        <item x="163"/>
        <item x="216"/>
        <item x="226"/>
        <item x="157"/>
        <item x="88"/>
        <item x="87"/>
        <item x="77"/>
        <item x="75"/>
        <item x="86"/>
        <item x="201"/>
        <item x="59"/>
        <item x="58"/>
        <item m="1" x="355"/>
        <item x="173"/>
        <item x="192"/>
        <item x="191"/>
        <item x="200"/>
        <item x="136"/>
        <item x="49"/>
        <item x="314"/>
        <item x="318"/>
        <item x="269"/>
        <item x="246"/>
        <item x="81"/>
        <item x="161"/>
        <item x="185"/>
        <item x="30"/>
        <item x="166"/>
        <item x="280"/>
        <item x="250"/>
        <item x="197"/>
        <item x="9"/>
        <item x="96"/>
        <item m="1" x="359"/>
        <item m="1" x="330"/>
        <item x="123"/>
        <item x="92"/>
        <item x="152"/>
        <item x="151"/>
        <item x="278"/>
        <item x="171"/>
        <item x="155"/>
        <item x="276"/>
        <item x="262"/>
        <item x="129"/>
        <item x="60"/>
        <item x="207"/>
        <item x="178"/>
        <item x="322"/>
        <item x="64"/>
        <item x="230"/>
        <item x="317"/>
        <item x="137"/>
        <item x="175"/>
        <item x="153"/>
        <item x="242"/>
        <item x="160"/>
        <item x="134"/>
        <item x="206"/>
        <item x="224"/>
        <item x="299"/>
        <item m="1" x="344"/>
        <item m="1" x="343"/>
        <item m="1" x="341"/>
        <item x="194"/>
        <item m="1" x="347"/>
        <item x="135"/>
        <item m="1" x="334"/>
        <item m="1" x="349"/>
        <item m="1" x="346"/>
        <item m="1" x="336"/>
        <item x="120"/>
        <item x="149"/>
        <item m="1" x="338"/>
        <item m="1" x="333"/>
        <item m="1" x="353"/>
        <item x="131"/>
        <item m="1" x="351"/>
        <item m="1" x="356"/>
        <item x="5"/>
        <item x="40"/>
        <item x="258"/>
        <item x="89"/>
        <item m="1" x="332"/>
        <item x="121"/>
        <item x="222"/>
        <item x="239"/>
        <item x="100"/>
        <item x="127"/>
        <item x="2"/>
        <item x="119"/>
        <item x="133"/>
        <item x="3"/>
        <item x="44"/>
        <item x="227"/>
        <item x="294"/>
        <item x="132"/>
        <item x="172"/>
        <item x="305"/>
        <item x="271"/>
        <item x="252"/>
        <item x="145"/>
        <item x="146"/>
        <item x="83"/>
        <item x="186"/>
        <item x="286"/>
        <item x="106"/>
        <item x="91"/>
        <item x="324"/>
        <item x="16"/>
        <item x="29"/>
        <item x="162"/>
        <item x="53"/>
        <item x="154"/>
        <item x="15"/>
        <item x="54"/>
        <item x="296"/>
        <item x="245"/>
        <item x="125"/>
        <item x="215"/>
        <item x="128"/>
        <item x="235"/>
        <item x="327"/>
        <item t="default"/>
      </items>
    </pivotField>
    <pivotField showAll="0">
      <items count="18">
        <item x="6"/>
        <item x="0"/>
        <item x="9"/>
        <item x="8"/>
        <item x="1"/>
        <item x="12"/>
        <item x="10"/>
        <item x="2"/>
        <item x="11"/>
        <item x="7"/>
        <item x="3"/>
        <item x="15"/>
        <item x="13"/>
        <item x="14"/>
        <item x="5"/>
        <item x="4"/>
        <item x="16"/>
        <item t="default"/>
      </items>
    </pivotField>
    <pivotField showAll="0"/>
    <pivotField dataField="1" showAll="0"/>
    <pivotField showAll="0"/>
    <pivotField axis="axisPage" showAll="0">
      <items count="17">
        <item x="11"/>
        <item x="7"/>
        <item x="3"/>
        <item x="13"/>
        <item x="1"/>
        <item x="15"/>
        <item x="14"/>
        <item x="2"/>
        <item x="8"/>
        <item x="9"/>
        <item x="12"/>
        <item x="10"/>
        <item x="4"/>
        <item x="5"/>
        <item x="6"/>
        <item x="0"/>
        <item t="default"/>
      </items>
    </pivotField>
    <pivotField showAll="0"/>
    <pivotField showAll="0"/>
    <pivotField showAll="0"/>
    <pivotField showAll="0"/>
    <pivotField axis="axisRow" showAll="0">
      <items count="15">
        <item sd="0" x="0"/>
        <item x="1"/>
        <item x="2"/>
        <item sd="0" x="3"/>
        <item sd="0" x="4"/>
        <item sd="0" x="5"/>
        <item sd="0" x="6"/>
        <item sd="0" x="7"/>
        <item sd="0" x="8"/>
        <item sd="0" x="9"/>
        <item sd="0" x="10"/>
        <item sd="0" x="11"/>
        <item sd="0" x="12"/>
        <item sd="0" x="13"/>
        <item t="default"/>
      </items>
    </pivotField>
    <pivotField showAll="0">
      <items count="7">
        <item x="0"/>
        <item x="1"/>
        <item x="2"/>
        <item x="3"/>
        <item x="4"/>
        <item x="5"/>
        <item t="default"/>
      </items>
    </pivotField>
    <pivotField axis="axisCol" showAll="0">
      <items count="5">
        <item h="1" x="0"/>
        <item x="1"/>
        <item x="2"/>
        <item h="1" x="3"/>
        <item t="default"/>
      </items>
    </pivotField>
  </pivotFields>
  <rowFields count="1">
    <field x="12"/>
  </rowFields>
  <rowItems count="3">
    <i>
      <x v="1"/>
    </i>
    <i>
      <x v="2"/>
    </i>
    <i t="grand">
      <x/>
    </i>
  </rowItems>
  <colFields count="1">
    <field x="14"/>
  </colFields>
  <colItems count="2">
    <i>
      <x v="2"/>
    </i>
    <i t="grand">
      <x/>
    </i>
  </colItems>
  <pageFields count="1">
    <pageField fld="7" hier="-1"/>
  </pageFields>
  <dataFields count="1">
    <dataField name="Sum of Amount Paid" fld="5" baseField="0"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3" format="3" series="1">
      <pivotArea type="data" outline="0" fieldPosition="0">
        <references count="2">
          <reference field="4294967294" count="1" selected="0">
            <x v="0"/>
          </reference>
          <reference field="14" count="1" selected="0">
            <x v="1"/>
          </reference>
        </references>
      </pivotArea>
    </chartFormat>
    <chartFormat chart="3" format="4" series="1">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filters count="1">
    <filter fld="1" type="dateBetween" evalOrder="-1" id="165" name="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3CC3E4-C225-4CA7-BEE3-B0605C4CA344}" name="PivotTable4"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76:F80" firstHeaderRow="1" firstDataRow="2" firstDataCol="1"/>
  <pivotFields count="26">
    <pivotField showAll="0">
      <items count="1082">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x="8"/>
        <item x="0"/>
        <item x="1"/>
        <item x="2"/>
        <item x="3"/>
        <item x="4"/>
        <item x="5"/>
        <item x="6"/>
        <item x="7"/>
        <item t="default"/>
      </items>
    </pivotField>
    <pivotField showAll="0"/>
    <pivotField showAll="0">
      <items count="10">
        <item x="7"/>
        <item x="6"/>
        <item x="5"/>
        <item x="0"/>
        <item x="4"/>
        <item x="3"/>
        <item x="2"/>
        <item x="1"/>
        <item x="8"/>
        <item t="default"/>
      </items>
    </pivotField>
    <pivotField showAll="0">
      <items count="6">
        <item x="4"/>
        <item x="1"/>
        <item x="3"/>
        <item x="2"/>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axis="axisCol" showAll="0">
      <items count="5">
        <item h="1" sd="0" x="0"/>
        <item h="1" sd="0" x="1"/>
        <item sd="0" x="2"/>
        <item h="1" x="3"/>
        <item t="default"/>
      </items>
    </pivotField>
  </pivotFields>
  <rowFields count="1">
    <field x="23"/>
  </rowFields>
  <rowItems count="3">
    <i>
      <x v="1"/>
    </i>
    <i>
      <x v="2"/>
    </i>
    <i t="grand">
      <x/>
    </i>
  </rowItems>
  <colFields count="1">
    <field x="25"/>
  </colFields>
  <colItems count="2">
    <i>
      <x v="2"/>
    </i>
    <i t="grand">
      <x/>
    </i>
  </colItems>
  <dataFields count="1">
    <dataField name="Sum of Amount Paid" fld="13" baseField="0" baseItem="0"/>
  </dataFields>
  <chartFormats count="6">
    <chartFormat chart="0" format="0" series="1">
      <pivotArea type="data" outline="0" fieldPosition="0">
        <references count="2">
          <reference field="4294967294" count="1" selected="0">
            <x v="0"/>
          </reference>
          <reference field="25" count="1" selected="0">
            <x v="0"/>
          </reference>
        </references>
      </pivotArea>
    </chartFormat>
    <chartFormat chart="0" format="1" series="1">
      <pivotArea type="data" outline="0" fieldPosition="0">
        <references count="2">
          <reference field="4294967294" count="1" selected="0">
            <x v="0"/>
          </reference>
          <reference field="25" count="1" selected="0">
            <x v="1"/>
          </reference>
        </references>
      </pivotArea>
    </chartFormat>
    <chartFormat chart="0" format="2" series="1">
      <pivotArea type="data" outline="0" fieldPosition="0">
        <references count="2">
          <reference field="4294967294" count="1" selected="0">
            <x v="0"/>
          </reference>
          <reference field="25" count="1" selected="0">
            <x v="2"/>
          </reference>
        </references>
      </pivotArea>
    </chartFormat>
    <chartFormat chart="3" format="5" series="1">
      <pivotArea type="data" outline="0" fieldPosition="0">
        <references count="2">
          <reference field="4294967294" count="1" selected="0">
            <x v="0"/>
          </reference>
          <reference field="25" count="1" selected="0">
            <x v="1"/>
          </reference>
        </references>
      </pivotArea>
    </chartFormat>
    <chartFormat chart="3" format="6" series="1">
      <pivotArea type="data" outline="0" fieldPosition="0">
        <references count="2">
          <reference field="4294967294" count="1" selected="0">
            <x v="0"/>
          </reference>
          <reference field="25" count="1" selected="0">
            <x v="2"/>
          </reference>
        </references>
      </pivotArea>
    </chartFormat>
    <chartFormat chart="3" format="7" series="1">
      <pivotArea type="data" outline="0" fieldPosition="0">
        <references count="2">
          <reference field="4294967294" count="1" selected="0">
            <x v="0"/>
          </reference>
          <reference field="2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FB6F5AC-D106-42B3-8B92-F3AE2BEFDF12}" name="PivotTable1"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7" firstHeaderRow="1" firstDataRow="2" firstDataCol="1"/>
  <pivotFields count="26">
    <pivotField showAll="0">
      <items count="1082">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x="8"/>
        <item x="0"/>
        <item x="1"/>
        <item x="2"/>
        <item x="3"/>
        <item x="4"/>
        <item x="5"/>
        <item x="6"/>
        <item x="7"/>
        <item t="default"/>
      </items>
    </pivotField>
    <pivotField showAll="0"/>
    <pivotField showAll="0">
      <items count="10">
        <item x="7"/>
        <item x="6"/>
        <item x="5"/>
        <item x="0"/>
        <item x="4"/>
        <item x="3"/>
        <item x="2"/>
        <item x="1"/>
        <item x="8"/>
        <item t="default"/>
      </items>
    </pivotField>
    <pivotField showAll="0">
      <items count="6">
        <item x="4"/>
        <item x="1"/>
        <item x="3"/>
        <item x="2"/>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axis="axisCol" showAll="0">
      <items count="5">
        <item h="1" sd="0" x="0"/>
        <item h="1" sd="0" x="1"/>
        <item sd="0" x="2"/>
        <item h="1" x="3"/>
        <item t="default"/>
      </items>
    </pivotField>
  </pivotFields>
  <rowFields count="1">
    <field x="23"/>
  </rowFields>
  <rowItems count="3">
    <i>
      <x v="1"/>
    </i>
    <i>
      <x v="2"/>
    </i>
    <i t="grand">
      <x/>
    </i>
  </rowItems>
  <colFields count="1">
    <field x="25"/>
  </colFields>
  <colItems count="2">
    <i>
      <x v="2"/>
    </i>
    <i t="grand">
      <x/>
    </i>
  </colItems>
  <dataFields count="1">
    <dataField name="Sum of Amount Paid" fld="13" baseField="0" baseItem="0"/>
  </dataFields>
  <chartFormats count="8">
    <chartFormat chart="0" format="0" series="1">
      <pivotArea type="data" outline="0" fieldPosition="0">
        <references count="2">
          <reference field="4294967294" count="1" selected="0">
            <x v="0"/>
          </reference>
          <reference field="25" count="1" selected="0">
            <x v="0"/>
          </reference>
        </references>
      </pivotArea>
    </chartFormat>
    <chartFormat chart="0" format="1" series="1">
      <pivotArea type="data" outline="0" fieldPosition="0">
        <references count="2">
          <reference field="4294967294" count="1" selected="0">
            <x v="0"/>
          </reference>
          <reference field="25" count="1" selected="0">
            <x v="1"/>
          </reference>
        </references>
      </pivotArea>
    </chartFormat>
    <chartFormat chart="0" format="2" series="1">
      <pivotArea type="data" outline="0" fieldPosition="0">
        <references count="2">
          <reference field="4294967294" count="1" selected="0">
            <x v="0"/>
          </reference>
          <reference field="25" count="1" selected="0">
            <x v="2"/>
          </reference>
        </references>
      </pivotArea>
    </chartFormat>
    <chartFormat chart="3" format="5" series="1">
      <pivotArea type="data" outline="0" fieldPosition="0">
        <references count="2">
          <reference field="4294967294" count="1" selected="0">
            <x v="0"/>
          </reference>
          <reference field="25" count="1" selected="0">
            <x v="1"/>
          </reference>
        </references>
      </pivotArea>
    </chartFormat>
    <chartFormat chart="3" format="6" series="1">
      <pivotArea type="data" outline="0" fieldPosition="0">
        <references count="2">
          <reference field="4294967294" count="1" selected="0">
            <x v="0"/>
          </reference>
          <reference field="25" count="1" selected="0">
            <x v="2"/>
          </reference>
        </references>
      </pivotArea>
    </chartFormat>
    <chartFormat chart="3" format="7" series="1">
      <pivotArea type="data" outline="0" fieldPosition="0">
        <references count="2">
          <reference field="4294967294" count="1" selected="0">
            <x v="0"/>
          </reference>
          <reference field="25" count="1" selected="0">
            <x v="0"/>
          </reference>
        </references>
      </pivotArea>
    </chartFormat>
    <chartFormat chart="0" format="3"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EB4D55C-E0B3-4FB5-9E98-37F54954081E}" name="PivotTable1"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F13" firstHeaderRow="1" firstDataRow="2" firstDataCol="1"/>
  <pivotFields count="26">
    <pivotField showAll="0">
      <items count="1082">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x="8"/>
        <item x="0"/>
        <item x="1"/>
        <item x="2"/>
        <item x="3"/>
        <item x="4"/>
        <item x="5"/>
        <item x="6"/>
        <item x="7"/>
        <item t="default"/>
      </items>
    </pivotField>
    <pivotField showAll="0"/>
    <pivotField axis="axisRow" showAll="0" sortType="descending">
      <items count="10">
        <item x="7"/>
        <item x="6"/>
        <item x="5"/>
        <item x="0"/>
        <item x="4"/>
        <item x="3"/>
        <item x="2"/>
        <item x="1"/>
        <item x="8"/>
        <item t="default"/>
      </items>
      <autoSortScope>
        <pivotArea dataOnly="0" outline="0" fieldPosition="0">
          <references count="1">
            <reference field="4294967294" count="1" selected="0">
              <x v="0"/>
            </reference>
          </references>
        </pivotArea>
      </autoSortScope>
    </pivotField>
    <pivotField axis="axisCol" showAll="0">
      <items count="6">
        <item x="4"/>
        <item x="1"/>
        <item x="3"/>
        <item x="2"/>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multipleItemSelectionAllowed="1" showAll="0">
      <items count="5">
        <item h="1" sd="0" x="0"/>
        <item h="1" x="1"/>
        <item x="2"/>
        <item h="1" x="3"/>
        <item t="default"/>
      </items>
    </pivotField>
  </pivotFields>
  <rowFields count="1">
    <field x="2"/>
  </rowFields>
  <rowItems count="8">
    <i>
      <x v="7"/>
    </i>
    <i>
      <x v="3"/>
    </i>
    <i>
      <x v="5"/>
    </i>
    <i>
      <x v="2"/>
    </i>
    <i>
      <x v="6"/>
    </i>
    <i>
      <x v="4"/>
    </i>
    <i>
      <x v="1"/>
    </i>
    <i t="grand">
      <x/>
    </i>
  </rowItems>
  <colFields count="1">
    <field x="3"/>
  </colFields>
  <colItems count="5">
    <i>
      <x v="1"/>
    </i>
    <i>
      <x v="2"/>
    </i>
    <i>
      <x v="3"/>
    </i>
    <i>
      <x v="4"/>
    </i>
    <i t="grand">
      <x/>
    </i>
  </colItems>
  <dataFields count="1">
    <dataField name="Sum of Amount Paid" fld="13" baseField="0" baseItem="0"/>
  </dataFields>
  <chartFormats count="11">
    <chartFormat chart="0" format="9" series="1">
      <pivotArea type="data" outline="0" fieldPosition="0">
        <references count="1">
          <reference field="4294967294" count="1" selected="0">
            <x v="0"/>
          </reference>
        </references>
      </pivotArea>
    </chartFormat>
    <chartFormat chart="3" format="16" series="1">
      <pivotArea type="data" outline="0" fieldPosition="0">
        <references count="1">
          <reference field="4294967294" count="1" selected="0">
            <x v="0"/>
          </reference>
        </references>
      </pivotArea>
    </chartFormat>
    <chartFormat chart="0" format="19" series="1">
      <pivotArea type="data" outline="0" fieldPosition="0">
        <references count="2">
          <reference field="4294967294" count="1" selected="0">
            <x v="0"/>
          </reference>
          <reference field="3" count="1" selected="0">
            <x v="4"/>
          </reference>
        </references>
      </pivotArea>
    </chartFormat>
    <chartFormat chart="3" format="24" series="1">
      <pivotArea type="data" outline="0" fieldPosition="0">
        <references count="2">
          <reference field="4294967294" count="1" selected="0">
            <x v="0"/>
          </reference>
          <reference field="3" count="1" selected="0">
            <x v="4"/>
          </reference>
        </references>
      </pivotArea>
    </chartFormat>
    <chartFormat chart="0" format="20" series="1">
      <pivotArea type="data" outline="0" fieldPosition="0">
        <references count="2">
          <reference field="4294967294" count="1" selected="0">
            <x v="0"/>
          </reference>
          <reference field="3" count="1" selected="0">
            <x v="1"/>
          </reference>
        </references>
      </pivotArea>
    </chartFormat>
    <chartFormat chart="0" format="21" series="1">
      <pivotArea type="data" outline="0" fieldPosition="0">
        <references count="2">
          <reference field="4294967294" count="1" selected="0">
            <x v="0"/>
          </reference>
          <reference field="3" count="1" selected="0">
            <x v="3"/>
          </reference>
        </references>
      </pivotArea>
    </chartFormat>
    <chartFormat chart="3" format="25" series="1">
      <pivotArea type="data" outline="0" fieldPosition="0">
        <references count="2">
          <reference field="4294967294" count="1" selected="0">
            <x v="0"/>
          </reference>
          <reference field="3" count="1" selected="0">
            <x v="1"/>
          </reference>
        </references>
      </pivotArea>
    </chartFormat>
    <chartFormat chart="3" format="26" series="1">
      <pivotArea type="data" outline="0" fieldPosition="0">
        <references count="2">
          <reference field="4294967294" count="1" selected="0">
            <x v="0"/>
          </reference>
          <reference field="3" count="1" selected="0">
            <x v="3"/>
          </reference>
        </references>
      </pivotArea>
    </chartFormat>
    <chartFormat chart="0" format="22" series="1">
      <pivotArea type="data" outline="0" fieldPosition="0">
        <references count="2">
          <reference field="4294967294" count="1" selected="0">
            <x v="0"/>
          </reference>
          <reference field="3" count="1" selected="0">
            <x v="2"/>
          </reference>
        </references>
      </pivotArea>
    </chartFormat>
    <chartFormat chart="3" format="27" series="1">
      <pivotArea type="data" outline="0" fieldPosition="0">
        <references count="2">
          <reference field="4294967294" count="1" selected="0">
            <x v="0"/>
          </reference>
          <reference field="3" count="1" selected="0">
            <x v="2"/>
          </reference>
        </references>
      </pivotArea>
    </chartFormat>
    <chartFormat chart="3" format="28"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A368607-95F0-4F32-BE4E-D54188EFB49B}" name="PivotTable2"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8:I24" firstHeaderRow="1" firstDataRow="2" firstDataCol="1"/>
  <pivotFields count="26">
    <pivotField showAll="0">
      <items count="1082">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x="8"/>
        <item x="0"/>
        <item x="1"/>
        <item x="2"/>
        <item x="3"/>
        <item x="4"/>
        <item x="5"/>
        <item x="6"/>
        <item x="7"/>
        <item t="default"/>
      </items>
    </pivotField>
    <pivotField showAll="0"/>
    <pivotField axis="axisCol" multipleItemSelectionAllowed="1" showAll="0" sortType="descending">
      <items count="10">
        <item x="7"/>
        <item x="6"/>
        <item x="5"/>
        <item x="0"/>
        <item x="4"/>
        <item x="3"/>
        <item x="2"/>
        <item x="1"/>
        <item x="8"/>
        <item t="default"/>
      </items>
      <autoSortScope>
        <pivotArea dataOnly="0" outline="0" fieldPosition="0">
          <references count="1">
            <reference field="4294967294" count="1" selected="0">
              <x v="0"/>
            </reference>
          </references>
        </pivotArea>
      </autoSortScope>
    </pivotField>
    <pivotField axis="axisRow" showAll="0">
      <items count="6">
        <item x="4"/>
        <item x="1"/>
        <item x="3"/>
        <item x="2"/>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multipleItemSelectionAllowed="1" showAll="0">
      <items count="5">
        <item h="1" sd="0" x="0"/>
        <item h="1" x="1"/>
        <item x="2"/>
        <item h="1" x="3"/>
        <item t="default"/>
      </items>
    </pivotField>
  </pivotFields>
  <rowFields count="1">
    <field x="3"/>
  </rowFields>
  <rowItems count="5">
    <i>
      <x v="1"/>
    </i>
    <i>
      <x v="2"/>
    </i>
    <i>
      <x v="3"/>
    </i>
    <i>
      <x v="4"/>
    </i>
    <i t="grand">
      <x/>
    </i>
  </rowItems>
  <colFields count="1">
    <field x="2"/>
  </colFields>
  <colItems count="8">
    <i>
      <x v="7"/>
    </i>
    <i>
      <x v="3"/>
    </i>
    <i>
      <x v="5"/>
    </i>
    <i>
      <x v="2"/>
    </i>
    <i>
      <x v="6"/>
    </i>
    <i>
      <x v="4"/>
    </i>
    <i>
      <x v="1"/>
    </i>
    <i t="grand">
      <x/>
    </i>
  </colItems>
  <dataFields count="1">
    <dataField name="Sum of Amount Paid" fld="13" baseField="0" baseItem="0"/>
  </dataFields>
  <chartFormats count="11">
    <chartFormat chart="0" format="9" series="1">
      <pivotArea type="data" outline="0" fieldPosition="0">
        <references count="1">
          <reference field="4294967294" count="1" selected="0">
            <x v="0"/>
          </reference>
        </references>
      </pivotArea>
    </chartFormat>
    <chartFormat chart="2" format="0" series="1">
      <pivotArea type="data" outline="0" fieldPosition="0">
        <references count="2">
          <reference field="4294967294" count="1" selected="0">
            <x v="0"/>
          </reference>
          <reference field="2" count="1" selected="0">
            <x v="5"/>
          </reference>
        </references>
      </pivotArea>
    </chartFormat>
    <chartFormat chart="2" format="1" series="1">
      <pivotArea type="data" outline="0" fieldPosition="0">
        <references count="2">
          <reference field="4294967294" count="1" selected="0">
            <x v="0"/>
          </reference>
          <reference field="2" count="1" selected="0">
            <x v="7"/>
          </reference>
        </references>
      </pivotArea>
    </chartFormat>
    <chartFormat chart="2" format="2" series="1">
      <pivotArea type="data" outline="0" fieldPosition="0">
        <references count="2">
          <reference field="4294967294" count="1" selected="0">
            <x v="0"/>
          </reference>
          <reference field="2" count="1" selected="0">
            <x v="4"/>
          </reference>
        </references>
      </pivotArea>
    </chartFormat>
    <chartFormat chart="2" format="3" series="1">
      <pivotArea type="data" outline="0" fieldPosition="0">
        <references count="2">
          <reference field="4294967294" count="1" selected="0">
            <x v="0"/>
          </reference>
          <reference field="2" count="1" selected="0">
            <x v="6"/>
          </reference>
        </references>
      </pivotArea>
    </chartFormat>
    <chartFormat chart="2" format="4" series="1">
      <pivotArea type="data" outline="0" fieldPosition="0">
        <references count="2">
          <reference field="4294967294" count="1" selected="0">
            <x v="0"/>
          </reference>
          <reference field="2" count="1" selected="0">
            <x v="1"/>
          </reference>
        </references>
      </pivotArea>
    </chartFormat>
    <chartFormat chart="2" format="5" series="1">
      <pivotArea type="data" outline="0" fieldPosition="0">
        <references count="2">
          <reference field="4294967294" count="1" selected="0">
            <x v="0"/>
          </reference>
          <reference field="2" count="1" selected="0">
            <x v="0"/>
          </reference>
        </references>
      </pivotArea>
    </chartFormat>
    <chartFormat chart="2" format="6" series="1">
      <pivotArea type="data" outline="0" fieldPosition="0">
        <references count="2">
          <reference field="4294967294" count="1" selected="0">
            <x v="0"/>
          </reference>
          <reference field="2" count="1" selected="0">
            <x v="8"/>
          </reference>
        </references>
      </pivotArea>
    </chartFormat>
    <chartFormat chart="2" format="7" series="1">
      <pivotArea type="data" outline="0" fieldPosition="0">
        <references count="2">
          <reference field="4294967294" count="1" selected="0">
            <x v="0"/>
          </reference>
          <reference field="2" count="1" selected="0">
            <x v="3"/>
          </reference>
        </references>
      </pivotArea>
    </chartFormat>
    <chartFormat chart="2" format="8" series="1">
      <pivotArea type="data" outline="0" fieldPosition="0">
        <references count="2">
          <reference field="4294967294" count="1" selected="0">
            <x v="0"/>
          </reference>
          <reference field="2" count="1" selected="0">
            <x v="2"/>
          </reference>
        </references>
      </pivotArea>
    </chartFormat>
    <chartFormat chart="2"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A7D2BD7-966F-444E-BD1C-EB72E15A74F1}" name="PivotTable1"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C13" firstHeaderRow="1" firstDataRow="2" firstDataCol="1"/>
  <pivotFields count="26">
    <pivotField showAll="0">
      <items count="1082">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x="8"/>
        <item x="0"/>
        <item x="1"/>
        <item x="2"/>
        <item x="3"/>
        <item x="4"/>
        <item x="5"/>
        <item x="6"/>
        <item x="7"/>
        <item t="default"/>
      </items>
    </pivotField>
    <pivotField showAll="0"/>
    <pivotField showAll="0">
      <items count="10">
        <item x="7"/>
        <item x="6"/>
        <item x="5"/>
        <item x="0"/>
        <item x="4"/>
        <item x="3"/>
        <item x="2"/>
        <item x="1"/>
        <item x="8"/>
        <item t="default"/>
      </items>
    </pivotField>
    <pivotField showAll="0"/>
    <pivotField axis="axisRow" showAll="0">
      <items count="10">
        <item x="4"/>
        <item x="7"/>
        <item x="0"/>
        <item x="3"/>
        <item x="5"/>
        <item x="8"/>
        <item x="2"/>
        <item h="1" x="1"/>
        <item x="6"/>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Col" showAll="0">
      <items count="5">
        <item h="1" x="0"/>
        <item h="1" x="1"/>
        <item x="2"/>
        <item h="1" x="3"/>
        <item t="default"/>
      </items>
    </pivotField>
  </pivotFields>
  <rowFields count="1">
    <field x="4"/>
  </rowFields>
  <rowItems count="8">
    <i>
      <x/>
    </i>
    <i>
      <x v="1"/>
    </i>
    <i>
      <x v="2"/>
    </i>
    <i>
      <x v="3"/>
    </i>
    <i>
      <x v="4"/>
    </i>
    <i>
      <x v="6"/>
    </i>
    <i>
      <x v="8"/>
    </i>
    <i t="grand">
      <x/>
    </i>
  </rowItems>
  <colFields count="1">
    <field x="25"/>
  </colFields>
  <colItems count="2">
    <i>
      <x v="2"/>
    </i>
    <i t="grand">
      <x/>
    </i>
  </colItems>
  <dataFields count="1">
    <dataField name="Sum of Amount Paid" fld="13" baseField="0" baseItem="0"/>
  </dataFields>
  <chartFormats count="7">
    <chartFormat chart="0" format="5" series="1">
      <pivotArea type="data" outline="0" fieldPosition="0">
        <references count="2">
          <reference field="4294967294" count="1" selected="0">
            <x v="0"/>
          </reference>
          <reference field="25" count="1" selected="0">
            <x v="0"/>
          </reference>
        </references>
      </pivotArea>
    </chartFormat>
    <chartFormat chart="0" format="6" series="1">
      <pivotArea type="data" outline="0" fieldPosition="0">
        <references count="2">
          <reference field="4294967294" count="1" selected="0">
            <x v="0"/>
          </reference>
          <reference field="25" count="1" selected="0">
            <x v="1"/>
          </reference>
        </references>
      </pivotArea>
    </chartFormat>
    <chartFormat chart="0" format="7" series="1">
      <pivotArea type="data" outline="0" fieldPosition="0">
        <references count="2">
          <reference field="4294967294" count="1" selected="0">
            <x v="0"/>
          </reference>
          <reference field="25" count="1" selected="0">
            <x v="2"/>
          </reference>
        </references>
      </pivotArea>
    </chartFormat>
    <chartFormat chart="3" format="21" series="1">
      <pivotArea type="data" outline="0" fieldPosition="0">
        <references count="2">
          <reference field="4294967294" count="1" selected="0">
            <x v="0"/>
          </reference>
          <reference field="25" count="1" selected="0">
            <x v="1"/>
          </reference>
        </references>
      </pivotArea>
    </chartFormat>
    <chartFormat chart="3" format="22" series="1">
      <pivotArea type="data" outline="0" fieldPosition="0">
        <references count="2">
          <reference field="4294967294" count="1" selected="0">
            <x v="0"/>
          </reference>
          <reference field="25" count="1" selected="0">
            <x v="2"/>
          </reference>
        </references>
      </pivotArea>
    </chartFormat>
    <chartFormat chart="3" format="23" series="1">
      <pivotArea type="data" outline="0" fieldPosition="0">
        <references count="1">
          <reference field="4294967294" count="1" selected="0">
            <x v="0"/>
          </reference>
        </references>
      </pivotArea>
    </chartFormat>
    <chartFormat chart="0"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36EA5C9E-44E6-4B47-AB45-6A9BDE54D232}" sourceName="Customer Name">
  <pivotTables>
    <pivotTable tabId="27" name="PivotTable2"/>
    <pivotTable tabId="30" name="PivotTable2"/>
    <pivotTable tabId="29" name="PivotTable2"/>
    <pivotTable tabId="28" name="PivotTable2"/>
    <pivotTable tabId="25" name="PivotTable3"/>
    <pivotTable tabId="27" name="PivotTable1"/>
  </pivotTables>
  <data>
    <tabular pivotCacheId="1442388433">
      <items count="360">
        <i x="67" s="1"/>
        <i x="6" s="1"/>
        <i x="42" s="1"/>
        <i x="38" s="1"/>
        <i x="47" s="1"/>
        <i x="14" s="1"/>
        <i x="55" s="1"/>
        <i x="8" s="1"/>
        <i x="65" s="1"/>
        <i x="62" s="1"/>
        <i x="31" s="1"/>
        <i x="70" s="1"/>
        <i x="79" s="1"/>
        <i x="17" s="1"/>
        <i x="25" s="1"/>
        <i x="27" s="1"/>
        <i x="41" s="1"/>
        <i x="52" s="1"/>
        <i x="23" s="1"/>
        <i x="33" s="1"/>
        <i x="22" s="1"/>
        <i x="34" s="1"/>
        <i x="21" s="1"/>
        <i x="76" s="1"/>
        <i x="78" s="1"/>
        <i x="56" s="1"/>
        <i x="73" s="1"/>
        <i x="19" s="1"/>
        <i x="37" s="1"/>
        <i x="46" s="1"/>
        <i x="26" s="1"/>
        <i x="61" s="1"/>
        <i x="51" s="1"/>
        <i x="68" s="1"/>
        <i x="74" s="1"/>
        <i x="45" s="1"/>
        <i x="36" s="1"/>
        <i x="7" s="1"/>
        <i x="50" s="1"/>
        <i x="48" s="1"/>
        <i x="69" s="1"/>
        <i x="20" s="1"/>
        <i x="39" s="1"/>
        <i x="72" s="1"/>
        <i x="18" s="1"/>
        <i x="71" s="1"/>
        <i x="13" s="1"/>
        <i x="63" s="1"/>
        <i x="10" s="1"/>
        <i x="43" s="1"/>
        <i x="32" s="1"/>
        <i x="24" s="1"/>
        <i x="66" s="1"/>
        <i x="4" s="1"/>
        <i x="28" s="1"/>
        <i x="0" s="1"/>
        <i x="11" s="1"/>
        <i x="12" s="1"/>
        <i x="35" s="1"/>
        <i x="1" s="1"/>
        <i x="57" s="1"/>
        <i x="77" s="1"/>
        <i x="75" s="1"/>
        <i x="59" s="1"/>
        <i x="58" s="1"/>
        <i x="49" s="1"/>
        <i x="30" s="1"/>
        <i x="9" s="1"/>
        <i x="60" s="1"/>
        <i x="64" s="1"/>
        <i x="5" s="1"/>
        <i x="40" s="1"/>
        <i x="2" s="1"/>
        <i x="3" s="1"/>
        <i x="44" s="1"/>
        <i x="16" s="1"/>
        <i x="29" s="1"/>
        <i x="53" s="1"/>
        <i x="15" s="1"/>
        <i x="54" s="1"/>
        <i x="243" s="1" nd="1"/>
        <i x="337" s="1" nd="1"/>
        <i x="126" s="1" nd="1"/>
        <i x="189" s="1" nd="1"/>
        <i x="315" s="1" nd="1"/>
        <i x="268" s="1" nd="1"/>
        <i x="169" s="1" nd="1"/>
        <i x="124" s="1" nd="1"/>
        <i x="159" s="1" nd="1"/>
        <i x="142" s="1" nd="1"/>
        <i x="144" s="1" nd="1"/>
        <i x="251" s="1" nd="1"/>
        <i x="297" s="1" nd="1"/>
        <i x="298" s="1" nd="1"/>
        <i x="281" s="1" nd="1"/>
        <i x="282" s="1" nd="1"/>
        <i x="254" s="1" nd="1"/>
        <i x="218" s="1" nd="1"/>
        <i x="204" s="1" nd="1"/>
        <i x="306" s="1" nd="1"/>
        <i x="156" s="1" nd="1"/>
        <i x="291" s="1" nd="1"/>
        <i x="311" s="1" nd="1"/>
        <i x="304" s="1" nd="1"/>
        <i x="312" s="1" nd="1"/>
        <i x="313" s="1" nd="1"/>
        <i x="240" s="1" nd="1"/>
        <i x="117" s="1" nd="1"/>
        <i x="105" s="1" nd="1"/>
        <i x="264" s="1" nd="1"/>
        <i x="193" s="1" nd="1"/>
        <i x="112" s="1" nd="1"/>
        <i x="261" s="1" nd="1"/>
        <i x="323" s="1" nd="1"/>
        <i x="288" s="1" nd="1"/>
        <i x="248" s="1" nd="1"/>
        <i x="263" s="1" nd="1"/>
        <i x="180" s="1" nd="1"/>
        <i x="109" s="1" nd="1"/>
        <i x="190" s="1" nd="1"/>
        <i x="221" s="1" nd="1"/>
        <i x="223" s="1" nd="1"/>
        <i x="308" s="1" nd="1"/>
        <i x="116" s="1" nd="1"/>
        <i x="101" s="1" nd="1"/>
        <i x="164" s="1" nd="1"/>
        <i x="208" s="1" nd="1"/>
        <i x="90" s="1" nd="1"/>
        <i x="293" s="1" nd="1"/>
        <i x="284" s="1" nd="1"/>
        <i x="211" s="1" nd="1"/>
        <i x="147" s="1" nd="1"/>
        <i x="316" s="1" nd="1"/>
        <i x="273" s="1" nd="1"/>
        <i x="357" s="1" nd="1"/>
        <i x="350" s="1" nd="1"/>
        <i x="143" s="1" nd="1"/>
        <i x="345" s="1" nd="1"/>
        <i x="94" s="1" nd="1"/>
        <i x="182" s="1" nd="1"/>
        <i x="115" s="1" nd="1"/>
        <i x="325" s="1" nd="1"/>
        <i x="168" s="1" nd="1"/>
        <i x="122" s="1" nd="1"/>
        <i x="236" s="1" nd="1"/>
        <i x="158" s="1" nd="1"/>
        <i x="279" s="1" nd="1"/>
        <i x="202" s="1" nd="1"/>
        <i x="290" s="1" nd="1"/>
        <i x="214" s="1" nd="1"/>
        <i x="319" s="1" nd="1"/>
        <i x="220" s="1" nd="1"/>
        <i x="257" s="1" nd="1"/>
        <i x="309" s="1" nd="1"/>
        <i x="307" s="1" nd="1"/>
        <i x="310" s="1" nd="1"/>
        <i x="196" s="1" nd="1"/>
        <i x="199" s="1" nd="1"/>
        <i x="184" s="1" nd="1"/>
        <i x="209" s="1" nd="1"/>
        <i x="138" s="1" nd="1"/>
        <i x="104" s="1" nd="1"/>
        <i x="267" s="1" nd="1"/>
        <i x="292" s="1" nd="1"/>
        <i x="210" s="1" nd="1"/>
        <i x="198" s="1" nd="1"/>
        <i x="326" s="1" nd="1"/>
        <i x="167" s="1" nd="1"/>
        <i x="232" s="1" nd="1"/>
        <i x="233" s="1" nd="1"/>
        <i x="301" s="1" nd="1"/>
        <i x="188" s="1" nd="1"/>
        <i x="93" s="1" nd="1"/>
        <i x="219" s="1" nd="1"/>
        <i x="234" s="1" nd="1"/>
        <i x="177" s="1" nd="1"/>
        <i x="275" s="1" nd="1"/>
        <i x="176" s="1" nd="1"/>
        <i x="272" s="1" nd="1"/>
        <i x="229" s="1" nd="1"/>
        <i x="228" s="1" nd="1"/>
        <i x="141" s="1" nd="1"/>
        <i x="140" s="1" nd="1"/>
        <i x="170" s="1" nd="1"/>
        <i x="113" s="1" nd="1"/>
        <i x="97" s="1" nd="1"/>
        <i x="283" s="1" nd="1"/>
        <i x="203" s="1" nd="1"/>
        <i x="107" s="1" nd="1"/>
        <i x="84" s="1" nd="1"/>
        <i x="110" s="1" nd="1"/>
        <i x="358" s="1" nd="1"/>
        <i x="352" s="1" nd="1"/>
        <i x="331" s="1" nd="1"/>
        <i x="348" s="1" nd="1"/>
        <i x="181" s="1" nd="1"/>
        <i x="241" s="1" nd="1"/>
        <i x="225" s="1" nd="1"/>
        <i x="165" s="1" nd="1"/>
        <i x="179" s="1" nd="1"/>
        <i x="260" s="1" nd="1"/>
        <i x="300" s="1" nd="1"/>
        <i x="285" s="1" nd="1"/>
        <i x="99" s="1" nd="1"/>
        <i x="339" s="1" nd="1"/>
        <i x="342" s="1" nd="1"/>
        <i x="335" s="1" nd="1"/>
        <i x="321" s="1" nd="1"/>
        <i x="195" s="1" nd="1"/>
        <i x="270" s="1" nd="1"/>
        <i x="148" s="1" nd="1"/>
        <i x="95" s="1" nd="1"/>
        <i x="238" s="1" nd="1"/>
        <i x="237" s="1" nd="1"/>
        <i x="329" s="1" nd="1"/>
        <i x="354" s="1" nd="1"/>
        <i x="247" s="1" nd="1"/>
        <i x="274" s="1" nd="1"/>
        <i x="139" s="1" nd="1"/>
        <i x="340" s="1" nd="1"/>
        <i x="114" s="1" nd="1"/>
        <i x="256" s="1" nd="1"/>
        <i x="255" s="1" nd="1"/>
        <i x="217" s="1" nd="1"/>
        <i x="85" s="1" nd="1"/>
        <i x="183" s="1" nd="1"/>
        <i x="103" s="1" nd="1"/>
        <i x="118" s="1" nd="1"/>
        <i x="328" s="1" nd="1"/>
        <i x="259" s="1" nd="1"/>
        <i x="130" s="1" nd="1"/>
        <i x="174" s="1" nd="1"/>
        <i x="80" s="1" nd="1"/>
        <i x="265" s="1" nd="1"/>
        <i x="249" s="1" nd="1"/>
        <i x="277" s="1" nd="1"/>
        <i x="303" s="1" nd="1"/>
        <i x="295" s="1" nd="1"/>
        <i x="205" s="1" nd="1"/>
        <i x="82" s="1" nd="1"/>
        <i x="231" s="1" nd="1"/>
        <i x="302" s="1" nd="1"/>
        <i x="98" s="1" nd="1"/>
        <i x="102" s="1" nd="1"/>
        <i x="213" s="1" nd="1"/>
        <i x="212" s="1" nd="1"/>
        <i x="150" s="1" nd="1"/>
        <i x="111" s="1" nd="1"/>
        <i x="289" s="1" nd="1"/>
        <i x="320" s="1" nd="1"/>
        <i x="187" s="1" nd="1"/>
        <i x="266" s="1" nd="1"/>
        <i x="244" s="1" nd="1"/>
        <i x="287" s="1" nd="1"/>
        <i x="253" s="1" nd="1"/>
        <i x="108" s="1" nd="1"/>
        <i x="163" s="1" nd="1"/>
        <i x="216" s="1" nd="1"/>
        <i x="226" s="1" nd="1"/>
        <i x="157" s="1" nd="1"/>
        <i x="88" s="1" nd="1"/>
        <i x="87" s="1" nd="1"/>
        <i x="86" s="1" nd="1"/>
        <i x="201" s="1" nd="1"/>
        <i x="355" s="1" nd="1"/>
        <i x="173" s="1" nd="1"/>
        <i x="192" s="1" nd="1"/>
        <i x="191" s="1" nd="1"/>
        <i x="200" s="1" nd="1"/>
        <i x="136" s="1" nd="1"/>
        <i x="314" s="1" nd="1"/>
        <i x="318" s="1" nd="1"/>
        <i x="269" s="1" nd="1"/>
        <i x="246" s="1" nd="1"/>
        <i x="81" s="1" nd="1"/>
        <i x="161" s="1" nd="1"/>
        <i x="185" s="1" nd="1"/>
        <i x="166" s="1" nd="1"/>
        <i x="280" s="1" nd="1"/>
        <i x="250" s="1" nd="1"/>
        <i x="197" s="1" nd="1"/>
        <i x="96" s="1" nd="1"/>
        <i x="359" s="1" nd="1"/>
        <i x="330" s="1" nd="1"/>
        <i x="123" s="1" nd="1"/>
        <i x="92" s="1" nd="1"/>
        <i x="152" s="1" nd="1"/>
        <i x="151" s="1" nd="1"/>
        <i x="278" s="1" nd="1"/>
        <i x="171" s="1" nd="1"/>
        <i x="155" s="1" nd="1"/>
        <i x="276" s="1" nd="1"/>
        <i x="262" s="1" nd="1"/>
        <i x="129" s="1" nd="1"/>
        <i x="207" s="1" nd="1"/>
        <i x="178" s="1" nd="1"/>
        <i x="322" s="1" nd="1"/>
        <i x="230" s="1" nd="1"/>
        <i x="317" s="1" nd="1"/>
        <i x="137" s="1" nd="1"/>
        <i x="175" s="1" nd="1"/>
        <i x="153" s="1" nd="1"/>
        <i x="242" s="1" nd="1"/>
        <i x="160" s="1" nd="1"/>
        <i x="134" s="1" nd="1"/>
        <i x="206" s="1" nd="1"/>
        <i x="224" s="1" nd="1"/>
        <i x="299" s="1" nd="1"/>
        <i x="344" s="1" nd="1"/>
        <i x="343" s="1" nd="1"/>
        <i x="341" s="1" nd="1"/>
        <i x="194" s="1" nd="1"/>
        <i x="347" s="1" nd="1"/>
        <i x="135" s="1" nd="1"/>
        <i x="334" s="1" nd="1"/>
        <i x="349" s="1" nd="1"/>
        <i x="346" s="1" nd="1"/>
        <i x="336" s="1" nd="1"/>
        <i x="120" s="1" nd="1"/>
        <i x="149" s="1" nd="1"/>
        <i x="338" s="1" nd="1"/>
        <i x="333" s="1" nd="1"/>
        <i x="353" s="1" nd="1"/>
        <i x="131" s="1" nd="1"/>
        <i x="351" s="1" nd="1"/>
        <i x="356" s="1" nd="1"/>
        <i x="258" s="1" nd="1"/>
        <i x="89" s="1" nd="1"/>
        <i x="332" s="1" nd="1"/>
        <i x="121" s="1" nd="1"/>
        <i x="222" s="1" nd="1"/>
        <i x="239" s="1" nd="1"/>
        <i x="100" s="1" nd="1"/>
        <i x="127" s="1" nd="1"/>
        <i x="119" s="1" nd="1"/>
        <i x="133" s="1" nd="1"/>
        <i x="227" s="1" nd="1"/>
        <i x="294" s="1" nd="1"/>
        <i x="132" s="1" nd="1"/>
        <i x="172" s="1" nd="1"/>
        <i x="305" s="1" nd="1"/>
        <i x="271" s="1" nd="1"/>
        <i x="252" s="1" nd="1"/>
        <i x="145" s="1" nd="1"/>
        <i x="146" s="1" nd="1"/>
        <i x="83" s="1" nd="1"/>
        <i x="186" s="1" nd="1"/>
        <i x="286" s="1" nd="1"/>
        <i x="106" s="1" nd="1"/>
        <i x="91" s="1" nd="1"/>
        <i x="324" s="1" nd="1"/>
        <i x="162" s="1" nd="1"/>
        <i x="154" s="1" nd="1"/>
        <i x="296" s="1" nd="1"/>
        <i x="245" s="1" nd="1"/>
        <i x="125" s="1" nd="1"/>
        <i x="215" s="1" nd="1"/>
        <i x="128" s="1" nd="1"/>
        <i x="235" s="1" nd="1"/>
        <i x="327"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_Price_per_crate" xr10:uid="{D3F2BB80-4164-4718-BA51-A1FF7F3529BB}" sourceName="Unit Price(per crate)">
  <pivotTables>
    <pivotTable tabId="28" name="PivotTable2"/>
    <pivotTable tabId="30" name="PivotTable2"/>
    <pivotTable tabId="29" name="PivotTable2"/>
    <pivotTable tabId="27" name="PivotTable2"/>
    <pivotTable tabId="25" name="PivotTable3"/>
    <pivotTable tabId="27" name="PivotTable1"/>
  </pivotTables>
  <data>
    <tabular pivotCacheId="1442388433">
      <items count="17">
        <i x="0" s="1"/>
        <i x="1" s="1"/>
        <i x="2" s="1"/>
        <i x="3" s="1"/>
        <i x="5" s="1"/>
        <i x="4" s="1"/>
        <i x="6" s="1" nd="1"/>
        <i x="9" s="1" nd="1"/>
        <i x="8" s="1" nd="1"/>
        <i x="12" s="1" nd="1"/>
        <i x="10" s="1" nd="1"/>
        <i x="11" s="1" nd="1"/>
        <i x="7" s="1" nd="1"/>
        <i x="15" s="1" nd="1"/>
        <i x="13" s="1" nd="1"/>
        <i x="14" s="1" nd="1"/>
        <i x="16"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ect__Set_Categories" xr10:uid="{E3347CE9-C11D-4805-8787-3ADC500E5E8F}" sourceName="Select  Set Categories">
  <pivotTables>
    <pivotTable tabId="32" name="PivotTable1"/>
    <pivotTable tabId="33" name="PivotTable1"/>
    <pivotTable tabId="33" name="PivotTable2"/>
    <pivotTable tabId="25" name="PivotTable4"/>
  </pivotTables>
  <data>
    <tabular pivotCacheId="564873025">
      <items count="5">
        <i x="1" s="1"/>
        <i x="3" s="1"/>
        <i x="2" s="1"/>
        <i x="0" s="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item_category" xr10:uid="{4B0A2AB8-0294-4378-B663-9321FB05C20A}" sourceName="Service/item category">
  <pivotTables>
    <pivotTable tabId="33" name="PivotTable1"/>
    <pivotTable tabId="34" name="PivotTable1"/>
    <pivotTable tabId="33" name="PivotTable2"/>
    <pivotTable tabId="32" name="PivotTable1"/>
    <pivotTable tabId="25" name="PivotTable4"/>
  </pivotTables>
  <data>
    <tabular pivotCacheId="564873025">
      <items count="9">
        <i x="6" s="1"/>
        <i x="5" s="1"/>
        <i x="0" s="1"/>
        <i x="4" s="1"/>
        <i x="3" s="1"/>
        <i x="2" s="1"/>
        <i x="1" s="1"/>
        <i x="7" s="1" nd="1"/>
        <i x="8"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Timestamp" xr10:uid="{C9D024DE-3791-4CEB-88AB-6AA8ED076034}" sourceName="Months (Timestamp)">
  <pivotTables>
    <pivotTable tabId="32" name="PivotTable1"/>
    <pivotTable tabId="25" name="PivotTable4"/>
    <pivotTable tabId="34" name="PivotTable1"/>
    <pivotTable tabId="33" name="PivotTable1"/>
    <pivotTable tabId="33" name="PivotTable2"/>
  </pivotTables>
  <data>
    <tabular pivotCacheId="564873025">
      <items count="14">
        <i x="1" s="1"/>
        <i x="2" s="1"/>
        <i x="3" s="1" nd="1"/>
        <i x="4" s="1" nd="1"/>
        <i x="5" s="1" nd="1"/>
        <i x="6" s="1" nd="1"/>
        <i x="7" s="1" nd="1"/>
        <i x="8" s="1" nd="1"/>
        <i x="9" s="1" nd="1"/>
        <i x="10" s="1" nd="1"/>
        <i x="11" s="1" nd="1"/>
        <i x="12" s="1" nd="1"/>
        <i x="0" s="1" nd="1"/>
        <i x="1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Timestamp" xr10:uid="{87AC9CD6-90A9-41B6-A40C-5C3C04ED8E75}" sourceName="Years (Timestamp)">
  <pivotTables>
    <pivotTable tabId="32" name="PivotTable1"/>
    <pivotTable tabId="25" name="PivotTable4"/>
    <pivotTable tabId="34" name="PivotTable1"/>
    <pivotTable tabId="33" name="PivotTable1"/>
    <pivotTable tabId="33" name="PivotTable2"/>
  </pivotTables>
  <data>
    <tabular pivotCacheId="564873025">
      <items count="4">
        <i x="1"/>
        <i x="2" s="1"/>
        <i x="0" nd="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Name" xr10:uid="{FE518B87-0CF8-4D9A-9754-84885979AA21}" cache="Slicer_Customer_Name" caption="Customers" rowHeight="225425"/>
  <slicer name="Unit Price(per crate)" xr10:uid="{C72E9296-873D-4D6D-B4CB-B8B0E4DEEEA4}" cache="Slicer_Unit_Price_per_crate" caption="Prices" columnCount="2" rowHeight="225425"/>
  <slicer name="Select  Set Categories" xr10:uid="{0983635E-B446-46D0-8473-AAE2CC456A4A}" cache="Slicer_Select__Set_Categories" caption="Set Categories" startItem="2" columnCount="2" rowHeight="225425"/>
  <slicer name="Service/item category" xr10:uid="{56A08A79-2A98-4931-9B7B-35C3202BA5A7}" cache="Slicer_Service_item_category" caption="Cost Center" columnCount="2" rowHeight="225425"/>
  <slicer name="Months (Timestamp)" xr10:uid="{8329B736-9391-4C35-B6D9-0623539BEC8F}" cache="Slicer_Months__Timestamp" caption="Months " startItem="6" columnCount="2" rowHeight="225425"/>
  <slicer name="Years (Timestamp)" xr10:uid="{7AE32660-40D6-4D63-99CA-2376ED3FC042}" cache="Slicer_Years__Timestamp" caption="Years " columnCount="2"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7" displayName="Form_Responses7" ref="A1:G15">
  <tableColumns count="7">
    <tableColumn id="1" xr3:uid="{00000000-0010-0000-0000-000001000000}" name="Timestamp"/>
    <tableColumn id="2" xr3:uid="{00000000-0010-0000-0000-000002000000}" name="COLLECTION DATE"/>
    <tableColumn id="3" xr3:uid="{00000000-0010-0000-0000-000003000000}" name="Select SET"/>
    <tableColumn id="4" xr3:uid="{00000000-0010-0000-0000-000004000000}" name="Select Size"/>
    <tableColumn id="5" xr3:uid="{00000000-0010-0000-0000-000005000000}" name="Number of crates"/>
    <tableColumn id="6" xr3:uid="{00000000-0010-0000-0000-000006000000}" name="Number of singles(pcs)"/>
    <tableColumn id="7" xr3:uid="{00000000-0010-0000-0000-000007000000}" name="Do you still have some more data to record"/>
  </tableColumns>
  <tableStyleInfo name="Egg sorting&amp;grading-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Sales_entry" displayName="Sales_entry" ref="A1:L1830">
  <autoFilter ref="A1:L1830" xr:uid="{00000000-0009-0000-0100-00000A000000}"/>
  <sortState xmlns:xlrd2="http://schemas.microsoft.com/office/spreadsheetml/2017/richdata2" ref="A2:L1830">
    <sortCondition descending="1" ref="B1:B1830"/>
  </sortState>
  <tableColumns count="12">
    <tableColumn id="1" xr3:uid="{00000000-0010-0000-0900-000001000000}" name="Timestamp"/>
    <tableColumn id="2" xr3:uid="{00000000-0010-0000-0900-000002000000}" name="Date"/>
    <tableColumn id="3" xr3:uid="{00000000-0010-0000-0900-000003000000}" name="Customer Name"/>
    <tableColumn id="4" xr3:uid="{00000000-0010-0000-0900-000004000000}" name="Unit Price(per crate)"/>
    <tableColumn id="5" xr3:uid="{00000000-0010-0000-0900-000005000000}" name="Quantity"/>
    <tableColumn id="6" xr3:uid="{00000000-0010-0000-0900-000006000000}" name="Amount Paid"/>
    <tableColumn id="7" xr3:uid="{00000000-0010-0000-0900-000007000000}" name="Payment Channel"/>
    <tableColumn id="8" xr3:uid="{00000000-0010-0000-0900-000008000000}" name="Month"/>
    <tableColumn id="9" xr3:uid="{00000000-0010-0000-0900-000009000000}" name="Total"/>
    <tableColumn id="10" xr3:uid="{00000000-0010-0000-0900-00000A000000}" name="Total Pieces"/>
    <tableColumn id="11" xr3:uid="{00000000-0010-0000-0900-00000B000000}" name="Check"/>
    <tableColumn id="12" xr3:uid="{00000000-0010-0000-0900-00000C000000}" name="Amount Banked"/>
  </tableColumns>
  <tableStyleInfo name="Egg Sale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rm_Responses2" displayName="Form_Responses2" ref="A1:J94">
  <autoFilter ref="A1:J94" xr:uid="{00000000-0009-0000-0100-000002000000}">
    <filterColumn colId="3">
      <filters>
        <filter val="Layer"/>
      </filters>
    </filterColumn>
  </autoFilter>
  <tableColumns count="10">
    <tableColumn id="1" xr3:uid="{00000000-0010-0000-0100-000001000000}" name="Timestamp"/>
    <tableColumn id="2" xr3:uid="{00000000-0010-0000-0100-000002000000}" name="Sales Date"/>
    <tableColumn id="3" xr3:uid="{00000000-0010-0000-0100-000003000000}" name="Customer name"/>
    <tableColumn id="4" xr3:uid="{00000000-0010-0000-0100-000004000000}" name="Product type"/>
    <tableColumn id="5" xr3:uid="{00000000-0010-0000-0100-000005000000}" name="Quantity"/>
    <tableColumn id="6" xr3:uid="{00000000-0010-0000-0100-000006000000}" name="Unit Price"/>
    <tableColumn id="7" xr3:uid="{00000000-0010-0000-0100-000007000000}" name="Payment  Method"/>
    <tableColumn id="8" xr3:uid="{00000000-0010-0000-0100-000008000000}" name="Delivery Method"/>
    <tableColumn id="9" xr3:uid="{00000000-0010-0000-0100-000009000000}" name="Total"/>
    <tableColumn id="10" xr3:uid="{00000000-0010-0000-0100-00000A000000}" name="Column 1"/>
  </tableColumns>
  <tableStyleInfo name="Dec 2025 Sales-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orm_Responses" displayName="Form_Responses" ref="A1:H46">
  <tableColumns count="8">
    <tableColumn id="1" xr3:uid="{00000000-0010-0000-0200-000001000000}" name="Timestamp"/>
    <tableColumn id="2" xr3:uid="{00000000-0010-0000-0200-000002000000}" name="Sales Date"/>
    <tableColumn id="3" xr3:uid="{00000000-0010-0000-0200-000003000000}" name="Customer name"/>
    <tableColumn id="4" xr3:uid="{00000000-0010-0000-0200-000004000000}" name="Product type"/>
    <tableColumn id="5" xr3:uid="{00000000-0010-0000-0200-000005000000}" name="Quantity"/>
    <tableColumn id="6" xr3:uid="{00000000-0010-0000-0200-000006000000}" name="Unit Price"/>
    <tableColumn id="7" xr3:uid="{00000000-0010-0000-0200-000007000000}" name="Delivery Method"/>
    <tableColumn id="8" xr3:uid="{00000000-0010-0000-0200-000008000000}" name="Payment  Method"/>
  </tableColumns>
  <tableStyleInfo name="Form responses 11-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ortality_and_Trace_2" displayName="Mortality_and_Trace_2" ref="A1:R10">
  <tableColumns count="18">
    <tableColumn id="1" xr3:uid="{00000000-0010-0000-0300-000001000000}" name="Timestamp"/>
    <tableColumn id="2" xr3:uid="{00000000-0010-0000-0300-000002000000}" name="Record date"/>
    <tableColumn id="3" xr3:uid="{00000000-0010-0000-0300-000003000000}" name="Recorder Name/ID"/>
    <tableColumn id="4" xr3:uid="{00000000-0010-0000-0300-000004000000}" name="Were there any mortalities today?"/>
    <tableColumn id="5" xr3:uid="{00000000-0010-0000-0300-000005000000}" name="Where did mortality occur"/>
    <tableColumn id="6" xr3:uid="{00000000-0010-0000-0300-000006000000}" name="Pen/House/Flock ID (where mortality occurred)"/>
    <tableColumn id="7" xr3:uid="{00000000-0010-0000-0300-000007000000}" name="Number of Mortalities"/>
    <tableColumn id="8" xr3:uid="{00000000-0010-0000-0300-000008000000}" name="Age/Stage of Birds (at time of mortality)"/>
    <tableColumn id="9" xr3:uid="{00000000-0010-0000-0300-000009000000}" name="Enter Age(number)"/>
    <tableColumn id="10" xr3:uid="{00000000-0010-0000-0300-00000A000000}" name="Suspected Cause(s) of Mortality"/>
    <tableColumn id="11" xr3:uid="{00000000-0010-0000-0300-00000B000000}" name="Additional Notes on Mortality"/>
    <tableColumn id="12" xr3:uid="{00000000-0010-0000-0300-00000C000000}" name="Was there any bird movement today?"/>
    <tableColumn id="13" xr3:uid="{00000000-0010-0000-0300-00000D000000}" name="Type of Movement"/>
    <tableColumn id="14" xr3:uid="{00000000-0010-0000-0300-00000E000000}" name="Number of Birds Moved"/>
    <tableColumn id="15" xr3:uid="{00000000-0010-0000-0300-00000F000000}" name="Source Pen/Location ID (from where birds moved)"/>
    <tableColumn id="16" xr3:uid="{00000000-0010-0000-0300-000010000000}" name=" Destination Pen/Location (to where birds moved)"/>
    <tableColumn id="17" xr3:uid="{00000000-0010-0000-0300-000011000000}" name="Reason for Movement"/>
    <tableColumn id="18" xr3:uid="{00000000-0010-0000-0300-000012000000}" name="Additional Notes on Bird Movement"/>
  </tableColumns>
  <tableStyleInfo name="Copy of Mortality and Transfers-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rm_Responses6" displayName="Form_Responses6" ref="A1:K46">
  <tableColumns count="11">
    <tableColumn id="1" xr3:uid="{00000000-0010-0000-0400-000001000000}" name="Timestamp"/>
    <tableColumn id="2" xr3:uid="{00000000-0010-0000-0400-000002000000}" name="Sales Date"/>
    <tableColumn id="3" xr3:uid="{00000000-0010-0000-0400-000003000000}" name="Customer name"/>
    <tableColumn id="4" xr3:uid="{00000000-0010-0000-0400-000004000000}" name="Quantity"/>
    <tableColumn id="5" xr3:uid="{00000000-0010-0000-0400-000005000000}" name="Unit Price"/>
    <tableColumn id="6" xr3:uid="{00000000-0010-0000-0400-000006000000}" name="Delivery Method"/>
    <tableColumn id="7" xr3:uid="{00000000-0010-0000-0400-000007000000}" name="Payment  Method"/>
    <tableColumn id="8" xr3:uid="{00000000-0010-0000-0400-000008000000}" name="Product type"/>
    <tableColumn id="9" xr3:uid="{00000000-0010-0000-0400-000009000000}" name="Total"/>
    <tableColumn id="10" xr3:uid="{00000000-0010-0000-0400-00000A000000}" name="Amount Banked"/>
    <tableColumn id="11" xr3:uid="{00000000-0010-0000-0400-00000B000000}" name="Column 1"/>
  </tableColumns>
  <tableStyleInfo name="Broiler Sales-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Form_Responses1" displayName="Form_Responses1" ref="A1:K164">
  <tableColumns count="11">
    <tableColumn id="1" xr3:uid="{00000000-0010-0000-0500-000001000000}" name="Timestamp"/>
    <tableColumn id="2" xr3:uid="{00000000-0010-0000-0500-000002000000}" name="Order date"/>
    <tableColumn id="3" xr3:uid="{00000000-0010-0000-0500-000003000000}" name="Customer Name"/>
    <tableColumn id="4" xr3:uid="{00000000-0010-0000-0500-000004000000}" name="Quantity"/>
    <tableColumn id="5" xr3:uid="{00000000-0010-0000-0500-000005000000}" name="Delivery date"/>
    <tableColumn id="6" xr3:uid="{00000000-0010-0000-0500-000006000000}" name="Delivery Location"/>
    <tableColumn id="7" xr3:uid="{00000000-0010-0000-0500-000007000000}" name="Payment Status"/>
    <tableColumn id="8" xr3:uid="{00000000-0010-0000-0500-000008000000}" name="Chicken Type"/>
    <tableColumn id="9" xr3:uid="{00000000-0010-0000-0500-000009000000}" name="Customer contact"/>
    <tableColumn id="10" xr3:uid="{00000000-0010-0000-0500-00000A000000}" name="Delivery Status"/>
    <tableColumn id="11" xr3:uid="{00000000-0010-0000-0500-00000B000000}" name="Comments"/>
  </tableColumns>
  <tableStyleInfo name="Broiler Orders-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Mortality_and_Trace" displayName="Mortality_and_Trace" ref="A1:S95">
  <tableColumns count="19">
    <tableColumn id="1" xr3:uid="{00000000-0010-0000-0600-000001000000}" name="Timestamp"/>
    <tableColumn id="2" xr3:uid="{00000000-0010-0000-0600-000002000000}" name="Mortality/Transfer date"/>
    <tableColumn id="3" xr3:uid="{00000000-0010-0000-0600-000003000000}" name="Recorder Name/ID"/>
    <tableColumn id="4" xr3:uid="{00000000-0010-0000-0600-000004000000}" name="Select record type"/>
    <tableColumn id="5" xr3:uid="{00000000-0010-0000-0600-000005000000}" name="Were there any mortalities today?"/>
    <tableColumn id="6" xr3:uid="{00000000-0010-0000-0600-000006000000}" name="Where did mortality occur"/>
    <tableColumn id="7" xr3:uid="{00000000-0010-0000-0600-000007000000}" name="Pen/House/Flock ID (where mortality occurred)"/>
    <tableColumn id="8" xr3:uid="{00000000-0010-0000-0600-000008000000}" name="Number of Mortalities"/>
    <tableColumn id="9" xr3:uid="{00000000-0010-0000-0600-000009000000}" name="Age/Stage of Birds (at time of mortality)"/>
    <tableColumn id="10" xr3:uid="{00000000-0010-0000-0600-00000A000000}" name="Enter Age(number)"/>
    <tableColumn id="11" xr3:uid="{00000000-0010-0000-0600-00000B000000}" name="Suspected Cause(s) of Mortality"/>
    <tableColumn id="12" xr3:uid="{00000000-0010-0000-0600-00000C000000}" name="Additional Notes on Mortality"/>
    <tableColumn id="13" xr3:uid="{00000000-0010-0000-0600-00000D000000}" name="Inventory Updated?"/>
    <tableColumn id="14" xr3:uid="{00000000-0010-0000-0600-00000E000000}" name="Type of Movement"/>
    <tableColumn id="15" xr3:uid="{00000000-0010-0000-0600-00000F000000}" name="Number of Birds Moved"/>
    <tableColumn id="16" xr3:uid="{00000000-0010-0000-0600-000010000000}" name="Source Pen/Location ID (from where birds moved)"/>
    <tableColumn id="17" xr3:uid="{00000000-0010-0000-0600-000011000000}" name=" Destination Pen/Location (to where birds moved)"/>
    <tableColumn id="18" xr3:uid="{00000000-0010-0000-0600-000012000000}" name="Reason for Movement"/>
    <tableColumn id="19" xr3:uid="{00000000-0010-0000-0600-000013000000}" name="Additional Notes on Bird Movement"/>
  </tableColumns>
  <tableStyleInfo name="Mortality and Transfers-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Form_Responses5" displayName="Form_Responses5" ref="A1:H109">
  <tableColumns count="8">
    <tableColumn id="1" xr3:uid="{00000000-0010-0000-0700-000001000000}" name="Timestamp"/>
    <tableColumn id="2" xr3:uid="{00000000-0010-0000-0700-000002000000}" name="Event Type"/>
    <tableColumn id="3" xr3:uid="{00000000-0010-0000-0700-000003000000}" name="Coop/Cage"/>
    <tableColumn id="4" xr3:uid="{00000000-0010-0000-0700-000004000000}" name="Quantity"/>
    <tableColumn id="5" xr3:uid="{00000000-0010-0000-0700-000005000000}" name="Details"/>
    <tableColumn id="6" xr3:uid="{00000000-0010-0000-0700-000006000000}" name="Action taken"/>
    <tableColumn id="7" xr3:uid="{00000000-0010-0000-0700-000007000000}" name="Remarks"/>
    <tableColumn id="8" xr3:uid="{00000000-0010-0000-0700-000008000000}" name="SET"/>
  </tableColumns>
  <tableStyleInfo name="Stock trace-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Form_Responses4" displayName="Form_Responses4" ref="A1:F1" headerRowCount="0">
  <tableColumns count="6">
    <tableColumn id="1" xr3:uid="{00000000-0010-0000-0800-000001000000}" name="Column1"/>
    <tableColumn id="2" xr3:uid="{00000000-0010-0000-0800-000002000000}" name="Column2"/>
    <tableColumn id="3" xr3:uid="{00000000-0010-0000-0800-000003000000}" name="Column3"/>
    <tableColumn id="4" xr3:uid="{00000000-0010-0000-0800-000004000000}" name="Column4"/>
    <tableColumn id="5" xr3:uid="{00000000-0010-0000-0800-000005000000}" name="Column5"/>
    <tableColumn id="6" xr3:uid="{00000000-0010-0000-0800-000006000000}" name="Column6"/>
  </tableColumns>
  <tableStyleInfo name="Request Form-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3" displayName="Table3" ref="A2:G48">
  <tableColumns count="7">
    <tableColumn id="1" xr3:uid="{00000000-0010-0000-0A00-000001000000}" name="Timestamp"/>
    <tableColumn id="2" xr3:uid="{00000000-0010-0000-0A00-000002000000}" name="Item name/Service Description"/>
    <tableColumn id="3" xr3:uid="{00000000-0010-0000-0A00-000003000000}" name="Service/item category"/>
    <tableColumn id="4" xr3:uid="{00000000-0010-0000-0A00-000004000000}" name="Quantity"/>
    <tableColumn id="5" xr3:uid="{00000000-0010-0000-0A00-000005000000}" name="Unit Price"/>
    <tableColumn id="6" xr3:uid="{00000000-0010-0000-0A00-000006000000}" name="Amount Paid"/>
    <tableColumn id="7" xr3:uid="{00000000-0010-0000-0A00-000007000000}" name="Column 1"/>
  </tableColumns>
  <tableStyleInfo name="COS Layers 1-style"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 displayName="Table_1" ref="A49:G65" headerRowCount="0">
  <tableColumns count="7">
    <tableColumn id="1" xr3:uid="{00000000-0010-0000-0B00-000001000000}" name="Column1"/>
    <tableColumn id="2" xr3:uid="{00000000-0010-0000-0B00-000002000000}" name="Column2"/>
    <tableColumn id="3" xr3:uid="{00000000-0010-0000-0B00-000003000000}" name="Column3"/>
    <tableColumn id="4" xr3:uid="{00000000-0010-0000-0B00-000004000000}" name="Column4"/>
    <tableColumn id="5" xr3:uid="{00000000-0010-0000-0B00-000005000000}" name="Column5"/>
    <tableColumn id="6" xr3:uid="{00000000-0010-0000-0B00-000006000000}" name="Column6"/>
    <tableColumn id="7" xr3:uid="{00000000-0010-0000-0B00-000007000000}" name="Column7"/>
  </tableColumns>
  <tableStyleInfo name="COS Layers 1-style 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2" displayName="Table_2" ref="A66:G74" headerRowCount="0">
  <tableColumns count="7">
    <tableColumn id="1" xr3:uid="{00000000-0010-0000-0C00-000001000000}" name="Column1"/>
    <tableColumn id="2" xr3:uid="{00000000-0010-0000-0C00-000002000000}" name="Column2"/>
    <tableColumn id="3" xr3:uid="{00000000-0010-0000-0C00-000003000000}" name="Column3"/>
    <tableColumn id="4" xr3:uid="{00000000-0010-0000-0C00-000004000000}" name="Column4"/>
    <tableColumn id="5" xr3:uid="{00000000-0010-0000-0C00-000005000000}" name="Column5"/>
    <tableColumn id="6" xr3:uid="{00000000-0010-0000-0C00-000006000000}" name="Column6"/>
    <tableColumn id="7" xr3:uid="{00000000-0010-0000-0C00-000007000000}" name="Column7"/>
  </tableColumns>
  <tableStyleInfo name="COS Layers 1-style 3"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3" displayName="Table_3" ref="I23:P28" headerRowCount="0">
  <tableColumns count="8">
    <tableColumn id="1" xr3:uid="{00000000-0010-0000-0D00-000001000000}" name="Column1"/>
    <tableColumn id="2" xr3:uid="{00000000-0010-0000-0D00-000002000000}" name="Column2"/>
    <tableColumn id="3" xr3:uid="{00000000-0010-0000-0D00-000003000000}" name="Column3"/>
    <tableColumn id="4" xr3:uid="{00000000-0010-0000-0D00-000004000000}" name="Column4"/>
    <tableColumn id="5" xr3:uid="{00000000-0010-0000-0D00-000005000000}" name="Column5"/>
    <tableColumn id="6" xr3:uid="{00000000-0010-0000-0D00-000006000000}" name="Column6"/>
    <tableColumn id="7" xr3:uid="{00000000-0010-0000-0D00-000007000000}" name="Column7"/>
    <tableColumn id="8" xr3:uid="{00000000-0010-0000-0D00-000008000000}" name="Column8"/>
  </tableColumns>
  <tableStyleInfo name="PMT Summary-style"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SET_A" displayName="SET_A" ref="A1:I27">
  <tableColumns count="9">
    <tableColumn id="1" xr3:uid="{00000000-0010-0000-0E00-000001000000}" name="Month "/>
    <tableColumn id="2" xr3:uid="{00000000-0010-0000-0E00-000002000000}" name="Opening Balance"/>
    <tableColumn id="3" xr3:uid="{00000000-0010-0000-0E00-000003000000}" name="Total Production"/>
    <tableColumn id="4" xr3:uid="{00000000-0010-0000-0E00-000004000000}" name="Damaged"/>
    <tableColumn id="5" xr3:uid="{00000000-0010-0000-0E00-000005000000}" name="Actual"/>
    <tableColumn id="6" xr3:uid="{00000000-0010-0000-0E00-000006000000}" name="Total Eggs Sold"/>
    <tableColumn id="7" xr3:uid="{00000000-0010-0000-0E00-000007000000}" name="Closing Balance"/>
    <tableColumn id="8" xr3:uid="{00000000-0010-0000-0E00-000008000000}" name="Running Total"/>
    <tableColumn id="9" xr3:uid="{00000000-0010-0000-0E00-000009000000}" name="Total Sales"/>
  </tableColumns>
  <tableStyleInfo name="MoM Summary-style"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SET_B" displayName="SET_B" ref="A29:I38">
  <tableColumns count="9">
    <tableColumn id="1" xr3:uid="{00000000-0010-0000-0F00-000001000000}" name="Month "/>
    <tableColumn id="2" xr3:uid="{00000000-0010-0000-0F00-000002000000}" name="Opening Balance"/>
    <tableColumn id="3" xr3:uid="{00000000-0010-0000-0F00-000003000000}" name="Total Production"/>
    <tableColumn id="4" xr3:uid="{00000000-0010-0000-0F00-000004000000}" name="Damaged"/>
    <tableColumn id="5" xr3:uid="{00000000-0010-0000-0F00-000005000000}" name="Actual"/>
    <tableColumn id="6" xr3:uid="{00000000-0010-0000-0F00-000006000000}" name="Total Eggs Sold"/>
    <tableColumn id="7" xr3:uid="{00000000-0010-0000-0F00-000007000000}" name="Closing Balance"/>
    <tableColumn id="8" xr3:uid="{00000000-0010-0000-0F00-000008000000}" name="Running Total"/>
    <tableColumn id="9" xr3:uid="{00000000-0010-0000-0F00-000009000000}" name="Total Sales"/>
  </tableColumns>
  <tableStyleInfo name="MoM Summary-style 2"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SET_A_2" displayName="SET_A_2" ref="A1:I13">
  <tableColumns count="9">
    <tableColumn id="1" xr3:uid="{00000000-0010-0000-1000-000001000000}" name="Month "/>
    <tableColumn id="2" xr3:uid="{00000000-0010-0000-1000-000002000000}" name="Opening Balance"/>
    <tableColumn id="3" xr3:uid="{00000000-0010-0000-1000-000003000000}" name="Total Production"/>
    <tableColumn id="4" xr3:uid="{00000000-0010-0000-1000-000004000000}" name="Damaged"/>
    <tableColumn id="5" xr3:uid="{00000000-0010-0000-1000-000005000000}" name="Actual"/>
    <tableColumn id="6" xr3:uid="{00000000-0010-0000-1000-000006000000}" name="Total Eggs Sold"/>
    <tableColumn id="7" xr3:uid="{00000000-0010-0000-1000-000007000000}" name="Closing Balance"/>
    <tableColumn id="8" xr3:uid="{00000000-0010-0000-1000-000008000000}" name="Running Total"/>
    <tableColumn id="9" xr3:uid="{00000000-0010-0000-1000-000009000000}" name="Total Sales"/>
  </tableColumns>
  <tableStyleInfo name="Copy of MoM Summary-style"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SET_B_2" displayName="SET_B_2" ref="A16:I25">
  <tableColumns count="9">
    <tableColumn id="1" xr3:uid="{00000000-0010-0000-1100-000001000000}" name="Month "/>
    <tableColumn id="2" xr3:uid="{00000000-0010-0000-1100-000002000000}" name="Opening Balance"/>
    <tableColumn id="3" xr3:uid="{00000000-0010-0000-1100-000003000000}" name="Total Production"/>
    <tableColumn id="4" xr3:uid="{00000000-0010-0000-1100-000004000000}" name="Damaged"/>
    <tableColumn id="5" xr3:uid="{00000000-0010-0000-1100-000005000000}" name="Actual"/>
    <tableColumn id="6" xr3:uid="{00000000-0010-0000-1100-000006000000}" name="Total Eggs Sold"/>
    <tableColumn id="7" xr3:uid="{00000000-0010-0000-1100-000007000000}" name="Closing Balance"/>
    <tableColumn id="8" xr3:uid="{00000000-0010-0000-1100-000008000000}" name="Running Total"/>
    <tableColumn id="9" xr3:uid="{00000000-0010-0000-1100-000009000000}" name="Total Sales"/>
  </tableColumns>
  <tableStyleInfo name="Copy of MoM Summary-style 2"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Form_Responses3" displayName="Form_Responses3" ref="A1:W1926">
  <autoFilter ref="A1:W1926" xr:uid="{00000000-000C-0000-FFFF-FFFF12000000}"/>
  <sortState xmlns:xlrd2="http://schemas.microsoft.com/office/spreadsheetml/2017/richdata2" ref="A2:W1926">
    <sortCondition descending="1" ref="A1:A1926"/>
  </sortState>
  <tableColumns count="23">
    <tableColumn id="1" xr3:uid="{00000000-0010-0000-1200-000001000000}" name="Timestamp"/>
    <tableColumn id="2" xr3:uid="{00000000-0010-0000-1200-000002000000}" name="Item name/Service Description"/>
    <tableColumn id="3" xr3:uid="{00000000-0010-0000-1200-000003000000}" name="Service/item category"/>
    <tableColumn id="4" xr3:uid="{00000000-0010-0000-1200-000004000000}" name="Select  Set Categories"/>
    <tableColumn id="5" xr3:uid="{00000000-0010-0000-1200-000005000000}" name="Select General Category"/>
    <tableColumn id="6" xr3:uid="{00000000-0010-0000-1200-000006000000}" name="Select Project"/>
    <tableColumn id="7" xr3:uid="{00000000-0010-0000-1200-000007000000}" name="Health &amp; Nutrition"/>
    <tableColumn id="8" xr3:uid="{00000000-0010-0000-1200-000008000000}" name="Marketing &amp; Distribution"/>
    <tableColumn id="9" xr3:uid="{00000000-0010-0000-1200-000009000000}" name="Assets"/>
    <tableColumn id="10" xr3:uid="{00000000-0010-0000-1200-00000A000000}" name="Labor"/>
    <tableColumn id="11" xr3:uid="{00000000-0010-0000-1200-00000B000000}" name="Utilities &amp; Operations"/>
    <tableColumn id="12" xr3:uid="{00000000-0010-0000-1200-00000C000000}" name="Quantity"/>
    <tableColumn id="13" xr3:uid="{00000000-0010-0000-1200-00000D000000}" name="Unit Price"/>
    <tableColumn id="14" xr3:uid="{00000000-0010-0000-1200-00000E000000}" name="Amount Paid"/>
    <tableColumn id="15" xr3:uid="{00000000-0010-0000-1200-00000F000000}" name="TOTAL(AUTO)"/>
    <tableColumn id="16" xr3:uid="{00000000-0010-0000-1200-000010000000}" name="Transaction Date"/>
    <tableColumn id="17" xr3:uid="{00000000-0010-0000-1200-000011000000}" name="Select Category"/>
    <tableColumn id="18" xr3:uid="{00000000-0010-0000-1200-000012000000}" name="Maintenance &amp; Equipment"/>
    <tableColumn id="19" xr3:uid="{00000000-0010-0000-1200-000013000000}" name="Labor &amp; Staffing"/>
    <tableColumn id="20" xr3:uid="{00000000-0010-0000-1200-000014000000}" name="Financial &amp; Overheads"/>
    <tableColumn id="21" xr3:uid="{00000000-0010-0000-1200-000015000000}" name="Column 3"/>
    <tableColumn id="22" xr3:uid="{00000000-0010-0000-1200-000016000000}" name="Column 7"/>
    <tableColumn id="23" xr3:uid="{00000000-0010-0000-1200-000017000000}" name="Column 2"/>
  </tableColumns>
  <tableStyleInfo name="Accountable Imprest -style"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 displayName="Table2" ref="A1:F501">
  <autoFilter ref="A1:F501" xr:uid="{00000000-0009-0000-0100-000014000000}"/>
  <tableColumns count="6">
    <tableColumn id="1" xr3:uid="{00000000-0010-0000-1300-000001000000}" name="Date Issued"/>
    <tableColumn id="2" xr3:uid="{00000000-0010-0000-1300-000002000000}" name="Imprest Amount"/>
    <tableColumn id="3" xr3:uid="{00000000-0010-0000-1300-000003000000}" name="Imprest Account"/>
    <tableColumn id="4" xr3:uid="{00000000-0010-0000-1300-000004000000}" name="Purpose Description"/>
    <tableColumn id="5" xr3:uid="{00000000-0010-0000-1300-000005000000}" name="Column 1"/>
    <tableColumn id="6" xr3:uid="{00000000-0010-0000-1300-000006000000}" name="Comments"/>
  </tableColumns>
  <tableStyleInfo name="Imprest-style"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Production" displayName="Production" ref="A1:N1732">
  <autoFilter ref="A1:N1732" xr:uid="{00000000-0009-0000-0100-000015000000}"/>
  <tableColumns count="14">
    <tableColumn id="1" xr3:uid="{00000000-0010-0000-1400-000001000000}" name="Timestamp"/>
    <tableColumn id="2" xr3:uid="{00000000-0010-0000-1400-000002000000}" name="Production date"/>
    <tableColumn id="3" xr3:uid="{00000000-0010-0000-1400-000003000000}" name="Number of crates"/>
    <tableColumn id="4" xr3:uid="{00000000-0010-0000-1400-000004000000}" name="Loose"/>
    <tableColumn id="5" xr3:uid="{00000000-0010-0000-1400-000005000000}" name="Damaged Eggs"/>
    <tableColumn id="6" xr3:uid="{00000000-0010-0000-1400-000006000000}" name="Collected by"/>
    <tableColumn id="7" xr3:uid="{00000000-0010-0000-1400-000007000000}" name="Select SET"/>
    <tableColumn id="8" xr3:uid="{00000000-0010-0000-1400-000008000000}" name="Number of laying hens"/>
    <tableColumn id="9" xr3:uid="{00000000-0010-0000-1400-000009000000}" name="Mortality"/>
    <tableColumn id="10" xr3:uid="{00000000-0010-0000-1400-00000A000000}" name="Total Collected"/>
    <tableColumn id="11" xr3:uid="{00000000-0010-0000-1400-00000B000000}" name="Actual Total"/>
    <tableColumn id="12" xr3:uid="{00000000-0010-0000-1400-00000C000000}" name="Month"/>
    <tableColumn id="13" xr3:uid="{00000000-0010-0000-1400-00000D000000}" name="Prod Rate"/>
    <tableColumn id="14" xr3:uid="{00000000-0010-0000-1400-00000E000000}" name="Column 13"/>
  </tableColumns>
  <tableStyleInfo name="Production-style"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4" displayName="Table_4" ref="A59:E87" headerRowCount="0">
  <tableColumns count="5">
    <tableColumn id="1" xr3:uid="{00000000-0010-0000-1500-000001000000}" name="Column1"/>
    <tableColumn id="2" xr3:uid="{00000000-0010-0000-1500-000002000000}" name="Column2"/>
    <tableColumn id="3" xr3:uid="{00000000-0010-0000-1500-000003000000}" name="Column3"/>
    <tableColumn id="4" xr3:uid="{00000000-0010-0000-1500-000004000000}" name="Column4"/>
    <tableColumn id="5" xr3:uid="{00000000-0010-0000-1500-000005000000}" name="Column5"/>
  </tableColumns>
  <tableStyleInfo name="6 Months Budget-Layer Set 4-style" showFirstColumn="1" showLastColumn="1" showRowStripes="1" showColumnStripes="0"/>
</table>
</file>

<file path=xl/theme/theme1.xml><?xml version="1.0" encoding="utf-8"?>
<a:theme xmlns:a="http://schemas.openxmlformats.org/drawingml/2006/main" name="Metropolitan">
  <a:themeElements>
    <a:clrScheme name="Metropolitan">
      <a:dk1>
        <a:sysClr val="windowText" lastClr="000000"/>
      </a:dk1>
      <a:lt1>
        <a:sysClr val="window" lastClr="FFFFFF"/>
      </a:lt1>
      <a:dk2>
        <a:srgbClr val="162F33"/>
      </a:dk2>
      <a:lt2>
        <a:srgbClr val="EAF0E0"/>
      </a:lt2>
      <a:accent1>
        <a:srgbClr val="50B4C8"/>
      </a:accent1>
      <a:accent2>
        <a:srgbClr val="A8B97F"/>
      </a:accent2>
      <a:accent3>
        <a:srgbClr val="9B9256"/>
      </a:accent3>
      <a:accent4>
        <a:srgbClr val="657689"/>
      </a:accent4>
      <a:accent5>
        <a:srgbClr val="7A855D"/>
      </a:accent5>
      <a:accent6>
        <a:srgbClr val="84AC9D"/>
      </a:accent6>
      <a:hlink>
        <a:srgbClr val="2370CD"/>
      </a:hlink>
      <a:folHlink>
        <a:srgbClr val="877589"/>
      </a:folHlink>
    </a:clrScheme>
    <a:fontScheme name="Metropolitan">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Metropolitan">
      <a:fillStyleLst>
        <a:solidFill>
          <a:schemeClr val="phClr"/>
        </a:solidFill>
        <a:gradFill rotWithShape="1">
          <a:gsLst>
            <a:gs pos="0">
              <a:schemeClr val="phClr">
                <a:tint val="70000"/>
                <a:satMod val="100000"/>
                <a:lumMod val="110000"/>
              </a:schemeClr>
            </a:gs>
            <a:gs pos="50000">
              <a:schemeClr val="phClr">
                <a:tint val="75000"/>
                <a:satMod val="101000"/>
                <a:lumMod val="105000"/>
              </a:schemeClr>
            </a:gs>
            <a:gs pos="100000">
              <a:schemeClr val="phClr">
                <a:tint val="82000"/>
                <a:satMod val="104000"/>
                <a:lumMod val="105000"/>
              </a:schemeClr>
            </a:gs>
          </a:gsLst>
          <a:lin ang="2700000" scaled="0"/>
        </a:gradFill>
        <a:gradFill rotWithShape="1">
          <a:gsLst>
            <a:gs pos="0">
              <a:schemeClr val="phClr">
                <a:tint val="97000"/>
                <a:satMod val="100000"/>
                <a:lumMod val="102000"/>
              </a:schemeClr>
            </a:gs>
            <a:gs pos="50000">
              <a:schemeClr val="phClr">
                <a:shade val="100000"/>
                <a:satMod val="100000"/>
                <a:lumMod val="100000"/>
              </a:schemeClr>
            </a:gs>
            <a:gs pos="100000">
              <a:schemeClr val="phClr">
                <a:shade val="80000"/>
                <a:satMod val="100000"/>
                <a:lumMod val="99000"/>
              </a:schemeClr>
            </a:gs>
          </a:gsLst>
          <a:lin ang="27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solidFill>
          <a:schemeClr val="phClr">
            <a:shade val="95000"/>
            <a:satMod val="170000"/>
          </a:schemeClr>
        </a:solidFill>
      </a:bgFillStyleLst>
    </a:fmtScheme>
  </a:themeElements>
  <a:objectDefaults/>
  <a:extraClrSchemeLst/>
  <a:extLst>
    <a:ext uri="{05A4C25C-085E-4340-85A3-A5531E510DB2}">
      <thm15:themeFamily xmlns:thm15="http://schemas.microsoft.com/office/thememl/2012/main" name="Metropolitan" id="{4C5440D6-04D2-4954-96CF-F251137069B2}" vid="{79CFCA13-9412-4290-BB4B-85112F88857B}"/>
    </a:ext>
  </a:extLst>
</a:theme>
</file>

<file path=xl/threadedComments/threadedComment1.xml><?xml version="1.0" encoding="utf-8"?>
<ThreadedComments xmlns="http://schemas.microsoft.com/office/spreadsheetml/2018/threadedcomments" xmlns:x="http://schemas.openxmlformats.org/spreadsheetml/2006/main">
  <threadedComment ref="Q78" dT="2025-06-24T18:57:44.00" personId="{1AB2543A-8A63-4EF5-A347-B18AD920303C}" id="{AAB441FE-2A14-49B1-8E14-F34E6E186D99}">
    <text>@richietet7@gmail.com how many per location
Assigned to richietet7@gmail.com</text>
    <mentions>
      <mention mentionpersonId="{2D398832-128D-4443-BD6D-3D75B41D0989}" mentionId="{5D3B6E33-C321-438F-A6CA-75DBA3B0BD58}" startIndex="0" length="21"/>
    </mentions>
  </threadedComment>
  <threadedComment ref="G84" dT="2025-06-13T13:21:16.00" personId="{1AB2543A-8A63-4EF5-A347-B18AD920303C}" id="{7759EBEE-CDD8-4250-95C7-E719CFB5E244}">
    <text>@richietet7@gmail.com this is not accurate @richietet7@gmail.com</text>
    <mentions>
      <mention mentionpersonId="{2D398832-128D-4443-BD6D-3D75B41D0989}" mentionId="{AA3B861C-DBFC-40D6-82BF-43E424886DF1}" startIndex="0" length="21"/>
      <mention mentionpersonId="{2D398832-128D-4443-BD6D-3D75B41D0989}" mentionId="{48FDB0D2-678A-4AF0-A6FF-604D3F022A2B}" startIndex="43" length="21"/>
    </mentions>
  </threadedComment>
  <threadedComment ref="K85" dT="2025-06-06T02:46:53.00" personId="{1AB2543A-8A63-4EF5-A347-B18AD920303C}" id="{17F3AFC8-20DC-411D-A423-3E27915BE356}">
    <text>@richietet7@gmail.com how did you arrive at this. cc: @mercytetteh235@gmail.com
Assigned to richietet7@gmail.com</text>
    <mentions>
      <mention mentionpersonId="{2D398832-128D-4443-BD6D-3D75B41D0989}" mentionId="{AF46F3EF-8751-4CBB-8C05-4CB0969E2D27}" startIndex="0" length="21"/>
      <mention mentionpersonId="{9FF34F5F-7915-413B-834B-E305C416815A}" mentionId="{3CF7B55B-CF13-4A62-A301-F50548199579}" startIndex="54" length="25"/>
    </mentions>
  </threadedComment>
  <threadedComment ref="L87" dT="2025-06-03T18:21:55.00" personId="{4A00CB56-2BE9-4A17-A77B-9F6312FCBDB0}" id="{8E15F474-3442-4ED2-B740-0A03708522D0}" done="1">
    <text>@richietet7@gmail.com what's the effect, I want to be documenting it, kindly elaborate. cc: @mercytetteh235@gmail.com
Assigned to richietet7@gmail.com</text>
    <mentions>
      <mention mentionpersonId="{2D398832-128D-4443-BD6D-3D75B41D0989}" mentionId="{673B9BA5-D4BE-4366-AA80-940FF66C008A}" startIndex="0" length="21"/>
      <mention mentionpersonId="{9FF34F5F-7915-413B-834B-E305C416815A}" mentionId="{EDA72519-89A6-40B7-B534-BAD413C72198}" startIndex="92" length="25"/>
    </mentions>
  </threadedComment>
  <threadedComment ref="L87" dT="2025-06-04T23:56:24.00" personId="{484EC19A-A61B-4EFA-8CCD-6CE46131C745}" id="{17EA9746-EA62-4D71-B2A9-78BE44ADCDCD}" parentId="{8E15F474-3442-4ED2-B740-0A03708522D0}">
    <text>production reduced but it will pick up again when they get use to the new feed</text>
  </threadedComment>
  <threadedComment ref="L88" dT="2025-06-03T18:20:34.00" personId="{4A00CB56-2BE9-4A17-A77B-9F6312FCBDB0}" id="{F42927D2-5999-40D7-ABEC-9A2459D6B2A0}">
    <text>@richietet7@gmail.com how do we prevent this from happening in the future? how do we prevent them from even getting on the farm. cc: @mercytetteh235@gmail.com
Assigned to richietet7@gmail.com</text>
    <mentions>
      <mention mentionpersonId="{2D398832-128D-4443-BD6D-3D75B41D0989}" mentionId="{8D9B5A16-9D9C-4F79-88A4-C64644FE8446}" startIndex="0" length="21"/>
      <mention mentionpersonId="{9FF34F5F-7915-413B-834B-E305C416815A}" mentionId="{FD330877-EBAE-4286-A85E-2B2D863121F9}" startIndex="133" length="25"/>
    </mentions>
  </threadedComment>
  <threadedComment ref="L88" dT="2025-06-04T23:57:20.00" personId="{484EC19A-A61B-4EFA-8CCD-6CE46131C745}" id="{BE3BD4CE-5E7C-4190-8084-4F75AE4C492E}" parentId="{F42927D2-5999-40D7-ABEC-9A2459D6B2A0}">
    <text>We will spray some rodent repellants and also get cats on the farm</text>
  </threadedComment>
  <threadedComment ref="L88" dT="2025-06-05T00:23:23.00" personId="{1AB2543A-8A63-4EF5-A347-B18AD920303C}" id="{95FB8FB5-3BCD-465C-A427-BE89C65AB97F}" parentId="{F42927D2-5999-40D7-ABEC-9A2459D6B2A0}">
    <text>When will you spray, won't it affect them? @mercytetteh235@gmail.com</text>
    <mentions>
      <mention mentionpersonId="{9FF34F5F-7915-413B-834B-E305C416815A}" mentionId="{44250797-BBD8-4B17-87E0-BCBF57D54B02}" startIndex="43" length="25"/>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E8" dT="2026-01-24T17:12:40.00" personId="{B70EEC57-CF22-4AA2-BE48-C145AD29B76C}" id="{1269EEFC-BACC-4AE2-A227-9E2099D27CF6}" done="1">
    <text>Damaged Eggs for set c is not included here pls</text>
  </threadedComment>
  <threadedComment ref="E8" dT="2026-01-25T16:39:26.00" personId="{484EC19A-A61B-4EFA-8CCD-6CE46131C745}" id="{3F095D04-0A4F-4074-8ECB-FF495BECC512}" parentId="{1269EEFC-BACC-4AE2-A227-9E2099D27CF6}">
    <text>DONE. confirm</text>
  </threadedComment>
</ThreadedComments>
</file>

<file path=xl/threadedComments/threadedComment3.xml><?xml version="1.0" encoding="utf-8"?>
<ThreadedComments xmlns="http://schemas.microsoft.com/office/spreadsheetml/2018/threadedcomments" xmlns:x="http://schemas.openxmlformats.org/spreadsheetml/2006/main">
  <threadedComment ref="B681" dT="2025-06-17T21:53:51.00" personId="{484EC19A-A61B-4EFA-8CCD-6CE46131C745}" id="{516481AE-4F80-4566-B18D-94075B391D9E}">
    <text>@richietet7@gmail.com is this tile cement or regular cement?
Assigned to richietet7@gmail.com</text>
    <mentions>
      <mention mentionpersonId="{2D398832-128D-4443-BD6D-3D75B41D0989}" mentionId="{210B5857-95BF-4561-BCD5-C23B8BFC6FD0}" startIndex="0" length="21"/>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F566" dT="2025-07-03T12:47:18.00" personId="{1AB2543A-8A63-4EF5-A347-B18AD920303C}" id="{929932A6-322C-4136-8895-738CE8CA65B3}" done="1">
    <text>@richietet7@gmail.com who is bank?
Assigned to richietet7@gmail.com</text>
    <mentions>
      <mention mentionpersonId="{2D398832-128D-4443-BD6D-3D75B41D0989}" mentionId="{74F50761-F53D-44C8-94F8-29920B0D16B2}" startIndex="0" length="21"/>
    </mentions>
  </threadedComment>
  <threadedComment ref="H608" dT="2025-06-12T07:40:21.00" personId="{1AB2543A-8A63-4EF5-A347-B18AD920303C}" id="{1401FB0B-3FA1-4C53-9287-FAED0CE695F5}">
    <text>Missing corresponding mortality record @richietet7@gmail.com @mercytetteh235@gmail.com
Assigned to richietet7@gmail.com</text>
    <mentions>
      <mention mentionpersonId="{2D398832-128D-4443-BD6D-3D75B41D0989}" mentionId="{7B5EC4CC-BE37-494C-BF66-B8D344AC9083}" startIndex="39" length="21"/>
      <mention mentionpersonId="{9FF34F5F-7915-413B-834B-E305C416815A}" mentionId="{B5555CC3-7F00-46AF-AC8F-209203CD8942}" startIndex="61" length="25"/>
    </mentions>
  </threadedComment>
  <threadedComment ref="H621" dT="2025-06-06T13:54:45.00" personId="{1AB2543A-8A63-4EF5-A347-B18AD920303C}" id="{502CABAA-247C-4348-A834-9886B5F6D910}" done="1">
    <text>@richietet7@gmail.com I expected the LH to be 410 based on the existing mortality records. did you move any to QT. cc: @mercytetteh235@gmail.com</text>
    <mentions>
      <mention mentionpersonId="{2D398832-128D-4443-BD6D-3D75B41D0989}" mentionId="{5BE2FFD3-7E02-4994-9174-EAD87051A3FB}" startIndex="0" length="21"/>
      <mention mentionpersonId="{9FF34F5F-7915-413B-834B-E305C416815A}" mentionId="{F124B597-F40E-484C-9DF2-2573D1A63E6E}" startIndex="119" length="25"/>
    </mentions>
  </threadedComment>
</ThreadedComments>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D7B2694-8148-40D3-AFA1-1404EE216069}" sourceName="Date">
  <pivotTables>
    <pivotTable tabId="27" name="PivotTable2"/>
    <pivotTable tabId="30" name="PivotTable2"/>
    <pivotTable tabId="29" name="PivotTable2"/>
    <pivotTable tabId="28" name="PivotTable2"/>
    <pivotTable tabId="25" name="PivotTable3"/>
    <pivotTable tabId="27" name="PivotTable1"/>
  </pivotTables>
  <state minimalRefreshVersion="6" lastRefreshVersion="6" pivotCacheId="1442388433" filterType="dateBetween">
    <selection startDate="2026-01-01T00:00:00" endDate="2026-12-31T00:00:00"/>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EBBD9CA-6B40-4DE1-8AA6-771394A4662A}" cache="NativeTimeline_Date" caption="Date" level="0" selectionLevel="0" scrollPosition="2025-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8.xml"/><Relationship Id="rId1" Type="http://schemas.openxmlformats.org/officeDocument/2006/relationships/vmlDrawing" Target="../drawings/vmlDrawing2.vml"/><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14.xml"/><Relationship Id="rId1" Type="http://schemas.openxmlformats.org/officeDocument/2006/relationships/vmlDrawing" Target="../drawings/vmlDrawing3.vml"/><Relationship Id="rId4" Type="http://schemas.microsoft.com/office/2017/10/relationships/threadedComment" Target="../threadedComments/threadedComment2.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20.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5.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19.xml"/><Relationship Id="rId1" Type="http://schemas.openxmlformats.org/officeDocument/2006/relationships/vmlDrawing" Target="../drawings/vmlDrawing4.vml"/><Relationship Id="rId5" Type="http://schemas.microsoft.com/office/2019/04/relationships/documenttask" Target="../documenttasks/documenttask2.xml"/><Relationship Id="rId4" Type="http://schemas.microsoft.com/office/2017/10/relationships/threadedComment" Target="../threadedComments/threadedComment3.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21.xml"/><Relationship Id="rId1" Type="http://schemas.openxmlformats.org/officeDocument/2006/relationships/vmlDrawing" Target="../drawings/vmlDrawing5.vml"/><Relationship Id="rId5" Type="http://schemas.microsoft.com/office/2019/04/relationships/documenttask" Target="../documenttasks/documenttask3.xml"/><Relationship Id="rId4" Type="http://schemas.microsoft.com/office/2017/10/relationships/threadedComment" Target="../threadedComments/threadedComment4.xml"/></Relationships>
</file>

<file path=xl/worksheets/_rels/sheet3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22.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15"/>
  <sheetViews>
    <sheetView workbookViewId="0">
      <pane ySplit="1" topLeftCell="A2" activePane="bottomLeft" state="frozen"/>
      <selection pane="bottomLeft" activeCell="C19" sqref="C19"/>
    </sheetView>
  </sheetViews>
  <sheetFormatPr defaultColWidth="12.640625" defaultRowHeight="15.75" customHeight="1"/>
  <cols>
    <col min="1" max="5" width="18.92578125" customWidth="1"/>
    <col min="6" max="6" width="22.42578125" customWidth="1"/>
    <col min="7" max="7" width="37.140625" customWidth="1"/>
    <col min="8" max="8" width="18.92578125" customWidth="1"/>
    <col min="9" max="13" width="20.2109375" customWidth="1"/>
  </cols>
  <sheetData>
    <row r="1" spans="1:7" ht="22.5" customHeight="1">
      <c r="A1" s="1" t="s">
        <v>0</v>
      </c>
      <c r="B1" s="1" t="s">
        <v>1</v>
      </c>
      <c r="C1" s="1" t="s">
        <v>2</v>
      </c>
      <c r="D1" s="1" t="s">
        <v>3</v>
      </c>
      <c r="E1" s="1" t="s">
        <v>4</v>
      </c>
      <c r="F1" s="1" t="s">
        <v>5</v>
      </c>
      <c r="G1" s="1" t="s">
        <v>6</v>
      </c>
    </row>
    <row r="2" spans="1:7" ht="22.5" customHeight="1">
      <c r="A2" s="2">
        <v>46055.332023634255</v>
      </c>
      <c r="B2" s="3">
        <v>46054</v>
      </c>
      <c r="C2" s="4" t="s">
        <v>7</v>
      </c>
      <c r="D2" s="4" t="s">
        <v>8</v>
      </c>
      <c r="E2" s="4">
        <v>0</v>
      </c>
      <c r="F2" s="4">
        <v>10</v>
      </c>
      <c r="G2" s="4"/>
    </row>
    <row r="3" spans="1:7" ht="22.5" customHeight="1">
      <c r="A3" s="2">
        <v>46055.332289351849</v>
      </c>
      <c r="B3" s="3">
        <v>46054</v>
      </c>
      <c r="C3" s="4" t="s">
        <v>7</v>
      </c>
      <c r="D3" s="4" t="s">
        <v>9</v>
      </c>
      <c r="E3" s="4">
        <v>0</v>
      </c>
      <c r="F3" s="4">
        <v>17</v>
      </c>
    </row>
    <row r="4" spans="1:7" ht="22.5" customHeight="1">
      <c r="A4" s="2">
        <v>46055.332750520829</v>
      </c>
      <c r="B4" s="3">
        <v>46054</v>
      </c>
      <c r="C4" s="4" t="s">
        <v>7</v>
      </c>
      <c r="D4" s="4" t="s">
        <v>10</v>
      </c>
      <c r="E4" s="4">
        <v>0</v>
      </c>
      <c r="F4" s="4">
        <v>23</v>
      </c>
    </row>
    <row r="5" spans="1:7" ht="22.5" customHeight="1">
      <c r="A5" s="2">
        <v>46055.333097175928</v>
      </c>
      <c r="B5" s="3">
        <v>46054</v>
      </c>
      <c r="C5" s="4" t="s">
        <v>7</v>
      </c>
      <c r="D5" s="4" t="s">
        <v>11</v>
      </c>
      <c r="E5" s="4">
        <v>0</v>
      </c>
      <c r="F5" s="4">
        <v>5</v>
      </c>
    </row>
    <row r="6" spans="1:7" ht="22.5" customHeight="1">
      <c r="A6" s="2">
        <v>46055.333465601856</v>
      </c>
      <c r="B6" s="3">
        <v>46054</v>
      </c>
      <c r="C6" s="4" t="s">
        <v>12</v>
      </c>
      <c r="D6" s="4" t="s">
        <v>13</v>
      </c>
      <c r="E6" s="4">
        <v>0</v>
      </c>
      <c r="F6" s="4">
        <v>13</v>
      </c>
    </row>
    <row r="7" spans="1:7" ht="22.5" customHeight="1">
      <c r="A7" s="2">
        <v>46055.33378523148</v>
      </c>
      <c r="B7" s="3">
        <v>46054</v>
      </c>
      <c r="C7" s="4" t="s">
        <v>12</v>
      </c>
      <c r="D7" s="4" t="s">
        <v>8</v>
      </c>
      <c r="E7" s="4">
        <v>2</v>
      </c>
      <c r="F7" s="4">
        <v>29</v>
      </c>
    </row>
    <row r="8" spans="1:7" ht="22.5" customHeight="1">
      <c r="A8" s="2">
        <v>46055.333987893522</v>
      </c>
      <c r="B8" s="3">
        <v>46054</v>
      </c>
      <c r="C8" s="4" t="s">
        <v>12</v>
      </c>
      <c r="D8" s="4" t="s">
        <v>9</v>
      </c>
      <c r="E8" s="4">
        <v>6</v>
      </c>
      <c r="F8" s="4">
        <v>6</v>
      </c>
    </row>
    <row r="9" spans="1:7" ht="22.5" customHeight="1">
      <c r="A9" s="2">
        <v>46055.334487476852</v>
      </c>
      <c r="B9" s="3">
        <v>46054</v>
      </c>
      <c r="C9" s="4" t="s">
        <v>12</v>
      </c>
      <c r="D9" s="4" t="s">
        <v>10</v>
      </c>
      <c r="E9" s="4">
        <v>4</v>
      </c>
      <c r="F9" s="4">
        <v>17</v>
      </c>
    </row>
    <row r="10" spans="1:7" ht="22.5" customHeight="1">
      <c r="A10" s="2">
        <v>46055.33475800926</v>
      </c>
      <c r="B10" s="3">
        <v>46054</v>
      </c>
      <c r="C10" s="4" t="s">
        <v>12</v>
      </c>
      <c r="D10" s="4" t="s">
        <v>11</v>
      </c>
      <c r="E10" s="4">
        <v>1</v>
      </c>
      <c r="F10" s="4">
        <v>1</v>
      </c>
    </row>
    <row r="11" spans="1:7" ht="22.5" customHeight="1">
      <c r="A11" s="2">
        <v>46055.33505627315</v>
      </c>
      <c r="B11" s="3">
        <v>46054</v>
      </c>
      <c r="C11" s="4" t="s">
        <v>14</v>
      </c>
      <c r="D11" s="4" t="s">
        <v>13</v>
      </c>
      <c r="E11" s="4">
        <v>0</v>
      </c>
      <c r="F11" s="4">
        <v>24</v>
      </c>
    </row>
    <row r="12" spans="1:7" ht="22.5" customHeight="1">
      <c r="A12" s="2">
        <v>46055.335303958331</v>
      </c>
      <c r="B12" s="3">
        <v>46054</v>
      </c>
      <c r="C12" s="4" t="s">
        <v>14</v>
      </c>
      <c r="D12" s="4" t="s">
        <v>8</v>
      </c>
      <c r="E12" s="4">
        <v>4</v>
      </c>
      <c r="F12" s="4">
        <v>17</v>
      </c>
    </row>
    <row r="13" spans="1:7" ht="22.5" customHeight="1">
      <c r="A13" s="2">
        <v>46055.335564409717</v>
      </c>
      <c r="B13" s="3">
        <v>46054</v>
      </c>
      <c r="C13" s="4" t="s">
        <v>14</v>
      </c>
      <c r="D13" s="4" t="s">
        <v>9</v>
      </c>
      <c r="E13" s="4">
        <v>4</v>
      </c>
      <c r="F13" s="4">
        <v>9</v>
      </c>
    </row>
    <row r="14" spans="1:7" ht="22.5" customHeight="1">
      <c r="A14" s="2">
        <v>46055.338104050927</v>
      </c>
      <c r="B14" s="3">
        <v>46054</v>
      </c>
      <c r="C14" s="4" t="s">
        <v>14</v>
      </c>
      <c r="D14" s="4" t="s">
        <v>10</v>
      </c>
      <c r="E14" s="4">
        <v>2</v>
      </c>
      <c r="F14" s="4">
        <v>0</v>
      </c>
    </row>
    <row r="15" spans="1:7" ht="22.5" customHeight="1">
      <c r="A15" s="2">
        <v>46055.338554236107</v>
      </c>
      <c r="B15" s="3">
        <v>46054</v>
      </c>
      <c r="C15" s="4" t="s">
        <v>14</v>
      </c>
      <c r="D15" s="4" t="s">
        <v>11</v>
      </c>
      <c r="E15" s="4">
        <v>0</v>
      </c>
      <c r="F15" s="4">
        <v>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518D-E0ED-43D9-B82B-1133C10AA3A7}">
  <dimension ref="A2:C48"/>
  <sheetViews>
    <sheetView topLeftCell="A22" workbookViewId="0">
      <selection activeCell="C49" sqref="C49"/>
    </sheetView>
  </sheetViews>
  <sheetFormatPr defaultRowHeight="13.15"/>
  <cols>
    <col min="1" max="1" width="16.640625" bestFit="1" customWidth="1"/>
    <col min="2" max="2" width="14.28515625" bestFit="1" customWidth="1"/>
    <col min="3" max="4" width="9.92578125" bestFit="1" customWidth="1"/>
    <col min="5" max="5" width="22.35546875" bestFit="1" customWidth="1"/>
    <col min="6" max="6" width="24.0703125" bestFit="1" customWidth="1"/>
    <col min="7" max="7" width="26.78515625" bestFit="1" customWidth="1"/>
  </cols>
  <sheetData>
    <row r="2" spans="1:3">
      <c r="A2" s="110" t="s">
        <v>498</v>
      </c>
      <c r="B2" s="111" t="s">
        <v>2173</v>
      </c>
    </row>
    <row r="4" spans="1:3">
      <c r="A4" s="112" t="s">
        <v>2174</v>
      </c>
      <c r="B4" s="112" t="s">
        <v>2180</v>
      </c>
      <c r="C4" s="117"/>
    </row>
    <row r="5" spans="1:3">
      <c r="A5" s="112" t="s">
        <v>2171</v>
      </c>
      <c r="B5" s="118" t="s">
        <v>2179</v>
      </c>
      <c r="C5" s="113" t="s">
        <v>2172</v>
      </c>
    </row>
    <row r="6" spans="1:3">
      <c r="A6" s="114" t="s">
        <v>2175</v>
      </c>
      <c r="B6" s="142">
        <v>40940</v>
      </c>
      <c r="C6" s="143">
        <v>40940</v>
      </c>
    </row>
    <row r="7" spans="1:3">
      <c r="A7" s="116" t="s">
        <v>2176</v>
      </c>
      <c r="B7" s="144">
        <v>15750</v>
      </c>
      <c r="C7" s="145">
        <v>15750</v>
      </c>
    </row>
    <row r="8" spans="1:3">
      <c r="A8" s="115" t="s">
        <v>2172</v>
      </c>
      <c r="B8" s="146">
        <v>56690</v>
      </c>
      <c r="C8" s="147">
        <v>56690</v>
      </c>
    </row>
    <row r="23" spans="1:3">
      <c r="A23" t="s">
        <v>2185</v>
      </c>
      <c r="B23" s="149">
        <f>GETPIVOTDATA("Amount Paid",$A$4)</f>
        <v>56690</v>
      </c>
    </row>
    <row r="24" spans="1:3">
      <c r="A24" s="109" t="s">
        <v>2184</v>
      </c>
      <c r="B24" s="129">
        <f>B23-'MOM Expenses'!B25</f>
        <v>-104784</v>
      </c>
    </row>
    <row r="30" spans="1:3">
      <c r="A30" s="110" t="s">
        <v>498</v>
      </c>
      <c r="B30" s="111" t="s">
        <v>2173</v>
      </c>
    </row>
    <row r="32" spans="1:3">
      <c r="A32" s="112" t="s">
        <v>2181</v>
      </c>
      <c r="B32" s="112" t="s">
        <v>2180</v>
      </c>
      <c r="C32" s="117"/>
    </row>
    <row r="33" spans="1:3">
      <c r="A33" s="112" t="s">
        <v>2171</v>
      </c>
      <c r="B33" s="118" t="s">
        <v>2179</v>
      </c>
      <c r="C33" s="113" t="s">
        <v>2172</v>
      </c>
    </row>
    <row r="34" spans="1:3">
      <c r="A34" s="114" t="s">
        <v>2175</v>
      </c>
      <c r="B34" s="142">
        <v>48.75</v>
      </c>
      <c r="C34" s="143">
        <v>48.75</v>
      </c>
    </row>
    <row r="35" spans="1:3">
      <c r="A35" s="116" t="s">
        <v>2176</v>
      </c>
      <c r="B35" s="144">
        <v>48.46153846153846</v>
      </c>
      <c r="C35" s="145">
        <v>48.46153846153846</v>
      </c>
    </row>
    <row r="36" spans="1:3">
      <c r="A36" s="115" t="s">
        <v>2172</v>
      </c>
      <c r="B36" s="146">
        <v>48.677419354838712</v>
      </c>
      <c r="C36" s="147">
        <v>48.677419354838712</v>
      </c>
    </row>
    <row r="48" spans="1:3">
      <c r="A48" s="150" t="s">
        <v>2188</v>
      </c>
      <c r="B48" s="149">
        <f>GETPIVOTDATA("Unit Price(per crate)",$A$32)</f>
        <v>48.677419354838712</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462F-B4EA-4219-8962-0BDA9E469632}">
  <dimension ref="A1:C11"/>
  <sheetViews>
    <sheetView workbookViewId="0">
      <selection activeCell="A22" sqref="A22"/>
    </sheetView>
  </sheetViews>
  <sheetFormatPr defaultRowHeight="13.15"/>
  <cols>
    <col min="1" max="1" width="16.640625" bestFit="1" customWidth="1"/>
    <col min="2" max="2" width="14.28515625" bestFit="1" customWidth="1"/>
    <col min="3" max="4" width="9.92578125" bestFit="1" customWidth="1"/>
    <col min="5" max="5" width="10.28515625" customWidth="1"/>
  </cols>
  <sheetData>
    <row r="1" spans="1:3">
      <c r="A1" s="110" t="s">
        <v>2177</v>
      </c>
      <c r="B1" s="111" t="s">
        <v>2173</v>
      </c>
    </row>
    <row r="3" spans="1:3">
      <c r="A3" s="112" t="s">
        <v>2174</v>
      </c>
      <c r="B3" s="112" t="s">
        <v>2180</v>
      </c>
      <c r="C3" s="117"/>
    </row>
    <row r="4" spans="1:3">
      <c r="A4" s="112" t="s">
        <v>2171</v>
      </c>
      <c r="B4" s="118" t="s">
        <v>2179</v>
      </c>
      <c r="C4" s="113" t="s">
        <v>2172</v>
      </c>
    </row>
    <row r="5" spans="1:3">
      <c r="A5" s="114">
        <v>40</v>
      </c>
      <c r="B5" s="142">
        <v>4480</v>
      </c>
      <c r="C5" s="143">
        <v>4480</v>
      </c>
    </row>
    <row r="6" spans="1:3">
      <c r="A6" s="116">
        <v>45</v>
      </c>
      <c r="B6" s="144">
        <v>14535</v>
      </c>
      <c r="C6" s="145">
        <v>14535</v>
      </c>
    </row>
    <row r="7" spans="1:3">
      <c r="A7" s="116">
        <v>50</v>
      </c>
      <c r="B7" s="144">
        <v>20800</v>
      </c>
      <c r="C7" s="145">
        <v>20800</v>
      </c>
    </row>
    <row r="8" spans="1:3">
      <c r="A8" s="116">
        <v>55</v>
      </c>
      <c r="B8" s="144">
        <v>13475</v>
      </c>
      <c r="C8" s="145">
        <v>13475</v>
      </c>
    </row>
    <row r="9" spans="1:3">
      <c r="A9" s="116">
        <v>60</v>
      </c>
      <c r="B9" s="144">
        <v>2100</v>
      </c>
      <c r="C9" s="145">
        <v>2100</v>
      </c>
    </row>
    <row r="10" spans="1:3">
      <c r="A10" s="116">
        <v>65</v>
      </c>
      <c r="B10" s="144">
        <v>1300</v>
      </c>
      <c r="C10" s="145">
        <v>1300</v>
      </c>
    </row>
    <row r="11" spans="1:3">
      <c r="A11" s="115" t="s">
        <v>2172</v>
      </c>
      <c r="B11" s="146">
        <v>56690</v>
      </c>
      <c r="C11" s="147">
        <v>56690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57C4E-574E-48C1-A8C0-6B377344E450}">
  <dimension ref="A1:B84"/>
  <sheetViews>
    <sheetView topLeftCell="A334" workbookViewId="0">
      <selection activeCell="F358" sqref="F358"/>
    </sheetView>
  </sheetViews>
  <sheetFormatPr defaultRowHeight="13.15"/>
  <cols>
    <col min="1" max="1" width="16.5" bestFit="1" customWidth="1"/>
    <col min="2" max="2" width="16.640625" bestFit="1" customWidth="1"/>
  </cols>
  <sheetData>
    <row r="1" spans="1:2">
      <c r="A1" s="110" t="s">
        <v>498</v>
      </c>
      <c r="B1" s="111" t="s">
        <v>2173</v>
      </c>
    </row>
    <row r="3" spans="1:2">
      <c r="A3" s="112" t="s">
        <v>2171</v>
      </c>
      <c r="B3" s="113" t="s">
        <v>2174</v>
      </c>
    </row>
    <row r="4" spans="1:2">
      <c r="A4" s="114" t="s">
        <v>538</v>
      </c>
      <c r="B4" s="143">
        <v>150</v>
      </c>
    </row>
    <row r="5" spans="1:2">
      <c r="A5" s="116" t="s">
        <v>2192</v>
      </c>
      <c r="B5" s="145">
        <v>3250</v>
      </c>
    </row>
    <row r="6" spans="1:2">
      <c r="A6" s="116" t="s">
        <v>512</v>
      </c>
      <c r="B6" s="145">
        <v>5950</v>
      </c>
    </row>
    <row r="7" spans="1:2">
      <c r="A7" s="116" t="s">
        <v>508</v>
      </c>
      <c r="B7" s="145">
        <v>950</v>
      </c>
    </row>
    <row r="8" spans="1:2">
      <c r="A8" s="116" t="s">
        <v>517</v>
      </c>
      <c r="B8" s="145">
        <v>50</v>
      </c>
    </row>
    <row r="9" spans="1:2">
      <c r="A9" s="116" t="s">
        <v>622</v>
      </c>
      <c r="B9" s="145">
        <v>550</v>
      </c>
    </row>
    <row r="10" spans="1:2">
      <c r="A10" s="116" t="s">
        <v>527</v>
      </c>
      <c r="B10" s="145">
        <v>500</v>
      </c>
    </row>
    <row r="11" spans="1:2">
      <c r="A11" s="116" t="s">
        <v>739</v>
      </c>
      <c r="B11" s="145">
        <v>200</v>
      </c>
    </row>
    <row r="12" spans="1:2">
      <c r="A12" s="116" t="s">
        <v>536</v>
      </c>
      <c r="B12" s="145">
        <v>100</v>
      </c>
    </row>
    <row r="13" spans="1:2">
      <c r="A13" s="116" t="s">
        <v>523</v>
      </c>
      <c r="B13" s="145">
        <v>80</v>
      </c>
    </row>
    <row r="14" spans="1:2">
      <c r="A14" s="116" t="s">
        <v>581</v>
      </c>
      <c r="B14" s="145">
        <v>120</v>
      </c>
    </row>
    <row r="15" spans="1:2">
      <c r="A15" s="116" t="s">
        <v>541</v>
      </c>
      <c r="B15" s="145">
        <v>500</v>
      </c>
    </row>
    <row r="16" spans="1:2">
      <c r="A16" s="116" t="s">
        <v>553</v>
      </c>
      <c r="B16" s="145">
        <v>1175</v>
      </c>
    </row>
    <row r="17" spans="1:2">
      <c r="A17" s="116" t="s">
        <v>522</v>
      </c>
      <c r="B17" s="145">
        <v>940</v>
      </c>
    </row>
    <row r="18" spans="1:2">
      <c r="A18" s="116" t="s">
        <v>89</v>
      </c>
      <c r="B18" s="145">
        <v>130</v>
      </c>
    </row>
    <row r="19" spans="1:2">
      <c r="A19" s="116" t="s">
        <v>589</v>
      </c>
      <c r="B19" s="145">
        <v>200</v>
      </c>
    </row>
    <row r="20" spans="1:2">
      <c r="A20" s="116" t="s">
        <v>511</v>
      </c>
      <c r="B20" s="145">
        <v>8565</v>
      </c>
    </row>
    <row r="21" spans="1:2">
      <c r="A21" s="116" t="s">
        <v>524</v>
      </c>
      <c r="B21" s="145">
        <v>500</v>
      </c>
    </row>
    <row r="22" spans="1:2">
      <c r="A22" s="116" t="s">
        <v>503</v>
      </c>
      <c r="B22" s="145">
        <v>1000</v>
      </c>
    </row>
    <row r="23" spans="1:2">
      <c r="A23" s="116" t="s">
        <v>504</v>
      </c>
      <c r="B23" s="145">
        <v>1375</v>
      </c>
    </row>
    <row r="24" spans="1:2">
      <c r="A24" s="116" t="s">
        <v>548</v>
      </c>
      <c r="B24" s="145">
        <v>400</v>
      </c>
    </row>
    <row r="25" spans="1:2">
      <c r="A25" s="116" t="s">
        <v>552</v>
      </c>
      <c r="B25" s="145">
        <v>400</v>
      </c>
    </row>
    <row r="26" spans="1:2">
      <c r="A26" s="116" t="s">
        <v>221</v>
      </c>
      <c r="B26" s="145">
        <v>340</v>
      </c>
    </row>
    <row r="27" spans="1:2">
      <c r="A27" s="116" t="s">
        <v>545</v>
      </c>
      <c r="B27" s="145">
        <v>200</v>
      </c>
    </row>
    <row r="28" spans="1:2">
      <c r="A28" s="116" t="s">
        <v>754</v>
      </c>
      <c r="B28" s="145">
        <v>360</v>
      </c>
    </row>
    <row r="29" spans="1:2">
      <c r="A29" s="116" t="s">
        <v>507</v>
      </c>
      <c r="B29" s="145">
        <v>775</v>
      </c>
    </row>
    <row r="30" spans="1:2">
      <c r="A30" s="116" t="s">
        <v>516</v>
      </c>
      <c r="B30" s="145">
        <v>40</v>
      </c>
    </row>
    <row r="31" spans="1:2">
      <c r="A31" s="116" t="s">
        <v>532</v>
      </c>
      <c r="B31" s="145">
        <v>300</v>
      </c>
    </row>
    <row r="32" spans="1:2">
      <c r="A32" s="116" t="s">
        <v>521</v>
      </c>
      <c r="B32" s="145">
        <v>500</v>
      </c>
    </row>
    <row r="33" spans="1:2">
      <c r="A33" s="116" t="s">
        <v>539</v>
      </c>
      <c r="B33" s="145">
        <v>90</v>
      </c>
    </row>
    <row r="34" spans="1:2">
      <c r="A34" s="116" t="s">
        <v>546</v>
      </c>
      <c r="B34" s="145">
        <v>90</v>
      </c>
    </row>
    <row r="35" spans="1:2">
      <c r="A35" s="116" t="s">
        <v>515</v>
      </c>
      <c r="B35" s="145">
        <v>50</v>
      </c>
    </row>
    <row r="36" spans="1:2">
      <c r="A36" s="116" t="s">
        <v>506</v>
      </c>
      <c r="B36" s="145">
        <v>900</v>
      </c>
    </row>
    <row r="37" spans="1:2">
      <c r="A37" s="116" t="s">
        <v>2193</v>
      </c>
      <c r="B37" s="145">
        <v>345</v>
      </c>
    </row>
    <row r="38" spans="1:2">
      <c r="A38" s="116" t="s">
        <v>520</v>
      </c>
      <c r="B38" s="145">
        <v>390</v>
      </c>
    </row>
    <row r="39" spans="1:2">
      <c r="A39" s="116" t="s">
        <v>518</v>
      </c>
      <c r="B39" s="145">
        <v>90</v>
      </c>
    </row>
    <row r="40" spans="1:2">
      <c r="A40" s="116" t="s">
        <v>540</v>
      </c>
      <c r="B40" s="145">
        <v>55</v>
      </c>
    </row>
    <row r="41" spans="1:2">
      <c r="A41" s="116" t="s">
        <v>551</v>
      </c>
      <c r="B41" s="145">
        <v>1500</v>
      </c>
    </row>
    <row r="42" spans="1:2">
      <c r="A42" s="116" t="s">
        <v>510</v>
      </c>
      <c r="B42" s="145">
        <v>3650</v>
      </c>
    </row>
    <row r="43" spans="1:2">
      <c r="A43" s="116" t="s">
        <v>544</v>
      </c>
      <c r="B43" s="145">
        <v>90</v>
      </c>
    </row>
    <row r="44" spans="1:2">
      <c r="A44" s="116" t="s">
        <v>531</v>
      </c>
      <c r="B44" s="145">
        <v>190</v>
      </c>
    </row>
    <row r="45" spans="1:2">
      <c r="A45" s="116" t="s">
        <v>543</v>
      </c>
      <c r="B45" s="145">
        <v>55</v>
      </c>
    </row>
    <row r="46" spans="1:2">
      <c r="A46" s="116" t="s">
        <v>198</v>
      </c>
      <c r="B46" s="145">
        <v>80</v>
      </c>
    </row>
    <row r="47" spans="1:2">
      <c r="A47" s="116" t="s">
        <v>701</v>
      </c>
      <c r="B47" s="145">
        <v>80</v>
      </c>
    </row>
    <row r="48" spans="1:2">
      <c r="A48" s="116" t="s">
        <v>2194</v>
      </c>
      <c r="B48" s="145">
        <v>500</v>
      </c>
    </row>
    <row r="49" spans="1:2">
      <c r="A49" s="116" t="s">
        <v>513</v>
      </c>
      <c r="B49" s="145">
        <v>850</v>
      </c>
    </row>
    <row r="50" spans="1:2">
      <c r="A50" s="116" t="s">
        <v>502</v>
      </c>
      <c r="B50" s="145">
        <v>580</v>
      </c>
    </row>
    <row r="51" spans="1:2">
      <c r="A51" s="116" t="s">
        <v>537</v>
      </c>
      <c r="B51" s="145">
        <v>80</v>
      </c>
    </row>
    <row r="52" spans="1:2">
      <c r="A52" s="116" t="s">
        <v>662</v>
      </c>
      <c r="B52" s="145">
        <v>1095</v>
      </c>
    </row>
    <row r="53" spans="1:2">
      <c r="A53" s="116" t="s">
        <v>2189</v>
      </c>
      <c r="B53" s="145">
        <v>865</v>
      </c>
    </row>
    <row r="54" spans="1:2">
      <c r="A54" s="116" t="s">
        <v>120</v>
      </c>
      <c r="B54" s="145">
        <v>255</v>
      </c>
    </row>
    <row r="55" spans="1:2">
      <c r="A55" s="116" t="s">
        <v>637</v>
      </c>
      <c r="B55" s="145">
        <v>160</v>
      </c>
    </row>
    <row r="56" spans="1:2">
      <c r="A56" s="116" t="s">
        <v>505</v>
      </c>
      <c r="B56" s="145">
        <v>80</v>
      </c>
    </row>
    <row r="57" spans="1:2">
      <c r="A57" s="116" t="s">
        <v>74</v>
      </c>
      <c r="B57" s="145">
        <v>100</v>
      </c>
    </row>
    <row r="58" spans="1:2">
      <c r="A58" s="116" t="s">
        <v>110</v>
      </c>
      <c r="B58" s="145">
        <v>80</v>
      </c>
    </row>
    <row r="59" spans="1:2">
      <c r="A59" s="116" t="s">
        <v>549</v>
      </c>
      <c r="B59" s="145">
        <v>150</v>
      </c>
    </row>
    <row r="60" spans="1:2">
      <c r="A60" s="116" t="s">
        <v>547</v>
      </c>
      <c r="B60" s="145">
        <v>450</v>
      </c>
    </row>
    <row r="61" spans="1:2">
      <c r="A61" s="116" t="s">
        <v>529</v>
      </c>
      <c r="B61" s="145">
        <v>400</v>
      </c>
    </row>
    <row r="62" spans="1:2">
      <c r="A62" s="116" t="s">
        <v>528</v>
      </c>
      <c r="B62" s="145">
        <v>450</v>
      </c>
    </row>
    <row r="63" spans="1:2">
      <c r="A63" s="116" t="s">
        <v>519</v>
      </c>
      <c r="B63" s="145">
        <v>225</v>
      </c>
    </row>
    <row r="64" spans="1:2">
      <c r="A64" s="116" t="s">
        <v>577</v>
      </c>
      <c r="B64" s="145">
        <v>450</v>
      </c>
    </row>
    <row r="65" spans="1:2">
      <c r="A65" s="116" t="s">
        <v>530</v>
      </c>
      <c r="B65" s="145">
        <v>155</v>
      </c>
    </row>
    <row r="66" spans="1:2">
      <c r="A66" s="116" t="s">
        <v>535</v>
      </c>
      <c r="B66" s="145">
        <v>120</v>
      </c>
    </row>
    <row r="67" spans="1:2">
      <c r="A67" s="116" t="s">
        <v>2191</v>
      </c>
      <c r="B67" s="145">
        <v>765</v>
      </c>
    </row>
    <row r="68" spans="1:2">
      <c r="A68" s="116" t="s">
        <v>509</v>
      </c>
      <c r="B68" s="145">
        <v>2225</v>
      </c>
    </row>
    <row r="69" spans="1:2">
      <c r="A69" s="116" t="s">
        <v>137</v>
      </c>
      <c r="B69" s="145">
        <v>750</v>
      </c>
    </row>
    <row r="70" spans="1:2">
      <c r="A70" s="116" t="s">
        <v>68</v>
      </c>
      <c r="B70" s="145">
        <v>255</v>
      </c>
    </row>
    <row r="71" spans="1:2">
      <c r="A71" s="116" t="s">
        <v>514</v>
      </c>
      <c r="B71" s="145">
        <v>600</v>
      </c>
    </row>
    <row r="72" spans="1:2">
      <c r="A72" s="116" t="s">
        <v>534</v>
      </c>
      <c r="B72" s="145">
        <v>185</v>
      </c>
    </row>
    <row r="73" spans="1:2">
      <c r="A73" s="116" t="s">
        <v>501</v>
      </c>
      <c r="B73" s="145">
        <v>485</v>
      </c>
    </row>
    <row r="74" spans="1:2">
      <c r="A74" s="116" t="s">
        <v>525</v>
      </c>
      <c r="B74" s="145">
        <v>700</v>
      </c>
    </row>
    <row r="75" spans="1:2">
      <c r="A75" s="116" t="s">
        <v>670</v>
      </c>
      <c r="B75" s="145">
        <v>500</v>
      </c>
    </row>
    <row r="76" spans="1:2">
      <c r="A76" s="116" t="s">
        <v>526</v>
      </c>
      <c r="B76" s="145">
        <v>300</v>
      </c>
    </row>
    <row r="77" spans="1:2">
      <c r="A77" s="116" t="s">
        <v>2190</v>
      </c>
      <c r="B77" s="145">
        <v>90</v>
      </c>
    </row>
    <row r="78" spans="1:2">
      <c r="A78" s="116" t="s">
        <v>124</v>
      </c>
      <c r="B78" s="145">
        <v>260</v>
      </c>
    </row>
    <row r="79" spans="1:2">
      <c r="A79" s="116" t="s">
        <v>2195</v>
      </c>
      <c r="B79" s="145">
        <v>100</v>
      </c>
    </row>
    <row r="80" spans="1:2">
      <c r="A80" s="116" t="s">
        <v>2196</v>
      </c>
      <c r="B80" s="145">
        <v>2200</v>
      </c>
    </row>
    <row r="81" spans="1:2">
      <c r="A81" s="116" t="s">
        <v>2197</v>
      </c>
      <c r="B81" s="145">
        <v>2000</v>
      </c>
    </row>
    <row r="82" spans="1:2">
      <c r="A82" s="116" t="s">
        <v>2198</v>
      </c>
      <c r="B82" s="145">
        <v>90</v>
      </c>
    </row>
    <row r="83" spans="1:2">
      <c r="A83" s="116" t="s">
        <v>2199</v>
      </c>
      <c r="B83" s="145">
        <v>885</v>
      </c>
    </row>
    <row r="84" spans="1:2">
      <c r="A84" s="115" t="s">
        <v>2172</v>
      </c>
      <c r="B84" s="147">
        <v>56690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6667D-DFEC-40F7-8C04-C3828A89F9E6}">
  <dimension ref="A1:C19"/>
  <sheetViews>
    <sheetView workbookViewId="0">
      <selection activeCell="B20" sqref="B20"/>
    </sheetView>
  </sheetViews>
  <sheetFormatPr defaultRowHeight="13.15"/>
  <cols>
    <col min="1" max="1" width="13.42578125" bestFit="1" customWidth="1"/>
    <col min="2" max="2" width="14.28515625" bestFit="1" customWidth="1"/>
    <col min="3" max="4" width="9.92578125" bestFit="1" customWidth="1"/>
    <col min="5" max="5" width="10.28515625" customWidth="1"/>
  </cols>
  <sheetData>
    <row r="1" spans="1:3">
      <c r="A1" s="110" t="s">
        <v>498</v>
      </c>
      <c r="B1" s="111" t="s">
        <v>2173</v>
      </c>
    </row>
    <row r="3" spans="1:3">
      <c r="A3" s="112" t="s">
        <v>2178</v>
      </c>
      <c r="B3" s="112" t="s">
        <v>2180</v>
      </c>
      <c r="C3" s="117"/>
    </row>
    <row r="4" spans="1:3">
      <c r="A4" s="112" t="s">
        <v>2171</v>
      </c>
      <c r="B4" s="118" t="s">
        <v>2179</v>
      </c>
      <c r="C4" s="113" t="s">
        <v>2172</v>
      </c>
    </row>
    <row r="5" spans="1:3">
      <c r="A5" s="114" t="s">
        <v>2175</v>
      </c>
      <c r="B5" s="142">
        <v>836</v>
      </c>
      <c r="C5" s="143">
        <v>836</v>
      </c>
    </row>
    <row r="6" spans="1:3">
      <c r="A6" s="116" t="s">
        <v>2176</v>
      </c>
      <c r="B6" s="144">
        <v>315</v>
      </c>
      <c r="C6" s="145">
        <v>315</v>
      </c>
    </row>
    <row r="7" spans="1:3">
      <c r="A7" s="115" t="s">
        <v>2172</v>
      </c>
      <c r="B7" s="146">
        <v>1151</v>
      </c>
      <c r="C7" s="147">
        <v>1151</v>
      </c>
    </row>
    <row r="19" spans="1:2">
      <c r="A19" s="150" t="s">
        <v>2186</v>
      </c>
      <c r="B19">
        <f>GETPIVOTDATA("Quantity",$A$3)</f>
        <v>1151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M3734"/>
  <sheetViews>
    <sheetView workbookViewId="0">
      <pane ySplit="1" topLeftCell="A2" activePane="bottomLeft" state="frozen"/>
      <selection sqref="A1:G1"/>
      <selection pane="bottomLeft" activeCell="D43" sqref="D43"/>
    </sheetView>
  </sheetViews>
  <sheetFormatPr defaultColWidth="12.640625" defaultRowHeight="15.75" customHeight="1"/>
  <cols>
    <col min="1" max="1" width="18.0703125" customWidth="1"/>
    <col min="2" max="2" width="11.140625" customWidth="1"/>
    <col min="3" max="3" width="18.140625" customWidth="1"/>
    <col min="4" max="4" width="19.92578125" customWidth="1"/>
    <col min="5" max="5" width="11.78515625" customWidth="1"/>
    <col min="6" max="6" width="15.140625" customWidth="1"/>
    <col min="7" max="7" width="18.92578125" customWidth="1"/>
    <col min="8" max="8" width="10.42578125" customWidth="1"/>
    <col min="9" max="9" width="9.28515625" customWidth="1"/>
    <col min="10" max="10" width="14.640625" customWidth="1"/>
    <col min="11" max="11" width="18.92578125" customWidth="1"/>
    <col min="12" max="12" width="17.42578125" customWidth="1"/>
    <col min="13" max="13" width="18.92578125" customWidth="1"/>
  </cols>
  <sheetData>
    <row r="1" spans="1:13" ht="22.5" customHeight="1">
      <c r="A1" s="12" t="s">
        <v>0</v>
      </c>
      <c r="B1" s="13" t="s">
        <v>494</v>
      </c>
      <c r="C1" s="14" t="s">
        <v>184</v>
      </c>
      <c r="D1" s="14" t="s">
        <v>495</v>
      </c>
      <c r="E1" s="14" t="s">
        <v>18</v>
      </c>
      <c r="F1" s="14" t="s">
        <v>496</v>
      </c>
      <c r="G1" s="14" t="s">
        <v>497</v>
      </c>
      <c r="H1" s="14" t="s">
        <v>498</v>
      </c>
      <c r="I1" s="14" t="s">
        <v>22</v>
      </c>
      <c r="J1" s="14" t="s">
        <v>499</v>
      </c>
      <c r="K1" s="14" t="s">
        <v>500</v>
      </c>
      <c r="L1" s="1" t="s">
        <v>182</v>
      </c>
      <c r="M1" s="15"/>
    </row>
    <row r="2" spans="1:13" ht="22.5" customHeight="1">
      <c r="A2" s="9">
        <v>46358.228541666664</v>
      </c>
      <c r="B2" s="3">
        <v>46064</v>
      </c>
      <c r="C2" s="4" t="s">
        <v>2189</v>
      </c>
      <c r="D2" s="4">
        <v>40</v>
      </c>
      <c r="E2" s="4">
        <v>4</v>
      </c>
      <c r="F2" s="4">
        <v>160</v>
      </c>
      <c r="G2" s="4"/>
      <c r="H2" s="151">
        <v>46054</v>
      </c>
      <c r="I2" s="4">
        <v>160</v>
      </c>
      <c r="J2" s="4">
        <v>120</v>
      </c>
      <c r="K2" s="4" t="b">
        <v>1</v>
      </c>
      <c r="L2" s="4"/>
    </row>
    <row r="3" spans="1:13" ht="22.5" customHeight="1">
      <c r="A3" s="9">
        <v>46358.227662037039</v>
      </c>
      <c r="B3" s="3">
        <v>46064</v>
      </c>
      <c r="C3" s="4" t="s">
        <v>2189</v>
      </c>
      <c r="D3" s="4">
        <v>45</v>
      </c>
      <c r="E3" s="4">
        <v>6</v>
      </c>
      <c r="F3" s="4">
        <v>270</v>
      </c>
      <c r="G3" s="4"/>
      <c r="H3" s="151">
        <v>46054</v>
      </c>
      <c r="I3" s="4">
        <v>270</v>
      </c>
      <c r="J3" s="4">
        <v>180</v>
      </c>
      <c r="K3" s="4" t="b">
        <v>1</v>
      </c>
      <c r="L3" s="4"/>
    </row>
    <row r="4" spans="1:13" ht="22.5" customHeight="1">
      <c r="A4" s="9">
        <v>46297.670567129629</v>
      </c>
      <c r="B4" s="3">
        <v>46063</v>
      </c>
      <c r="C4" s="4" t="s">
        <v>74</v>
      </c>
      <c r="D4" s="4">
        <v>50</v>
      </c>
      <c r="E4" s="4">
        <v>2</v>
      </c>
      <c r="F4" s="4">
        <v>100</v>
      </c>
      <c r="G4" s="4"/>
      <c r="H4" s="151">
        <v>46054</v>
      </c>
      <c r="I4" s="4">
        <v>100</v>
      </c>
      <c r="J4" s="4">
        <v>60</v>
      </c>
      <c r="K4" s="4" t="b">
        <v>1</v>
      </c>
      <c r="L4" s="4"/>
    </row>
    <row r="5" spans="1:13" ht="22.5" customHeight="1">
      <c r="A5" s="9">
        <v>46297.563738425924</v>
      </c>
      <c r="B5" s="3">
        <v>46063</v>
      </c>
      <c r="C5" s="4" t="s">
        <v>137</v>
      </c>
      <c r="D5" s="4">
        <v>45</v>
      </c>
      <c r="E5" s="4">
        <v>4</v>
      </c>
      <c r="F5" s="4">
        <v>180</v>
      </c>
      <c r="G5" s="4"/>
      <c r="H5" s="151">
        <v>46054</v>
      </c>
      <c r="I5" s="4">
        <v>180</v>
      </c>
      <c r="J5" s="4">
        <v>120</v>
      </c>
      <c r="K5" s="4" t="b">
        <v>1</v>
      </c>
      <c r="L5" s="4"/>
    </row>
    <row r="6" spans="1:13" ht="22.5" customHeight="1">
      <c r="A6" s="9">
        <v>46297.550949074073</v>
      </c>
      <c r="B6" s="3">
        <v>46063</v>
      </c>
      <c r="C6" s="4" t="s">
        <v>68</v>
      </c>
      <c r="D6" s="4">
        <v>45</v>
      </c>
      <c r="E6" s="4">
        <v>3</v>
      </c>
      <c r="F6" s="4">
        <v>135</v>
      </c>
      <c r="G6" s="4"/>
      <c r="H6" s="151">
        <v>46054</v>
      </c>
      <c r="I6" s="4">
        <v>135</v>
      </c>
      <c r="J6" s="4">
        <v>90</v>
      </c>
      <c r="K6" s="4" t="b">
        <v>1</v>
      </c>
      <c r="L6" s="4"/>
    </row>
    <row r="7" spans="1:13" ht="22.5" customHeight="1">
      <c r="A7" s="9">
        <v>46297.550462962965</v>
      </c>
      <c r="B7" s="3">
        <v>46063</v>
      </c>
      <c r="C7" s="4" t="s">
        <v>2190</v>
      </c>
      <c r="D7" s="4">
        <v>45</v>
      </c>
      <c r="E7" s="4">
        <v>2</v>
      </c>
      <c r="F7" s="4">
        <v>90</v>
      </c>
      <c r="G7" s="4"/>
      <c r="H7" s="151">
        <v>46054</v>
      </c>
      <c r="I7" s="4">
        <v>90</v>
      </c>
      <c r="J7" s="4">
        <v>60</v>
      </c>
      <c r="K7" s="4" t="b">
        <v>1</v>
      </c>
      <c r="L7" s="4"/>
    </row>
    <row r="8" spans="1:13" ht="22.5" customHeight="1">
      <c r="A8" s="9">
        <v>46297.550069444442</v>
      </c>
      <c r="B8" s="3">
        <v>46063</v>
      </c>
      <c r="C8" s="4" t="s">
        <v>2191</v>
      </c>
      <c r="D8" s="4">
        <v>45</v>
      </c>
      <c r="E8" s="4">
        <v>10</v>
      </c>
      <c r="F8" s="4">
        <v>450</v>
      </c>
      <c r="G8" s="4"/>
      <c r="H8" s="151">
        <v>46054</v>
      </c>
      <c r="I8" s="4">
        <v>450</v>
      </c>
      <c r="J8" s="4">
        <v>300</v>
      </c>
      <c r="K8" s="4" t="b">
        <v>1</v>
      </c>
      <c r="L8" s="4"/>
    </row>
    <row r="9" spans="1:13" ht="22.5" customHeight="1">
      <c r="A9" s="9">
        <v>46297.549571759257</v>
      </c>
      <c r="B9" s="3">
        <v>46063</v>
      </c>
      <c r="C9" s="4" t="s">
        <v>2192</v>
      </c>
      <c r="D9" s="4">
        <v>55</v>
      </c>
      <c r="E9" s="4">
        <v>20</v>
      </c>
      <c r="F9" s="4">
        <v>1100</v>
      </c>
      <c r="G9" s="4"/>
      <c r="H9" s="151">
        <v>46054</v>
      </c>
      <c r="I9" s="4">
        <v>1100</v>
      </c>
      <c r="J9" s="4">
        <v>600</v>
      </c>
      <c r="K9" s="4" t="b">
        <v>1</v>
      </c>
      <c r="L9" s="4"/>
    </row>
    <row r="10" spans="1:13" ht="22.5" customHeight="1">
      <c r="A10" s="9">
        <v>46297.548495370371</v>
      </c>
      <c r="B10" s="3">
        <v>46063</v>
      </c>
      <c r="C10" s="4" t="s">
        <v>2192</v>
      </c>
      <c r="D10" s="4">
        <v>50</v>
      </c>
      <c r="E10" s="4">
        <v>20</v>
      </c>
      <c r="F10" s="4">
        <v>1000</v>
      </c>
      <c r="G10" s="4"/>
      <c r="H10" s="151">
        <v>46054</v>
      </c>
      <c r="I10" s="4">
        <v>1000</v>
      </c>
      <c r="J10" s="4">
        <v>600</v>
      </c>
      <c r="K10" s="4" t="b">
        <v>1</v>
      </c>
      <c r="L10" s="4"/>
    </row>
    <row r="11" spans="1:13" ht="22.5" customHeight="1">
      <c r="A11" s="9">
        <v>46267.393819444442</v>
      </c>
      <c r="B11" s="3">
        <v>46062</v>
      </c>
      <c r="C11" s="4" t="s">
        <v>2193</v>
      </c>
      <c r="D11" s="4">
        <v>45</v>
      </c>
      <c r="E11" s="4">
        <v>3</v>
      </c>
      <c r="F11" s="4">
        <v>135</v>
      </c>
      <c r="G11" s="4"/>
      <c r="H11" s="151">
        <v>46054</v>
      </c>
      <c r="I11" s="4">
        <v>135</v>
      </c>
      <c r="J11" s="4">
        <v>90</v>
      </c>
      <c r="K11" s="4" t="b">
        <v>1</v>
      </c>
      <c r="L11" s="4"/>
    </row>
    <row r="12" spans="1:13" ht="22.5" customHeight="1">
      <c r="A12" s="9">
        <v>46267.393229166664</v>
      </c>
      <c r="B12" s="3">
        <v>46062</v>
      </c>
      <c r="C12" s="4" t="s">
        <v>739</v>
      </c>
      <c r="D12" s="4">
        <v>50</v>
      </c>
      <c r="E12" s="4">
        <v>4</v>
      </c>
      <c r="F12" s="4">
        <v>200</v>
      </c>
      <c r="G12" s="4"/>
      <c r="H12" s="151">
        <v>46054</v>
      </c>
      <c r="I12" s="4">
        <v>200</v>
      </c>
      <c r="J12" s="4">
        <v>120</v>
      </c>
      <c r="K12" s="4" t="b">
        <v>1</v>
      </c>
      <c r="L12" s="4">
        <v>15360</v>
      </c>
    </row>
    <row r="13" spans="1:13" ht="22.5" customHeight="1">
      <c r="A13" s="9">
        <v>46267.606979166667</v>
      </c>
      <c r="B13" s="3">
        <v>46061</v>
      </c>
      <c r="C13" s="4" t="s">
        <v>124</v>
      </c>
      <c r="D13" s="4">
        <v>65</v>
      </c>
      <c r="E13" s="4">
        <v>4</v>
      </c>
      <c r="F13" s="4">
        <v>260</v>
      </c>
      <c r="G13" s="4"/>
      <c r="H13" s="151">
        <v>46054</v>
      </c>
      <c r="I13" s="4">
        <v>260</v>
      </c>
      <c r="J13" s="4">
        <v>120</v>
      </c>
      <c r="K13" s="4" t="b">
        <v>1</v>
      </c>
      <c r="L13" s="4"/>
    </row>
    <row r="14" spans="1:13" ht="22.5" customHeight="1">
      <c r="A14" s="9">
        <v>46267.393043981479</v>
      </c>
      <c r="B14" s="3">
        <v>46061</v>
      </c>
      <c r="C14" s="4" t="s">
        <v>2192</v>
      </c>
      <c r="D14" s="4">
        <v>55</v>
      </c>
      <c r="E14" s="4">
        <v>10</v>
      </c>
      <c r="F14" s="4">
        <v>550</v>
      </c>
      <c r="G14" s="4"/>
      <c r="H14" s="151">
        <v>46054</v>
      </c>
      <c r="I14" s="4">
        <v>550</v>
      </c>
      <c r="J14" s="4">
        <v>300</v>
      </c>
      <c r="K14" s="4" t="b">
        <v>1</v>
      </c>
      <c r="L14" s="4"/>
    </row>
    <row r="15" spans="1:13" ht="22.5" customHeight="1">
      <c r="A15" s="9">
        <v>46267.392824074072</v>
      </c>
      <c r="B15" s="3">
        <v>46061</v>
      </c>
      <c r="C15" s="4" t="s">
        <v>2192</v>
      </c>
      <c r="D15" s="4">
        <v>60</v>
      </c>
      <c r="E15" s="4">
        <v>10</v>
      </c>
      <c r="F15" s="4">
        <v>600</v>
      </c>
      <c r="G15" s="4"/>
      <c r="H15" s="151">
        <v>46054</v>
      </c>
      <c r="I15" s="4">
        <v>600</v>
      </c>
      <c r="J15" s="4">
        <v>300</v>
      </c>
      <c r="K15" s="4" t="b">
        <v>1</v>
      </c>
      <c r="L15" s="4"/>
    </row>
    <row r="16" spans="1:13" ht="22.5" customHeight="1">
      <c r="A16" s="9">
        <v>46267.387569444443</v>
      </c>
      <c r="B16" s="3">
        <v>46061</v>
      </c>
      <c r="C16" s="4" t="s">
        <v>2194</v>
      </c>
      <c r="D16" s="4">
        <v>50</v>
      </c>
      <c r="E16" s="4">
        <v>10</v>
      </c>
      <c r="F16" s="4">
        <v>500</v>
      </c>
      <c r="G16" s="4"/>
      <c r="H16" s="151">
        <v>46054</v>
      </c>
      <c r="I16" s="4">
        <v>500</v>
      </c>
      <c r="J16" s="4">
        <v>300</v>
      </c>
      <c r="K16" s="4" t="b">
        <v>1</v>
      </c>
      <c r="L16" s="4"/>
    </row>
    <row r="17" spans="1:12" ht="22.5" customHeight="1">
      <c r="A17" s="9">
        <v>46267.385740740741</v>
      </c>
      <c r="B17" s="3">
        <v>46061</v>
      </c>
      <c r="C17" s="4" t="s">
        <v>120</v>
      </c>
      <c r="D17" s="4">
        <v>45</v>
      </c>
      <c r="E17" s="4">
        <v>3</v>
      </c>
      <c r="F17" s="4">
        <v>135</v>
      </c>
      <c r="G17" s="4"/>
      <c r="H17" s="151">
        <v>46054</v>
      </c>
      <c r="I17" s="4">
        <v>135</v>
      </c>
      <c r="J17" s="4">
        <v>90</v>
      </c>
      <c r="K17" s="4" t="b">
        <v>1</v>
      </c>
      <c r="L17" s="4"/>
    </row>
    <row r="18" spans="1:12" ht="22.5" customHeight="1">
      <c r="A18" s="9">
        <v>46267.381747685184</v>
      </c>
      <c r="B18" s="3">
        <v>46061</v>
      </c>
      <c r="C18" s="4" t="s">
        <v>637</v>
      </c>
      <c r="D18" s="4">
        <v>40</v>
      </c>
      <c r="E18" s="4">
        <v>4</v>
      </c>
      <c r="F18" s="4">
        <v>160</v>
      </c>
      <c r="G18" s="4"/>
      <c r="H18" s="151">
        <v>46054</v>
      </c>
      <c r="I18" s="4">
        <v>160</v>
      </c>
      <c r="J18" s="4">
        <v>120</v>
      </c>
      <c r="K18" s="4" t="b">
        <v>1</v>
      </c>
      <c r="L18" s="4"/>
    </row>
    <row r="19" spans="1:12" ht="22.5" customHeight="1">
      <c r="A19" s="9">
        <v>46267.381307870368</v>
      </c>
      <c r="B19" s="3">
        <v>46061</v>
      </c>
      <c r="C19" s="4" t="s">
        <v>198</v>
      </c>
      <c r="D19" s="4">
        <v>40</v>
      </c>
      <c r="E19" s="4">
        <v>2</v>
      </c>
      <c r="F19" s="4">
        <v>80</v>
      </c>
      <c r="G19" s="4"/>
      <c r="H19" s="151">
        <v>46054</v>
      </c>
      <c r="I19" s="4">
        <v>80</v>
      </c>
      <c r="J19" s="4">
        <v>60</v>
      </c>
      <c r="K19" s="4" t="b">
        <v>1</v>
      </c>
      <c r="L19" s="4"/>
    </row>
    <row r="20" spans="1:12" ht="22.5" customHeight="1">
      <c r="A20" s="9">
        <v>46267.380856481483</v>
      </c>
      <c r="B20" s="3">
        <v>46061</v>
      </c>
      <c r="C20" s="4" t="s">
        <v>622</v>
      </c>
      <c r="D20" s="4">
        <v>55</v>
      </c>
      <c r="E20" s="4">
        <v>10</v>
      </c>
      <c r="F20" s="4">
        <v>550</v>
      </c>
      <c r="G20" s="4"/>
      <c r="H20" s="151">
        <v>46054</v>
      </c>
      <c r="I20" s="4">
        <v>550</v>
      </c>
      <c r="J20" s="4">
        <v>300</v>
      </c>
      <c r="K20" s="4" t="b">
        <v>1</v>
      </c>
      <c r="L20" s="4"/>
    </row>
    <row r="21" spans="1:12" ht="22.5" customHeight="1">
      <c r="A21" s="9">
        <v>46236.345219907409</v>
      </c>
      <c r="B21" s="3">
        <v>46061</v>
      </c>
      <c r="C21" s="4" t="s">
        <v>670</v>
      </c>
      <c r="D21" s="4">
        <v>50</v>
      </c>
      <c r="E21" s="4">
        <v>10</v>
      </c>
      <c r="F21" s="4">
        <v>500</v>
      </c>
      <c r="G21" s="4"/>
      <c r="H21" s="151">
        <v>46054</v>
      </c>
      <c r="I21" s="4">
        <v>500</v>
      </c>
      <c r="J21" s="4">
        <v>300</v>
      </c>
      <c r="K21" s="4" t="b">
        <v>1</v>
      </c>
      <c r="L21" s="4"/>
    </row>
    <row r="22" spans="1:12" ht="22.5" customHeight="1">
      <c r="A22" s="9">
        <v>46205.772476851853</v>
      </c>
      <c r="B22" s="3">
        <v>46060</v>
      </c>
      <c r="C22" s="4" t="s">
        <v>534</v>
      </c>
      <c r="D22" s="4">
        <v>45</v>
      </c>
      <c r="E22" s="4">
        <v>3</v>
      </c>
      <c r="F22" s="4">
        <v>135</v>
      </c>
      <c r="G22" s="4"/>
      <c r="H22" s="151">
        <v>46054</v>
      </c>
      <c r="I22" s="4">
        <v>135</v>
      </c>
      <c r="J22" s="4">
        <v>90</v>
      </c>
      <c r="K22" s="4" t="b">
        <v>1</v>
      </c>
      <c r="L22" s="4"/>
    </row>
    <row r="23" spans="1:12" ht="22.5" customHeight="1">
      <c r="A23" s="9">
        <v>46205.277361111112</v>
      </c>
      <c r="B23" s="3">
        <v>46059</v>
      </c>
      <c r="C23" s="4" t="s">
        <v>2191</v>
      </c>
      <c r="D23" s="4">
        <v>45</v>
      </c>
      <c r="E23" s="4">
        <v>7</v>
      </c>
      <c r="F23" s="4">
        <v>315</v>
      </c>
      <c r="G23" s="4"/>
      <c r="H23" s="151">
        <v>46054</v>
      </c>
      <c r="I23" s="4">
        <v>315</v>
      </c>
      <c r="J23" s="4">
        <v>210</v>
      </c>
      <c r="K23" s="4" t="b">
        <v>1</v>
      </c>
      <c r="L23" s="4"/>
    </row>
    <row r="24" spans="1:12" ht="22.5" customHeight="1">
      <c r="A24" s="9">
        <v>46205.269328703704</v>
      </c>
      <c r="B24" s="3">
        <v>46059</v>
      </c>
      <c r="C24" s="4" t="s">
        <v>522</v>
      </c>
      <c r="D24" s="4">
        <v>65</v>
      </c>
      <c r="E24" s="4">
        <v>2</v>
      </c>
      <c r="F24" s="4">
        <v>130</v>
      </c>
      <c r="G24" s="4"/>
      <c r="H24" s="151">
        <v>46054</v>
      </c>
      <c r="I24" s="4">
        <v>130</v>
      </c>
      <c r="J24" s="4">
        <v>60</v>
      </c>
      <c r="K24" s="4" t="b">
        <v>1</v>
      </c>
      <c r="L24" s="4"/>
    </row>
    <row r="25" spans="1:12" ht="22.5" customHeight="1">
      <c r="A25" s="9">
        <v>46205.772118055553</v>
      </c>
      <c r="B25" s="3">
        <v>46058</v>
      </c>
      <c r="C25" s="4" t="s">
        <v>531</v>
      </c>
      <c r="D25" s="4">
        <v>50</v>
      </c>
      <c r="E25" s="4">
        <v>1</v>
      </c>
      <c r="F25" s="4">
        <v>50</v>
      </c>
      <c r="G25" s="4"/>
      <c r="H25" s="151">
        <v>46054</v>
      </c>
      <c r="I25" s="4">
        <v>50</v>
      </c>
      <c r="J25" s="4">
        <v>30</v>
      </c>
      <c r="K25" s="4" t="b">
        <v>1</v>
      </c>
      <c r="L25" s="4"/>
    </row>
    <row r="26" spans="1:12" ht="22.5" customHeight="1">
      <c r="A26" s="9">
        <v>46205.26761574074</v>
      </c>
      <c r="B26" s="3">
        <v>46058</v>
      </c>
      <c r="C26" s="4" t="s">
        <v>754</v>
      </c>
      <c r="D26" s="4">
        <v>45</v>
      </c>
      <c r="E26" s="4">
        <v>8</v>
      </c>
      <c r="F26" s="4">
        <v>360</v>
      </c>
      <c r="G26" s="4"/>
      <c r="H26" s="151">
        <v>46054</v>
      </c>
      <c r="I26" s="4">
        <v>360</v>
      </c>
      <c r="J26" s="4">
        <v>240</v>
      </c>
      <c r="K26" s="4" t="b">
        <v>1</v>
      </c>
      <c r="L26" s="4"/>
    </row>
    <row r="27" spans="1:12" ht="22.5" customHeight="1">
      <c r="A27" s="9">
        <v>46175.175763888888</v>
      </c>
      <c r="B27" s="3">
        <v>46058</v>
      </c>
      <c r="C27" s="4" t="s">
        <v>551</v>
      </c>
      <c r="D27" s="4">
        <v>50</v>
      </c>
      <c r="E27" s="4">
        <v>20</v>
      </c>
      <c r="F27" s="4">
        <v>1000</v>
      </c>
      <c r="G27" s="4"/>
      <c r="H27" s="151">
        <v>46054</v>
      </c>
      <c r="I27" s="4">
        <v>1000</v>
      </c>
      <c r="J27" s="4">
        <v>600</v>
      </c>
      <c r="K27" s="4" t="b">
        <v>1</v>
      </c>
      <c r="L27" s="4"/>
    </row>
    <row r="28" spans="1:12" ht="22.5" customHeight="1">
      <c r="A28" s="9">
        <v>46144.621701388889</v>
      </c>
      <c r="B28" s="3">
        <v>46058</v>
      </c>
      <c r="C28" s="4" t="s">
        <v>2195</v>
      </c>
      <c r="D28" s="4">
        <v>50</v>
      </c>
      <c r="E28" s="4">
        <v>2</v>
      </c>
      <c r="F28" s="4">
        <v>100</v>
      </c>
      <c r="G28" s="4"/>
      <c r="H28" s="151">
        <v>46054</v>
      </c>
      <c r="I28" s="4">
        <v>100</v>
      </c>
      <c r="J28" s="4">
        <v>60</v>
      </c>
      <c r="K28" s="4" t="b">
        <v>1</v>
      </c>
      <c r="L28" s="4"/>
    </row>
    <row r="29" spans="1:12" ht="22.5" customHeight="1">
      <c r="A29" s="9">
        <v>46144.621412037035</v>
      </c>
      <c r="B29" s="3">
        <v>46058</v>
      </c>
      <c r="C29" s="4" t="s">
        <v>2196</v>
      </c>
      <c r="D29" s="4">
        <v>55</v>
      </c>
      <c r="E29" s="4">
        <v>40</v>
      </c>
      <c r="F29" s="4">
        <v>2200</v>
      </c>
      <c r="G29" s="4"/>
      <c r="H29" s="151">
        <v>46054</v>
      </c>
      <c r="I29" s="4">
        <v>2200</v>
      </c>
      <c r="J29" s="4">
        <v>1200</v>
      </c>
      <c r="K29" s="4" t="b">
        <v>1</v>
      </c>
      <c r="L29" s="4"/>
    </row>
    <row r="30" spans="1:12" ht="22.5" customHeight="1">
      <c r="A30" s="9">
        <v>46144.621087962965</v>
      </c>
      <c r="B30" s="3">
        <v>46058</v>
      </c>
      <c r="C30" s="4" t="s">
        <v>2197</v>
      </c>
      <c r="D30" s="4">
        <v>50</v>
      </c>
      <c r="E30" s="4">
        <v>40</v>
      </c>
      <c r="F30" s="4">
        <v>2000</v>
      </c>
      <c r="G30" s="4"/>
      <c r="H30" s="151">
        <v>46054</v>
      </c>
      <c r="I30" s="4">
        <v>2000</v>
      </c>
      <c r="J30" s="4">
        <v>1200</v>
      </c>
      <c r="K30" s="4" t="b">
        <v>1</v>
      </c>
      <c r="L30" s="4"/>
    </row>
    <row r="31" spans="1:12" ht="22.5" customHeight="1">
      <c r="A31" s="9">
        <v>46144.620821759258</v>
      </c>
      <c r="B31" s="3">
        <v>46058</v>
      </c>
      <c r="C31" s="4" t="s">
        <v>2189</v>
      </c>
      <c r="D31" s="4">
        <v>45</v>
      </c>
      <c r="E31" s="4">
        <v>7</v>
      </c>
      <c r="F31" s="4">
        <v>315</v>
      </c>
      <c r="G31" s="4"/>
      <c r="H31" s="151">
        <v>46054</v>
      </c>
      <c r="I31" s="4">
        <v>315</v>
      </c>
      <c r="J31" s="4">
        <v>210</v>
      </c>
      <c r="K31" s="4" t="b">
        <v>1</v>
      </c>
      <c r="L31" s="4"/>
    </row>
    <row r="32" spans="1:12" ht="22.5" customHeight="1">
      <c r="A32" s="9">
        <v>46144.620474537034</v>
      </c>
      <c r="B32" s="3">
        <v>46058</v>
      </c>
      <c r="C32" s="4" t="s">
        <v>2189</v>
      </c>
      <c r="D32" s="4">
        <v>40</v>
      </c>
      <c r="E32" s="4">
        <v>3</v>
      </c>
      <c r="F32" s="4">
        <v>120</v>
      </c>
      <c r="G32" s="4"/>
      <c r="H32" s="151">
        <v>46054</v>
      </c>
      <c r="I32" s="4">
        <v>120</v>
      </c>
      <c r="J32" s="4">
        <v>90</v>
      </c>
      <c r="K32" s="4" t="b">
        <v>1</v>
      </c>
      <c r="L32" s="4"/>
    </row>
    <row r="33" spans="1:12" ht="22.5" customHeight="1">
      <c r="A33" s="9">
        <v>46114.811516203707</v>
      </c>
      <c r="B33" s="3">
        <v>46057</v>
      </c>
      <c r="C33" s="4" t="s">
        <v>2198</v>
      </c>
      <c r="D33" s="4">
        <v>45</v>
      </c>
      <c r="E33" s="4">
        <v>2</v>
      </c>
      <c r="F33" s="4">
        <v>90</v>
      </c>
      <c r="G33" s="4"/>
      <c r="H33" s="151">
        <v>46054</v>
      </c>
      <c r="I33" s="4">
        <v>90</v>
      </c>
      <c r="J33" s="4">
        <v>60</v>
      </c>
      <c r="K33" s="4" t="b">
        <v>1</v>
      </c>
      <c r="L33" s="4"/>
    </row>
    <row r="34" spans="1:12" ht="22.5" customHeight="1">
      <c r="A34" s="9">
        <v>46083.682395833333</v>
      </c>
      <c r="B34" s="3">
        <v>46056</v>
      </c>
      <c r="C34" s="4" t="s">
        <v>89</v>
      </c>
      <c r="D34" s="4">
        <v>65</v>
      </c>
      <c r="E34" s="4">
        <v>2</v>
      </c>
      <c r="F34" s="4">
        <v>130</v>
      </c>
      <c r="G34" s="4"/>
      <c r="H34" s="151">
        <v>46054</v>
      </c>
      <c r="I34" s="4">
        <v>130</v>
      </c>
      <c r="J34" s="4">
        <v>60</v>
      </c>
      <c r="K34" s="4" t="b">
        <v>1</v>
      </c>
      <c r="L34" s="4"/>
    </row>
    <row r="35" spans="1:12" ht="22.5" customHeight="1">
      <c r="A35" s="9">
        <v>46083.680543981478</v>
      </c>
      <c r="B35" s="3">
        <v>46056</v>
      </c>
      <c r="C35" s="4" t="s">
        <v>2199</v>
      </c>
      <c r="D35" s="4">
        <v>45</v>
      </c>
      <c r="E35" s="4">
        <v>17</v>
      </c>
      <c r="F35" s="4">
        <v>765</v>
      </c>
      <c r="G35" s="4"/>
      <c r="H35" s="151">
        <v>46054</v>
      </c>
      <c r="I35" s="4">
        <v>765</v>
      </c>
      <c r="J35" s="4">
        <v>510</v>
      </c>
      <c r="K35" s="4" t="b">
        <v>1</v>
      </c>
      <c r="L35" s="4"/>
    </row>
    <row r="36" spans="1:12" ht="22.5" customHeight="1">
      <c r="A36" s="9">
        <v>46083.680011574077</v>
      </c>
      <c r="B36" s="3">
        <v>46056</v>
      </c>
      <c r="C36" s="4" t="s">
        <v>2199</v>
      </c>
      <c r="D36" s="4">
        <v>40</v>
      </c>
      <c r="E36" s="4">
        <v>3</v>
      </c>
      <c r="F36" s="4">
        <v>120</v>
      </c>
      <c r="G36" s="4"/>
      <c r="H36" s="151">
        <v>46054</v>
      </c>
      <c r="I36" s="4">
        <v>120</v>
      </c>
      <c r="J36" s="4">
        <v>90</v>
      </c>
      <c r="K36" s="4" t="b">
        <v>1</v>
      </c>
      <c r="L36" s="4"/>
    </row>
    <row r="37" spans="1:12" ht="22.5" customHeight="1">
      <c r="A37" s="9">
        <v>46055.736666666664</v>
      </c>
      <c r="B37" s="3">
        <v>46055</v>
      </c>
      <c r="C37" s="4" t="s">
        <v>2200</v>
      </c>
      <c r="D37" s="4">
        <v>45</v>
      </c>
      <c r="E37" s="4">
        <v>2</v>
      </c>
      <c r="F37" s="4">
        <v>90</v>
      </c>
      <c r="G37" s="4"/>
      <c r="H37" s="151">
        <v>46054</v>
      </c>
      <c r="I37" s="4">
        <v>90</v>
      </c>
      <c r="J37" s="4">
        <v>60</v>
      </c>
      <c r="K37" s="4" t="b">
        <v>1</v>
      </c>
      <c r="L37" s="4"/>
    </row>
    <row r="38" spans="1:12" ht="22.5" customHeight="1">
      <c r="A38" s="2">
        <v>46054.769197546295</v>
      </c>
      <c r="B38" s="3">
        <v>46054</v>
      </c>
      <c r="C38" s="4" t="s">
        <v>589</v>
      </c>
      <c r="D38" s="4">
        <v>50</v>
      </c>
      <c r="E38" s="4">
        <v>4</v>
      </c>
      <c r="F38" s="4">
        <v>200</v>
      </c>
      <c r="H38" s="4" t="str">
        <f>TEXT(B38, "MMMM YYYY")</f>
        <v>February 2026</v>
      </c>
      <c r="I38" s="4">
        <f>D38*E38</f>
        <v>200</v>
      </c>
      <c r="J38" s="4">
        <f>E38*30</f>
        <v>120</v>
      </c>
      <c r="K38" s="4" t="b">
        <f>IF(F38=I38,TRUE)</f>
        <v>1</v>
      </c>
    </row>
    <row r="39" spans="1:12" ht="22.5" customHeight="1">
      <c r="A39" s="2">
        <v>46055.322343831023</v>
      </c>
      <c r="B39" s="3">
        <v>46054</v>
      </c>
      <c r="C39" s="4" t="s">
        <v>662</v>
      </c>
      <c r="D39" s="4">
        <v>40</v>
      </c>
      <c r="E39" s="4">
        <v>4</v>
      </c>
      <c r="F39" s="4">
        <v>160</v>
      </c>
      <c r="H39" s="4" t="str">
        <f>TEXT(B39, "MMMM YYYY")</f>
        <v>February 2026</v>
      </c>
      <c r="I39" s="4">
        <f>D39*E39</f>
        <v>160</v>
      </c>
      <c r="J39" s="4">
        <f>E39*30</f>
        <v>120</v>
      </c>
      <c r="K39" s="4" t="b">
        <f>IF(F39=I39,TRUE)</f>
        <v>1</v>
      </c>
    </row>
    <row r="40" spans="1:12" ht="22.5" customHeight="1">
      <c r="A40" s="2">
        <v>46055.331010914349</v>
      </c>
      <c r="B40" s="3">
        <v>46054</v>
      </c>
      <c r="C40" s="4" t="s">
        <v>662</v>
      </c>
      <c r="D40" s="4">
        <v>45</v>
      </c>
      <c r="E40" s="4">
        <v>7</v>
      </c>
      <c r="F40" s="4">
        <v>315</v>
      </c>
      <c r="H40" s="4" t="str">
        <f>TEXT(B40, "MMMM YYYY")</f>
        <v>February 2026</v>
      </c>
      <c r="I40" s="4">
        <f>D40*E40</f>
        <v>315</v>
      </c>
      <c r="J40" s="4">
        <f>E40*30</f>
        <v>210</v>
      </c>
      <c r="K40" s="4" t="b">
        <f>IF(F40=I40,TRUE)</f>
        <v>1</v>
      </c>
    </row>
    <row r="41" spans="1:12" ht="22.5" customHeight="1">
      <c r="A41" s="2">
        <v>46054.455313981482</v>
      </c>
      <c r="B41" s="3">
        <v>46053</v>
      </c>
      <c r="C41" s="4" t="s">
        <v>501</v>
      </c>
      <c r="D41" s="4">
        <v>50</v>
      </c>
      <c r="E41" s="4">
        <v>1</v>
      </c>
      <c r="F41" s="4">
        <v>50</v>
      </c>
      <c r="H41" s="4" t="str">
        <f>TEXT(B41, "MMMM YYYY")</f>
        <v>January 2026</v>
      </c>
      <c r="I41" s="4">
        <f>D41*E41</f>
        <v>50</v>
      </c>
      <c r="J41" s="4">
        <f>E41*30</f>
        <v>30</v>
      </c>
      <c r="K41" s="4" t="b">
        <f>IF(F41=I41,TRUE)</f>
        <v>1</v>
      </c>
    </row>
    <row r="42" spans="1:12" ht="22.5" customHeight="1">
      <c r="A42" s="2">
        <v>46054.042045196758</v>
      </c>
      <c r="B42" s="3">
        <v>46053</v>
      </c>
      <c r="C42" s="4" t="s">
        <v>662</v>
      </c>
      <c r="D42" s="4">
        <v>40</v>
      </c>
      <c r="E42" s="4">
        <v>3</v>
      </c>
      <c r="F42" s="4">
        <v>120</v>
      </c>
      <c r="H42" s="4" t="str">
        <f>TEXT(B42, "MMMM YYYY")</f>
        <v>January 2026</v>
      </c>
      <c r="I42" s="4">
        <f>D42*E42</f>
        <v>120</v>
      </c>
      <c r="J42" s="4">
        <f>E42*30</f>
        <v>90</v>
      </c>
      <c r="K42" s="4" t="b">
        <f>IF(F42=I42,TRUE)</f>
        <v>1</v>
      </c>
    </row>
    <row r="43" spans="1:12" ht="22.5" customHeight="1">
      <c r="A43" s="2">
        <v>46054.768058125002</v>
      </c>
      <c r="B43" s="3">
        <v>46053</v>
      </c>
      <c r="C43" s="4" t="s">
        <v>577</v>
      </c>
      <c r="D43" s="4">
        <v>45</v>
      </c>
      <c r="E43" s="4">
        <v>10</v>
      </c>
      <c r="F43" s="4">
        <v>450</v>
      </c>
      <c r="H43" s="4" t="str">
        <f>TEXT(B43, "MMMM YYYY")</f>
        <v>January 2026</v>
      </c>
      <c r="I43" s="4">
        <f>D43*E43</f>
        <v>450</v>
      </c>
      <c r="J43" s="4">
        <f>E43*30</f>
        <v>300</v>
      </c>
      <c r="K43" s="4" t="b">
        <f>IF(F43=I43,TRUE)</f>
        <v>1</v>
      </c>
    </row>
    <row r="44" spans="1:12" ht="22.5" customHeight="1">
      <c r="A44" s="2">
        <v>46054.768337777779</v>
      </c>
      <c r="B44" s="3">
        <v>46053</v>
      </c>
      <c r="C44" s="4" t="s">
        <v>581</v>
      </c>
      <c r="D44" s="4">
        <v>60</v>
      </c>
      <c r="E44" s="4">
        <v>2</v>
      </c>
      <c r="F44" s="4">
        <v>120</v>
      </c>
      <c r="H44" s="4" t="str">
        <f>TEXT(B44, "MMMM YYYY")</f>
        <v>January 2026</v>
      </c>
      <c r="I44" s="4">
        <f>D44*E44</f>
        <v>120</v>
      </c>
      <c r="J44" s="4">
        <f>E44*30</f>
        <v>60</v>
      </c>
      <c r="K44" s="4" t="b">
        <f>IF(F44=I44,TRUE)</f>
        <v>1</v>
      </c>
    </row>
    <row r="45" spans="1:12" ht="22.5" customHeight="1">
      <c r="A45" s="2">
        <v>46052.762937604166</v>
      </c>
      <c r="B45" s="3">
        <v>46052</v>
      </c>
      <c r="C45" s="4" t="s">
        <v>502</v>
      </c>
      <c r="D45" s="4">
        <v>65</v>
      </c>
      <c r="E45" s="4">
        <v>2</v>
      </c>
      <c r="F45" s="4">
        <v>130</v>
      </c>
      <c r="H45" s="4" t="str">
        <f>TEXT(B45, "MMMM YYYY")</f>
        <v>January 2026</v>
      </c>
      <c r="I45" s="4">
        <f>D45*E45</f>
        <v>130</v>
      </c>
      <c r="J45" s="4">
        <f>E45*30</f>
        <v>60</v>
      </c>
      <c r="K45" s="4" t="b">
        <f>IF(F45=I45,TRUE)</f>
        <v>1</v>
      </c>
    </row>
    <row r="46" spans="1:12" ht="22.5" customHeight="1">
      <c r="A46" s="2">
        <v>46052.762040972222</v>
      </c>
      <c r="B46" s="3">
        <v>46052</v>
      </c>
      <c r="C46" s="4" t="s">
        <v>503</v>
      </c>
      <c r="D46" s="4">
        <v>50</v>
      </c>
      <c r="E46" s="4">
        <v>20</v>
      </c>
      <c r="F46" s="4">
        <v>1000</v>
      </c>
      <c r="H46" s="4" t="str">
        <f>TEXT(B46, "MMMM YYYY")</f>
        <v>January 2026</v>
      </c>
      <c r="I46" s="4">
        <f>D46*E46</f>
        <v>1000</v>
      </c>
      <c r="J46" s="4">
        <f>E46*30</f>
        <v>600</v>
      </c>
      <c r="K46" s="4" t="b">
        <f>IF(F46=I46,TRUE)</f>
        <v>1</v>
      </c>
    </row>
    <row r="47" spans="1:12" ht="22.5" customHeight="1">
      <c r="A47" s="2">
        <v>46052.761755057873</v>
      </c>
      <c r="B47" s="3">
        <v>46052</v>
      </c>
      <c r="C47" s="4" t="s">
        <v>504</v>
      </c>
      <c r="D47" s="4">
        <v>55</v>
      </c>
      <c r="E47" s="4">
        <v>20</v>
      </c>
      <c r="F47" s="4">
        <v>1100</v>
      </c>
      <c r="H47" s="4" t="str">
        <f>TEXT(B47, "MMMM YYYY")</f>
        <v>January 2026</v>
      </c>
      <c r="I47" s="4">
        <f>D47*E47</f>
        <v>1100</v>
      </c>
      <c r="J47" s="4">
        <f>E47*30</f>
        <v>600</v>
      </c>
      <c r="K47" s="4" t="b">
        <f>IF(F47=I47,TRUE)</f>
        <v>1</v>
      </c>
    </row>
    <row r="48" spans="1:12" ht="22.5" customHeight="1">
      <c r="A48" s="2">
        <v>46052.329197199069</v>
      </c>
      <c r="B48" s="3">
        <v>46052</v>
      </c>
      <c r="C48" s="4" t="s">
        <v>505</v>
      </c>
      <c r="D48" s="4">
        <v>40</v>
      </c>
      <c r="E48" s="4">
        <v>2</v>
      </c>
      <c r="F48" s="4">
        <v>80</v>
      </c>
      <c r="H48" s="4" t="str">
        <f>TEXT(B48, "MMMM YYYY")</f>
        <v>January 2026</v>
      </c>
      <c r="I48" s="4">
        <f>D48*E48</f>
        <v>80</v>
      </c>
      <c r="J48" s="4">
        <f>E48*30</f>
        <v>60</v>
      </c>
      <c r="K48" s="4" t="b">
        <f>IF(F48=I48,TRUE)</f>
        <v>1</v>
      </c>
    </row>
    <row r="49" spans="1:12" ht="22.5" customHeight="1">
      <c r="A49" s="2">
        <v>46051.010383449073</v>
      </c>
      <c r="B49" s="3">
        <v>46050</v>
      </c>
      <c r="C49" s="4" t="s">
        <v>506</v>
      </c>
      <c r="D49" s="4">
        <v>45</v>
      </c>
      <c r="E49" s="4">
        <v>20</v>
      </c>
      <c r="F49" s="4">
        <v>900</v>
      </c>
      <c r="H49" s="4" t="str">
        <f>TEXT(B49, "MMMM YYYY")</f>
        <v>January 2026</v>
      </c>
      <c r="I49" s="4">
        <f>D49*E49</f>
        <v>900</v>
      </c>
      <c r="J49" s="4">
        <f>E49*30</f>
        <v>600</v>
      </c>
      <c r="K49" s="4" t="b">
        <f>IF(F49=I49,TRUE)</f>
        <v>1</v>
      </c>
      <c r="L49" s="4">
        <v>7655</v>
      </c>
    </row>
    <row r="50" spans="1:12" ht="22.5" customHeight="1">
      <c r="A50" s="2">
        <v>46050.514820104167</v>
      </c>
      <c r="B50" s="3">
        <v>46050</v>
      </c>
      <c r="C50" s="4" t="s">
        <v>662</v>
      </c>
      <c r="D50" s="4">
        <v>40</v>
      </c>
      <c r="E50" s="4">
        <v>3</v>
      </c>
      <c r="F50" s="4">
        <v>120</v>
      </c>
      <c r="H50" s="4" t="str">
        <f>TEXT(B50, "MMMM YYYY")</f>
        <v>January 2026</v>
      </c>
      <c r="I50" s="4">
        <f>D50*E50</f>
        <v>120</v>
      </c>
      <c r="J50" s="4">
        <f>E50*30</f>
        <v>90</v>
      </c>
      <c r="K50" s="4" t="b">
        <f>IF(F50=I50,TRUE)</f>
        <v>1</v>
      </c>
    </row>
    <row r="51" spans="1:12" ht="22.5" customHeight="1">
      <c r="A51" s="2">
        <v>46050.513414502318</v>
      </c>
      <c r="B51" s="3">
        <v>46050</v>
      </c>
      <c r="C51" s="4" t="s">
        <v>507</v>
      </c>
      <c r="D51" s="4">
        <v>50</v>
      </c>
      <c r="E51" s="4">
        <v>2</v>
      </c>
      <c r="F51" s="4">
        <v>100</v>
      </c>
      <c r="H51" s="4" t="str">
        <f>TEXT(B51, "MMMM YYYY")</f>
        <v>January 2026</v>
      </c>
      <c r="I51" s="4">
        <f>D51*E51</f>
        <v>100</v>
      </c>
      <c r="J51" s="4">
        <f>E51*30</f>
        <v>60</v>
      </c>
      <c r="K51" s="4" t="b">
        <f>IF(F51=I51,TRUE)</f>
        <v>1</v>
      </c>
    </row>
    <row r="52" spans="1:12" ht="22.5" customHeight="1">
      <c r="A52" s="2">
        <v>46050.513009432871</v>
      </c>
      <c r="B52" s="3">
        <v>46050</v>
      </c>
      <c r="C52" s="4" t="s">
        <v>507</v>
      </c>
      <c r="D52" s="4">
        <v>45</v>
      </c>
      <c r="E52" s="4">
        <v>5</v>
      </c>
      <c r="F52" s="4">
        <v>225</v>
      </c>
      <c r="H52" s="4" t="str">
        <f>TEXT(B52, "MMMM YYYY")</f>
        <v>January 2026</v>
      </c>
      <c r="I52" s="4">
        <f>D52*E52</f>
        <v>225</v>
      </c>
      <c r="J52" s="4">
        <f>E52*30</f>
        <v>150</v>
      </c>
      <c r="K52" s="4" t="b">
        <f>IF(F52=I52,TRUE)</f>
        <v>1</v>
      </c>
    </row>
    <row r="53" spans="1:12" ht="22.5" customHeight="1">
      <c r="A53" s="2">
        <v>46050.512435798606</v>
      </c>
      <c r="B53" s="3">
        <v>46050</v>
      </c>
      <c r="C53" s="4" t="s">
        <v>508</v>
      </c>
      <c r="D53" s="4">
        <v>50</v>
      </c>
      <c r="E53" s="4">
        <v>10</v>
      </c>
      <c r="F53" s="4">
        <v>500</v>
      </c>
      <c r="H53" s="4" t="str">
        <f>TEXT(B53, "MMMM YYYY")</f>
        <v>January 2026</v>
      </c>
      <c r="I53" s="4">
        <f>D53*E53</f>
        <v>500</v>
      </c>
      <c r="J53" s="4">
        <f>E53*30</f>
        <v>300</v>
      </c>
      <c r="K53" s="4" t="b">
        <f>IF(F53=I53,TRUE)</f>
        <v>1</v>
      </c>
    </row>
    <row r="54" spans="1:12" ht="22.5" customHeight="1">
      <c r="A54" s="2">
        <v>46050.512092291669</v>
      </c>
      <c r="B54" s="3">
        <v>46050</v>
      </c>
      <c r="C54" s="4" t="s">
        <v>508</v>
      </c>
      <c r="D54" s="4">
        <v>45</v>
      </c>
      <c r="E54" s="4">
        <v>10</v>
      </c>
      <c r="F54" s="4">
        <v>450</v>
      </c>
      <c r="H54" s="4" t="str">
        <f>TEXT(B54, "MMMM YYYY")</f>
        <v>January 2026</v>
      </c>
      <c r="I54" s="4">
        <f>D54*E54</f>
        <v>450</v>
      </c>
      <c r="J54" s="4">
        <f>E54*30</f>
        <v>300</v>
      </c>
      <c r="K54" s="4" t="b">
        <f>IF(F54=I54,TRUE)</f>
        <v>1</v>
      </c>
    </row>
    <row r="55" spans="1:12" ht="22.5" customHeight="1">
      <c r="A55" s="2">
        <v>46050.51058454861</v>
      </c>
      <c r="B55" s="3">
        <v>46050</v>
      </c>
      <c r="C55" s="4" t="s">
        <v>501</v>
      </c>
      <c r="D55" s="4">
        <v>45</v>
      </c>
      <c r="E55" s="4">
        <v>4</v>
      </c>
      <c r="F55" s="4">
        <v>180</v>
      </c>
      <c r="H55" s="4" t="str">
        <f>TEXT(B55, "MMMM YYYY")</f>
        <v>January 2026</v>
      </c>
      <c r="I55" s="4">
        <f>D55*E55</f>
        <v>180</v>
      </c>
      <c r="J55" s="4">
        <f>E55*30</f>
        <v>120</v>
      </c>
      <c r="K55" s="4" t="b">
        <f>IF(F55=I55,TRUE)</f>
        <v>1</v>
      </c>
    </row>
    <row r="56" spans="1:12" ht="22.5" customHeight="1">
      <c r="A56" s="2">
        <v>46049.766586041667</v>
      </c>
      <c r="B56" s="3">
        <v>46049</v>
      </c>
      <c r="C56" s="4" t="s">
        <v>49</v>
      </c>
      <c r="D56" s="4">
        <v>65</v>
      </c>
      <c r="E56" s="4">
        <v>2</v>
      </c>
      <c r="F56" s="4">
        <v>130</v>
      </c>
      <c r="H56" s="4" t="str">
        <f>TEXT(B56, "MMMM YYYY")</f>
        <v>January 2026</v>
      </c>
      <c r="I56" s="4">
        <f>D56*E56</f>
        <v>130</v>
      </c>
      <c r="J56" s="4">
        <f>E56*30</f>
        <v>60</v>
      </c>
      <c r="K56" s="4" t="b">
        <f>IF(F56=I56,TRUE)</f>
        <v>1</v>
      </c>
    </row>
    <row r="57" spans="1:12" ht="22.5" customHeight="1">
      <c r="A57" s="2">
        <v>46049.766352152779</v>
      </c>
      <c r="B57" s="3">
        <v>46049</v>
      </c>
      <c r="C57" s="4" t="s">
        <v>510</v>
      </c>
      <c r="D57" s="4">
        <v>50</v>
      </c>
      <c r="E57" s="4">
        <v>20</v>
      </c>
      <c r="F57" s="4">
        <v>1000</v>
      </c>
      <c r="H57" s="4" t="str">
        <f>TEXT(B57, "MMMM YYYY")</f>
        <v>January 2026</v>
      </c>
      <c r="I57" s="4">
        <f>D57*E57</f>
        <v>1000</v>
      </c>
      <c r="J57" s="4">
        <f>E57*30</f>
        <v>600</v>
      </c>
      <c r="K57" s="4" t="b">
        <f>IF(F57=I57,TRUE)</f>
        <v>1</v>
      </c>
    </row>
    <row r="58" spans="1:12" ht="22.5" customHeight="1">
      <c r="A58" s="2">
        <v>46050.471461666668</v>
      </c>
      <c r="B58" s="3">
        <v>46049</v>
      </c>
      <c r="C58" s="4" t="s">
        <v>509</v>
      </c>
      <c r="D58" s="4">
        <v>45</v>
      </c>
      <c r="E58" s="4">
        <v>3</v>
      </c>
      <c r="F58" s="4">
        <v>135</v>
      </c>
      <c r="H58" s="4" t="str">
        <f>TEXT(B58, "MMMM YYYY")</f>
        <v>January 2026</v>
      </c>
      <c r="I58" s="4">
        <f>D58*E58</f>
        <v>135</v>
      </c>
      <c r="J58" s="4">
        <f>E58*30</f>
        <v>90</v>
      </c>
      <c r="K58" s="4" t="b">
        <f>IF(F58=I58,TRUE)</f>
        <v>1</v>
      </c>
    </row>
    <row r="59" spans="1:12" ht="22.5" customHeight="1">
      <c r="A59" s="2">
        <v>46049.318719814815</v>
      </c>
      <c r="B59" s="3">
        <v>46048</v>
      </c>
      <c r="C59" s="4" t="s">
        <v>511</v>
      </c>
      <c r="D59" s="4">
        <v>45</v>
      </c>
      <c r="E59" s="4">
        <v>2</v>
      </c>
      <c r="F59" s="4">
        <v>90</v>
      </c>
      <c r="H59" s="4" t="str">
        <f>TEXT(B59, "MMMM YYYY")</f>
        <v>January 2026</v>
      </c>
      <c r="I59" s="4">
        <f>D59*E59</f>
        <v>90</v>
      </c>
      <c r="J59" s="4">
        <f>E59*30</f>
        <v>60</v>
      </c>
      <c r="K59" s="4" t="b">
        <f>IF(F59=I59,TRUE)</f>
        <v>1</v>
      </c>
    </row>
    <row r="60" spans="1:12" ht="22.5" customHeight="1">
      <c r="A60" s="2">
        <v>46049.316300312501</v>
      </c>
      <c r="B60" s="3">
        <v>46048</v>
      </c>
      <c r="C60" s="4" t="s">
        <v>511</v>
      </c>
      <c r="D60" s="4">
        <v>55</v>
      </c>
      <c r="E60" s="4">
        <v>20</v>
      </c>
      <c r="F60" s="4">
        <v>1100</v>
      </c>
      <c r="H60" s="4" t="str">
        <f>TEXT(B60, "MMMM YYYY")</f>
        <v>January 2026</v>
      </c>
      <c r="I60" s="4">
        <f>D60*E60</f>
        <v>1100</v>
      </c>
      <c r="J60" s="4">
        <f>E60*30</f>
        <v>600</v>
      </c>
      <c r="K60" s="4" t="b">
        <f>IF(F60=I60,TRUE)</f>
        <v>1</v>
      </c>
    </row>
    <row r="61" spans="1:12" ht="22.5" customHeight="1">
      <c r="A61" s="2">
        <v>46048.063922361107</v>
      </c>
      <c r="B61" s="3">
        <v>46047</v>
      </c>
      <c r="C61" s="4" t="s">
        <v>512</v>
      </c>
      <c r="D61" s="4">
        <v>55</v>
      </c>
      <c r="E61" s="4">
        <v>10</v>
      </c>
      <c r="F61" s="4">
        <v>550</v>
      </c>
      <c r="H61" s="4" t="str">
        <f>TEXT(B61, "MMMM YYYY")</f>
        <v>January 2026</v>
      </c>
      <c r="I61" s="4">
        <f>D61*E61</f>
        <v>550</v>
      </c>
      <c r="J61" s="4">
        <f>E61*30</f>
        <v>300</v>
      </c>
      <c r="K61" s="4" t="b">
        <f>IF(F61=I61,TRUE)</f>
        <v>1</v>
      </c>
    </row>
    <row r="62" spans="1:12" ht="22.5" customHeight="1">
      <c r="A62" s="2">
        <v>46048.062844699074</v>
      </c>
      <c r="B62" s="3">
        <v>46047</v>
      </c>
      <c r="C62" s="4" t="s">
        <v>513</v>
      </c>
      <c r="D62" s="4">
        <v>50</v>
      </c>
      <c r="E62" s="4">
        <v>7</v>
      </c>
      <c r="F62" s="4">
        <v>350</v>
      </c>
      <c r="H62" s="4" t="str">
        <f>TEXT(B62, "MMMM YYYY")</f>
        <v>January 2026</v>
      </c>
      <c r="I62" s="4">
        <f>D62*E62</f>
        <v>350</v>
      </c>
      <c r="J62" s="4">
        <f>E62*30</f>
        <v>210</v>
      </c>
      <c r="K62" s="4" t="b">
        <f>IF(F62=I62,TRUE)</f>
        <v>1</v>
      </c>
    </row>
    <row r="63" spans="1:12" ht="22.5" customHeight="1">
      <c r="A63" s="2">
        <v>46047.678334733791</v>
      </c>
      <c r="B63" s="3">
        <v>46047</v>
      </c>
      <c r="C63" s="4" t="s">
        <v>514</v>
      </c>
      <c r="D63" s="4">
        <v>50</v>
      </c>
      <c r="E63" s="4">
        <v>4</v>
      </c>
      <c r="F63" s="4">
        <v>200</v>
      </c>
      <c r="H63" s="4" t="str">
        <f>TEXT(B63, "MMMM YYYY")</f>
        <v>January 2026</v>
      </c>
      <c r="I63" s="4">
        <f>D63*E63</f>
        <v>200</v>
      </c>
      <c r="J63" s="4">
        <f>E63*30</f>
        <v>120</v>
      </c>
      <c r="K63" s="4" t="b">
        <f>IF(F63=I63,TRUE)</f>
        <v>1</v>
      </c>
    </row>
    <row r="64" spans="1:12" ht="22.5" customHeight="1">
      <c r="A64" s="2">
        <v>46047.654358252315</v>
      </c>
      <c r="B64" s="3">
        <v>46047</v>
      </c>
      <c r="C64" s="4" t="s">
        <v>515</v>
      </c>
      <c r="D64" s="4">
        <v>50</v>
      </c>
      <c r="E64" s="4">
        <v>1</v>
      </c>
      <c r="F64" s="4">
        <v>50</v>
      </c>
      <c r="H64" s="4" t="str">
        <f>TEXT(B64, "MMMM YYYY")</f>
        <v>January 2026</v>
      </c>
      <c r="I64" s="4">
        <f>D64*E64</f>
        <v>50</v>
      </c>
      <c r="J64" s="4">
        <f>E64*30</f>
        <v>30</v>
      </c>
      <c r="K64" s="4" t="b">
        <f>IF(F64=I64,TRUE)</f>
        <v>1</v>
      </c>
    </row>
    <row r="65" spans="1:12" ht="22.5" customHeight="1">
      <c r="A65" s="2">
        <v>46047.653817951388</v>
      </c>
      <c r="B65" s="3">
        <v>46047</v>
      </c>
      <c r="C65" s="4" t="s">
        <v>49</v>
      </c>
      <c r="D65" s="4">
        <v>60</v>
      </c>
      <c r="E65" s="4">
        <v>2</v>
      </c>
      <c r="F65" s="4">
        <v>120</v>
      </c>
      <c r="H65" s="4" t="str">
        <f>TEXT(B65, "MMMM YYYY")</f>
        <v>January 2026</v>
      </c>
      <c r="I65" s="4">
        <f>D65*E65</f>
        <v>120</v>
      </c>
      <c r="J65" s="4">
        <f>E65*30</f>
        <v>60</v>
      </c>
      <c r="K65" s="4" t="b">
        <f>IF(F65=I65,TRUE)</f>
        <v>1</v>
      </c>
    </row>
    <row r="66" spans="1:12" ht="22.5" customHeight="1">
      <c r="A66" s="2">
        <v>46047.655029953705</v>
      </c>
      <c r="B66" s="3">
        <v>46047</v>
      </c>
      <c r="C66" s="4" t="s">
        <v>509</v>
      </c>
      <c r="D66" s="4">
        <v>45</v>
      </c>
      <c r="E66" s="4">
        <v>7</v>
      </c>
      <c r="F66" s="4">
        <v>315</v>
      </c>
      <c r="H66" s="4" t="str">
        <f>TEXT(B66, "MMMM YYYY")</f>
        <v>January 2026</v>
      </c>
      <c r="I66" s="4">
        <f>D66*E66</f>
        <v>315</v>
      </c>
      <c r="J66" s="4">
        <f>E66*30</f>
        <v>210</v>
      </c>
      <c r="K66" s="4" t="b">
        <f>IF(F66=I66,TRUE)</f>
        <v>1</v>
      </c>
    </row>
    <row r="67" spans="1:12" ht="22.5" customHeight="1">
      <c r="A67" s="2">
        <v>46046.466868391202</v>
      </c>
      <c r="B67" s="3">
        <v>46046</v>
      </c>
      <c r="C67" s="4" t="s">
        <v>502</v>
      </c>
      <c r="D67" s="4">
        <v>45</v>
      </c>
      <c r="E67" s="4">
        <v>3</v>
      </c>
      <c r="F67" s="4">
        <v>135</v>
      </c>
      <c r="H67" s="4" t="str">
        <f>TEXT(B67, "MMMM YYYY")</f>
        <v>January 2026</v>
      </c>
      <c r="I67" s="4">
        <f>D67*E67</f>
        <v>135</v>
      </c>
      <c r="J67" s="4">
        <f>E67*30</f>
        <v>90</v>
      </c>
      <c r="K67" s="4" t="b">
        <f>IF(F67=I67,TRUE)</f>
        <v>1</v>
      </c>
    </row>
    <row r="68" spans="1:12" ht="22.5" customHeight="1">
      <c r="A68" s="2">
        <v>46046.46575275463</v>
      </c>
      <c r="B68" s="3">
        <v>46046</v>
      </c>
      <c r="C68" s="4" t="s">
        <v>516</v>
      </c>
      <c r="D68" s="4">
        <v>40</v>
      </c>
      <c r="E68" s="4">
        <v>1</v>
      </c>
      <c r="F68" s="4">
        <v>40</v>
      </c>
      <c r="H68" s="4" t="str">
        <f>TEXT(B68, "MMMM YYYY")</f>
        <v>January 2026</v>
      </c>
      <c r="I68" s="4">
        <f>D68*E68</f>
        <v>40</v>
      </c>
      <c r="J68" s="4">
        <f>E68*30</f>
        <v>30</v>
      </c>
      <c r="K68" s="4" t="b">
        <f>IF(F68=I68,TRUE)</f>
        <v>1</v>
      </c>
    </row>
    <row r="69" spans="1:12" ht="22.5" customHeight="1">
      <c r="A69" s="2">
        <v>46046.464106863423</v>
      </c>
      <c r="B69" s="3">
        <v>46046</v>
      </c>
      <c r="C69" s="4" t="s">
        <v>510</v>
      </c>
      <c r="D69" s="4">
        <v>50</v>
      </c>
      <c r="E69" s="4">
        <v>10</v>
      </c>
      <c r="F69" s="4">
        <v>500</v>
      </c>
      <c r="H69" s="4" t="str">
        <f>TEXT(B69, "MMMM YYYY")</f>
        <v>January 2026</v>
      </c>
      <c r="I69" s="4">
        <f>D69*E69</f>
        <v>500</v>
      </c>
      <c r="J69" s="4">
        <f>E69*30</f>
        <v>300</v>
      </c>
      <c r="K69" s="4" t="b">
        <f>IF(F69=I69,TRUE)</f>
        <v>1</v>
      </c>
    </row>
    <row r="70" spans="1:12" ht="22.5" customHeight="1">
      <c r="A70" s="2">
        <v>46046.45215268519</v>
      </c>
      <c r="B70" s="3">
        <v>46045</v>
      </c>
      <c r="C70" s="4" t="s">
        <v>517</v>
      </c>
      <c r="D70" s="4">
        <v>50</v>
      </c>
      <c r="E70" s="4">
        <v>1</v>
      </c>
      <c r="F70" s="4">
        <v>50</v>
      </c>
      <c r="H70" s="4" t="str">
        <f>TEXT(B70, "MMMM YYYY")</f>
        <v>January 2026</v>
      </c>
      <c r="I70" s="4">
        <f>D70*E70</f>
        <v>50</v>
      </c>
      <c r="J70" s="4">
        <f>E70*30</f>
        <v>30</v>
      </c>
      <c r="K70" s="4" t="b">
        <f>IF(F70=I70,TRUE)</f>
        <v>1</v>
      </c>
    </row>
    <row r="71" spans="1:12" ht="22.5" customHeight="1">
      <c r="A71" s="2">
        <v>46046.451995648153</v>
      </c>
      <c r="B71" s="3">
        <v>46045</v>
      </c>
      <c r="C71" s="4" t="s">
        <v>518</v>
      </c>
      <c r="D71" s="4">
        <v>45</v>
      </c>
      <c r="E71" s="4">
        <v>2</v>
      </c>
      <c r="F71" s="4">
        <v>90</v>
      </c>
      <c r="H71" s="4" t="str">
        <f>TEXT(B71, "MMMM YYYY")</f>
        <v>January 2026</v>
      </c>
      <c r="I71" s="4">
        <f>D71*E71</f>
        <v>90</v>
      </c>
      <c r="J71" s="4">
        <f>E71*30</f>
        <v>60</v>
      </c>
      <c r="K71" s="4" t="b">
        <f>IF(F71=I71,TRUE)</f>
        <v>1</v>
      </c>
    </row>
    <row r="72" spans="1:12" ht="22.5" customHeight="1">
      <c r="A72" s="2">
        <v>46046.450892349538</v>
      </c>
      <c r="B72" s="3">
        <v>46045</v>
      </c>
      <c r="C72" s="4" t="s">
        <v>519</v>
      </c>
      <c r="D72" s="4">
        <v>45</v>
      </c>
      <c r="E72" s="4">
        <v>5</v>
      </c>
      <c r="F72" s="4">
        <v>225</v>
      </c>
      <c r="H72" s="4" t="str">
        <f>TEXT(B72, "MMMM YYYY")</f>
        <v>January 2026</v>
      </c>
      <c r="I72" s="4">
        <f>D72*E72</f>
        <v>225</v>
      </c>
      <c r="J72" s="4">
        <f>E72*30</f>
        <v>150</v>
      </c>
      <c r="K72" s="4" t="b">
        <f>IF(F72=I72,TRUE)</f>
        <v>1</v>
      </c>
    </row>
    <row r="73" spans="1:12" ht="22.5" customHeight="1">
      <c r="A73" s="2">
        <v>46046.450243171297</v>
      </c>
      <c r="B73" s="3">
        <v>46045</v>
      </c>
      <c r="C73" s="4" t="s">
        <v>520</v>
      </c>
      <c r="D73" s="4">
        <v>50</v>
      </c>
      <c r="E73" s="4">
        <v>2</v>
      </c>
      <c r="F73" s="4">
        <v>100</v>
      </c>
      <c r="H73" s="4" t="str">
        <f>TEXT(B73, "MMMM YYYY")</f>
        <v>January 2026</v>
      </c>
      <c r="I73" s="4">
        <f>D73*E73</f>
        <v>100</v>
      </c>
      <c r="J73" s="4">
        <f>E73*30</f>
        <v>60</v>
      </c>
      <c r="K73" s="4" t="b">
        <f>IF(F73=I73,TRUE)</f>
        <v>1</v>
      </c>
    </row>
    <row r="74" spans="1:12" ht="22.5" customHeight="1">
      <c r="A74" s="2">
        <v>46045.517281388893</v>
      </c>
      <c r="B74" s="3">
        <v>46044</v>
      </c>
      <c r="C74" s="4" t="s">
        <v>501</v>
      </c>
      <c r="D74" s="4">
        <v>45</v>
      </c>
      <c r="E74" s="4">
        <v>1</v>
      </c>
      <c r="F74" s="4">
        <v>45</v>
      </c>
      <c r="H74" s="4" t="str">
        <f>TEXT(B74, "MMMM YYYY")</f>
        <v>January 2026</v>
      </c>
      <c r="I74" s="4">
        <f>D74*E74</f>
        <v>45</v>
      </c>
      <c r="J74" s="4">
        <f>E74*30</f>
        <v>30</v>
      </c>
      <c r="K74" s="4" t="b">
        <f>IF(F74=I74,TRUE)</f>
        <v>1</v>
      </c>
      <c r="L74" s="4">
        <v>3920</v>
      </c>
    </row>
    <row r="75" spans="1:12" ht="22.5" customHeight="1">
      <c r="A75" s="2">
        <v>46044.670900162033</v>
      </c>
      <c r="B75" s="3">
        <v>46044</v>
      </c>
      <c r="C75" s="4" t="s">
        <v>521</v>
      </c>
      <c r="D75" s="4">
        <v>50</v>
      </c>
      <c r="E75" s="4">
        <v>10</v>
      </c>
      <c r="F75" s="4">
        <v>500</v>
      </c>
      <c r="H75" s="4" t="str">
        <f>TEXT(B75, "MMMM YYYY")</f>
        <v>January 2026</v>
      </c>
      <c r="I75" s="4">
        <f>D75*E75</f>
        <v>500</v>
      </c>
      <c r="J75" s="4">
        <f>E75*30</f>
        <v>300</v>
      </c>
      <c r="K75" s="4" t="b">
        <f>IF(F75=I75,TRUE)</f>
        <v>1</v>
      </c>
    </row>
    <row r="76" spans="1:12" ht="22.5" customHeight="1">
      <c r="A76" s="2">
        <v>46044.669967268521</v>
      </c>
      <c r="B76" s="3">
        <v>46044</v>
      </c>
      <c r="C76" s="4" t="s">
        <v>522</v>
      </c>
      <c r="D76" s="4">
        <v>65</v>
      </c>
      <c r="E76" s="4">
        <v>3</v>
      </c>
      <c r="F76" s="4">
        <v>195</v>
      </c>
      <c r="H76" s="4" t="str">
        <f>TEXT(B76, "MMMM YYYY")</f>
        <v>January 2026</v>
      </c>
      <c r="I76" s="4">
        <f>D76*E76</f>
        <v>195</v>
      </c>
      <c r="J76" s="4">
        <f>E76*30</f>
        <v>90</v>
      </c>
      <c r="K76" s="4" t="b">
        <f>IF(F76=I76,TRUE)</f>
        <v>1</v>
      </c>
    </row>
    <row r="77" spans="1:12" ht="22.5" customHeight="1">
      <c r="A77" s="2">
        <v>46044.571035347224</v>
      </c>
      <c r="B77" s="3">
        <v>46044</v>
      </c>
      <c r="C77" s="4" t="s">
        <v>511</v>
      </c>
      <c r="D77" s="4">
        <v>45</v>
      </c>
      <c r="E77" s="4">
        <v>20</v>
      </c>
      <c r="F77" s="4">
        <v>900</v>
      </c>
      <c r="H77" s="4" t="str">
        <f>TEXT(B77, "MMMM YYYY")</f>
        <v>January 2026</v>
      </c>
      <c r="I77" s="4">
        <f>D77*E77</f>
        <v>900</v>
      </c>
      <c r="J77" s="4">
        <f>E77*30</f>
        <v>600</v>
      </c>
      <c r="K77" s="4" t="b">
        <f>IF(F77=I77,TRUE)</f>
        <v>1</v>
      </c>
    </row>
    <row r="78" spans="1:12" ht="22.5" customHeight="1">
      <c r="A78" s="2">
        <v>46044.570733692133</v>
      </c>
      <c r="B78" s="3">
        <v>46044</v>
      </c>
      <c r="C78" s="4" t="s">
        <v>511</v>
      </c>
      <c r="D78" s="4">
        <v>50</v>
      </c>
      <c r="E78" s="4">
        <v>20</v>
      </c>
      <c r="F78" s="4">
        <v>1000</v>
      </c>
      <c r="H78" s="4" t="str">
        <f>TEXT(B78, "MMMM YYYY")</f>
        <v>January 2026</v>
      </c>
      <c r="I78" s="4">
        <f>D78*E78</f>
        <v>1000</v>
      </c>
      <c r="J78" s="4">
        <f>E78*30</f>
        <v>600</v>
      </c>
      <c r="K78" s="4" t="b">
        <f>IF(F78=I78,TRUE)</f>
        <v>1</v>
      </c>
    </row>
    <row r="79" spans="1:12" ht="22.5" customHeight="1">
      <c r="A79" s="2">
        <v>46044.570153981476</v>
      </c>
      <c r="B79" s="3">
        <v>46044</v>
      </c>
      <c r="C79" s="4" t="s">
        <v>512</v>
      </c>
      <c r="D79" s="4">
        <v>55</v>
      </c>
      <c r="E79" s="4">
        <v>10</v>
      </c>
      <c r="F79" s="4">
        <v>550</v>
      </c>
      <c r="H79" s="4" t="str">
        <f>TEXT(B79, "MMMM YYYY")</f>
        <v>January 2026</v>
      </c>
      <c r="I79" s="4">
        <f>D79*E79</f>
        <v>550</v>
      </c>
      <c r="J79" s="4">
        <f>E79*30</f>
        <v>300</v>
      </c>
      <c r="K79" s="4" t="b">
        <f>IF(F79=I79,TRUE)</f>
        <v>1</v>
      </c>
    </row>
    <row r="80" spans="1:12" ht="22.5" customHeight="1">
      <c r="A80" s="2">
        <v>46044.668944699079</v>
      </c>
      <c r="B80" s="3">
        <v>46043</v>
      </c>
      <c r="C80" s="4" t="s">
        <v>511</v>
      </c>
      <c r="D80" s="4">
        <v>55</v>
      </c>
      <c r="E80" s="4">
        <v>10</v>
      </c>
      <c r="F80" s="4">
        <v>550</v>
      </c>
      <c r="H80" s="4" t="str">
        <f>TEXT(B80, "MMMM YYYY")</f>
        <v>January 2026</v>
      </c>
      <c r="I80" s="4">
        <f>D80*E80</f>
        <v>550</v>
      </c>
      <c r="J80" s="4">
        <f>E80*30</f>
        <v>300</v>
      </c>
      <c r="K80" s="4" t="b">
        <f>IF(F80=I80,TRUE)</f>
        <v>1</v>
      </c>
    </row>
    <row r="81" spans="1:12" ht="22.5" customHeight="1">
      <c r="A81" s="2">
        <v>46043.324969039357</v>
      </c>
      <c r="B81" s="3">
        <v>46042</v>
      </c>
      <c r="C81" s="4" t="s">
        <v>507</v>
      </c>
      <c r="D81" s="4">
        <v>45</v>
      </c>
      <c r="E81" s="4">
        <v>4</v>
      </c>
      <c r="F81" s="4">
        <v>180</v>
      </c>
      <c r="H81" s="4" t="str">
        <f>TEXT(B81, "MMMM YYYY")</f>
        <v>January 2026</v>
      </c>
      <c r="I81" s="4">
        <f>D81*E81</f>
        <v>180</v>
      </c>
      <c r="J81" s="4">
        <f>E81*30</f>
        <v>120</v>
      </c>
      <c r="K81" s="4" t="b">
        <f>IF(F81=I81,TRUE)</f>
        <v>1</v>
      </c>
    </row>
    <row r="82" spans="1:12" ht="22.5" customHeight="1">
      <c r="A82" s="2">
        <v>46042.700228657406</v>
      </c>
      <c r="B82" s="3">
        <v>46042</v>
      </c>
      <c r="C82" s="4" t="s">
        <v>512</v>
      </c>
      <c r="D82" s="4">
        <v>60</v>
      </c>
      <c r="E82" s="4">
        <v>10</v>
      </c>
      <c r="F82" s="4">
        <v>600</v>
      </c>
      <c r="H82" s="4" t="str">
        <f>TEXT(B82, "MMMM YYYY")</f>
        <v>January 2026</v>
      </c>
      <c r="I82" s="4">
        <f>D82*E82</f>
        <v>600</v>
      </c>
      <c r="J82" s="4">
        <f>E82*30</f>
        <v>300</v>
      </c>
      <c r="K82" s="4" t="b">
        <f>IF(F82=I82,TRUE)</f>
        <v>1</v>
      </c>
    </row>
    <row r="83" spans="1:12" ht="22.5" customHeight="1">
      <c r="A83" s="2">
        <v>46042.699564525465</v>
      </c>
      <c r="B83" s="3">
        <v>46042</v>
      </c>
      <c r="C83" s="4" t="s">
        <v>512</v>
      </c>
      <c r="D83" s="4">
        <v>55</v>
      </c>
      <c r="E83" s="4">
        <v>30</v>
      </c>
      <c r="F83" s="4">
        <v>1650</v>
      </c>
      <c r="H83" s="4" t="str">
        <f>TEXT(B83, "MMMM YYYY")</f>
        <v>January 2026</v>
      </c>
      <c r="I83" s="4">
        <f>D83*E83</f>
        <v>1650</v>
      </c>
      <c r="J83" s="4">
        <f>E83*30</f>
        <v>900</v>
      </c>
      <c r="K83" s="4" t="b">
        <f>IF(F83=I83,TRUE)</f>
        <v>1</v>
      </c>
    </row>
    <row r="84" spans="1:12" ht="22.5" customHeight="1">
      <c r="A84" s="2">
        <v>46042.699349189817</v>
      </c>
      <c r="B84" s="3">
        <v>46042</v>
      </c>
      <c r="C84" s="4" t="s">
        <v>512</v>
      </c>
      <c r="D84" s="4">
        <v>50</v>
      </c>
      <c r="E84" s="4">
        <v>10</v>
      </c>
      <c r="F84" s="4">
        <v>500</v>
      </c>
      <c r="H84" s="4" t="str">
        <f>TEXT(B84, "MMMM YYYY")</f>
        <v>January 2026</v>
      </c>
      <c r="I84" s="4">
        <f>D84*E84</f>
        <v>500</v>
      </c>
      <c r="J84" s="4">
        <f>E84*30</f>
        <v>300</v>
      </c>
      <c r="K84" s="4" t="b">
        <f>IF(F84=I84,TRUE)</f>
        <v>1</v>
      </c>
    </row>
    <row r="85" spans="1:12" ht="22.5" customHeight="1">
      <c r="A85" s="2">
        <v>46042.699096550925</v>
      </c>
      <c r="B85" s="3">
        <v>46042</v>
      </c>
      <c r="C85" s="4" t="s">
        <v>511</v>
      </c>
      <c r="D85" s="4">
        <v>50</v>
      </c>
      <c r="E85" s="4">
        <v>20</v>
      </c>
      <c r="F85" s="4">
        <v>1000</v>
      </c>
      <c r="H85" s="4" t="str">
        <f>TEXT(B85, "MMMM YYYY")</f>
        <v>January 2026</v>
      </c>
      <c r="I85" s="4">
        <f>D85*E85</f>
        <v>1000</v>
      </c>
      <c r="J85" s="4">
        <f>E85*30</f>
        <v>600</v>
      </c>
      <c r="K85" s="4" t="b">
        <f>IF(F85=I85,TRUE)</f>
        <v>1</v>
      </c>
      <c r="L85" s="4">
        <v>11605</v>
      </c>
    </row>
    <row r="86" spans="1:12" ht="22.5" customHeight="1">
      <c r="A86" s="2">
        <v>46042.309522800926</v>
      </c>
      <c r="B86" s="3">
        <v>46041</v>
      </c>
      <c r="C86" s="4" t="s">
        <v>662</v>
      </c>
      <c r="D86" s="4">
        <v>40</v>
      </c>
      <c r="E86" s="4">
        <v>2</v>
      </c>
      <c r="F86" s="4">
        <v>80</v>
      </c>
      <c r="H86" s="4" t="str">
        <f>TEXT(B86, "MMMM YYYY")</f>
        <v>January 2026</v>
      </c>
      <c r="I86" s="4">
        <f>D86*E86</f>
        <v>80</v>
      </c>
      <c r="J86" s="4">
        <f>E86*30</f>
        <v>60</v>
      </c>
      <c r="K86" s="4" t="b">
        <f>IF(F86=I86,TRUE)</f>
        <v>1</v>
      </c>
    </row>
    <row r="87" spans="1:12" ht="22.5" customHeight="1">
      <c r="A87" s="2">
        <v>46042.295939085649</v>
      </c>
      <c r="B87" s="3">
        <v>46041</v>
      </c>
      <c r="C87" s="4" t="s">
        <v>524</v>
      </c>
      <c r="D87" s="4">
        <v>50</v>
      </c>
      <c r="E87" s="4">
        <v>10</v>
      </c>
      <c r="F87" s="4">
        <v>500</v>
      </c>
      <c r="H87" s="4" t="str">
        <f>TEXT(B87, "MMMM YYYY")</f>
        <v>January 2026</v>
      </c>
      <c r="I87" s="4">
        <f>D87*E87</f>
        <v>500</v>
      </c>
      <c r="J87" s="4">
        <f>E87*30</f>
        <v>300</v>
      </c>
      <c r="K87" s="4" t="b">
        <f>IF(F87=I87,TRUE)</f>
        <v>1</v>
      </c>
    </row>
    <row r="88" spans="1:12" ht="22.5" customHeight="1">
      <c r="A88" s="2">
        <v>46042.295660347227</v>
      </c>
      <c r="B88" s="3">
        <v>46041</v>
      </c>
      <c r="C88" s="4" t="s">
        <v>504</v>
      </c>
      <c r="D88" s="4">
        <v>55</v>
      </c>
      <c r="E88" s="4">
        <v>5</v>
      </c>
      <c r="F88" s="4">
        <v>275</v>
      </c>
      <c r="H88" s="4" t="str">
        <f>TEXT(B88, "MMMM YYYY")</f>
        <v>January 2026</v>
      </c>
      <c r="I88" s="4">
        <f>D88*E88</f>
        <v>275</v>
      </c>
      <c r="J88" s="4">
        <f>E88*30</f>
        <v>150</v>
      </c>
      <c r="K88" s="4" t="b">
        <f>IF(F88=I88,TRUE)</f>
        <v>1</v>
      </c>
    </row>
    <row r="89" spans="1:12" ht="22.5" customHeight="1">
      <c r="A89" s="2">
        <v>46040.738472812503</v>
      </c>
      <c r="B89" s="3">
        <v>46040</v>
      </c>
      <c r="C89" s="4" t="s">
        <v>525</v>
      </c>
      <c r="D89" s="4">
        <v>50</v>
      </c>
      <c r="E89" s="4">
        <v>5</v>
      </c>
      <c r="F89" s="4">
        <v>250</v>
      </c>
      <c r="H89" s="4" t="str">
        <f>TEXT(B89, "MMMM YYYY")</f>
        <v>January 2026</v>
      </c>
      <c r="I89" s="4">
        <f>D89*E89</f>
        <v>250</v>
      </c>
      <c r="J89" s="4">
        <f>E89*30</f>
        <v>150</v>
      </c>
      <c r="K89" s="4" t="b">
        <f>IF(F89=I89,TRUE)</f>
        <v>1</v>
      </c>
    </row>
    <row r="90" spans="1:12" ht="22.5" customHeight="1">
      <c r="A90" s="2">
        <v>46040.738199687505</v>
      </c>
      <c r="B90" s="3">
        <v>46040</v>
      </c>
      <c r="C90" s="4" t="s">
        <v>525</v>
      </c>
      <c r="D90" s="4">
        <v>45</v>
      </c>
      <c r="E90" s="4">
        <v>10</v>
      </c>
      <c r="F90" s="4">
        <v>450</v>
      </c>
      <c r="H90" s="4" t="str">
        <f>TEXT(B90, "MMMM YYYY")</f>
        <v>January 2026</v>
      </c>
      <c r="I90" s="4">
        <f>D90*E90</f>
        <v>450</v>
      </c>
      <c r="J90" s="4">
        <f>E90*30</f>
        <v>300</v>
      </c>
      <c r="K90" s="4" t="b">
        <f>IF(F90=I90,TRUE)</f>
        <v>1</v>
      </c>
    </row>
    <row r="91" spans="1:12" ht="22.5" customHeight="1">
      <c r="A91" s="2">
        <v>46040.737802326388</v>
      </c>
      <c r="B91" s="3">
        <v>46040</v>
      </c>
      <c r="C91" s="4" t="s">
        <v>526</v>
      </c>
      <c r="D91" s="4">
        <v>50</v>
      </c>
      <c r="E91" s="4">
        <v>6</v>
      </c>
      <c r="F91" s="4">
        <v>300</v>
      </c>
      <c r="H91" s="4" t="str">
        <f>TEXT(B91, "MMMM YYYY")</f>
        <v>January 2026</v>
      </c>
      <c r="I91" s="4">
        <f>D91*E91</f>
        <v>300</v>
      </c>
      <c r="J91" s="4">
        <f>E91*30</f>
        <v>180</v>
      </c>
      <c r="K91" s="4" t="b">
        <f>IF(F91=I91,TRUE)</f>
        <v>1</v>
      </c>
    </row>
    <row r="92" spans="1:12" ht="22.5" customHeight="1">
      <c r="A92" s="2">
        <v>46040.737163645834</v>
      </c>
      <c r="B92" s="3">
        <v>46040</v>
      </c>
      <c r="C92" s="4" t="s">
        <v>513</v>
      </c>
      <c r="D92" s="4">
        <v>50</v>
      </c>
      <c r="E92" s="4">
        <v>5</v>
      </c>
      <c r="F92" s="4">
        <v>250</v>
      </c>
      <c r="H92" s="4" t="str">
        <f>TEXT(B92, "MMMM YYYY")</f>
        <v>January 2026</v>
      </c>
      <c r="I92" s="4">
        <f>D92*E92</f>
        <v>250</v>
      </c>
      <c r="J92" s="4">
        <f>E92*30</f>
        <v>150</v>
      </c>
      <c r="K92" s="4" t="b">
        <f>IF(F92=I92,TRUE)</f>
        <v>1</v>
      </c>
    </row>
    <row r="93" spans="1:12" ht="22.5" customHeight="1">
      <c r="A93" s="2">
        <v>46040.735945011576</v>
      </c>
      <c r="B93" s="3">
        <v>46040</v>
      </c>
      <c r="C93" s="4" t="s">
        <v>527</v>
      </c>
      <c r="D93" s="4">
        <v>50</v>
      </c>
      <c r="E93" s="4">
        <v>10</v>
      </c>
      <c r="F93" s="4">
        <v>500</v>
      </c>
      <c r="H93" s="4" t="str">
        <f>TEXT(B93, "MMMM YYYY")</f>
        <v>January 2026</v>
      </c>
      <c r="I93" s="4">
        <f>D93*E93</f>
        <v>500</v>
      </c>
      <c r="J93" s="4">
        <f>E93*30</f>
        <v>300</v>
      </c>
      <c r="K93" s="4" t="b">
        <f>IF(F93=I93,TRUE)</f>
        <v>1</v>
      </c>
    </row>
    <row r="94" spans="1:12" ht="22.5" customHeight="1">
      <c r="A94" s="2">
        <v>46040.73161743056</v>
      </c>
      <c r="B94" s="3">
        <v>46040</v>
      </c>
      <c r="C94" s="4" t="s">
        <v>109</v>
      </c>
      <c r="D94" s="4">
        <v>55</v>
      </c>
      <c r="E94" s="4">
        <v>1</v>
      </c>
      <c r="F94" s="4">
        <v>55</v>
      </c>
      <c r="H94" s="4" t="str">
        <f>TEXT(B94, "MMMM YYYY")</f>
        <v>January 2026</v>
      </c>
      <c r="I94" s="4">
        <f>D94*E94</f>
        <v>55</v>
      </c>
      <c r="J94" s="4">
        <f>E94*30</f>
        <v>30</v>
      </c>
      <c r="K94" s="4" t="b">
        <f>IF(F94=I94,TRUE)</f>
        <v>1</v>
      </c>
    </row>
    <row r="95" spans="1:12" ht="22.5" customHeight="1">
      <c r="A95" s="2">
        <v>46040.731371967588</v>
      </c>
      <c r="B95" s="3">
        <v>46040</v>
      </c>
      <c r="C95" s="4" t="s">
        <v>221</v>
      </c>
      <c r="D95" s="4">
        <v>50</v>
      </c>
      <c r="E95" s="4">
        <v>3</v>
      </c>
      <c r="F95" s="4">
        <v>150</v>
      </c>
      <c r="H95" s="4" t="str">
        <f>TEXT(B95, "MMMM YYYY")</f>
        <v>January 2026</v>
      </c>
      <c r="I95" s="4">
        <f>D95*E95</f>
        <v>150</v>
      </c>
      <c r="J95" s="4">
        <f>E95*30</f>
        <v>90</v>
      </c>
      <c r="K95" s="4" t="b">
        <f>IF(F95=I95,TRUE)</f>
        <v>1</v>
      </c>
    </row>
    <row r="96" spans="1:12" ht="22.5" customHeight="1">
      <c r="A96" s="2">
        <v>46040.731046388886</v>
      </c>
      <c r="B96" s="3">
        <v>46040</v>
      </c>
      <c r="C96" s="4" t="s">
        <v>110</v>
      </c>
      <c r="D96" s="4">
        <v>40</v>
      </c>
      <c r="E96" s="4">
        <v>2</v>
      </c>
      <c r="F96" s="4">
        <v>80</v>
      </c>
      <c r="H96" s="4" t="str">
        <f>TEXT(B96, "MMMM YYYY")</f>
        <v>January 2026</v>
      </c>
      <c r="I96" s="4">
        <f>D96*E96</f>
        <v>80</v>
      </c>
      <c r="J96" s="4">
        <f>E96*30</f>
        <v>60</v>
      </c>
      <c r="K96" s="4" t="b">
        <f>IF(F96=I96,TRUE)</f>
        <v>1</v>
      </c>
    </row>
    <row r="97" spans="1:11" ht="22.5" customHeight="1">
      <c r="A97" s="2">
        <v>46040.736244652777</v>
      </c>
      <c r="B97" s="3">
        <v>46040</v>
      </c>
      <c r="C97" s="4" t="s">
        <v>509</v>
      </c>
      <c r="D97" s="4">
        <v>45</v>
      </c>
      <c r="E97" s="4">
        <v>10</v>
      </c>
      <c r="F97" s="4">
        <v>450</v>
      </c>
      <c r="H97" s="4" t="str">
        <f>TEXT(B97, "MMMM YYYY")</f>
        <v>January 2026</v>
      </c>
      <c r="I97" s="4">
        <f>D97*E97</f>
        <v>450</v>
      </c>
      <c r="J97" s="4">
        <f>E97*30</f>
        <v>300</v>
      </c>
      <c r="K97" s="4" t="b">
        <f>IF(F97=I97,TRUE)</f>
        <v>1</v>
      </c>
    </row>
    <row r="98" spans="1:11" ht="22.5" customHeight="1">
      <c r="A98" s="2">
        <v>46040.730828564818</v>
      </c>
      <c r="B98" s="3">
        <v>46039</v>
      </c>
      <c r="C98" s="4" t="s">
        <v>528</v>
      </c>
      <c r="D98" s="4">
        <v>45</v>
      </c>
      <c r="E98" s="4">
        <v>10</v>
      </c>
      <c r="F98" s="4">
        <v>450</v>
      </c>
      <c r="H98" s="4" t="str">
        <f>TEXT(B98, "MMMM YYYY")</f>
        <v>January 2026</v>
      </c>
      <c r="I98" s="4">
        <f>D98*E98</f>
        <v>450</v>
      </c>
      <c r="J98" s="4">
        <f>E98*30</f>
        <v>300</v>
      </c>
      <c r="K98" s="4" t="b">
        <f>IF(F98=I98,TRUE)</f>
        <v>1</v>
      </c>
    </row>
    <row r="99" spans="1:11" ht="22.5" customHeight="1">
      <c r="A99" s="2">
        <v>46040.730554849535</v>
      </c>
      <c r="B99" s="3">
        <v>46039</v>
      </c>
      <c r="C99" s="4" t="s">
        <v>529</v>
      </c>
      <c r="D99" s="4">
        <v>40</v>
      </c>
      <c r="E99" s="4">
        <v>10</v>
      </c>
      <c r="F99" s="4">
        <v>400</v>
      </c>
      <c r="H99" s="4" t="str">
        <f>TEXT(B99, "MMMM YYYY")</f>
        <v>January 2026</v>
      </c>
      <c r="I99" s="4">
        <f>D99*E99</f>
        <v>400</v>
      </c>
      <c r="J99" s="4">
        <f>E99*30</f>
        <v>300</v>
      </c>
      <c r="K99" s="4" t="b">
        <f>IF(F99=I99,TRUE)</f>
        <v>1</v>
      </c>
    </row>
    <row r="100" spans="1:11" ht="22.5" customHeight="1">
      <c r="A100" s="2">
        <v>46040.579158217588</v>
      </c>
      <c r="B100" s="3">
        <v>46039</v>
      </c>
      <c r="C100" s="4" t="s">
        <v>530</v>
      </c>
      <c r="D100" s="4">
        <v>55</v>
      </c>
      <c r="E100" s="4">
        <v>2</v>
      </c>
      <c r="F100" s="4">
        <v>110</v>
      </c>
      <c r="H100" s="4" t="str">
        <f>TEXT(B100, "MMMM YYYY")</f>
        <v>January 2026</v>
      </c>
      <c r="I100" s="4">
        <f>D100*E100</f>
        <v>110</v>
      </c>
      <c r="J100" s="4">
        <f>E100*30</f>
        <v>60</v>
      </c>
      <c r="K100" s="4" t="b">
        <f>IF(F100=I100,TRUE)</f>
        <v>1</v>
      </c>
    </row>
    <row r="101" spans="1:11" ht="22.5" customHeight="1">
      <c r="A101" s="2">
        <v>46040.578872361111</v>
      </c>
      <c r="B101" s="3">
        <v>46039</v>
      </c>
      <c r="C101" s="4" t="s">
        <v>531</v>
      </c>
      <c r="D101" s="4">
        <v>50</v>
      </c>
      <c r="E101" s="4">
        <v>1</v>
      </c>
      <c r="F101" s="4">
        <v>50</v>
      </c>
      <c r="H101" s="4" t="str">
        <f>TEXT(B101, "MMMM YYYY")</f>
        <v>January 2026</v>
      </c>
      <c r="I101" s="4">
        <f>D101*E101</f>
        <v>50</v>
      </c>
      <c r="J101" s="4">
        <f>E101*30</f>
        <v>30</v>
      </c>
      <c r="K101" s="4" t="b">
        <f>IF(F101=I101,TRUE)</f>
        <v>1</v>
      </c>
    </row>
    <row r="102" spans="1:11" ht="22.5" customHeight="1">
      <c r="A102" s="2">
        <v>46038.293140243055</v>
      </c>
      <c r="B102" s="3">
        <v>46037</v>
      </c>
      <c r="C102" s="4" t="s">
        <v>530</v>
      </c>
      <c r="D102" s="4">
        <v>45</v>
      </c>
      <c r="E102" s="4">
        <v>1</v>
      </c>
      <c r="F102" s="4">
        <v>45</v>
      </c>
      <c r="H102" s="4" t="str">
        <f>TEXT(B102, "MMMM YYYY")</f>
        <v>January 2026</v>
      </c>
      <c r="I102" s="4">
        <f>D102*E102</f>
        <v>45</v>
      </c>
      <c r="J102" s="4">
        <f>E102*30</f>
        <v>30</v>
      </c>
      <c r="K102" s="4" t="b">
        <f>IF(F102=I102,TRUE)</f>
        <v>1</v>
      </c>
    </row>
    <row r="103" spans="1:11" ht="22.5" customHeight="1">
      <c r="A103" s="2">
        <v>46036.854928854169</v>
      </c>
      <c r="B103" s="3">
        <v>46036</v>
      </c>
      <c r="C103" s="4" t="s">
        <v>532</v>
      </c>
      <c r="D103" s="4">
        <v>50</v>
      </c>
      <c r="E103" s="4">
        <v>6</v>
      </c>
      <c r="F103" s="4">
        <v>300</v>
      </c>
      <c r="H103" s="4" t="str">
        <f>TEXT(B103, "MMMM YYYY")</f>
        <v>January 2026</v>
      </c>
      <c r="I103" s="4">
        <f>D103*E103</f>
        <v>300</v>
      </c>
      <c r="J103" s="4">
        <f>E103*30</f>
        <v>180</v>
      </c>
      <c r="K103" s="4" t="b">
        <f>IF(F103=I103,TRUE)</f>
        <v>1</v>
      </c>
    </row>
    <row r="104" spans="1:11" ht="22.5" customHeight="1">
      <c r="A104" s="2">
        <v>46044.569702997687</v>
      </c>
      <c r="B104" s="3">
        <v>46035</v>
      </c>
      <c r="C104" s="4" t="s">
        <v>523</v>
      </c>
      <c r="D104" s="4">
        <v>40</v>
      </c>
      <c r="E104" s="4">
        <v>2</v>
      </c>
      <c r="F104" s="4">
        <v>80</v>
      </c>
      <c r="H104" s="4" t="str">
        <f>TEXT(B104, "MMMM YYYY")</f>
        <v>January 2026</v>
      </c>
      <c r="I104" s="4">
        <f>D104*E104</f>
        <v>80</v>
      </c>
      <c r="J104" s="4">
        <f>E104*30</f>
        <v>60</v>
      </c>
      <c r="K104" s="4" t="b">
        <f>IF(F104=I104,TRUE)</f>
        <v>1</v>
      </c>
    </row>
    <row r="105" spans="1:11" ht="22.5" customHeight="1">
      <c r="A105" s="2">
        <v>46036.259676319445</v>
      </c>
      <c r="B105" s="3">
        <v>46035</v>
      </c>
      <c r="C105" s="4" t="s">
        <v>533</v>
      </c>
      <c r="D105" s="4">
        <v>45</v>
      </c>
      <c r="E105" s="4">
        <v>2</v>
      </c>
      <c r="F105" s="4">
        <v>90</v>
      </c>
      <c r="H105" s="4" t="str">
        <f>TEXT(B105, "MMMM YYYY")</f>
        <v>January 2026</v>
      </c>
      <c r="I105" s="4">
        <f>D105*E105</f>
        <v>90</v>
      </c>
      <c r="J105" s="4">
        <f>E105*30</f>
        <v>60</v>
      </c>
      <c r="K105" s="4" t="b">
        <f>IF(F105=I105,TRUE)</f>
        <v>1</v>
      </c>
    </row>
    <row r="106" spans="1:11" ht="22.5" customHeight="1">
      <c r="A106" s="2">
        <v>46036.258072152777</v>
      </c>
      <c r="B106" s="3">
        <v>46035</v>
      </c>
      <c r="C106" s="4" t="s">
        <v>137</v>
      </c>
      <c r="D106" s="4">
        <v>40</v>
      </c>
      <c r="E106" s="4">
        <v>3</v>
      </c>
      <c r="F106" s="4">
        <v>120</v>
      </c>
      <c r="H106" s="4" t="str">
        <f>TEXT(B106, "MMMM YYYY")</f>
        <v>January 2026</v>
      </c>
      <c r="I106" s="4">
        <f>D106*E106</f>
        <v>120</v>
      </c>
      <c r="J106" s="4">
        <f>E106*30</f>
        <v>90</v>
      </c>
      <c r="K106" s="4" t="b">
        <f>IF(F106=I106,TRUE)</f>
        <v>1</v>
      </c>
    </row>
    <row r="107" spans="1:11" ht="22.5" customHeight="1">
      <c r="A107" s="2">
        <v>46035.534693888891</v>
      </c>
      <c r="B107" s="3">
        <v>46035</v>
      </c>
      <c r="C107" s="4" t="s">
        <v>511</v>
      </c>
      <c r="D107" s="4">
        <v>50</v>
      </c>
      <c r="E107" s="4">
        <v>15</v>
      </c>
      <c r="F107" s="4">
        <v>750</v>
      </c>
      <c r="H107" s="4" t="str">
        <f>TEXT(B107, "MMMM YYYY")</f>
        <v>January 2026</v>
      </c>
      <c r="I107" s="4">
        <f>D107*E107</f>
        <v>750</v>
      </c>
      <c r="J107" s="4">
        <f>E107*30</f>
        <v>450</v>
      </c>
      <c r="K107" s="4" t="b">
        <f>IF(F107=I107,TRUE)</f>
        <v>1</v>
      </c>
    </row>
    <row r="108" spans="1:11" ht="22.5" customHeight="1">
      <c r="A108" s="2">
        <v>46035.534314872682</v>
      </c>
      <c r="B108" s="3">
        <v>46035</v>
      </c>
      <c r="C108" s="4" t="s">
        <v>511</v>
      </c>
      <c r="D108" s="4">
        <v>55</v>
      </c>
      <c r="E108" s="4">
        <v>20</v>
      </c>
      <c r="F108" s="4">
        <v>1100</v>
      </c>
      <c r="H108" s="4" t="str">
        <f>TEXT(B108, "MMMM YYYY")</f>
        <v>January 2026</v>
      </c>
      <c r="I108" s="4">
        <f>D108*E108</f>
        <v>1100</v>
      </c>
      <c r="J108" s="4">
        <f>E108*30</f>
        <v>600</v>
      </c>
      <c r="K108" s="4" t="b">
        <f>IF(F108=I108,TRUE)</f>
        <v>1</v>
      </c>
    </row>
    <row r="109" spans="1:11" ht="22.5" customHeight="1">
      <c r="A109" s="2">
        <v>46036.256327939816</v>
      </c>
      <c r="B109" s="3">
        <v>46035</v>
      </c>
      <c r="C109" s="4" t="s">
        <v>509</v>
      </c>
      <c r="D109" s="4">
        <v>45</v>
      </c>
      <c r="E109" s="4">
        <v>20</v>
      </c>
      <c r="F109" s="4">
        <v>900</v>
      </c>
      <c r="H109" s="4" t="str">
        <f>TEXT(B109, "MMMM YYYY")</f>
        <v>January 2026</v>
      </c>
      <c r="I109" s="4">
        <f>D109*E109</f>
        <v>900</v>
      </c>
      <c r="J109" s="4">
        <f>E109*30</f>
        <v>600</v>
      </c>
      <c r="K109" s="4" t="b">
        <f>IF(F109=I109,TRUE)</f>
        <v>1</v>
      </c>
    </row>
    <row r="110" spans="1:11" ht="22.5" customHeight="1">
      <c r="A110" s="2">
        <v>46035.534080266203</v>
      </c>
      <c r="B110" s="3">
        <v>46034</v>
      </c>
      <c r="C110" s="4" t="s">
        <v>534</v>
      </c>
      <c r="D110" s="4">
        <v>50</v>
      </c>
      <c r="E110" s="4">
        <v>1</v>
      </c>
      <c r="F110" s="4">
        <v>50</v>
      </c>
      <c r="H110" s="4" t="str">
        <f>TEXT(B110, "MMMM YYYY")</f>
        <v>January 2026</v>
      </c>
      <c r="I110" s="4">
        <f>D110*E110</f>
        <v>50</v>
      </c>
      <c r="J110" s="4">
        <f>E110*30</f>
        <v>30</v>
      </c>
      <c r="K110" s="4" t="b">
        <f>IF(F110=I110,TRUE)</f>
        <v>1</v>
      </c>
    </row>
    <row r="111" spans="1:11" ht="22.5" customHeight="1">
      <c r="A111" s="2">
        <v>46035.533884155091</v>
      </c>
      <c r="B111" s="3">
        <v>46033</v>
      </c>
      <c r="C111" s="4" t="s">
        <v>701</v>
      </c>
      <c r="D111" s="4">
        <v>40</v>
      </c>
      <c r="E111" s="4">
        <v>2</v>
      </c>
      <c r="F111" s="4">
        <v>80</v>
      </c>
      <c r="H111" s="4" t="str">
        <f>TEXT(B111, "MMMM YYYY")</f>
        <v>January 2026</v>
      </c>
      <c r="I111" s="4">
        <f>D111*E111</f>
        <v>80</v>
      </c>
      <c r="J111" s="4">
        <f>E111*30</f>
        <v>60</v>
      </c>
      <c r="K111" s="4" t="b">
        <f>IF(F111=I111,TRUE)</f>
        <v>1</v>
      </c>
    </row>
    <row r="112" spans="1:11" ht="22.5" customHeight="1">
      <c r="A112" s="2">
        <v>46033.713358101857</v>
      </c>
      <c r="B112" s="3">
        <v>46033</v>
      </c>
      <c r="C112" s="4" t="s">
        <v>535</v>
      </c>
      <c r="D112" s="4">
        <v>60</v>
      </c>
      <c r="E112" s="4">
        <v>2</v>
      </c>
      <c r="F112" s="4">
        <v>120</v>
      </c>
      <c r="H112" s="4" t="str">
        <f>TEXT(B112, "MMMM YYYY")</f>
        <v>January 2026</v>
      </c>
      <c r="I112" s="4">
        <f>D112*E112</f>
        <v>120</v>
      </c>
      <c r="J112" s="4">
        <f>E112*30</f>
        <v>60</v>
      </c>
      <c r="K112" s="4" t="b">
        <f>IF(F112=I112,TRUE)</f>
        <v>1</v>
      </c>
    </row>
    <row r="113" spans="1:12" ht="22.5" customHeight="1">
      <c r="A113" s="2">
        <v>46033.712675983799</v>
      </c>
      <c r="B113" s="3">
        <v>46033</v>
      </c>
      <c r="C113" s="4" t="s">
        <v>49</v>
      </c>
      <c r="D113" s="4">
        <v>65</v>
      </c>
      <c r="E113" s="4">
        <v>1</v>
      </c>
      <c r="F113" s="4">
        <v>65</v>
      </c>
      <c r="H113" s="4" t="str">
        <f>TEXT(B113, "MMMM YYYY")</f>
        <v>January 2026</v>
      </c>
      <c r="I113" s="4">
        <f>D113*E113</f>
        <v>65</v>
      </c>
      <c r="J113" s="4">
        <f>E113*30</f>
        <v>30</v>
      </c>
      <c r="K113" s="4" t="b">
        <f>IF(F113=I113,TRUE)</f>
        <v>1</v>
      </c>
    </row>
    <row r="114" spans="1:12" ht="22.5" customHeight="1">
      <c r="A114" s="2">
        <v>46033.710618530095</v>
      </c>
      <c r="B114" s="3">
        <v>46033</v>
      </c>
      <c r="C114" s="4" t="s">
        <v>221</v>
      </c>
      <c r="D114" s="4">
        <v>45</v>
      </c>
      <c r="E114" s="4">
        <v>2</v>
      </c>
      <c r="F114" s="4">
        <v>90</v>
      </c>
      <c r="H114" s="4" t="str">
        <f>TEXT(B114, "MMMM YYYY")</f>
        <v>January 2026</v>
      </c>
      <c r="I114" s="4">
        <f>D114*E114</f>
        <v>90</v>
      </c>
      <c r="J114" s="4">
        <f>E114*30</f>
        <v>60</v>
      </c>
      <c r="K114" s="4" t="b">
        <f>IF(F114=I114,TRUE)</f>
        <v>1</v>
      </c>
    </row>
    <row r="115" spans="1:12" ht="22.5" customHeight="1">
      <c r="A115" s="2">
        <v>46033.710379687502</v>
      </c>
      <c r="B115" s="3">
        <v>46032</v>
      </c>
      <c r="C115" s="4" t="s">
        <v>501</v>
      </c>
      <c r="D115" s="4">
        <v>50</v>
      </c>
      <c r="E115" s="4">
        <v>1</v>
      </c>
      <c r="F115" s="4">
        <v>50</v>
      </c>
      <c r="H115" s="4" t="str">
        <f>TEXT(B115, "MMMM YYYY")</f>
        <v>January 2026</v>
      </c>
      <c r="I115" s="4">
        <f>D115*E115</f>
        <v>50</v>
      </c>
      <c r="J115" s="4">
        <f>E115*30</f>
        <v>30</v>
      </c>
      <c r="K115" s="4" t="b">
        <f>IF(F115=I115,TRUE)</f>
        <v>1</v>
      </c>
    </row>
    <row r="116" spans="1:12" ht="22.5" customHeight="1">
      <c r="A116" s="2">
        <v>46033.710093182875</v>
      </c>
      <c r="B116" s="3">
        <v>46032</v>
      </c>
      <c r="C116" s="4" t="s">
        <v>536</v>
      </c>
      <c r="D116" s="4">
        <v>50</v>
      </c>
      <c r="E116" s="4">
        <v>2</v>
      </c>
      <c r="F116" s="4">
        <v>100</v>
      </c>
      <c r="H116" s="4" t="str">
        <f>TEXT(B116, "MMMM YYYY")</f>
        <v>January 2026</v>
      </c>
      <c r="I116" s="4">
        <f>D116*E116</f>
        <v>100</v>
      </c>
      <c r="J116" s="4">
        <f>E116*30</f>
        <v>60</v>
      </c>
      <c r="K116" s="4" t="b">
        <f>IF(F116=I116,TRUE)</f>
        <v>1</v>
      </c>
    </row>
    <row r="117" spans="1:12" ht="22.5" customHeight="1">
      <c r="A117" s="2">
        <v>46033.709488819441</v>
      </c>
      <c r="B117" s="3">
        <v>46032</v>
      </c>
      <c r="C117" s="4" t="s">
        <v>662</v>
      </c>
      <c r="D117" s="4">
        <v>45</v>
      </c>
      <c r="E117" s="4">
        <v>4</v>
      </c>
      <c r="F117" s="4">
        <v>180</v>
      </c>
      <c r="H117" s="4" t="str">
        <f>TEXT(B117, "MMMM YYYY")</f>
        <v>January 2026</v>
      </c>
      <c r="I117" s="4">
        <f>D117*E117</f>
        <v>180</v>
      </c>
      <c r="J117" s="4">
        <f>E117*30</f>
        <v>120</v>
      </c>
      <c r="K117" s="4" t="b">
        <f>IF(F117=I117,TRUE)</f>
        <v>1</v>
      </c>
    </row>
    <row r="118" spans="1:12" ht="22.5" customHeight="1">
      <c r="A118" s="2">
        <v>46033.709264409721</v>
      </c>
      <c r="B118" s="3">
        <v>46032</v>
      </c>
      <c r="C118" s="4" t="s">
        <v>662</v>
      </c>
      <c r="D118" s="4">
        <v>40</v>
      </c>
      <c r="E118" s="4">
        <v>3</v>
      </c>
      <c r="F118" s="4">
        <v>120</v>
      </c>
      <c r="H118" s="4" t="str">
        <f>TEXT(B118, "MMMM YYYY")</f>
        <v>January 2026</v>
      </c>
      <c r="I118" s="4">
        <f>D118*E118</f>
        <v>120</v>
      </c>
      <c r="J118" s="4">
        <f>E118*30</f>
        <v>90</v>
      </c>
      <c r="K118" s="4" t="b">
        <f>IF(F118=I118,TRUE)</f>
        <v>1</v>
      </c>
    </row>
    <row r="119" spans="1:12" ht="22.5" customHeight="1">
      <c r="A119" s="2">
        <v>46033.708763668983</v>
      </c>
      <c r="B119" s="3">
        <v>46032</v>
      </c>
      <c r="C119" s="4" t="s">
        <v>537</v>
      </c>
      <c r="D119" s="4">
        <v>40</v>
      </c>
      <c r="E119" s="4">
        <v>2</v>
      </c>
      <c r="F119" s="4">
        <v>80</v>
      </c>
      <c r="H119" s="4" t="str">
        <f>TEXT(B119, "MMMM YYYY")</f>
        <v>January 2026</v>
      </c>
      <c r="I119" s="4">
        <f>D119*E119</f>
        <v>80</v>
      </c>
      <c r="J119" s="4">
        <f>E119*30</f>
        <v>60</v>
      </c>
      <c r="K119" s="4" t="b">
        <f>IF(F119=I119,TRUE)</f>
        <v>1</v>
      </c>
    </row>
    <row r="120" spans="1:12" ht="22.5" customHeight="1">
      <c r="A120" s="2">
        <v>46032.282404363425</v>
      </c>
      <c r="B120" s="3">
        <v>46032</v>
      </c>
      <c r="C120" s="4" t="s">
        <v>501</v>
      </c>
      <c r="D120" s="4">
        <v>40</v>
      </c>
      <c r="E120" s="4">
        <v>4</v>
      </c>
      <c r="F120" s="4">
        <v>160</v>
      </c>
      <c r="H120" s="4" t="str">
        <f>TEXT(B120, "MMMM YYYY")</f>
        <v>January 2026</v>
      </c>
      <c r="I120" s="4">
        <f>D120*E120</f>
        <v>160</v>
      </c>
      <c r="J120" s="4">
        <f>E120*30</f>
        <v>120</v>
      </c>
      <c r="K120" s="4" t="b">
        <f>IF(F120=I120,TRUE)</f>
        <v>1</v>
      </c>
    </row>
    <row r="121" spans="1:12" ht="22.5" customHeight="1">
      <c r="A121" s="2">
        <v>46032.283408877316</v>
      </c>
      <c r="B121" s="3">
        <v>46031</v>
      </c>
      <c r="C121" s="4" t="s">
        <v>538</v>
      </c>
      <c r="D121" s="4">
        <v>50</v>
      </c>
      <c r="E121" s="4">
        <v>3</v>
      </c>
      <c r="F121" s="4">
        <v>150</v>
      </c>
      <c r="H121" s="4" t="str">
        <f>TEXT(B121, "MMMM YYYY")</f>
        <v>January 2026</v>
      </c>
      <c r="I121" s="4">
        <f>D121*E121</f>
        <v>150</v>
      </c>
      <c r="J121" s="4">
        <f>E121*30</f>
        <v>90</v>
      </c>
      <c r="K121" s="4" t="b">
        <f>IF(F121=I121,TRUE)</f>
        <v>1</v>
      </c>
    </row>
    <row r="122" spans="1:12" ht="22.5" customHeight="1">
      <c r="A122" s="2">
        <v>46032.165216666668</v>
      </c>
      <c r="B122" s="3">
        <v>46031</v>
      </c>
      <c r="C122" s="4" t="s">
        <v>511</v>
      </c>
      <c r="D122" s="4">
        <v>55</v>
      </c>
      <c r="E122" s="4">
        <v>15</v>
      </c>
      <c r="F122" s="4">
        <v>825</v>
      </c>
      <c r="H122" s="4" t="str">
        <f>TEXT(B122, "MMMM YYYY")</f>
        <v>January 2026</v>
      </c>
      <c r="I122" s="4">
        <f>D122*E122</f>
        <v>825</v>
      </c>
      <c r="J122" s="4">
        <f>E122*30</f>
        <v>450</v>
      </c>
      <c r="K122" s="4" t="b">
        <f>IF(F122=I122,TRUE)</f>
        <v>1</v>
      </c>
    </row>
    <row r="123" spans="1:12" ht="22.5" customHeight="1">
      <c r="A123" s="2">
        <v>46032.164639085648</v>
      </c>
      <c r="B123" s="3">
        <v>46031</v>
      </c>
      <c r="C123" s="4" t="s">
        <v>511</v>
      </c>
      <c r="D123" s="4">
        <v>50</v>
      </c>
      <c r="E123" s="4">
        <v>25</v>
      </c>
      <c r="F123" s="4">
        <v>1250</v>
      </c>
      <c r="H123" s="4" t="str">
        <f>TEXT(B123, "MMMM YYYY")</f>
        <v>January 2026</v>
      </c>
      <c r="I123" s="4">
        <f>D123*E123</f>
        <v>1250</v>
      </c>
      <c r="J123" s="4">
        <f>E123*30</f>
        <v>750</v>
      </c>
      <c r="K123" s="4" t="b">
        <f>IF(F123=I123,TRUE)</f>
        <v>1</v>
      </c>
    </row>
    <row r="124" spans="1:12" ht="22.5" customHeight="1">
      <c r="A124" s="2">
        <v>46032.163835740736</v>
      </c>
      <c r="B124" s="3">
        <v>46031</v>
      </c>
      <c r="C124" s="4" t="s">
        <v>513</v>
      </c>
      <c r="D124" s="4">
        <v>50</v>
      </c>
      <c r="E124" s="4">
        <v>5</v>
      </c>
      <c r="F124" s="4">
        <v>250</v>
      </c>
      <c r="H124" s="4" t="str">
        <f>TEXT(B124, "MMMM YYYY")</f>
        <v>January 2026</v>
      </c>
      <c r="I124" s="4">
        <f>D124*E124</f>
        <v>250</v>
      </c>
      <c r="J124" s="4">
        <f>E124*30</f>
        <v>150</v>
      </c>
      <c r="K124" s="4" t="b">
        <f>IF(F124=I124,TRUE)</f>
        <v>1</v>
      </c>
    </row>
    <row r="125" spans="1:12" ht="22.5" customHeight="1">
      <c r="A125" s="2">
        <v>46032.163618425926</v>
      </c>
      <c r="B125" s="3">
        <v>46031</v>
      </c>
      <c r="C125" s="4" t="s">
        <v>539</v>
      </c>
      <c r="D125" s="4">
        <v>45</v>
      </c>
      <c r="E125" s="4">
        <v>2</v>
      </c>
      <c r="F125" s="4">
        <v>90</v>
      </c>
      <c r="H125" s="4" t="str">
        <f>TEXT(B125, "MMMM YYYY")</f>
        <v>January 2026</v>
      </c>
      <c r="I125" s="4">
        <f>D125*E125</f>
        <v>90</v>
      </c>
      <c r="J125" s="4">
        <f>E125*30</f>
        <v>60</v>
      </c>
      <c r="K125" s="4" t="b">
        <f>IF(F125=I125,TRUE)</f>
        <v>1</v>
      </c>
    </row>
    <row r="126" spans="1:12" ht="22.5" customHeight="1">
      <c r="A126" s="2">
        <v>46032.163475046298</v>
      </c>
      <c r="B126" s="3">
        <v>46031</v>
      </c>
      <c r="C126" s="4" t="s">
        <v>531</v>
      </c>
      <c r="D126" s="4">
        <v>45</v>
      </c>
      <c r="E126" s="4">
        <v>2</v>
      </c>
      <c r="F126" s="4">
        <v>90</v>
      </c>
      <c r="H126" s="4" t="str">
        <f>TEXT(B126, "MMMM YYYY")</f>
        <v>January 2026</v>
      </c>
      <c r="I126" s="4">
        <f>D126*E126</f>
        <v>90</v>
      </c>
      <c r="J126" s="4">
        <f>E126*30</f>
        <v>60</v>
      </c>
      <c r="K126" s="4" t="b">
        <f>IF(F126=I126,TRUE)</f>
        <v>1</v>
      </c>
    </row>
    <row r="127" spans="1:12" ht="22.5" customHeight="1">
      <c r="A127" s="2">
        <v>46031.15577109954</v>
      </c>
      <c r="B127" s="3">
        <v>46031</v>
      </c>
      <c r="C127" s="4" t="s">
        <v>540</v>
      </c>
      <c r="D127" s="4">
        <v>55</v>
      </c>
      <c r="E127" s="4">
        <v>1</v>
      </c>
      <c r="F127" s="4">
        <v>55</v>
      </c>
      <c r="H127" s="4" t="str">
        <f>TEXT(B127, "MMMM YYYY")</f>
        <v>January 2026</v>
      </c>
      <c r="I127" s="4">
        <f>D127*E127</f>
        <v>55</v>
      </c>
      <c r="J127" s="4">
        <f>E127*30</f>
        <v>30</v>
      </c>
      <c r="K127" s="4" t="b">
        <f>IF(F127=I127,TRUE)</f>
        <v>1</v>
      </c>
      <c r="L127" s="4">
        <v>6640</v>
      </c>
    </row>
    <row r="128" spans="1:12" ht="22.5" customHeight="1">
      <c r="A128" s="2">
        <v>46031.132991585648</v>
      </c>
      <c r="B128" s="3">
        <v>46030</v>
      </c>
      <c r="C128" s="4" t="s">
        <v>514</v>
      </c>
      <c r="D128" s="4">
        <v>40</v>
      </c>
      <c r="E128" s="4">
        <v>5</v>
      </c>
      <c r="F128" s="4">
        <v>200</v>
      </c>
      <c r="H128" s="4" t="str">
        <f>TEXT(B128, "MMMM YYYY")</f>
        <v>January 2026</v>
      </c>
      <c r="I128" s="4">
        <f>D128*E128</f>
        <v>200</v>
      </c>
      <c r="J128" s="4">
        <f>E128*30</f>
        <v>150</v>
      </c>
      <c r="K128" s="4" t="b">
        <f>IF(F128=I128,TRUE)</f>
        <v>1</v>
      </c>
    </row>
    <row r="129" spans="1:12" ht="22.5" customHeight="1">
      <c r="A129" s="2">
        <v>46031.132571249997</v>
      </c>
      <c r="B129" s="3">
        <v>46030</v>
      </c>
      <c r="C129" s="4" t="s">
        <v>541</v>
      </c>
      <c r="D129" s="4">
        <v>50</v>
      </c>
      <c r="E129" s="4">
        <v>10</v>
      </c>
      <c r="F129" s="4">
        <v>500</v>
      </c>
      <c r="H129" s="4" t="str">
        <f>TEXT(B129, "MMMM YYYY")</f>
        <v>January 2026</v>
      </c>
      <c r="I129" s="4">
        <f>D129*E129</f>
        <v>500</v>
      </c>
      <c r="J129" s="4">
        <f>E129*30</f>
        <v>300</v>
      </c>
      <c r="K129" s="4" t="b">
        <f>IF(F129=I129,TRUE)</f>
        <v>1</v>
      </c>
    </row>
    <row r="130" spans="1:12" ht="22.5" customHeight="1">
      <c r="A130" s="2">
        <v>46031.132283391205</v>
      </c>
      <c r="B130" s="3">
        <v>46030</v>
      </c>
      <c r="C130" s="4" t="s">
        <v>542</v>
      </c>
      <c r="D130" s="4">
        <v>40</v>
      </c>
      <c r="E130" s="4">
        <v>3</v>
      </c>
      <c r="F130" s="4">
        <v>120</v>
      </c>
      <c r="H130" s="4" t="str">
        <f>TEXT(B130, "MMMM YYYY")</f>
        <v>January 2026</v>
      </c>
      <c r="I130" s="4">
        <f>D130*E130</f>
        <v>120</v>
      </c>
      <c r="J130" s="4">
        <f>E130*30</f>
        <v>90</v>
      </c>
      <c r="K130" s="4" t="b">
        <f>IF(F130=I130,TRUE)</f>
        <v>1</v>
      </c>
    </row>
    <row r="131" spans="1:12" ht="22.5" customHeight="1">
      <c r="A131" s="2">
        <v>46031.131958298611</v>
      </c>
      <c r="B131" s="3">
        <v>46030</v>
      </c>
      <c r="C131" s="4" t="s">
        <v>507</v>
      </c>
      <c r="D131" s="4">
        <v>45</v>
      </c>
      <c r="E131" s="4">
        <v>6</v>
      </c>
      <c r="F131" s="4">
        <v>270</v>
      </c>
      <c r="H131" s="4" t="str">
        <f>TEXT(B131, "MMMM YYYY")</f>
        <v>January 2026</v>
      </c>
      <c r="I131" s="4">
        <f>D131*E131</f>
        <v>270</v>
      </c>
      <c r="J131" s="4">
        <f>E131*30</f>
        <v>180</v>
      </c>
      <c r="K131" s="4" t="b">
        <f>IF(F131=I131,TRUE)</f>
        <v>1</v>
      </c>
    </row>
    <row r="132" spans="1:12" ht="22.5" customHeight="1">
      <c r="A132" s="2">
        <v>46031.131391041665</v>
      </c>
      <c r="B132" s="3">
        <v>46030</v>
      </c>
      <c r="C132" s="4" t="s">
        <v>543</v>
      </c>
      <c r="D132" s="4">
        <v>55</v>
      </c>
      <c r="E132" s="4">
        <v>1</v>
      </c>
      <c r="F132" s="4">
        <v>55</v>
      </c>
      <c r="H132" s="4" t="str">
        <f>TEXT(B132, "MMMM YYYY")</f>
        <v>January 2026</v>
      </c>
      <c r="I132" s="4">
        <f>D132*E132</f>
        <v>55</v>
      </c>
      <c r="J132" s="4">
        <f>E132*30</f>
        <v>30</v>
      </c>
      <c r="K132" s="4" t="b">
        <f>IF(F132=I132,TRUE)</f>
        <v>1</v>
      </c>
    </row>
    <row r="133" spans="1:12" ht="22.5" customHeight="1">
      <c r="A133" s="2">
        <v>46031.131065567126</v>
      </c>
      <c r="B133" s="3">
        <v>46030</v>
      </c>
      <c r="C133" s="4" t="s">
        <v>544</v>
      </c>
      <c r="D133" s="4">
        <v>45</v>
      </c>
      <c r="E133" s="4">
        <v>2</v>
      </c>
      <c r="F133" s="4">
        <v>90</v>
      </c>
      <c r="H133" s="4" t="str">
        <f>TEXT(B133, "MMMM YYYY")</f>
        <v>January 2026</v>
      </c>
      <c r="I133" s="4">
        <f>D133*E133</f>
        <v>90</v>
      </c>
      <c r="J133" s="4">
        <f>E133*30</f>
        <v>60</v>
      </c>
      <c r="K133" s="4" t="b">
        <f>IF(F133=I133,TRUE)</f>
        <v>1</v>
      </c>
    </row>
    <row r="134" spans="1:12" ht="22.5" customHeight="1">
      <c r="A134" s="2">
        <v>46031.130784849534</v>
      </c>
      <c r="B134" s="3">
        <v>46030</v>
      </c>
      <c r="C134" s="4" t="s">
        <v>545</v>
      </c>
      <c r="D134" s="4">
        <v>40</v>
      </c>
      <c r="E134" s="4">
        <v>5</v>
      </c>
      <c r="F134" s="4">
        <v>200</v>
      </c>
      <c r="H134" s="4" t="str">
        <f>TEXT(B134, "MMMM YYYY")</f>
        <v>January 2026</v>
      </c>
      <c r="I134" s="4">
        <f>D134*E134</f>
        <v>200</v>
      </c>
      <c r="J134" s="4">
        <f>E134*30</f>
        <v>150</v>
      </c>
      <c r="K134" s="4" t="b">
        <f>IF(F134=I134,TRUE)</f>
        <v>1</v>
      </c>
    </row>
    <row r="135" spans="1:12" ht="22.5" customHeight="1">
      <c r="A135" s="2">
        <v>46030.6540422338</v>
      </c>
      <c r="B135" s="3">
        <v>46030</v>
      </c>
      <c r="C135" s="4" t="s">
        <v>502</v>
      </c>
      <c r="D135" s="4">
        <v>65</v>
      </c>
      <c r="E135" s="4">
        <v>4</v>
      </c>
      <c r="F135" s="4">
        <v>260</v>
      </c>
      <c r="H135" s="4" t="str">
        <f>TEXT(B135, "MMMM YYYY")</f>
        <v>January 2026</v>
      </c>
      <c r="I135" s="4">
        <f>D135*E135</f>
        <v>260</v>
      </c>
      <c r="J135" s="4">
        <f>E135*30</f>
        <v>120</v>
      </c>
      <c r="K135" s="4" t="b">
        <f>IF(F135=I135,TRUE)</f>
        <v>1</v>
      </c>
    </row>
    <row r="136" spans="1:12" ht="22.5" customHeight="1">
      <c r="A136" s="2">
        <v>46030.652847314814</v>
      </c>
      <c r="B136" s="3">
        <v>46030</v>
      </c>
      <c r="C136" s="4" t="s">
        <v>546</v>
      </c>
      <c r="D136" s="4">
        <v>45</v>
      </c>
      <c r="E136" s="4">
        <v>2</v>
      </c>
      <c r="F136" s="4">
        <v>90</v>
      </c>
      <c r="H136" s="4" t="str">
        <f>TEXT(B136, "MMMM YYYY")</f>
        <v>January 2026</v>
      </c>
      <c r="I136" s="4">
        <f>D136*E136</f>
        <v>90</v>
      </c>
      <c r="J136" s="4">
        <f>E136*30</f>
        <v>60</v>
      </c>
      <c r="K136" s="4" t="b">
        <f>IF(F136=I136,TRUE)</f>
        <v>1</v>
      </c>
    </row>
    <row r="137" spans="1:12" ht="22.5" customHeight="1">
      <c r="A137" s="2">
        <v>46029.515709861109</v>
      </c>
      <c r="B137" s="3">
        <v>46029</v>
      </c>
      <c r="C137" s="4" t="s">
        <v>547</v>
      </c>
      <c r="D137" s="4">
        <v>45</v>
      </c>
      <c r="E137" s="4">
        <v>10</v>
      </c>
      <c r="F137" s="4">
        <v>450</v>
      </c>
      <c r="H137" s="4" t="str">
        <f>TEXT(B137, "MMMM YYYY")</f>
        <v>January 2026</v>
      </c>
      <c r="I137" s="4">
        <f>D137*E137</f>
        <v>450</v>
      </c>
      <c r="J137" s="4">
        <f>E137*30</f>
        <v>300</v>
      </c>
      <c r="K137" s="4" t="b">
        <f>IF(F137=I137,TRUE)</f>
        <v>1</v>
      </c>
    </row>
    <row r="138" spans="1:12" ht="22.5" customHeight="1">
      <c r="A138" s="2">
        <v>46029.510751909722</v>
      </c>
      <c r="B138" s="3">
        <v>46028</v>
      </c>
      <c r="C138" s="4" t="s">
        <v>522</v>
      </c>
      <c r="D138" s="4">
        <v>60</v>
      </c>
      <c r="E138" s="4">
        <v>5</v>
      </c>
      <c r="F138" s="4">
        <v>300</v>
      </c>
      <c r="H138" s="4" t="str">
        <f>TEXT(B138, "MMMM YYYY")</f>
        <v>January 2026</v>
      </c>
      <c r="I138" s="4">
        <f>D138*E138</f>
        <v>300</v>
      </c>
      <c r="J138" s="4">
        <f>E138*30</f>
        <v>150</v>
      </c>
      <c r="K138" s="4" t="b">
        <f>IF(F138=I138,TRUE)</f>
        <v>1</v>
      </c>
    </row>
    <row r="139" spans="1:12" ht="22.5" customHeight="1">
      <c r="A139" s="2">
        <v>46029.118828449078</v>
      </c>
      <c r="B139" s="3">
        <v>46028</v>
      </c>
      <c r="C139" s="4" t="s">
        <v>514</v>
      </c>
      <c r="D139" s="4">
        <v>40</v>
      </c>
      <c r="E139" s="4">
        <v>5</v>
      </c>
      <c r="F139" s="4">
        <v>200</v>
      </c>
      <c r="H139" s="4" t="str">
        <f>TEXT(B139, "MMMM YYYY")</f>
        <v>January 2026</v>
      </c>
      <c r="I139" s="4">
        <f>D139*E139</f>
        <v>200</v>
      </c>
      <c r="J139" s="4">
        <f>E139*30</f>
        <v>150</v>
      </c>
      <c r="K139" s="4" t="b">
        <f>IF(F139=I139,TRUE)</f>
        <v>1</v>
      </c>
    </row>
    <row r="140" spans="1:12" ht="22.5" customHeight="1">
      <c r="A140" s="2">
        <v>46029.117777187501</v>
      </c>
      <c r="B140" s="3">
        <v>46028</v>
      </c>
      <c r="C140" s="4" t="s">
        <v>68</v>
      </c>
      <c r="D140" s="4">
        <v>60</v>
      </c>
      <c r="E140" s="4">
        <v>2</v>
      </c>
      <c r="F140" s="4">
        <v>120</v>
      </c>
      <c r="H140" s="4" t="str">
        <f>TEXT(B140, "MMMM YYYY")</f>
        <v>January 2026</v>
      </c>
      <c r="I140" s="4">
        <f>D140*E140</f>
        <v>120</v>
      </c>
      <c r="J140" s="4">
        <f>E140*30</f>
        <v>60</v>
      </c>
      <c r="K140" s="4" t="b">
        <f>IF(F140=I140,TRUE)</f>
        <v>1</v>
      </c>
    </row>
    <row r="141" spans="1:12" ht="22.5" customHeight="1">
      <c r="A141" s="2">
        <v>46029.117156990746</v>
      </c>
      <c r="B141" s="3">
        <v>46028</v>
      </c>
      <c r="C141" s="4" t="s">
        <v>221</v>
      </c>
      <c r="D141" s="4">
        <v>50</v>
      </c>
      <c r="E141" s="4">
        <v>2</v>
      </c>
      <c r="F141" s="4">
        <v>100</v>
      </c>
      <c r="H141" s="4" t="str">
        <f>TEXT(B141, "MMMM YYYY")</f>
        <v>January 2026</v>
      </c>
      <c r="I141" s="4">
        <f>D141*E141</f>
        <v>100</v>
      </c>
      <c r="J141" s="4">
        <f>E141*30</f>
        <v>60</v>
      </c>
      <c r="K141" s="4" t="b">
        <f>IF(F141=I141,TRUE)</f>
        <v>1</v>
      </c>
    </row>
    <row r="142" spans="1:12" ht="22.5" customHeight="1">
      <c r="A142" s="2">
        <v>46028.43778630787</v>
      </c>
      <c r="B142" s="3">
        <v>46028</v>
      </c>
      <c r="C142" s="4" t="s">
        <v>512</v>
      </c>
      <c r="D142" s="4">
        <v>55</v>
      </c>
      <c r="E142" s="4">
        <v>20</v>
      </c>
      <c r="F142" s="4">
        <v>1100</v>
      </c>
      <c r="H142" s="4" t="str">
        <f>TEXT(B142, "MMMM YYYY")</f>
        <v>January 2026</v>
      </c>
      <c r="I142" s="4">
        <f>D142*E142</f>
        <v>1100</v>
      </c>
      <c r="J142" s="4">
        <f>E142*30</f>
        <v>600</v>
      </c>
      <c r="K142" s="4" t="b">
        <f>IF(F142=I142,TRUE)</f>
        <v>1</v>
      </c>
      <c r="L142" s="4">
        <v>6495</v>
      </c>
    </row>
    <row r="143" spans="1:12" ht="22.5" customHeight="1">
      <c r="A143" s="2">
        <v>46028.435128599536</v>
      </c>
      <c r="B143" s="3">
        <v>46028</v>
      </c>
      <c r="C143" s="4" t="s">
        <v>512</v>
      </c>
      <c r="D143" s="4">
        <v>50</v>
      </c>
      <c r="E143" s="4">
        <v>20</v>
      </c>
      <c r="F143" s="4">
        <v>1000</v>
      </c>
      <c r="H143" s="4" t="str">
        <f>TEXT(B143, "MMMM YYYY")</f>
        <v>January 2026</v>
      </c>
      <c r="I143" s="4">
        <f>D143*E143</f>
        <v>1000</v>
      </c>
      <c r="J143" s="4">
        <f>E143*30</f>
        <v>600</v>
      </c>
      <c r="K143" s="4" t="b">
        <f>IF(F143=I143,TRUE)</f>
        <v>1</v>
      </c>
    </row>
    <row r="144" spans="1:12" ht="22.5" customHeight="1">
      <c r="A144" s="2">
        <v>46028.425798865741</v>
      </c>
      <c r="B144" s="3">
        <v>46028</v>
      </c>
      <c r="C144" s="4" t="s">
        <v>137</v>
      </c>
      <c r="D144" s="4">
        <v>45</v>
      </c>
      <c r="E144" s="4">
        <v>10</v>
      </c>
      <c r="F144" s="4">
        <v>450</v>
      </c>
      <c r="H144" s="4" t="str">
        <f>TEXT(B144, "MMMM YYYY")</f>
        <v>January 2026</v>
      </c>
      <c r="I144" s="4">
        <f>D144*E144</f>
        <v>450</v>
      </c>
      <c r="J144" s="4">
        <f>E144*30</f>
        <v>300</v>
      </c>
      <c r="K144" s="4" t="b">
        <f>IF(F144=I144,TRUE)</f>
        <v>1</v>
      </c>
    </row>
    <row r="145" spans="1:12" ht="22.5" customHeight="1">
      <c r="A145" s="2">
        <v>46028.434239571754</v>
      </c>
      <c r="B145" s="3">
        <v>46028</v>
      </c>
      <c r="C145" s="4" t="s">
        <v>509</v>
      </c>
      <c r="D145" s="4">
        <v>45</v>
      </c>
      <c r="E145" s="4">
        <v>5</v>
      </c>
      <c r="F145" s="4">
        <v>225</v>
      </c>
      <c r="H145" s="4" t="str">
        <f>TEXT(B145, "MMMM YYYY")</f>
        <v>January 2026</v>
      </c>
      <c r="I145" s="4">
        <f>D145*E145</f>
        <v>225</v>
      </c>
      <c r="J145" s="4">
        <f>E145*30</f>
        <v>150</v>
      </c>
      <c r="K145" s="4" t="b">
        <f>IF(F145=I145,TRUE)</f>
        <v>1</v>
      </c>
    </row>
    <row r="146" spans="1:12" ht="22.5" customHeight="1">
      <c r="A146" s="2">
        <v>46028.43392998843</v>
      </c>
      <c r="B146" s="3">
        <v>46028</v>
      </c>
      <c r="C146" s="4" t="s">
        <v>509</v>
      </c>
      <c r="D146" s="4">
        <v>40</v>
      </c>
      <c r="E146" s="4">
        <v>5</v>
      </c>
      <c r="F146" s="4">
        <v>200</v>
      </c>
      <c r="H146" s="4" t="str">
        <f>TEXT(B146, "MMMM YYYY")</f>
        <v>January 2026</v>
      </c>
      <c r="I146" s="4">
        <f>D146*E146</f>
        <v>200</v>
      </c>
      <c r="J146" s="4">
        <f>E146*30</f>
        <v>150</v>
      </c>
      <c r="K146" s="4" t="b">
        <f>IF(F146=I146,TRUE)</f>
        <v>1</v>
      </c>
    </row>
    <row r="147" spans="1:12" ht="22.5" customHeight="1">
      <c r="A147" s="2">
        <v>46028.405323750005</v>
      </c>
      <c r="B147" s="3">
        <v>46027</v>
      </c>
      <c r="C147" s="4" t="s">
        <v>548</v>
      </c>
      <c r="D147" s="4">
        <v>50</v>
      </c>
      <c r="E147" s="4">
        <v>8</v>
      </c>
      <c r="F147" s="4">
        <v>400</v>
      </c>
      <c r="H147" s="4" t="str">
        <f>TEXT(B147, "MMMM YYYY")</f>
        <v>January 2026</v>
      </c>
      <c r="I147" s="4">
        <f>D147*E147</f>
        <v>400</v>
      </c>
      <c r="J147" s="4">
        <f>E147*30</f>
        <v>240</v>
      </c>
      <c r="K147" s="4" t="b">
        <f>IF(F147=I147,TRUE)</f>
        <v>1</v>
      </c>
    </row>
    <row r="148" spans="1:12" ht="22.5" customHeight="1">
      <c r="A148" s="2">
        <v>46028.404955497681</v>
      </c>
      <c r="B148" s="3">
        <v>46027</v>
      </c>
      <c r="C148" s="4" t="s">
        <v>549</v>
      </c>
      <c r="D148" s="4">
        <v>50</v>
      </c>
      <c r="E148" s="4">
        <v>3</v>
      </c>
      <c r="F148" s="4">
        <v>150</v>
      </c>
      <c r="H148" s="4" t="str">
        <f>TEXT(B148, "MMMM YYYY")</f>
        <v>January 2026</v>
      </c>
      <c r="I148" s="4">
        <f>D148*E148</f>
        <v>150</v>
      </c>
      <c r="J148" s="4">
        <f>E148*30</f>
        <v>90</v>
      </c>
      <c r="K148" s="4" t="b">
        <f>IF(F148=I148,TRUE)</f>
        <v>1</v>
      </c>
    </row>
    <row r="149" spans="1:12" ht="22.5" customHeight="1">
      <c r="A149" s="2">
        <v>46028.402467476852</v>
      </c>
      <c r="B149" s="3">
        <v>46027</v>
      </c>
      <c r="C149" s="4" t="s">
        <v>550</v>
      </c>
      <c r="D149" s="4">
        <v>50</v>
      </c>
      <c r="E149" s="4">
        <v>4</v>
      </c>
      <c r="F149" s="4">
        <v>200</v>
      </c>
      <c r="H149" s="4" t="str">
        <f>TEXT(B149, "MMMM YYYY")</f>
        <v>January 2026</v>
      </c>
      <c r="I149" s="4">
        <f>D149*E149</f>
        <v>200</v>
      </c>
      <c r="J149" s="4">
        <f>E149*30</f>
        <v>120</v>
      </c>
      <c r="K149" s="4" t="b">
        <f>IF(F149=I149,TRUE)</f>
        <v>1</v>
      </c>
    </row>
    <row r="150" spans="1:12" ht="22.5" customHeight="1">
      <c r="A150" s="2">
        <v>46027.265917245371</v>
      </c>
      <c r="B150" s="3">
        <v>46026</v>
      </c>
      <c r="C150" s="4" t="s">
        <v>120</v>
      </c>
      <c r="D150" s="4">
        <v>60</v>
      </c>
      <c r="E150" s="4">
        <v>2</v>
      </c>
      <c r="F150" s="4">
        <v>120</v>
      </c>
      <c r="H150" s="4" t="str">
        <f>TEXT(B150, "MMMM YYYY")</f>
        <v>January 2026</v>
      </c>
      <c r="I150" s="4">
        <f>D150*E150</f>
        <v>120</v>
      </c>
      <c r="J150" s="4">
        <f>E150*30</f>
        <v>60</v>
      </c>
      <c r="K150" s="4" t="b">
        <f>IF(F150=I150,TRUE)</f>
        <v>1</v>
      </c>
    </row>
    <row r="151" spans="1:12" ht="22.5" customHeight="1">
      <c r="A151" s="2">
        <v>46027.264209224537</v>
      </c>
      <c r="B151" s="3">
        <v>46026</v>
      </c>
      <c r="C151" s="4" t="s">
        <v>551</v>
      </c>
      <c r="D151" s="4">
        <v>50</v>
      </c>
      <c r="E151" s="4">
        <v>10</v>
      </c>
      <c r="F151" s="4">
        <v>500</v>
      </c>
      <c r="H151" s="4" t="str">
        <f>TEXT(B151, "MMMM YYYY")</f>
        <v>January 2026</v>
      </c>
      <c r="I151" s="4">
        <f>D151*E151</f>
        <v>500</v>
      </c>
      <c r="J151" s="4">
        <f>E151*30</f>
        <v>300</v>
      </c>
      <c r="K151" s="4" t="b">
        <f>IF(F151=I151,TRUE)</f>
        <v>1</v>
      </c>
    </row>
    <row r="152" spans="1:12" ht="22.5" customHeight="1">
      <c r="A152" s="2">
        <v>46027.26368452546</v>
      </c>
      <c r="B152" s="3">
        <v>46026</v>
      </c>
      <c r="C152" s="4" t="s">
        <v>510</v>
      </c>
      <c r="D152" s="4">
        <v>45</v>
      </c>
      <c r="E152" s="4">
        <v>30</v>
      </c>
      <c r="F152" s="4">
        <v>1350</v>
      </c>
      <c r="H152" s="4" t="str">
        <f>TEXT(B152, "MMMM YYYY")</f>
        <v>January 2026</v>
      </c>
      <c r="I152" s="4">
        <f>D152*E152</f>
        <v>1350</v>
      </c>
      <c r="J152" s="4">
        <f>E152*30</f>
        <v>900</v>
      </c>
      <c r="K152" s="4" t="b">
        <f>IF(F152=I152,TRUE)</f>
        <v>1</v>
      </c>
    </row>
    <row r="153" spans="1:12" ht="22.5" customHeight="1">
      <c r="A153" s="2">
        <v>46027.262037037042</v>
      </c>
      <c r="B153" s="3">
        <v>46026</v>
      </c>
      <c r="C153" s="4" t="s">
        <v>510</v>
      </c>
      <c r="D153" s="4">
        <v>40</v>
      </c>
      <c r="E153" s="4">
        <v>20</v>
      </c>
      <c r="F153" s="4">
        <v>800</v>
      </c>
      <c r="H153" s="4" t="str">
        <f>TEXT(B153, "MMMM YYYY")</f>
        <v>January 2026</v>
      </c>
      <c r="I153" s="4">
        <f>D153*E153</f>
        <v>800</v>
      </c>
      <c r="J153" s="4">
        <f>E153*30</f>
        <v>600</v>
      </c>
      <c r="K153" s="4" t="b">
        <f>IF(F153=I153,TRUE)</f>
        <v>1</v>
      </c>
    </row>
    <row r="154" spans="1:12" ht="22.5" customHeight="1">
      <c r="A154" s="2">
        <v>46026.682702604172</v>
      </c>
      <c r="B154" s="3">
        <v>46026</v>
      </c>
      <c r="C154" s="4" t="s">
        <v>552</v>
      </c>
      <c r="D154" s="4">
        <v>40</v>
      </c>
      <c r="E154" s="4">
        <v>10</v>
      </c>
      <c r="F154" s="4">
        <v>400</v>
      </c>
      <c r="H154" s="4" t="str">
        <f>TEXT(B154, "MMMM YYYY")</f>
        <v>January 2026</v>
      </c>
      <c r="I154" s="4">
        <f>D154*E154</f>
        <v>400</v>
      </c>
      <c r="J154" s="4">
        <f>E154*30</f>
        <v>300</v>
      </c>
      <c r="K154" s="4" t="b">
        <f>IF(F154=I154,TRUE)</f>
        <v>1</v>
      </c>
      <c r="L154" s="4">
        <v>1605</v>
      </c>
    </row>
    <row r="155" spans="1:12" ht="22.5" customHeight="1">
      <c r="A155" s="2">
        <v>46025.382674791668</v>
      </c>
      <c r="B155" s="3">
        <v>46024</v>
      </c>
      <c r="C155" s="4" t="s">
        <v>553</v>
      </c>
      <c r="D155" s="4">
        <v>50</v>
      </c>
      <c r="E155" s="4">
        <v>10</v>
      </c>
      <c r="F155" s="4">
        <v>500</v>
      </c>
      <c r="H155" s="4" t="str">
        <f>TEXT(B155, "MMMM YYYY")</f>
        <v>January 2026</v>
      </c>
      <c r="I155" s="4">
        <f>D155*E155</f>
        <v>500</v>
      </c>
      <c r="J155" s="4">
        <f>E155*30</f>
        <v>300</v>
      </c>
      <c r="K155" s="4" t="b">
        <f>IF(F155=I155,TRUE)</f>
        <v>1</v>
      </c>
    </row>
    <row r="156" spans="1:12" ht="22.5" customHeight="1">
      <c r="A156" s="2">
        <v>46025.382476377315</v>
      </c>
      <c r="B156" s="3">
        <v>46024</v>
      </c>
      <c r="C156" s="4" t="s">
        <v>553</v>
      </c>
      <c r="D156" s="4">
        <v>45</v>
      </c>
      <c r="E156" s="4">
        <v>15</v>
      </c>
      <c r="F156" s="4">
        <v>675</v>
      </c>
      <c r="H156" s="4" t="str">
        <f>TEXT(B156, "MMMM YYYY")</f>
        <v>January 2026</v>
      </c>
      <c r="I156" s="4">
        <f>D156*E156</f>
        <v>675</v>
      </c>
      <c r="J156" s="4">
        <f>E156*30</f>
        <v>450</v>
      </c>
      <c r="K156" s="4" t="b">
        <f>IF(F156=I156,TRUE)</f>
        <v>1</v>
      </c>
    </row>
    <row r="157" spans="1:12" ht="22.5" customHeight="1">
      <c r="A157" s="2">
        <v>46024.235295960651</v>
      </c>
      <c r="B157" s="3">
        <v>46022</v>
      </c>
      <c r="C157" s="4" t="s">
        <v>39</v>
      </c>
      <c r="D157" s="4">
        <v>50</v>
      </c>
      <c r="E157" s="4">
        <v>2</v>
      </c>
      <c r="F157" s="4">
        <v>100</v>
      </c>
      <c r="H157" s="4" t="str">
        <f>TEXT(B157, "MMMM YYYY")</f>
        <v>December 2025</v>
      </c>
      <c r="I157" s="4">
        <f>D157*E157</f>
        <v>100</v>
      </c>
      <c r="J157" s="4">
        <f>E157*30</f>
        <v>60</v>
      </c>
      <c r="K157" s="4" t="b">
        <f>IF(F157=I157,TRUE)</f>
        <v>1</v>
      </c>
    </row>
    <row r="158" spans="1:12" ht="22.5" customHeight="1">
      <c r="A158" s="2">
        <v>46024.235068796297</v>
      </c>
      <c r="B158" s="3">
        <v>46022</v>
      </c>
      <c r="C158" s="4" t="s">
        <v>554</v>
      </c>
      <c r="D158" s="4">
        <v>50</v>
      </c>
      <c r="E158" s="4">
        <v>10</v>
      </c>
      <c r="F158" s="4">
        <v>500</v>
      </c>
      <c r="H158" s="4" t="str">
        <f>TEXT(B158, "MMMM YYYY")</f>
        <v>December 2025</v>
      </c>
      <c r="I158" s="4">
        <f>D158*E158</f>
        <v>500</v>
      </c>
      <c r="J158" s="4">
        <f>E158*30</f>
        <v>300</v>
      </c>
      <c r="K158" s="4" t="b">
        <f>IF(F158=I158,TRUE)</f>
        <v>1</v>
      </c>
    </row>
    <row r="159" spans="1:12" ht="22.5" customHeight="1">
      <c r="A159" s="2">
        <v>46024.233722245372</v>
      </c>
      <c r="B159" s="3">
        <v>46022</v>
      </c>
      <c r="C159" s="4" t="s">
        <v>506</v>
      </c>
      <c r="D159" s="4">
        <v>50</v>
      </c>
      <c r="E159" s="4">
        <v>10</v>
      </c>
      <c r="F159" s="4">
        <v>500</v>
      </c>
      <c r="H159" s="4" t="str">
        <f>TEXT(B159, "MMMM YYYY")</f>
        <v>December 2025</v>
      </c>
      <c r="I159" s="4">
        <f>D159*E159</f>
        <v>500</v>
      </c>
      <c r="J159" s="4">
        <f>E159*30</f>
        <v>300</v>
      </c>
      <c r="K159" s="4" t="b">
        <f>IF(F159=I159,TRUE)</f>
        <v>1</v>
      </c>
    </row>
    <row r="160" spans="1:12" ht="22.5" customHeight="1">
      <c r="A160" s="2">
        <v>46024.233453541667</v>
      </c>
      <c r="B160" s="3">
        <v>46022</v>
      </c>
      <c r="C160" s="4" t="s">
        <v>506</v>
      </c>
      <c r="D160" s="4">
        <v>45</v>
      </c>
      <c r="E160" s="4">
        <v>10</v>
      </c>
      <c r="F160" s="4">
        <v>450</v>
      </c>
      <c r="H160" s="4" t="str">
        <f>TEXT(B160, "MMMM YYYY")</f>
        <v>December 2025</v>
      </c>
      <c r="I160" s="4">
        <f>D160*E160</f>
        <v>450</v>
      </c>
      <c r="J160" s="4">
        <f>E160*30</f>
        <v>300</v>
      </c>
      <c r="K160" s="4" t="b">
        <f>IF(F160=I160,TRUE)</f>
        <v>1</v>
      </c>
    </row>
    <row r="161" spans="1:12" ht="22.5" customHeight="1">
      <c r="A161" s="2">
        <v>46024.233187337959</v>
      </c>
      <c r="B161" s="3">
        <v>46022</v>
      </c>
      <c r="C161" s="4" t="s">
        <v>53</v>
      </c>
      <c r="D161" s="4">
        <v>65</v>
      </c>
      <c r="E161" s="4">
        <v>2</v>
      </c>
      <c r="F161" s="4">
        <v>130</v>
      </c>
      <c r="H161" s="4" t="str">
        <f>TEXT(B161, "MMMM YYYY")</f>
        <v>December 2025</v>
      </c>
      <c r="I161" s="4">
        <f>D161*E161</f>
        <v>130</v>
      </c>
      <c r="J161" s="4">
        <f>E161*30</f>
        <v>60</v>
      </c>
      <c r="K161" s="4" t="b">
        <f>IF(F161=I161,TRUE)</f>
        <v>1</v>
      </c>
      <c r="L161" s="4">
        <v>9095</v>
      </c>
    </row>
    <row r="162" spans="1:12" ht="22.5" customHeight="1">
      <c r="A162" s="2">
        <v>46022.606037337959</v>
      </c>
      <c r="B162" s="3">
        <v>46022</v>
      </c>
      <c r="C162" s="4" t="s">
        <v>555</v>
      </c>
      <c r="D162" s="4">
        <v>45</v>
      </c>
      <c r="E162" s="4">
        <v>20</v>
      </c>
      <c r="F162" s="4">
        <v>900</v>
      </c>
      <c r="H162" s="4" t="str">
        <f>TEXT(B162, "MMMM YYYY")</f>
        <v>December 2025</v>
      </c>
      <c r="I162" s="4">
        <f>D162*E162</f>
        <v>900</v>
      </c>
      <c r="J162" s="4">
        <f>E162*30</f>
        <v>600</v>
      </c>
      <c r="K162" s="4" t="b">
        <f>IF(F162=I162,TRUE)</f>
        <v>1</v>
      </c>
    </row>
    <row r="163" spans="1:12" ht="22.5" customHeight="1">
      <c r="A163" s="2">
        <v>46022.605693414356</v>
      </c>
      <c r="B163" s="3">
        <v>46022</v>
      </c>
      <c r="C163" s="4" t="s">
        <v>555</v>
      </c>
      <c r="D163" s="4">
        <v>40</v>
      </c>
      <c r="E163" s="4">
        <v>30</v>
      </c>
      <c r="F163" s="4">
        <v>1200</v>
      </c>
      <c r="H163" s="4" t="str">
        <f>TEXT(B163, "MMMM YYYY")</f>
        <v>December 2025</v>
      </c>
      <c r="I163" s="4">
        <f>D163*E163</f>
        <v>1200</v>
      </c>
      <c r="J163" s="4">
        <f>E163*30</f>
        <v>900</v>
      </c>
      <c r="K163" s="4" t="b">
        <f>IF(F163=I163,TRUE)</f>
        <v>1</v>
      </c>
    </row>
    <row r="164" spans="1:12" ht="22.5" customHeight="1">
      <c r="A164" s="2">
        <v>46022.59572784722</v>
      </c>
      <c r="B164" s="3">
        <v>46022</v>
      </c>
      <c r="C164" s="4" t="s">
        <v>513</v>
      </c>
      <c r="D164" s="4">
        <v>55</v>
      </c>
      <c r="E164" s="4">
        <v>5</v>
      </c>
      <c r="F164" s="4">
        <v>275</v>
      </c>
      <c r="H164" s="4" t="str">
        <f>TEXT(B164, "MMMM YYYY")</f>
        <v>December 2025</v>
      </c>
      <c r="I164" s="4">
        <f>D164*E164</f>
        <v>275</v>
      </c>
      <c r="J164" s="4">
        <f>E164*30</f>
        <v>150</v>
      </c>
      <c r="K164" s="4" t="b">
        <f>IF(F164=I164,TRUE)</f>
        <v>1</v>
      </c>
    </row>
    <row r="165" spans="1:12" ht="22.5" customHeight="1">
      <c r="A165" s="2">
        <v>46022.513218090273</v>
      </c>
      <c r="B165" s="3">
        <v>46021</v>
      </c>
      <c r="C165" s="4" t="s">
        <v>511</v>
      </c>
      <c r="D165" s="4">
        <v>50</v>
      </c>
      <c r="E165" s="4">
        <v>20</v>
      </c>
      <c r="F165" s="4">
        <v>1000</v>
      </c>
      <c r="H165" s="4" t="str">
        <f>TEXT(B165, "MMMM YYYY")</f>
        <v>December 2025</v>
      </c>
      <c r="I165" s="4">
        <f>D165*E165</f>
        <v>1000</v>
      </c>
      <c r="J165" s="4">
        <f>E165*30</f>
        <v>600</v>
      </c>
      <c r="K165" s="4" t="b">
        <f>IF(F165=I165,TRUE)</f>
        <v>1</v>
      </c>
    </row>
    <row r="166" spans="1:12" ht="22.5" customHeight="1">
      <c r="A166" s="2">
        <v>46022.510631886573</v>
      </c>
      <c r="B166" s="3">
        <v>46021</v>
      </c>
      <c r="C166" s="4" t="s">
        <v>512</v>
      </c>
      <c r="D166" s="4">
        <v>55</v>
      </c>
      <c r="E166" s="4">
        <v>12</v>
      </c>
      <c r="F166" s="4">
        <v>660</v>
      </c>
      <c r="H166" s="4" t="str">
        <f>TEXT(B166, "MMMM YYYY")</f>
        <v>December 2025</v>
      </c>
      <c r="I166" s="4">
        <f>D166*E166</f>
        <v>660</v>
      </c>
      <c r="J166" s="4">
        <f>E166*30</f>
        <v>360</v>
      </c>
      <c r="K166" s="4" t="b">
        <f>IF(F166=I166,TRUE)</f>
        <v>1</v>
      </c>
    </row>
    <row r="167" spans="1:12" ht="22.5" customHeight="1">
      <c r="A167" s="2">
        <v>46022.315719537037</v>
      </c>
      <c r="B167" s="3">
        <v>46021</v>
      </c>
      <c r="C167" s="4" t="s">
        <v>547</v>
      </c>
      <c r="D167" s="4">
        <v>40</v>
      </c>
      <c r="E167" s="4">
        <v>2</v>
      </c>
      <c r="F167" s="4">
        <v>80</v>
      </c>
      <c r="H167" s="4" t="str">
        <f>TEXT(B167, "MMMM YYYY")</f>
        <v>December 2025</v>
      </c>
      <c r="I167" s="4">
        <f>D167*E167</f>
        <v>80</v>
      </c>
      <c r="J167" s="4">
        <f>E167*30</f>
        <v>60</v>
      </c>
      <c r="K167" s="4" t="b">
        <f>IF(F167=I167,TRUE)</f>
        <v>1</v>
      </c>
    </row>
    <row r="168" spans="1:12" ht="22.5" customHeight="1">
      <c r="A168" s="2">
        <v>46022.314818645835</v>
      </c>
      <c r="B168" s="3">
        <v>46021</v>
      </c>
      <c r="C168" s="4" t="s">
        <v>556</v>
      </c>
      <c r="D168" s="4">
        <v>0</v>
      </c>
      <c r="E168" s="4">
        <v>2</v>
      </c>
      <c r="F168" s="4">
        <v>0</v>
      </c>
      <c r="H168" s="4" t="str">
        <f>TEXT(B168, "MMMM YYYY")</f>
        <v>December 2025</v>
      </c>
      <c r="I168" s="4">
        <f>D168*E168</f>
        <v>0</v>
      </c>
      <c r="J168" s="4">
        <f>E168*30</f>
        <v>60</v>
      </c>
      <c r="K168" s="4" t="b">
        <f>IF(F168=I168,TRUE)</f>
        <v>1</v>
      </c>
    </row>
    <row r="169" spans="1:12" ht="22.5" customHeight="1">
      <c r="A169" s="2">
        <v>46022.512461168983</v>
      </c>
      <c r="B169" s="3">
        <v>46021</v>
      </c>
      <c r="C169" s="4" t="s">
        <v>509</v>
      </c>
      <c r="D169" s="4">
        <v>45</v>
      </c>
      <c r="E169" s="4">
        <v>10</v>
      </c>
      <c r="F169" s="4">
        <v>450</v>
      </c>
      <c r="H169" s="4" t="str">
        <f>TEXT(B169, "MMMM YYYY")</f>
        <v>December 2025</v>
      </c>
      <c r="I169" s="4">
        <f>D169*E169</f>
        <v>450</v>
      </c>
      <c r="J169" s="4">
        <f>E169*30</f>
        <v>300</v>
      </c>
      <c r="K169" s="4" t="b">
        <f>IF(F169=I169,TRUE)</f>
        <v>1</v>
      </c>
    </row>
    <row r="170" spans="1:12" ht="22.5" customHeight="1">
      <c r="A170" s="2">
        <v>46021.228407395829</v>
      </c>
      <c r="B170" s="3">
        <v>46020</v>
      </c>
      <c r="C170" s="4" t="s">
        <v>547</v>
      </c>
      <c r="D170" s="4">
        <v>40</v>
      </c>
      <c r="E170" s="4">
        <v>5</v>
      </c>
      <c r="F170" s="4">
        <v>200</v>
      </c>
      <c r="H170" s="4" t="str">
        <f>TEXT(B170, "MMMM YYYY")</f>
        <v>December 2025</v>
      </c>
      <c r="I170" s="4">
        <f>D170*E170</f>
        <v>200</v>
      </c>
      <c r="J170" s="4">
        <f>E170*30</f>
        <v>150</v>
      </c>
      <c r="K170" s="4" t="b">
        <f>IF(F170=I170,TRUE)</f>
        <v>1</v>
      </c>
    </row>
    <row r="171" spans="1:12" ht="22.5" customHeight="1">
      <c r="A171" s="2">
        <v>46021.160943055555</v>
      </c>
      <c r="B171" s="3">
        <v>46020</v>
      </c>
      <c r="C171" s="4" t="s">
        <v>554</v>
      </c>
      <c r="D171" s="4">
        <v>55</v>
      </c>
      <c r="E171" s="4">
        <v>5</v>
      </c>
      <c r="F171" s="4">
        <v>275</v>
      </c>
      <c r="H171" s="4" t="str">
        <f>TEXT(B171, "MMMM YYYY")</f>
        <v>December 2025</v>
      </c>
      <c r="I171" s="4">
        <f>D171*E171</f>
        <v>275</v>
      </c>
      <c r="J171" s="4">
        <f>E171*30</f>
        <v>150</v>
      </c>
      <c r="K171" s="4" t="b">
        <f>IF(F171=I171,TRUE)</f>
        <v>1</v>
      </c>
    </row>
    <row r="172" spans="1:12" ht="22.5" customHeight="1">
      <c r="A172" s="2">
        <v>46021.374962847221</v>
      </c>
      <c r="B172" s="3">
        <v>46019</v>
      </c>
      <c r="C172" s="4" t="s">
        <v>109</v>
      </c>
      <c r="D172" s="4">
        <v>50</v>
      </c>
      <c r="E172" s="4">
        <v>5</v>
      </c>
      <c r="F172" s="4">
        <v>250</v>
      </c>
      <c r="H172" s="4" t="str">
        <f>TEXT(B172, "MMMM YYYY")</f>
        <v>December 2025</v>
      </c>
      <c r="I172" s="4">
        <f>D172*E172</f>
        <v>250</v>
      </c>
      <c r="J172" s="4">
        <f>E172*30</f>
        <v>150</v>
      </c>
      <c r="K172" s="4" t="b">
        <f>IF(F172=I172,TRUE)</f>
        <v>1</v>
      </c>
    </row>
    <row r="173" spans="1:12" ht="22.5" customHeight="1">
      <c r="A173" s="2">
        <v>46020.280454467589</v>
      </c>
      <c r="B173" s="3">
        <v>46019</v>
      </c>
      <c r="C173" s="4" t="s">
        <v>522</v>
      </c>
      <c r="D173" s="4">
        <v>50</v>
      </c>
      <c r="E173" s="4">
        <v>3</v>
      </c>
      <c r="F173" s="4">
        <v>180</v>
      </c>
      <c r="H173" s="4" t="str">
        <f>TEXT(B173, "MMMM YYYY")</f>
        <v>December 2025</v>
      </c>
      <c r="I173" s="4">
        <v>180</v>
      </c>
      <c r="J173" s="4">
        <f>E173*30</f>
        <v>90</v>
      </c>
      <c r="K173" s="4" t="b">
        <f>IF(F173=I173,TRUE)</f>
        <v>1</v>
      </c>
    </row>
    <row r="174" spans="1:12" ht="22.5" customHeight="1">
      <c r="A174" s="2">
        <v>46020.28031021991</v>
      </c>
      <c r="B174" s="3">
        <v>46019</v>
      </c>
      <c r="C174" s="4" t="s">
        <v>502</v>
      </c>
      <c r="D174" s="4">
        <v>65</v>
      </c>
      <c r="E174" s="4">
        <v>2</v>
      </c>
      <c r="F174" s="4">
        <v>130</v>
      </c>
      <c r="H174" s="4" t="str">
        <f>TEXT(B174, "MMMM YYYY")</f>
        <v>December 2025</v>
      </c>
      <c r="I174" s="4">
        <f>D174*E174</f>
        <v>130</v>
      </c>
      <c r="J174" s="4">
        <f>E174*30</f>
        <v>60</v>
      </c>
      <c r="K174" s="4" t="b">
        <f>IF(F174=I174,TRUE)</f>
        <v>1</v>
      </c>
    </row>
    <row r="175" spans="1:12" ht="22.5" customHeight="1">
      <c r="A175" s="2">
        <v>46020.280083460646</v>
      </c>
      <c r="B175" s="3">
        <v>46019</v>
      </c>
      <c r="C175" s="4" t="s">
        <v>557</v>
      </c>
      <c r="D175" s="4">
        <v>50</v>
      </c>
      <c r="E175" s="4">
        <v>2</v>
      </c>
      <c r="F175" s="4">
        <v>100</v>
      </c>
      <c r="H175" s="4" t="str">
        <f>TEXT(B175, "MMMM YYYY")</f>
        <v>December 2025</v>
      </c>
      <c r="I175" s="4">
        <f>D175*E175</f>
        <v>100</v>
      </c>
      <c r="J175" s="4">
        <f>E175*30</f>
        <v>60</v>
      </c>
      <c r="K175" s="4" t="b">
        <f>IF(F175=I175,TRUE)</f>
        <v>1</v>
      </c>
    </row>
    <row r="176" spans="1:12" ht="22.5" customHeight="1">
      <c r="A176" s="2">
        <v>46020.278484502312</v>
      </c>
      <c r="B176" s="3">
        <v>46019</v>
      </c>
      <c r="C176" s="4" t="s">
        <v>511</v>
      </c>
      <c r="D176" s="4">
        <v>50</v>
      </c>
      <c r="E176" s="4">
        <v>20</v>
      </c>
      <c r="F176" s="4">
        <v>1000</v>
      </c>
      <c r="H176" s="4" t="str">
        <f>TEXT(B176, "MMMM YYYY")</f>
        <v>December 2025</v>
      </c>
      <c r="I176" s="4">
        <f>D176*E176</f>
        <v>1000</v>
      </c>
      <c r="J176" s="4">
        <f>E176*30</f>
        <v>600</v>
      </c>
      <c r="K176" s="4" t="b">
        <f>IF(F176=I176,TRUE)</f>
        <v>1</v>
      </c>
    </row>
    <row r="177" spans="1:12" ht="22.5" customHeight="1">
      <c r="A177" s="2">
        <v>46020.278232164354</v>
      </c>
      <c r="B177" s="3">
        <v>46019</v>
      </c>
      <c r="C177" s="4" t="s">
        <v>527</v>
      </c>
      <c r="D177" s="4">
        <v>55</v>
      </c>
      <c r="E177" s="4">
        <v>10</v>
      </c>
      <c r="F177" s="4">
        <v>550</v>
      </c>
      <c r="H177" s="4" t="str">
        <f>TEXT(B177, "MMMM YYYY")</f>
        <v>December 2025</v>
      </c>
      <c r="I177" s="4">
        <f>D177*E177</f>
        <v>550</v>
      </c>
      <c r="J177" s="4">
        <f>E177*30</f>
        <v>300</v>
      </c>
      <c r="K177" s="4" t="b">
        <f>IF(F177=I177,TRUE)</f>
        <v>1</v>
      </c>
    </row>
    <row r="178" spans="1:12" ht="22.5" customHeight="1">
      <c r="A178" s="2">
        <v>46018.329106122685</v>
      </c>
      <c r="B178" s="3">
        <v>46017</v>
      </c>
      <c r="C178" s="4" t="s">
        <v>501</v>
      </c>
      <c r="D178" s="4">
        <v>0</v>
      </c>
      <c r="E178" s="4">
        <v>2</v>
      </c>
      <c r="F178" s="4">
        <v>0</v>
      </c>
      <c r="H178" s="4" t="str">
        <f>TEXT(B178, "MMMM YYYY")</f>
        <v>December 2025</v>
      </c>
      <c r="I178" s="4">
        <f>D178*E178</f>
        <v>0</v>
      </c>
      <c r="J178" s="4">
        <f>E178*30</f>
        <v>60</v>
      </c>
      <c r="K178" s="4" t="b">
        <f>IF(F178=I178,TRUE)</f>
        <v>1</v>
      </c>
    </row>
    <row r="179" spans="1:12" ht="22.5" customHeight="1">
      <c r="A179" s="2">
        <v>46018.328709050926</v>
      </c>
      <c r="B179" s="3">
        <v>46017</v>
      </c>
      <c r="C179" s="4" t="s">
        <v>559</v>
      </c>
      <c r="D179" s="4">
        <v>0</v>
      </c>
      <c r="E179" s="4">
        <v>2</v>
      </c>
      <c r="F179" s="4">
        <v>0</v>
      </c>
      <c r="H179" s="4" t="str">
        <f>TEXT(B179, "MMMM YYYY")</f>
        <v>December 2025</v>
      </c>
      <c r="I179" s="4">
        <f>D179*E179</f>
        <v>0</v>
      </c>
      <c r="J179" s="4">
        <f>E179*30</f>
        <v>60</v>
      </c>
      <c r="K179" s="4" t="b">
        <f>IF(F179=I179,TRUE)</f>
        <v>1</v>
      </c>
    </row>
    <row r="180" spans="1:12" ht="22.5" customHeight="1">
      <c r="A180" s="2">
        <v>46018.32848369213</v>
      </c>
      <c r="B180" s="3">
        <v>46017</v>
      </c>
      <c r="C180" s="4" t="s">
        <v>560</v>
      </c>
      <c r="D180" s="4">
        <v>0</v>
      </c>
      <c r="E180" s="4">
        <v>2</v>
      </c>
      <c r="F180" s="4">
        <v>0</v>
      </c>
      <c r="H180" s="4" t="str">
        <f>TEXT(B180, "MMMM YYYY")</f>
        <v>December 2025</v>
      </c>
      <c r="I180" s="4">
        <f>D180*E180</f>
        <v>0</v>
      </c>
      <c r="J180" s="4">
        <f>E180*30</f>
        <v>60</v>
      </c>
      <c r="K180" s="4" t="b">
        <f>IF(F180=I180,TRUE)</f>
        <v>1</v>
      </c>
    </row>
    <row r="181" spans="1:12" ht="22.5" customHeight="1">
      <c r="A181" s="2">
        <v>46017.49591179398</v>
      </c>
      <c r="B181" s="3">
        <v>46017</v>
      </c>
      <c r="C181" s="4" t="s">
        <v>68</v>
      </c>
      <c r="D181" s="4">
        <v>40</v>
      </c>
      <c r="E181" s="4">
        <v>5</v>
      </c>
      <c r="F181" s="4">
        <v>200</v>
      </c>
      <c r="H181" s="4" t="str">
        <f>TEXT(B181, "MMMM YYYY")</f>
        <v>December 2025</v>
      </c>
      <c r="I181" s="4">
        <f>D181*E181</f>
        <v>200</v>
      </c>
      <c r="J181" s="4">
        <f>E181*30</f>
        <v>150</v>
      </c>
      <c r="K181" s="4" t="b">
        <f>IF(F181=I181,TRUE)</f>
        <v>1</v>
      </c>
    </row>
    <row r="182" spans="1:12" ht="22.5" customHeight="1">
      <c r="A182" s="2">
        <v>46017.495633773149</v>
      </c>
      <c r="B182" s="3">
        <v>46017</v>
      </c>
      <c r="C182" s="4" t="s">
        <v>110</v>
      </c>
      <c r="D182" s="4">
        <v>40</v>
      </c>
      <c r="E182" s="4">
        <v>10</v>
      </c>
      <c r="F182" s="4">
        <v>400</v>
      </c>
      <c r="H182" s="4" t="str">
        <f>TEXT(B182, "MMMM YYYY")</f>
        <v>December 2025</v>
      </c>
      <c r="I182" s="4">
        <f>D182*E182</f>
        <v>400</v>
      </c>
      <c r="J182" s="4">
        <f>E182*30</f>
        <v>300</v>
      </c>
      <c r="K182" s="4" t="b">
        <f>IF(F182=I182,TRUE)</f>
        <v>1</v>
      </c>
    </row>
    <row r="183" spans="1:12" ht="22.5" customHeight="1">
      <c r="A183" s="2">
        <v>46017.495374027778</v>
      </c>
      <c r="B183" s="3">
        <v>46017</v>
      </c>
      <c r="C183" s="4" t="s">
        <v>526</v>
      </c>
      <c r="D183" s="4">
        <v>50</v>
      </c>
      <c r="E183" s="4">
        <v>10</v>
      </c>
      <c r="F183" s="4">
        <v>500</v>
      </c>
      <c r="H183" s="4" t="str">
        <f>TEXT(B183, "MMMM YYYY")</f>
        <v>December 2025</v>
      </c>
      <c r="I183" s="4">
        <f>D183*E183</f>
        <v>500</v>
      </c>
      <c r="J183" s="4">
        <f>E183*30</f>
        <v>300</v>
      </c>
      <c r="K183" s="4" t="b">
        <f>IF(F183=I183,TRUE)</f>
        <v>1</v>
      </c>
    </row>
    <row r="184" spans="1:12" ht="22.5" customHeight="1">
      <c r="A184" s="2">
        <v>46017.494560219908</v>
      </c>
      <c r="B184" s="3">
        <v>46017</v>
      </c>
      <c r="C184" s="4" t="s">
        <v>553</v>
      </c>
      <c r="D184" s="4">
        <v>45</v>
      </c>
      <c r="E184" s="4">
        <v>10</v>
      </c>
      <c r="F184" s="4">
        <v>450</v>
      </c>
      <c r="H184" s="4" t="str">
        <f>TEXT(B184, "MMMM YYYY")</f>
        <v>December 2025</v>
      </c>
      <c r="I184" s="4">
        <f>D184*E184</f>
        <v>450</v>
      </c>
      <c r="J184" s="4">
        <f>E184*30</f>
        <v>300</v>
      </c>
      <c r="K184" s="4" t="b">
        <f>IF(F184=I184,TRUE)</f>
        <v>1</v>
      </c>
      <c r="L184" s="4">
        <v>17100</v>
      </c>
    </row>
    <row r="185" spans="1:12" ht="22.5" customHeight="1">
      <c r="A185" s="2">
        <v>46018.205649236115</v>
      </c>
      <c r="B185" s="3">
        <v>46016</v>
      </c>
      <c r="C185" s="4" t="s">
        <v>561</v>
      </c>
      <c r="D185" s="4">
        <v>40</v>
      </c>
      <c r="E185" s="4">
        <v>10</v>
      </c>
      <c r="F185" s="4">
        <v>400</v>
      </c>
      <c r="H185" s="4" t="str">
        <f>TEXT(B185, "MMMM YYYY")</f>
        <v>December 2025</v>
      </c>
      <c r="I185" s="4">
        <f>D185*E185</f>
        <v>400</v>
      </c>
      <c r="J185" s="4">
        <f>E185*30</f>
        <v>300</v>
      </c>
      <c r="K185" s="4" t="b">
        <f>IF(F185=I185,TRUE)</f>
        <v>1</v>
      </c>
    </row>
    <row r="186" spans="1:12" ht="22.5" customHeight="1">
      <c r="A186" s="2">
        <v>46017.493028680554</v>
      </c>
      <c r="B186" s="3">
        <v>46016</v>
      </c>
      <c r="C186" s="4" t="s">
        <v>515</v>
      </c>
      <c r="D186" s="4">
        <v>55</v>
      </c>
      <c r="E186" s="4">
        <v>1</v>
      </c>
      <c r="F186" s="4">
        <v>55</v>
      </c>
      <c r="H186" s="4" t="str">
        <f>TEXT(B186, "MMMM YYYY")</f>
        <v>December 2025</v>
      </c>
      <c r="I186" s="4">
        <f>D186*E186</f>
        <v>55</v>
      </c>
      <c r="J186" s="4">
        <f>E186*30</f>
        <v>30</v>
      </c>
      <c r="K186" s="4" t="b">
        <f>IF(F186=I186,TRUE)</f>
        <v>1</v>
      </c>
    </row>
    <row r="187" spans="1:12" ht="22.5" customHeight="1">
      <c r="A187" s="2">
        <v>46016.473668773149</v>
      </c>
      <c r="B187" s="3">
        <v>46016</v>
      </c>
      <c r="C187" s="4" t="s">
        <v>562</v>
      </c>
      <c r="D187" s="4">
        <v>55</v>
      </c>
      <c r="E187" s="4">
        <v>5</v>
      </c>
      <c r="F187" s="4">
        <v>275</v>
      </c>
      <c r="H187" s="4" t="str">
        <f>TEXT(B187, "MMMM YYYY")</f>
        <v>December 2025</v>
      </c>
      <c r="I187" s="4">
        <f>D187*E187</f>
        <v>275</v>
      </c>
      <c r="J187" s="4">
        <f>E187*30</f>
        <v>150</v>
      </c>
      <c r="K187" s="4" t="b">
        <f>IF(F187=I187,TRUE)</f>
        <v>1</v>
      </c>
    </row>
    <row r="188" spans="1:12" ht="22.5" customHeight="1">
      <c r="A188" s="2">
        <v>46016.468371377312</v>
      </c>
      <c r="B188" s="3">
        <v>46016</v>
      </c>
      <c r="C188" s="4" t="s">
        <v>563</v>
      </c>
      <c r="D188" s="4">
        <v>50</v>
      </c>
      <c r="E188" s="4">
        <v>10</v>
      </c>
      <c r="F188" s="4">
        <v>500</v>
      </c>
      <c r="H188" s="4" t="str">
        <f>TEXT(B188, "MMMM YYYY")</f>
        <v>December 2025</v>
      </c>
      <c r="I188" s="4">
        <f>D188*E188</f>
        <v>500</v>
      </c>
      <c r="J188" s="4">
        <f>E188*30</f>
        <v>300</v>
      </c>
      <c r="K188" s="4" t="b">
        <f>IF(F188=I188,TRUE)</f>
        <v>1</v>
      </c>
    </row>
    <row r="189" spans="1:12" ht="22.5" customHeight="1">
      <c r="A189" s="2">
        <v>46016.466625185189</v>
      </c>
      <c r="B189" s="3">
        <v>46016</v>
      </c>
      <c r="C189" s="4" t="s">
        <v>89</v>
      </c>
      <c r="D189" s="4">
        <v>50</v>
      </c>
      <c r="E189" s="4">
        <v>2</v>
      </c>
      <c r="F189" s="4">
        <v>100</v>
      </c>
      <c r="H189" s="4" t="str">
        <f>TEXT(B189, "MMMM YYYY")</f>
        <v>December 2025</v>
      </c>
      <c r="I189" s="4">
        <f>D189*E189</f>
        <v>100</v>
      </c>
      <c r="J189" s="4">
        <f>E189*30</f>
        <v>60</v>
      </c>
      <c r="K189" s="4" t="b">
        <f>IF(F189=I189,TRUE)</f>
        <v>1</v>
      </c>
    </row>
    <row r="190" spans="1:12" ht="22.5" customHeight="1">
      <c r="A190" s="2">
        <v>46016.461368449076</v>
      </c>
      <c r="B190" s="3">
        <v>46016</v>
      </c>
      <c r="C190" s="4" t="s">
        <v>501</v>
      </c>
      <c r="D190" s="4">
        <v>0</v>
      </c>
      <c r="E190" s="4">
        <v>2</v>
      </c>
      <c r="F190" s="4">
        <v>0</v>
      </c>
      <c r="H190" s="4" t="str">
        <f>TEXT(B190, "MMMM YYYY")</f>
        <v>December 2025</v>
      </c>
      <c r="I190" s="4">
        <f>D190*E190</f>
        <v>0</v>
      </c>
      <c r="J190" s="4">
        <f>E190*30</f>
        <v>60</v>
      </c>
      <c r="K190" s="4" t="b">
        <f>IF(F190=I190,TRUE)</f>
        <v>1</v>
      </c>
    </row>
    <row r="191" spans="1:12" ht="22.5" customHeight="1">
      <c r="A191" s="2">
        <v>46016.460790937504</v>
      </c>
      <c r="B191" s="3">
        <v>46016</v>
      </c>
      <c r="C191" s="4" t="s">
        <v>564</v>
      </c>
      <c r="D191" s="4">
        <v>50</v>
      </c>
      <c r="E191" s="4">
        <v>2</v>
      </c>
      <c r="F191" s="4">
        <v>100</v>
      </c>
      <c r="H191" s="4" t="str">
        <f>TEXT(B191, "MMMM YYYY")</f>
        <v>December 2025</v>
      </c>
      <c r="I191" s="4">
        <f>D191*E191</f>
        <v>100</v>
      </c>
      <c r="J191" s="4">
        <f>E191*30</f>
        <v>60</v>
      </c>
      <c r="K191" s="4" t="b">
        <f>IF(F191=I191,TRUE)</f>
        <v>1</v>
      </c>
    </row>
    <row r="192" spans="1:12" ht="22.5" customHeight="1">
      <c r="A192" s="2">
        <v>46016.460653298607</v>
      </c>
      <c r="B192" s="3">
        <v>46016</v>
      </c>
      <c r="C192" s="4" t="s">
        <v>516</v>
      </c>
      <c r="D192" s="4">
        <v>45</v>
      </c>
      <c r="E192" s="4">
        <v>2</v>
      </c>
      <c r="F192" s="4">
        <v>90</v>
      </c>
      <c r="H192" s="4" t="str">
        <f>TEXT(B192, "MMMM YYYY")</f>
        <v>December 2025</v>
      </c>
      <c r="I192" s="4">
        <f>D192*E192</f>
        <v>90</v>
      </c>
      <c r="J192" s="4">
        <f>E192*30</f>
        <v>60</v>
      </c>
      <c r="K192" s="4" t="b">
        <f>IF(F192=I192,TRUE)</f>
        <v>1</v>
      </c>
    </row>
    <row r="193" spans="1:11" ht="22.5" customHeight="1">
      <c r="A193" s="2">
        <v>46016.459656550927</v>
      </c>
      <c r="B193" s="3">
        <v>46016</v>
      </c>
      <c r="C193" s="4" t="s">
        <v>137</v>
      </c>
      <c r="D193" s="4">
        <v>40</v>
      </c>
      <c r="E193" s="4">
        <v>3</v>
      </c>
      <c r="F193" s="4">
        <v>120</v>
      </c>
      <c r="H193" s="4" t="str">
        <f>TEXT(B193, "MMMM YYYY")</f>
        <v>December 2025</v>
      </c>
      <c r="I193" s="4">
        <f>D193*E193</f>
        <v>120</v>
      </c>
      <c r="J193" s="4">
        <f>E193*30</f>
        <v>90</v>
      </c>
      <c r="K193" s="4" t="b">
        <f>IF(F193=I193,TRUE)</f>
        <v>1</v>
      </c>
    </row>
    <row r="194" spans="1:11" ht="22.5" customHeight="1">
      <c r="A194" s="2">
        <v>46016.458348298613</v>
      </c>
      <c r="B194" s="3">
        <v>46016</v>
      </c>
      <c r="C194" s="4" t="s">
        <v>221</v>
      </c>
      <c r="D194" s="4">
        <v>45</v>
      </c>
      <c r="E194" s="4">
        <v>10</v>
      </c>
      <c r="F194" s="4">
        <v>450</v>
      </c>
      <c r="H194" s="4" t="str">
        <f>TEXT(B194, "MMMM YYYY")</f>
        <v>December 2025</v>
      </c>
      <c r="I194" s="4">
        <f>D194*E194</f>
        <v>450</v>
      </c>
      <c r="J194" s="4">
        <f>E194*30</f>
        <v>300</v>
      </c>
      <c r="K194" s="4" t="b">
        <f>IF(F194=I194,TRUE)</f>
        <v>1</v>
      </c>
    </row>
    <row r="195" spans="1:11" ht="22.5" customHeight="1">
      <c r="A195" s="2">
        <v>46016.458055821757</v>
      </c>
      <c r="B195" s="3">
        <v>46016</v>
      </c>
      <c r="C195" s="4" t="s">
        <v>538</v>
      </c>
      <c r="D195" s="4">
        <v>60</v>
      </c>
      <c r="E195" s="4">
        <v>2</v>
      </c>
      <c r="F195" s="4">
        <v>120</v>
      </c>
      <c r="H195" s="4" t="str">
        <f>TEXT(B195, "MMMM YYYY")</f>
        <v>December 2025</v>
      </c>
      <c r="I195" s="4">
        <f>D195*E195</f>
        <v>120</v>
      </c>
      <c r="J195" s="4">
        <f>E195*30</f>
        <v>60</v>
      </c>
      <c r="K195" s="4" t="b">
        <f>IF(F195=I195,TRUE)</f>
        <v>1</v>
      </c>
    </row>
    <row r="196" spans="1:11" ht="22.5" customHeight="1">
      <c r="A196" s="2">
        <v>46016.457366168979</v>
      </c>
      <c r="B196" s="3">
        <v>46016</v>
      </c>
      <c r="C196" s="4" t="s">
        <v>565</v>
      </c>
      <c r="D196" s="4">
        <v>65</v>
      </c>
      <c r="E196" s="4">
        <v>2</v>
      </c>
      <c r="F196" s="4">
        <v>130</v>
      </c>
      <c r="H196" s="4" t="str">
        <f>TEXT(B196, "MMMM YYYY")</f>
        <v>December 2025</v>
      </c>
      <c r="I196" s="4">
        <f>D196*E196</f>
        <v>130</v>
      </c>
      <c r="J196" s="4">
        <f>E196*30</f>
        <v>60</v>
      </c>
      <c r="K196" s="4" t="b">
        <f>IF(F196=I196,TRUE)</f>
        <v>1</v>
      </c>
    </row>
    <row r="197" spans="1:11" ht="22.5" customHeight="1">
      <c r="A197" s="2">
        <v>46018.333890775466</v>
      </c>
      <c r="B197" s="3">
        <v>46015</v>
      </c>
      <c r="C197" s="4" t="s">
        <v>558</v>
      </c>
      <c r="D197" s="4">
        <v>65</v>
      </c>
      <c r="E197" s="4">
        <v>2</v>
      </c>
      <c r="F197" s="4">
        <v>130</v>
      </c>
      <c r="H197" s="4" t="str">
        <f>TEXT(B197, "MMMM YYYY")</f>
        <v>December 2025</v>
      </c>
      <c r="I197" s="4">
        <f>D197*E197</f>
        <v>130</v>
      </c>
      <c r="J197" s="4">
        <f>E197*30</f>
        <v>60</v>
      </c>
      <c r="K197" s="4" t="b">
        <f>IF(F197=I197,TRUE)</f>
        <v>1</v>
      </c>
    </row>
    <row r="198" spans="1:11" ht="22.5" customHeight="1">
      <c r="A198" s="2">
        <v>46015.669327974538</v>
      </c>
      <c r="B198" s="3">
        <v>46015</v>
      </c>
      <c r="C198" s="4" t="s">
        <v>512</v>
      </c>
      <c r="D198" s="4">
        <v>55</v>
      </c>
      <c r="E198" s="4">
        <v>8</v>
      </c>
      <c r="F198" s="4">
        <v>440</v>
      </c>
      <c r="H198" s="4" t="str">
        <f>TEXT(B198, "MMMM YYYY")</f>
        <v>December 2025</v>
      </c>
      <c r="I198" s="4">
        <f>D198*E198</f>
        <v>440</v>
      </c>
      <c r="J198" s="4">
        <f>E198*30</f>
        <v>240</v>
      </c>
      <c r="K198" s="4" t="b">
        <f>IF(F198=I198,TRUE)</f>
        <v>1</v>
      </c>
    </row>
    <row r="199" spans="1:11" ht="22.5" customHeight="1">
      <c r="A199" s="2">
        <v>46015.668949479164</v>
      </c>
      <c r="B199" s="3">
        <v>46015</v>
      </c>
      <c r="C199" s="4" t="s">
        <v>558</v>
      </c>
      <c r="D199" s="4">
        <v>65</v>
      </c>
      <c r="E199" s="4">
        <v>2</v>
      </c>
      <c r="F199" s="4">
        <v>130</v>
      </c>
      <c r="H199" s="4" t="str">
        <f>TEXT(B199, "MMMM YYYY")</f>
        <v>December 2025</v>
      </c>
      <c r="I199" s="4">
        <f>D199*E199</f>
        <v>130</v>
      </c>
      <c r="J199" s="4">
        <f>E199*30</f>
        <v>60</v>
      </c>
      <c r="K199" s="4" t="b">
        <f>IF(F199=I199,TRUE)</f>
        <v>1</v>
      </c>
    </row>
    <row r="200" spans="1:11" ht="22.5" customHeight="1">
      <c r="A200" s="2">
        <v>46015.668622800928</v>
      </c>
      <c r="B200" s="3">
        <v>46015</v>
      </c>
      <c r="C200" s="4" t="s">
        <v>49</v>
      </c>
      <c r="D200" s="4">
        <v>65</v>
      </c>
      <c r="E200" s="4">
        <v>1</v>
      </c>
      <c r="F200" s="4">
        <v>65</v>
      </c>
      <c r="H200" s="4" t="str">
        <f>TEXT(B200, "MMMM YYYY")</f>
        <v>December 2025</v>
      </c>
      <c r="I200" s="4">
        <f>D200*E200</f>
        <v>65</v>
      </c>
      <c r="J200" s="4">
        <f>E200*30</f>
        <v>30</v>
      </c>
      <c r="K200" s="4" t="b">
        <f>IF(F200=I200,TRUE)</f>
        <v>1</v>
      </c>
    </row>
    <row r="201" spans="1:11" ht="22.5" customHeight="1">
      <c r="A201" s="2">
        <v>46015.667329155098</v>
      </c>
      <c r="B201" s="3">
        <v>46015</v>
      </c>
      <c r="C201" s="4" t="s">
        <v>566</v>
      </c>
      <c r="D201" s="4">
        <v>50</v>
      </c>
      <c r="E201" s="4">
        <v>21</v>
      </c>
      <c r="F201" s="4">
        <v>1050</v>
      </c>
      <c r="H201" s="4" t="str">
        <f>TEXT(B201, "MMMM YYYY")</f>
        <v>December 2025</v>
      </c>
      <c r="I201" s="4">
        <f>D201*E201</f>
        <v>1050</v>
      </c>
      <c r="J201" s="4">
        <f>E201*30</f>
        <v>630</v>
      </c>
      <c r="K201" s="4" t="b">
        <f>IF(F201=I201,TRUE)</f>
        <v>1</v>
      </c>
    </row>
    <row r="202" spans="1:11" ht="22.5" customHeight="1">
      <c r="A202" s="2">
        <v>46015.66684229167</v>
      </c>
      <c r="B202" s="3">
        <v>46015</v>
      </c>
      <c r="C202" s="4" t="s">
        <v>550</v>
      </c>
      <c r="D202" s="4">
        <v>50</v>
      </c>
      <c r="E202" s="4">
        <v>2</v>
      </c>
      <c r="F202" s="4">
        <v>100</v>
      </c>
      <c r="H202" s="4" t="str">
        <f>TEXT(B202, "MMMM YYYY")</f>
        <v>December 2025</v>
      </c>
      <c r="I202" s="4">
        <f>D202*E202</f>
        <v>100</v>
      </c>
      <c r="J202" s="4">
        <f>E202*30</f>
        <v>60</v>
      </c>
      <c r="K202" s="4" t="b">
        <f>IF(F202=I202,TRUE)</f>
        <v>1</v>
      </c>
    </row>
    <row r="203" spans="1:11" ht="22.5" customHeight="1">
      <c r="A203" s="2">
        <v>46015.666353078705</v>
      </c>
      <c r="B203" s="3">
        <v>46015</v>
      </c>
      <c r="C203" s="4" t="s">
        <v>662</v>
      </c>
      <c r="D203" s="4">
        <v>40</v>
      </c>
      <c r="E203" s="4">
        <v>3</v>
      </c>
      <c r="F203" s="4">
        <v>120</v>
      </c>
      <c r="H203" s="4" t="str">
        <f>TEXT(B203, "MMMM YYYY")</f>
        <v>December 2025</v>
      </c>
      <c r="I203" s="4">
        <f>D203*E203</f>
        <v>120</v>
      </c>
      <c r="J203" s="4">
        <f>E203*30</f>
        <v>90</v>
      </c>
      <c r="K203" s="4" t="b">
        <f>IF(F203=I203,TRUE)</f>
        <v>1</v>
      </c>
    </row>
    <row r="204" spans="1:11" ht="22.5" customHeight="1">
      <c r="A204" s="2">
        <v>46015.666099733797</v>
      </c>
      <c r="B204" s="3">
        <v>46015</v>
      </c>
      <c r="C204" s="4" t="s">
        <v>567</v>
      </c>
      <c r="D204" s="4">
        <v>40</v>
      </c>
      <c r="E204" s="4">
        <v>3</v>
      </c>
      <c r="F204" s="4">
        <v>120</v>
      </c>
      <c r="H204" s="4" t="str">
        <f>TEXT(B204, "MMMM YYYY")</f>
        <v>December 2025</v>
      </c>
      <c r="I204" s="4">
        <f>D204*E204</f>
        <v>120</v>
      </c>
      <c r="J204" s="4">
        <f>E204*30</f>
        <v>90</v>
      </c>
      <c r="K204" s="4" t="b">
        <f>IF(F204=I204,TRUE)</f>
        <v>1</v>
      </c>
    </row>
    <row r="205" spans="1:11" ht="22.5" customHeight="1">
      <c r="A205" s="2">
        <v>46015.665722210644</v>
      </c>
      <c r="B205" s="3">
        <v>46015</v>
      </c>
      <c r="C205" s="4" t="s">
        <v>529</v>
      </c>
      <c r="D205" s="4">
        <v>50</v>
      </c>
      <c r="E205" s="4">
        <v>2</v>
      </c>
      <c r="F205" s="4">
        <v>100</v>
      </c>
      <c r="H205" s="4" t="str">
        <f>TEXT(B205, "MMMM YYYY")</f>
        <v>December 2025</v>
      </c>
      <c r="I205" s="4">
        <f>D205*E205</f>
        <v>100</v>
      </c>
      <c r="J205" s="4">
        <f>E205*30</f>
        <v>60</v>
      </c>
      <c r="K205" s="4" t="b">
        <f>IF(F205=I205,TRUE)</f>
        <v>1</v>
      </c>
    </row>
    <row r="206" spans="1:11" ht="22.5" customHeight="1">
      <c r="A206" s="2">
        <v>46014.948381006943</v>
      </c>
      <c r="B206" s="3">
        <v>46014</v>
      </c>
      <c r="C206" s="4" t="s">
        <v>568</v>
      </c>
      <c r="D206" s="4">
        <v>40</v>
      </c>
      <c r="E206" s="4">
        <v>5</v>
      </c>
      <c r="F206" s="4">
        <v>200</v>
      </c>
      <c r="H206" s="4" t="str">
        <f>TEXT(B206, "MMMM YYYY")</f>
        <v>December 2025</v>
      </c>
      <c r="I206" s="4">
        <f>D206*E206</f>
        <v>200</v>
      </c>
      <c r="J206" s="4">
        <f>E206*30</f>
        <v>150</v>
      </c>
      <c r="K206" s="4" t="b">
        <f>IF(F206=I206,TRUE)</f>
        <v>1</v>
      </c>
    </row>
    <row r="207" spans="1:11" ht="22.5" customHeight="1">
      <c r="A207" s="2">
        <v>46014.946821851852</v>
      </c>
      <c r="B207" s="3">
        <v>46014</v>
      </c>
      <c r="C207" s="4" t="s">
        <v>553</v>
      </c>
      <c r="D207" s="4">
        <v>45</v>
      </c>
      <c r="E207" s="4">
        <v>15</v>
      </c>
      <c r="F207" s="4">
        <v>675</v>
      </c>
      <c r="H207" s="4" t="str">
        <f>TEXT(B207, "MMMM YYYY")</f>
        <v>December 2025</v>
      </c>
      <c r="I207" s="4">
        <f>D207*E207</f>
        <v>675</v>
      </c>
      <c r="J207" s="4">
        <f>E207*30</f>
        <v>450</v>
      </c>
      <c r="K207" s="4" t="b">
        <f>IF(F207=I207,TRUE)</f>
        <v>1</v>
      </c>
    </row>
    <row r="208" spans="1:11" ht="22.5" customHeight="1">
      <c r="A208" s="2">
        <v>46014.945382337959</v>
      </c>
      <c r="B208" s="3">
        <v>46014</v>
      </c>
      <c r="C208" s="4" t="s">
        <v>536</v>
      </c>
      <c r="D208" s="4">
        <v>50</v>
      </c>
      <c r="E208" s="4">
        <v>3</v>
      </c>
      <c r="F208" s="4">
        <v>150</v>
      </c>
      <c r="H208" s="4" t="str">
        <f>TEXT(B208, "MMMM YYYY")</f>
        <v>December 2025</v>
      </c>
      <c r="I208" s="4">
        <f>D208*E208</f>
        <v>150</v>
      </c>
      <c r="J208" s="4">
        <f>E208*30</f>
        <v>90</v>
      </c>
      <c r="K208" s="4" t="b">
        <f>IF(F208=I208,TRUE)</f>
        <v>1</v>
      </c>
    </row>
    <row r="209" spans="1:11" ht="22.5" customHeight="1">
      <c r="A209" s="2">
        <v>46014.943955370371</v>
      </c>
      <c r="B209" s="3">
        <v>46014</v>
      </c>
      <c r="C209" s="4" t="s">
        <v>554</v>
      </c>
      <c r="D209" s="4">
        <v>45</v>
      </c>
      <c r="E209" s="4">
        <v>15</v>
      </c>
      <c r="F209" s="4">
        <v>675</v>
      </c>
      <c r="H209" s="4" t="str">
        <f>TEXT(B209, "MMMM YYYY")</f>
        <v>December 2025</v>
      </c>
      <c r="I209" s="4">
        <f>D209*E209</f>
        <v>675</v>
      </c>
      <c r="J209" s="4">
        <f>E209*30</f>
        <v>450</v>
      </c>
      <c r="K209" s="4" t="b">
        <f>IF(F209=I209,TRUE)</f>
        <v>1</v>
      </c>
    </row>
    <row r="210" spans="1:11" ht="22.5" customHeight="1">
      <c r="A210" s="2">
        <v>46014.943311053241</v>
      </c>
      <c r="B210" s="3">
        <v>46014</v>
      </c>
      <c r="C210" s="4" t="s">
        <v>566</v>
      </c>
      <c r="D210" s="4">
        <v>50</v>
      </c>
      <c r="E210" s="4">
        <v>30</v>
      </c>
      <c r="F210" s="4">
        <v>1500</v>
      </c>
      <c r="H210" s="4" t="str">
        <f>TEXT(B210, "MMMM YYYY")</f>
        <v>December 2025</v>
      </c>
      <c r="I210" s="4">
        <f>D210*E210</f>
        <v>1500</v>
      </c>
      <c r="J210" s="4">
        <f>E210*30</f>
        <v>900</v>
      </c>
      <c r="K210" s="4" t="b">
        <f>IF(F210=I210,TRUE)</f>
        <v>1</v>
      </c>
    </row>
    <row r="211" spans="1:11" ht="22.5" customHeight="1">
      <c r="A211" s="2">
        <v>46014.942719803235</v>
      </c>
      <c r="B211" s="3">
        <v>46014</v>
      </c>
      <c r="C211" s="4" t="s">
        <v>768</v>
      </c>
      <c r="D211" s="4">
        <v>65</v>
      </c>
      <c r="E211" s="4">
        <v>2</v>
      </c>
      <c r="F211" s="4">
        <v>130</v>
      </c>
      <c r="H211" s="4" t="str">
        <f>TEXT(B211, "MMMM YYYY")</f>
        <v>December 2025</v>
      </c>
      <c r="I211" s="4">
        <f>D211*E211</f>
        <v>130</v>
      </c>
      <c r="J211" s="4">
        <f>E211*30</f>
        <v>60</v>
      </c>
      <c r="K211" s="4" t="b">
        <f>IF(F211=I211,TRUE)</f>
        <v>1</v>
      </c>
    </row>
    <row r="212" spans="1:11" ht="22.5" customHeight="1">
      <c r="A212" s="2">
        <v>46014.50305053241</v>
      </c>
      <c r="B212" s="3">
        <v>46014</v>
      </c>
      <c r="C212" s="4" t="s">
        <v>554</v>
      </c>
      <c r="D212" s="4">
        <v>45</v>
      </c>
      <c r="E212" s="4">
        <v>15</v>
      </c>
      <c r="F212" s="4">
        <v>675</v>
      </c>
      <c r="H212" s="4" t="str">
        <f>TEXT(B212, "MMMM YYYY")</f>
        <v>December 2025</v>
      </c>
      <c r="I212" s="4">
        <f>D212*E212</f>
        <v>675</v>
      </c>
      <c r="J212" s="4">
        <f>E212*30</f>
        <v>450</v>
      </c>
      <c r="K212" s="4" t="b">
        <f>IF(F212=I212,TRUE)</f>
        <v>1</v>
      </c>
    </row>
    <row r="213" spans="1:11" ht="22.5" customHeight="1">
      <c r="A213" s="2">
        <v>46014.461261342592</v>
      </c>
      <c r="B213" s="3">
        <v>46013</v>
      </c>
      <c r="C213" s="4" t="s">
        <v>527</v>
      </c>
      <c r="D213" s="4">
        <v>55</v>
      </c>
      <c r="E213" s="4">
        <v>10</v>
      </c>
      <c r="F213" s="4">
        <v>550</v>
      </c>
      <c r="H213" s="4" t="str">
        <f>TEXT(B213, "MMMM YYYY")</f>
        <v>December 2025</v>
      </c>
      <c r="I213" s="4">
        <f>D213*E213</f>
        <v>550</v>
      </c>
      <c r="J213" s="4">
        <f>E213*30</f>
        <v>300</v>
      </c>
      <c r="K213" s="4" t="b">
        <f>IF(F213=I213,TRUE)</f>
        <v>1</v>
      </c>
    </row>
    <row r="214" spans="1:11" ht="22.5" customHeight="1">
      <c r="A214" s="2">
        <v>46013.585915682866</v>
      </c>
      <c r="B214" s="3">
        <v>46013</v>
      </c>
      <c r="C214" s="4" t="s">
        <v>553</v>
      </c>
      <c r="D214" s="4">
        <v>45</v>
      </c>
      <c r="E214" s="4">
        <v>10</v>
      </c>
      <c r="F214" s="4">
        <v>450</v>
      </c>
      <c r="H214" s="4" t="str">
        <f>TEXT(B214, "MMMM YYYY")</f>
        <v>December 2025</v>
      </c>
      <c r="I214" s="4">
        <f>D214*E214</f>
        <v>450</v>
      </c>
      <c r="J214" s="4">
        <f>E214*30</f>
        <v>300</v>
      </c>
      <c r="K214" s="4" t="b">
        <f>IF(F214=I214,TRUE)</f>
        <v>1</v>
      </c>
    </row>
    <row r="215" spans="1:11" ht="22.5" customHeight="1">
      <c r="A215" s="2">
        <v>46013.499288958337</v>
      </c>
      <c r="B215" s="3">
        <v>46013</v>
      </c>
      <c r="C215" s="4" t="s">
        <v>553</v>
      </c>
      <c r="D215" s="4">
        <v>50</v>
      </c>
      <c r="E215" s="4">
        <v>10</v>
      </c>
      <c r="F215" s="4">
        <v>500</v>
      </c>
      <c r="H215" s="4" t="str">
        <f>TEXT(B215, "MMMM YYYY")</f>
        <v>December 2025</v>
      </c>
      <c r="I215" s="4">
        <f>D215*E215</f>
        <v>500</v>
      </c>
      <c r="J215" s="4">
        <f>E215*30</f>
        <v>300</v>
      </c>
      <c r="K215" s="4" t="b">
        <f>IF(F215=I215,TRUE)</f>
        <v>1</v>
      </c>
    </row>
    <row r="216" spans="1:11" ht="22.5" customHeight="1">
      <c r="A216" s="2">
        <v>46013.487870578705</v>
      </c>
      <c r="B216" s="3">
        <v>46013</v>
      </c>
      <c r="C216" s="4" t="s">
        <v>513</v>
      </c>
      <c r="D216" s="4">
        <v>55</v>
      </c>
      <c r="E216" s="4">
        <v>7</v>
      </c>
      <c r="F216" s="4">
        <v>385</v>
      </c>
      <c r="H216" s="4" t="str">
        <f>TEXT(B216, "MMMM YYYY")</f>
        <v>December 2025</v>
      </c>
      <c r="I216" s="4">
        <f>D216*E216</f>
        <v>385</v>
      </c>
      <c r="J216" s="4">
        <f>E216*30</f>
        <v>210</v>
      </c>
      <c r="K216" s="4" t="b">
        <f>IF(F216=I216,TRUE)</f>
        <v>1</v>
      </c>
    </row>
    <row r="217" spans="1:11" ht="22.5" customHeight="1">
      <c r="A217" s="2">
        <v>46013.401511886579</v>
      </c>
      <c r="B217" s="3">
        <v>46013</v>
      </c>
      <c r="C217" s="4" t="s">
        <v>521</v>
      </c>
      <c r="D217" s="4">
        <v>50</v>
      </c>
      <c r="E217" s="4">
        <v>10</v>
      </c>
      <c r="F217" s="4">
        <v>500</v>
      </c>
      <c r="H217" s="4" t="str">
        <f>TEXT(B217, "MMMM YYYY")</f>
        <v>December 2025</v>
      </c>
      <c r="I217" s="4">
        <f>D217*E217</f>
        <v>500</v>
      </c>
      <c r="J217" s="4">
        <f>E217*30</f>
        <v>300</v>
      </c>
      <c r="K217" s="4" t="b">
        <f>IF(F217=I217,TRUE)</f>
        <v>1</v>
      </c>
    </row>
    <row r="218" spans="1:11" ht="22.5" customHeight="1">
      <c r="A218" s="2">
        <v>46013.40116947917</v>
      </c>
      <c r="B218" s="3">
        <v>46013</v>
      </c>
      <c r="C218" s="4" t="s">
        <v>521</v>
      </c>
      <c r="D218" s="4">
        <v>45</v>
      </c>
      <c r="E218" s="4">
        <v>10</v>
      </c>
      <c r="F218" s="4">
        <v>450</v>
      </c>
      <c r="H218" s="4" t="str">
        <f>TEXT(B218, "MMMM YYYY")</f>
        <v>December 2025</v>
      </c>
      <c r="I218" s="4">
        <f>D218*E218</f>
        <v>450</v>
      </c>
      <c r="J218" s="4">
        <f>E218*30</f>
        <v>300</v>
      </c>
      <c r="K218" s="4" t="b">
        <f>IF(F218=I218,TRUE)</f>
        <v>1</v>
      </c>
    </row>
    <row r="219" spans="1:11" ht="22.5" customHeight="1">
      <c r="A219" s="2">
        <v>46013.586679351851</v>
      </c>
      <c r="B219" s="3">
        <v>46013</v>
      </c>
      <c r="C219" s="4" t="s">
        <v>509</v>
      </c>
      <c r="D219" s="4">
        <v>45</v>
      </c>
      <c r="E219" s="4">
        <v>5</v>
      </c>
      <c r="F219" s="4">
        <v>225</v>
      </c>
      <c r="H219" s="4" t="str">
        <f>TEXT(B219, "MMMM YYYY")</f>
        <v>December 2025</v>
      </c>
      <c r="I219" s="4">
        <f>D219*E219</f>
        <v>225</v>
      </c>
      <c r="J219" s="4">
        <f>E219*30</f>
        <v>150</v>
      </c>
      <c r="K219" s="4" t="b">
        <f>IF(F219=I219,TRUE)</f>
        <v>1</v>
      </c>
    </row>
    <row r="220" spans="1:11" ht="22.5" customHeight="1">
      <c r="A220" s="2">
        <v>46013.215008217594</v>
      </c>
      <c r="B220" s="3">
        <v>46012</v>
      </c>
      <c r="C220" s="4" t="s">
        <v>569</v>
      </c>
      <c r="D220" s="4">
        <v>50</v>
      </c>
      <c r="E220" s="4">
        <v>2</v>
      </c>
      <c r="F220" s="4">
        <v>100</v>
      </c>
      <c r="H220" s="4" t="str">
        <f>TEXT(B220, "MMMM YYYY")</f>
        <v>December 2025</v>
      </c>
      <c r="I220" s="4">
        <f>D220*E220</f>
        <v>100</v>
      </c>
      <c r="J220" s="4">
        <f>E220*30</f>
        <v>60</v>
      </c>
      <c r="K220" s="4" t="b">
        <f>IF(F220=I220,TRUE)</f>
        <v>1</v>
      </c>
    </row>
    <row r="221" spans="1:11" ht="22.5" customHeight="1">
      <c r="A221" s="2">
        <v>46013.214595335652</v>
      </c>
      <c r="B221" s="3">
        <v>46012</v>
      </c>
      <c r="C221" s="4" t="s">
        <v>570</v>
      </c>
      <c r="D221" s="4">
        <v>50</v>
      </c>
      <c r="E221" s="4">
        <v>15</v>
      </c>
      <c r="F221" s="4">
        <v>750</v>
      </c>
      <c r="H221" s="4" t="str">
        <f>TEXT(B221, "MMMM YYYY")</f>
        <v>December 2025</v>
      </c>
      <c r="I221" s="4">
        <f>D221*E221</f>
        <v>750</v>
      </c>
      <c r="J221" s="4">
        <f>E221*30</f>
        <v>450</v>
      </c>
      <c r="K221" s="4" t="b">
        <f>IF(F221=I221,TRUE)</f>
        <v>1</v>
      </c>
    </row>
    <row r="222" spans="1:11" ht="22.5" customHeight="1">
      <c r="A222" s="2">
        <v>46013.214339537037</v>
      </c>
      <c r="B222" s="3">
        <v>46012</v>
      </c>
      <c r="C222" s="4" t="s">
        <v>511</v>
      </c>
      <c r="D222" s="4">
        <v>55</v>
      </c>
      <c r="E222" s="4">
        <v>10</v>
      </c>
      <c r="F222" s="4">
        <v>550</v>
      </c>
      <c r="H222" s="4" t="str">
        <f>TEXT(B222, "MMMM YYYY")</f>
        <v>December 2025</v>
      </c>
      <c r="I222" s="4">
        <f>D222*E222</f>
        <v>550</v>
      </c>
      <c r="J222" s="4">
        <f>E222*30</f>
        <v>300</v>
      </c>
      <c r="K222" s="4" t="b">
        <f>IF(F222=I222,TRUE)</f>
        <v>1</v>
      </c>
    </row>
    <row r="223" spans="1:11" ht="22.5" customHeight="1">
      <c r="A223" s="2">
        <v>46013.213754756944</v>
      </c>
      <c r="B223" s="3">
        <v>46012</v>
      </c>
      <c r="C223" s="4" t="s">
        <v>554</v>
      </c>
      <c r="D223" s="4">
        <v>40</v>
      </c>
      <c r="E223" s="4">
        <v>10</v>
      </c>
      <c r="F223" s="4">
        <v>400</v>
      </c>
      <c r="H223" s="4" t="str">
        <f>TEXT(B223, "MMMM YYYY")</f>
        <v>December 2025</v>
      </c>
      <c r="I223" s="4">
        <f>D223*E223</f>
        <v>400</v>
      </c>
      <c r="J223" s="4">
        <f>E223*30</f>
        <v>300</v>
      </c>
      <c r="K223" s="4" t="b">
        <f>IF(F223=I223,TRUE)</f>
        <v>1</v>
      </c>
    </row>
    <row r="224" spans="1:11" ht="22.5" customHeight="1">
      <c r="A224" s="2">
        <v>46012.080172395828</v>
      </c>
      <c r="B224" s="3">
        <v>46012</v>
      </c>
      <c r="C224" s="4" t="s">
        <v>571</v>
      </c>
      <c r="D224" s="4">
        <v>50</v>
      </c>
      <c r="E224" s="4">
        <v>2</v>
      </c>
      <c r="F224" s="4">
        <v>100</v>
      </c>
      <c r="H224" s="4" t="str">
        <f>TEXT(B224, "MMMM YYYY")</f>
        <v>December 2025</v>
      </c>
      <c r="I224" s="4">
        <f>D224*E224</f>
        <v>100</v>
      </c>
      <c r="J224" s="4">
        <f>E224*30</f>
        <v>60</v>
      </c>
      <c r="K224" s="4" t="b">
        <f>IF(F224=I224,TRUE)</f>
        <v>1</v>
      </c>
    </row>
    <row r="225" spans="1:12" ht="22.5" customHeight="1">
      <c r="A225" s="2">
        <v>46012.079250868061</v>
      </c>
      <c r="B225" s="3">
        <v>46011</v>
      </c>
      <c r="C225" s="4" t="s">
        <v>572</v>
      </c>
      <c r="D225" s="4">
        <v>45</v>
      </c>
      <c r="E225" s="4">
        <v>2</v>
      </c>
      <c r="F225" s="4">
        <v>90</v>
      </c>
      <c r="H225" s="4" t="str">
        <f>TEXT(B225, "MMMM YYYY")</f>
        <v>December 2025</v>
      </c>
      <c r="I225" s="4">
        <f>D225*E225</f>
        <v>90</v>
      </c>
      <c r="J225" s="4">
        <f>E225*30</f>
        <v>60</v>
      </c>
      <c r="K225" s="4" t="b">
        <f>IF(F225=I225,TRUE)</f>
        <v>1</v>
      </c>
    </row>
    <row r="226" spans="1:12" ht="22.5" customHeight="1">
      <c r="A226" s="2">
        <v>46012.078926550923</v>
      </c>
      <c r="B226" s="3">
        <v>46011</v>
      </c>
      <c r="C226" s="4" t="s">
        <v>507</v>
      </c>
      <c r="D226" s="4">
        <v>50</v>
      </c>
      <c r="E226" s="4">
        <v>7</v>
      </c>
      <c r="F226" s="4">
        <v>350</v>
      </c>
      <c r="H226" s="4" t="str">
        <f>TEXT(B226, "MMMM YYYY")</f>
        <v>December 2025</v>
      </c>
      <c r="I226" s="4">
        <f>D226*E226</f>
        <v>350</v>
      </c>
      <c r="J226" s="4">
        <f>E226*30</f>
        <v>210</v>
      </c>
      <c r="K226" s="4" t="b">
        <f>IF(F226=I226,TRUE)</f>
        <v>1</v>
      </c>
    </row>
    <row r="227" spans="1:12" ht="22.5" customHeight="1">
      <c r="A227" s="2">
        <v>46012.078123946761</v>
      </c>
      <c r="B227" s="3">
        <v>46011</v>
      </c>
      <c r="C227" s="4" t="s">
        <v>511</v>
      </c>
      <c r="D227" s="4">
        <v>55</v>
      </c>
      <c r="E227" s="4">
        <v>10</v>
      </c>
      <c r="F227" s="4">
        <v>550</v>
      </c>
      <c r="H227" s="4" t="str">
        <f>TEXT(B227, "MMMM YYYY")</f>
        <v>December 2025</v>
      </c>
      <c r="I227" s="4">
        <f>D227*E227</f>
        <v>550</v>
      </c>
      <c r="J227" s="4">
        <f>E227*30</f>
        <v>300</v>
      </c>
      <c r="K227" s="4" t="b">
        <f>IF(F227=I227,TRUE)</f>
        <v>1</v>
      </c>
    </row>
    <row r="228" spans="1:12" ht="22.5" customHeight="1">
      <c r="A228" s="2">
        <v>46013.230552210647</v>
      </c>
      <c r="B228" s="3">
        <v>46010</v>
      </c>
      <c r="C228" s="4" t="s">
        <v>511</v>
      </c>
      <c r="D228" s="4">
        <v>50</v>
      </c>
      <c r="E228" s="4">
        <v>40</v>
      </c>
      <c r="F228" s="4">
        <v>2000</v>
      </c>
      <c r="H228" s="4" t="str">
        <f>TEXT(B228, "MMMM YYYY")</f>
        <v>December 2025</v>
      </c>
      <c r="I228" s="4">
        <f>D228*E228</f>
        <v>2000</v>
      </c>
      <c r="J228" s="4">
        <f>E228*30</f>
        <v>1200</v>
      </c>
      <c r="K228" s="4" t="b">
        <f>IF(F228=I228,TRUE)</f>
        <v>1</v>
      </c>
    </row>
    <row r="229" spans="1:12" ht="22.5" customHeight="1">
      <c r="A229" s="2">
        <v>46010.791836111108</v>
      </c>
      <c r="B229" s="3">
        <v>46010</v>
      </c>
      <c r="C229" s="4" t="s">
        <v>573</v>
      </c>
      <c r="D229" s="4">
        <v>50</v>
      </c>
      <c r="E229" s="4">
        <v>10</v>
      </c>
      <c r="F229" s="4">
        <v>500</v>
      </c>
      <c r="H229" s="4" t="str">
        <f>TEXT(B229, "MMMM YYYY")</f>
        <v>December 2025</v>
      </c>
      <c r="I229" s="4">
        <f>D229*E229</f>
        <v>500</v>
      </c>
      <c r="J229" s="4">
        <f>E229*30</f>
        <v>300</v>
      </c>
      <c r="K229" s="4" t="b">
        <f>IF(F229=I229,TRUE)</f>
        <v>1</v>
      </c>
      <c r="L229" s="4">
        <v>6800</v>
      </c>
    </row>
    <row r="230" spans="1:12" ht="22.5" customHeight="1">
      <c r="A230" s="2">
        <v>46010.791451550926</v>
      </c>
      <c r="B230" s="3">
        <v>46010</v>
      </c>
      <c r="C230" s="4" t="s">
        <v>512</v>
      </c>
      <c r="D230" s="4">
        <v>60</v>
      </c>
      <c r="E230" s="4">
        <v>5</v>
      </c>
      <c r="F230" s="4">
        <v>300</v>
      </c>
      <c r="H230" s="4" t="str">
        <f>TEXT(B230, "MMMM YYYY")</f>
        <v>December 2025</v>
      </c>
      <c r="I230" s="4">
        <f>D230*E230</f>
        <v>300</v>
      </c>
      <c r="J230" s="4">
        <f>E230*30</f>
        <v>150</v>
      </c>
      <c r="K230" s="4" t="b">
        <f>IF(F230=I230,TRUE)</f>
        <v>1</v>
      </c>
    </row>
    <row r="231" spans="1:12" ht="22.5" customHeight="1">
      <c r="A231" s="2">
        <v>46010.791176574072</v>
      </c>
      <c r="B231" s="3">
        <v>46010</v>
      </c>
      <c r="C231" s="4" t="s">
        <v>512</v>
      </c>
      <c r="D231" s="4">
        <v>55</v>
      </c>
      <c r="E231" s="4">
        <v>10</v>
      </c>
      <c r="F231" s="4">
        <v>550</v>
      </c>
      <c r="H231" s="4" t="str">
        <f>TEXT(B231, "MMMM YYYY")</f>
        <v>December 2025</v>
      </c>
      <c r="I231" s="4">
        <f>D231*E231</f>
        <v>550</v>
      </c>
      <c r="J231" s="4">
        <f>E231*30</f>
        <v>300</v>
      </c>
      <c r="K231" s="4" t="b">
        <f>IF(F231=I231,TRUE)</f>
        <v>1</v>
      </c>
    </row>
    <row r="232" spans="1:12" ht="22.5" customHeight="1">
      <c r="A232" s="2">
        <v>46010.764530439817</v>
      </c>
      <c r="B232" s="3">
        <v>46010</v>
      </c>
      <c r="C232" s="4" t="s">
        <v>574</v>
      </c>
      <c r="D232" s="4">
        <v>65</v>
      </c>
      <c r="E232" s="4">
        <v>3</v>
      </c>
      <c r="F232" s="4">
        <v>195</v>
      </c>
      <c r="H232" s="4" t="str">
        <f>TEXT(B232, "MMMM YYYY")</f>
        <v>December 2025</v>
      </c>
      <c r="I232" s="4">
        <f>D232*E232</f>
        <v>195</v>
      </c>
      <c r="J232" s="4">
        <v>120</v>
      </c>
      <c r="K232" s="4" t="b">
        <f>IF(F232=I232,TRUE)</f>
        <v>1</v>
      </c>
    </row>
    <row r="233" spans="1:12" ht="22.5" customHeight="1">
      <c r="A233" s="2">
        <v>46010.763910208334</v>
      </c>
      <c r="B233" s="3">
        <v>46010</v>
      </c>
      <c r="C233" s="4" t="s">
        <v>575</v>
      </c>
      <c r="D233" s="4">
        <v>65</v>
      </c>
      <c r="E233" s="4">
        <v>4</v>
      </c>
      <c r="F233" s="4">
        <v>260</v>
      </c>
      <c r="H233" s="4" t="str">
        <f>TEXT(B233, "MMMM YYYY")</f>
        <v>December 2025</v>
      </c>
      <c r="I233" s="4">
        <f>D233*E233</f>
        <v>260</v>
      </c>
      <c r="J233" s="4">
        <f>E233*30</f>
        <v>120</v>
      </c>
      <c r="K233" s="4" t="b">
        <f>IF(F233=I233,TRUE)</f>
        <v>1</v>
      </c>
    </row>
    <row r="234" spans="1:12" ht="22.5" customHeight="1">
      <c r="A234" s="2">
        <v>46010.343436504627</v>
      </c>
      <c r="B234" s="3">
        <v>46010</v>
      </c>
      <c r="C234" s="4" t="s">
        <v>514</v>
      </c>
      <c r="D234" s="4">
        <v>50</v>
      </c>
      <c r="E234" s="4">
        <v>2</v>
      </c>
      <c r="F234" s="4">
        <v>100</v>
      </c>
      <c r="H234" s="4" t="str">
        <f>TEXT(B234, "MMMM YYYY")</f>
        <v>December 2025</v>
      </c>
      <c r="I234" s="4">
        <f>D234*E234</f>
        <v>100</v>
      </c>
      <c r="J234" s="4">
        <f>E234*30</f>
        <v>60</v>
      </c>
      <c r="K234" s="4" t="b">
        <f>IF(F234=I234,TRUE)</f>
        <v>1</v>
      </c>
    </row>
    <row r="235" spans="1:12" ht="22.5" customHeight="1">
      <c r="A235" s="2">
        <v>46010.343256828703</v>
      </c>
      <c r="B235" s="3">
        <v>46010</v>
      </c>
      <c r="C235" s="4" t="s">
        <v>137</v>
      </c>
      <c r="D235" s="4">
        <v>45</v>
      </c>
      <c r="E235" s="4">
        <v>2</v>
      </c>
      <c r="F235" s="4">
        <v>90</v>
      </c>
      <c r="H235" s="4" t="str">
        <f>TEXT(B235, "MMMM YYYY")</f>
        <v>December 2025</v>
      </c>
      <c r="I235" s="4">
        <f>D235*E235</f>
        <v>90</v>
      </c>
      <c r="J235" s="4">
        <f>E235*30</f>
        <v>60</v>
      </c>
      <c r="K235" s="4" t="b">
        <f>IF(F235=I235,TRUE)</f>
        <v>1</v>
      </c>
    </row>
    <row r="236" spans="1:12" ht="22.5" customHeight="1">
      <c r="A236" s="2">
        <v>46010.342871041663</v>
      </c>
      <c r="B236" s="3">
        <v>46010</v>
      </c>
      <c r="C236" s="4" t="s">
        <v>576</v>
      </c>
      <c r="D236" s="4">
        <v>0</v>
      </c>
      <c r="E236" s="4">
        <v>5</v>
      </c>
      <c r="F236" s="4">
        <v>0</v>
      </c>
      <c r="H236" s="4" t="str">
        <f>TEXT(B236, "MMMM YYYY")</f>
        <v>December 2025</v>
      </c>
      <c r="I236" s="4">
        <f>D236*E236</f>
        <v>0</v>
      </c>
      <c r="J236" s="4">
        <f>E236*30</f>
        <v>150</v>
      </c>
      <c r="K236" s="4" t="b">
        <f>IF(F236=I236,TRUE)</f>
        <v>1</v>
      </c>
    </row>
    <row r="237" spans="1:12" ht="22.5" customHeight="1">
      <c r="A237" s="2">
        <v>46010.342456053244</v>
      </c>
      <c r="B237" s="3">
        <v>46010</v>
      </c>
      <c r="C237" s="4" t="s">
        <v>662</v>
      </c>
      <c r="D237" s="4">
        <v>40</v>
      </c>
      <c r="E237" s="4">
        <v>10</v>
      </c>
      <c r="F237" s="4">
        <v>400</v>
      </c>
      <c r="H237" s="4" t="str">
        <f>TEXT(B237, "MMMM YYYY")</f>
        <v>December 2025</v>
      </c>
      <c r="I237" s="4">
        <f>D237*E237</f>
        <v>400</v>
      </c>
      <c r="J237" s="4">
        <f>E237*30</f>
        <v>300</v>
      </c>
      <c r="K237" s="4" t="b">
        <f>IF(F237=I237,TRUE)</f>
        <v>1</v>
      </c>
    </row>
    <row r="238" spans="1:12" ht="22.5" customHeight="1">
      <c r="A238" s="2">
        <v>46010.34078298611</v>
      </c>
      <c r="B238" s="3">
        <v>46010</v>
      </c>
      <c r="C238" s="4" t="s">
        <v>538</v>
      </c>
      <c r="D238" s="4">
        <v>50</v>
      </c>
      <c r="E238" s="4">
        <v>2</v>
      </c>
      <c r="F238" s="4">
        <v>100</v>
      </c>
      <c r="H238" s="4" t="str">
        <f>TEXT(B238, "MMMM YYYY")</f>
        <v>December 2025</v>
      </c>
      <c r="I238" s="4">
        <f>D238*E238</f>
        <v>100</v>
      </c>
      <c r="J238" s="4">
        <f>E238*30</f>
        <v>60</v>
      </c>
      <c r="K238" s="4" t="b">
        <f>IF(F238=I238,TRUE)</f>
        <v>1</v>
      </c>
    </row>
    <row r="239" spans="1:12" ht="22.5" customHeight="1">
      <c r="A239" s="2">
        <v>46010.34056232639</v>
      </c>
      <c r="B239" s="3">
        <v>46010</v>
      </c>
      <c r="C239" s="4" t="s">
        <v>577</v>
      </c>
      <c r="D239" s="4">
        <v>50</v>
      </c>
      <c r="E239" s="4">
        <v>2</v>
      </c>
      <c r="F239" s="4">
        <v>100</v>
      </c>
      <c r="H239" s="4" t="str">
        <f>TEXT(B239, "MMMM YYYY")</f>
        <v>December 2025</v>
      </c>
      <c r="I239" s="4">
        <f>D239*E239</f>
        <v>100</v>
      </c>
      <c r="J239" s="4">
        <f>E239*30</f>
        <v>60</v>
      </c>
      <c r="K239" s="4" t="b">
        <f>IF(F239=I239,TRUE)</f>
        <v>1</v>
      </c>
    </row>
    <row r="240" spans="1:12" ht="22.5" customHeight="1">
      <c r="A240" s="2">
        <v>46010.34010666667</v>
      </c>
      <c r="B240" s="3">
        <v>46009</v>
      </c>
      <c r="C240" s="4" t="s">
        <v>578</v>
      </c>
      <c r="D240" s="4">
        <v>50</v>
      </c>
      <c r="E240" s="4">
        <v>10</v>
      </c>
      <c r="F240" s="4">
        <v>500</v>
      </c>
      <c r="H240" s="4" t="str">
        <f>TEXT(B240, "MMMM YYYY")</f>
        <v>December 2025</v>
      </c>
      <c r="I240" s="4">
        <f>D240*E240</f>
        <v>500</v>
      </c>
      <c r="J240" s="4">
        <f>E240*30</f>
        <v>300</v>
      </c>
      <c r="K240" s="4" t="b">
        <f>IF(F240=I240,TRUE)</f>
        <v>1</v>
      </c>
    </row>
    <row r="241" spans="1:12" ht="22.5" customHeight="1">
      <c r="A241" s="2">
        <v>46010.339611643518</v>
      </c>
      <c r="B241" s="3">
        <v>46009</v>
      </c>
      <c r="C241" s="4" t="s">
        <v>512</v>
      </c>
      <c r="D241" s="4">
        <v>55</v>
      </c>
      <c r="E241" s="4">
        <v>30</v>
      </c>
      <c r="F241" s="4">
        <v>1650</v>
      </c>
      <c r="H241" s="4" t="str">
        <f>TEXT(B241, "MMMM YYYY")</f>
        <v>December 2025</v>
      </c>
      <c r="I241" s="4">
        <f>D241*E241</f>
        <v>1650</v>
      </c>
      <c r="J241" s="4">
        <f>E241*30</f>
        <v>900</v>
      </c>
      <c r="K241" s="4" t="b">
        <f>IF(F241=I241,TRUE)</f>
        <v>1</v>
      </c>
    </row>
    <row r="242" spans="1:12" ht="22.5" customHeight="1">
      <c r="A242" s="2">
        <v>46010.339241226851</v>
      </c>
      <c r="B242" s="3">
        <v>46009</v>
      </c>
      <c r="C242" s="4" t="s">
        <v>512</v>
      </c>
      <c r="D242" s="4">
        <v>50</v>
      </c>
      <c r="E242" s="4">
        <v>20</v>
      </c>
      <c r="F242" s="4">
        <v>1000</v>
      </c>
      <c r="H242" s="4" t="str">
        <f>TEXT(B242, "MMMM YYYY")</f>
        <v>December 2025</v>
      </c>
      <c r="I242" s="4">
        <f>D242*E242</f>
        <v>1000</v>
      </c>
      <c r="J242" s="4">
        <f>E242*30</f>
        <v>600</v>
      </c>
      <c r="K242" s="4" t="b">
        <f>IF(F242=I242,TRUE)</f>
        <v>1</v>
      </c>
    </row>
    <row r="243" spans="1:12" ht="22.5" customHeight="1">
      <c r="A243" s="2">
        <v>46010.338965891206</v>
      </c>
      <c r="B243" s="3">
        <v>46009</v>
      </c>
      <c r="C243" s="4" t="s">
        <v>526</v>
      </c>
      <c r="D243" s="4">
        <v>50</v>
      </c>
      <c r="E243" s="4">
        <v>5</v>
      </c>
      <c r="F243" s="4">
        <v>250</v>
      </c>
      <c r="H243" s="4" t="str">
        <f>TEXT(B243, "MMMM YYYY")</f>
        <v>December 2025</v>
      </c>
      <c r="I243" s="4">
        <f>D243*E243</f>
        <v>250</v>
      </c>
      <c r="J243" s="4">
        <f>E243*30</f>
        <v>150</v>
      </c>
      <c r="K243" s="4" t="b">
        <f>IF(F243=I243,TRUE)</f>
        <v>1</v>
      </c>
    </row>
    <row r="244" spans="1:12" ht="22.5" customHeight="1">
      <c r="A244" s="2">
        <v>46007.791557928242</v>
      </c>
      <c r="B244" s="3">
        <v>46007</v>
      </c>
      <c r="C244" s="4" t="s">
        <v>580</v>
      </c>
      <c r="D244" s="4">
        <v>65</v>
      </c>
      <c r="E244" s="4">
        <v>2</v>
      </c>
      <c r="F244" s="4">
        <v>130</v>
      </c>
      <c r="H244" s="4" t="str">
        <f>TEXT(B244, "MMMM YYYY")</f>
        <v>December 2025</v>
      </c>
      <c r="I244" s="4">
        <f>D244*E244</f>
        <v>130</v>
      </c>
      <c r="J244" s="4">
        <f>E244*30</f>
        <v>60</v>
      </c>
      <c r="K244" s="4" t="b">
        <f>IF(F244=I244,TRUE)</f>
        <v>1</v>
      </c>
    </row>
    <row r="245" spans="1:12" ht="22.5" customHeight="1">
      <c r="A245" s="2">
        <v>46007.317396817132</v>
      </c>
      <c r="B245" s="3">
        <v>46007</v>
      </c>
      <c r="C245" s="4" t="s">
        <v>510</v>
      </c>
      <c r="D245" s="4">
        <v>50</v>
      </c>
      <c r="E245" s="4">
        <v>60</v>
      </c>
      <c r="F245" s="4">
        <v>3000</v>
      </c>
      <c r="H245" s="4" t="str">
        <f>TEXT(B245, "MMMM YYYY")</f>
        <v>December 2025</v>
      </c>
      <c r="I245" s="4">
        <f>D245*E245</f>
        <v>3000</v>
      </c>
      <c r="J245" s="4">
        <f>E245*30</f>
        <v>1800</v>
      </c>
      <c r="K245" s="4" t="b">
        <f>IF(F245=I245,TRUE)</f>
        <v>1</v>
      </c>
    </row>
    <row r="246" spans="1:12" ht="22.5" customHeight="1">
      <c r="A246" s="2">
        <v>46007.316229710646</v>
      </c>
      <c r="B246" s="3">
        <v>46007</v>
      </c>
      <c r="C246" s="4" t="s">
        <v>510</v>
      </c>
      <c r="D246" s="4">
        <v>45</v>
      </c>
      <c r="E246" s="4">
        <v>25</v>
      </c>
      <c r="F246" s="4">
        <v>1125</v>
      </c>
      <c r="H246" s="4" t="str">
        <f>TEXT(B246, "MMMM YYYY")</f>
        <v>December 2025</v>
      </c>
      <c r="I246" s="4">
        <f>D246*E246</f>
        <v>1125</v>
      </c>
      <c r="J246" s="4">
        <f>E246*30</f>
        <v>750</v>
      </c>
      <c r="K246" s="4" t="b">
        <f>IF(F246=I246,TRUE)</f>
        <v>1</v>
      </c>
    </row>
    <row r="247" spans="1:12" ht="22.5" customHeight="1">
      <c r="A247" s="2">
        <v>46007.308643993056</v>
      </c>
      <c r="B247" s="3">
        <v>46007</v>
      </c>
      <c r="C247" s="4" t="s">
        <v>506</v>
      </c>
      <c r="D247" s="4">
        <v>45</v>
      </c>
      <c r="E247" s="4">
        <v>20</v>
      </c>
      <c r="F247" s="4">
        <v>900</v>
      </c>
      <c r="H247" s="4" t="str">
        <f>TEXT(B247, "MMMM YYYY")</f>
        <v>December 2025</v>
      </c>
      <c r="I247" s="4">
        <f>D247*E247</f>
        <v>900</v>
      </c>
      <c r="J247" s="4">
        <f>E247*30</f>
        <v>600</v>
      </c>
      <c r="K247" s="4" t="b">
        <f>IF(F247=I247,TRUE)</f>
        <v>1</v>
      </c>
    </row>
    <row r="248" spans="1:12" ht="22.5" customHeight="1">
      <c r="A248" s="2">
        <v>46007.283740775463</v>
      </c>
      <c r="B248" s="3">
        <v>46007</v>
      </c>
      <c r="C248" s="4" t="s">
        <v>581</v>
      </c>
      <c r="D248" s="4">
        <v>50</v>
      </c>
      <c r="E248" s="4">
        <v>2</v>
      </c>
      <c r="F248" s="4">
        <v>100</v>
      </c>
      <c r="H248" s="4" t="str">
        <f>TEXT(B248, "MMMM YYYY")</f>
        <v>December 2025</v>
      </c>
      <c r="I248" s="4">
        <f>D248*E248</f>
        <v>100</v>
      </c>
      <c r="J248" s="4">
        <f>E248*30</f>
        <v>60</v>
      </c>
      <c r="K248" s="4" t="b">
        <f>IF(F248=I248,TRUE)</f>
        <v>1</v>
      </c>
    </row>
    <row r="249" spans="1:12" ht="22.5" customHeight="1">
      <c r="A249" s="2">
        <v>46006.544271631945</v>
      </c>
      <c r="B249" s="3">
        <v>46006</v>
      </c>
      <c r="C249" s="4" t="s">
        <v>582</v>
      </c>
      <c r="D249" s="4">
        <v>50</v>
      </c>
      <c r="E249" s="4">
        <v>2</v>
      </c>
      <c r="F249" s="4">
        <v>100</v>
      </c>
      <c r="H249" s="4" t="str">
        <f>TEXT(B249, "MMMM YYYY")</f>
        <v>December 2025</v>
      </c>
      <c r="I249" s="4">
        <f>D249*E249</f>
        <v>100</v>
      </c>
      <c r="J249" s="4">
        <f>E249*30</f>
        <v>60</v>
      </c>
      <c r="K249" s="4" t="b">
        <f>IF(F249=I249,TRUE)</f>
        <v>1</v>
      </c>
    </row>
    <row r="250" spans="1:12" ht="22.5" customHeight="1">
      <c r="A250" s="2">
        <v>46006.54406615741</v>
      </c>
      <c r="B250" s="3">
        <v>46006</v>
      </c>
      <c r="C250" s="4" t="s">
        <v>583</v>
      </c>
      <c r="D250" s="4">
        <v>50</v>
      </c>
      <c r="E250" s="4">
        <v>15</v>
      </c>
      <c r="F250" s="4">
        <v>750</v>
      </c>
      <c r="H250" s="4" t="str">
        <f>TEXT(B250, "MMMM YYYY")</f>
        <v>December 2025</v>
      </c>
      <c r="I250" s="4">
        <f>D250*E250</f>
        <v>750</v>
      </c>
      <c r="J250" s="4">
        <f>E250*30</f>
        <v>450</v>
      </c>
      <c r="K250" s="4" t="b">
        <f>IF(F250=I250,TRUE)</f>
        <v>1</v>
      </c>
    </row>
    <row r="251" spans="1:12" ht="22.5" customHeight="1">
      <c r="A251" s="2">
        <v>46006.109367997684</v>
      </c>
      <c r="B251" s="3">
        <v>46005</v>
      </c>
      <c r="C251" s="4" t="s">
        <v>527</v>
      </c>
      <c r="D251" s="4">
        <v>55</v>
      </c>
      <c r="E251" s="4">
        <v>10</v>
      </c>
      <c r="F251" s="4">
        <v>550</v>
      </c>
      <c r="H251" s="4" t="str">
        <f>TEXT(B251, "MMMM YYYY")</f>
        <v>December 2025</v>
      </c>
      <c r="I251" s="4">
        <f>D251*E251</f>
        <v>550</v>
      </c>
      <c r="J251" s="4">
        <f>E251*30</f>
        <v>300</v>
      </c>
      <c r="K251" s="4" t="b">
        <f>IF(F251=I251,TRUE)</f>
        <v>1</v>
      </c>
    </row>
    <row r="252" spans="1:12" ht="22.5" customHeight="1">
      <c r="A252" s="2">
        <v>46006.109195740741</v>
      </c>
      <c r="B252" s="3">
        <v>46005</v>
      </c>
      <c r="C252" s="4" t="s">
        <v>512</v>
      </c>
      <c r="D252" s="4">
        <v>60</v>
      </c>
      <c r="E252" s="4">
        <v>5</v>
      </c>
      <c r="F252" s="4">
        <v>300</v>
      </c>
      <c r="H252" s="4" t="str">
        <f>TEXT(B252, "MMMM YYYY")</f>
        <v>December 2025</v>
      </c>
      <c r="I252" s="4">
        <f>D252*E252</f>
        <v>300</v>
      </c>
      <c r="J252" s="4">
        <f>E252*30</f>
        <v>150</v>
      </c>
      <c r="K252" s="4" t="b">
        <f>IF(F252=I252,TRUE)</f>
        <v>1</v>
      </c>
    </row>
    <row r="253" spans="1:12" ht="22.5" customHeight="1">
      <c r="A253" s="2">
        <v>46006.108813483792</v>
      </c>
      <c r="B253" s="3">
        <v>46005</v>
      </c>
      <c r="C253" s="4" t="s">
        <v>137</v>
      </c>
      <c r="D253" s="4">
        <v>40</v>
      </c>
      <c r="E253" s="4">
        <v>3</v>
      </c>
      <c r="F253" s="4">
        <v>120</v>
      </c>
      <c r="H253" s="4" t="str">
        <f>TEXT(B253, "MMMM YYYY")</f>
        <v>December 2025</v>
      </c>
      <c r="I253" s="4">
        <f>D253*E253</f>
        <v>120</v>
      </c>
      <c r="J253" s="4">
        <f>E253*30</f>
        <v>90</v>
      </c>
      <c r="K253" s="4" t="b">
        <f>IF(F253=I253,TRUE)</f>
        <v>1</v>
      </c>
    </row>
    <row r="254" spans="1:12" ht="22.5" customHeight="1">
      <c r="A254" s="2">
        <v>46006.108529467594</v>
      </c>
      <c r="B254" s="3">
        <v>46005</v>
      </c>
      <c r="C254" s="4" t="s">
        <v>521</v>
      </c>
      <c r="D254" s="4">
        <v>45</v>
      </c>
      <c r="E254" s="4">
        <v>10</v>
      </c>
      <c r="F254" s="4">
        <v>450</v>
      </c>
      <c r="H254" s="4" t="str">
        <f>TEXT(B254, "MMMM YYYY")</f>
        <v>December 2025</v>
      </c>
      <c r="I254" s="4">
        <f>D254*E254</f>
        <v>450</v>
      </c>
      <c r="J254" s="4">
        <f>E254*30</f>
        <v>300</v>
      </c>
      <c r="K254" s="4" t="b">
        <f>IF(F254=I254,TRUE)</f>
        <v>1</v>
      </c>
    </row>
    <row r="255" spans="1:12" ht="22.5" customHeight="1">
      <c r="A255" s="2">
        <v>46006.108219375004</v>
      </c>
      <c r="B255" s="3">
        <v>46005</v>
      </c>
      <c r="C255" s="4" t="s">
        <v>521</v>
      </c>
      <c r="D255" s="4">
        <v>50</v>
      </c>
      <c r="E255" s="4">
        <v>10</v>
      </c>
      <c r="F255" s="4">
        <v>500</v>
      </c>
      <c r="H255" s="4" t="str">
        <f>TEXT(B255, "MMMM YYYY")</f>
        <v>December 2025</v>
      </c>
      <c r="I255" s="4">
        <f>D255*E255</f>
        <v>500</v>
      </c>
      <c r="J255" s="4">
        <f>E255*30</f>
        <v>300</v>
      </c>
      <c r="K255" s="4" t="b">
        <f>IF(F255=I255,TRUE)</f>
        <v>1</v>
      </c>
    </row>
    <row r="256" spans="1:12" ht="22.5" customHeight="1">
      <c r="A256" s="2">
        <v>46008.066243113426</v>
      </c>
      <c r="B256" s="3">
        <v>46004</v>
      </c>
      <c r="C256" s="4" t="s">
        <v>547</v>
      </c>
      <c r="D256" s="4">
        <v>50</v>
      </c>
      <c r="E256" s="4">
        <v>3</v>
      </c>
      <c r="F256" s="4">
        <v>150</v>
      </c>
      <c r="H256" s="4" t="str">
        <f>TEXT(B256, "MMMM YYYY")</f>
        <v>December 2025</v>
      </c>
      <c r="I256" s="4">
        <f>D256*E256</f>
        <v>150</v>
      </c>
      <c r="J256" s="4">
        <f>E256*30</f>
        <v>90</v>
      </c>
      <c r="K256" s="4" t="b">
        <f>IF(F256=I256,TRUE)</f>
        <v>1</v>
      </c>
      <c r="L256" s="4">
        <v>17955</v>
      </c>
    </row>
    <row r="257" spans="1:12" ht="22.5" customHeight="1">
      <c r="A257" s="2">
        <v>46006.102586724533</v>
      </c>
      <c r="B257" s="3">
        <v>46003</v>
      </c>
      <c r="C257" s="4" t="s">
        <v>549</v>
      </c>
      <c r="D257" s="4">
        <v>50</v>
      </c>
      <c r="E257" s="4">
        <v>5</v>
      </c>
      <c r="F257" s="4">
        <v>250</v>
      </c>
      <c r="H257" s="4" t="str">
        <f>TEXT(B257, "MMMM YYYY")</f>
        <v>December 2025</v>
      </c>
      <c r="I257" s="4">
        <f>D257*E257</f>
        <v>250</v>
      </c>
      <c r="J257" s="4">
        <f>E257*30</f>
        <v>150</v>
      </c>
      <c r="K257" s="4" t="b">
        <f>IF(F257=I257,TRUE)</f>
        <v>1</v>
      </c>
    </row>
    <row r="258" spans="1:12" ht="22.5" customHeight="1">
      <c r="A258" s="2">
        <v>46006.102253333331</v>
      </c>
      <c r="B258" s="3">
        <v>46003</v>
      </c>
      <c r="C258" s="4" t="s">
        <v>584</v>
      </c>
      <c r="D258" s="4">
        <v>40</v>
      </c>
      <c r="E258" s="4">
        <v>10</v>
      </c>
      <c r="F258" s="4">
        <v>400</v>
      </c>
      <c r="H258" s="4" t="str">
        <f>TEXT(B258, "MMMM YYYY")</f>
        <v>December 2025</v>
      </c>
      <c r="I258" s="4">
        <f>D258*E258</f>
        <v>400</v>
      </c>
      <c r="J258" s="4">
        <f>E258*30</f>
        <v>300</v>
      </c>
      <c r="K258" s="4" t="b">
        <f>IF(F258=I258,TRUE)</f>
        <v>1</v>
      </c>
    </row>
    <row r="259" spans="1:12" ht="22.5" customHeight="1">
      <c r="A259" s="2">
        <v>46003.047613703704</v>
      </c>
      <c r="B259" s="3">
        <v>46003</v>
      </c>
      <c r="C259" s="4" t="s">
        <v>511</v>
      </c>
      <c r="D259" s="4">
        <v>55</v>
      </c>
      <c r="E259" s="4">
        <v>40</v>
      </c>
      <c r="F259" s="4">
        <v>2200</v>
      </c>
      <c r="H259" s="4" t="str">
        <f>TEXT(B259, "MMMM YYYY")</f>
        <v>December 2025</v>
      </c>
      <c r="I259" s="4">
        <f>D259*E259</f>
        <v>2200</v>
      </c>
      <c r="J259" s="4">
        <f>E259*30</f>
        <v>1200</v>
      </c>
      <c r="K259" s="4" t="b">
        <f>IF(F259=I259,TRUE)</f>
        <v>1</v>
      </c>
    </row>
    <row r="260" spans="1:12" ht="22.5" customHeight="1">
      <c r="A260" s="2">
        <v>46003.047174953703</v>
      </c>
      <c r="B260" s="3">
        <v>46003</v>
      </c>
      <c r="C260" s="4" t="s">
        <v>511</v>
      </c>
      <c r="D260" s="4">
        <v>50</v>
      </c>
      <c r="E260" s="4">
        <v>40</v>
      </c>
      <c r="F260" s="4">
        <v>2000</v>
      </c>
      <c r="H260" s="4" t="str">
        <f>TEXT(B260, "MMMM YYYY")</f>
        <v>December 2025</v>
      </c>
      <c r="I260" s="4">
        <f>D260*E260</f>
        <v>2000</v>
      </c>
      <c r="J260" s="4">
        <f>E260*30</f>
        <v>1200</v>
      </c>
      <c r="K260" s="4" t="b">
        <f>IF(F260=I260,TRUE)</f>
        <v>1</v>
      </c>
    </row>
    <row r="261" spans="1:12" ht="22.5" customHeight="1">
      <c r="A261" s="2">
        <v>46005.619783333328</v>
      </c>
      <c r="B261" s="3">
        <v>46002</v>
      </c>
      <c r="C261" s="4" t="s">
        <v>585</v>
      </c>
      <c r="D261" s="4">
        <v>50</v>
      </c>
      <c r="E261" s="4">
        <v>16</v>
      </c>
      <c r="F261" s="4">
        <v>800</v>
      </c>
      <c r="H261" s="4" t="str">
        <f>TEXT(B261, "MMMM YYYY")</f>
        <v>December 2025</v>
      </c>
      <c r="I261" s="4">
        <f>D261*E261</f>
        <v>800</v>
      </c>
      <c r="J261" s="4">
        <f>E261*30</f>
        <v>480</v>
      </c>
      <c r="K261" s="4" t="b">
        <f>IF(F261=I261,TRUE)</f>
        <v>1</v>
      </c>
    </row>
    <row r="262" spans="1:12" ht="22.5" customHeight="1">
      <c r="A262" s="2">
        <v>46003.046203425925</v>
      </c>
      <c r="B262" s="3">
        <v>46001</v>
      </c>
      <c r="C262" s="4" t="s">
        <v>536</v>
      </c>
      <c r="D262" s="4">
        <v>50</v>
      </c>
      <c r="E262" s="4">
        <v>3</v>
      </c>
      <c r="F262" s="4">
        <v>150</v>
      </c>
      <c r="H262" s="4" t="str">
        <f>TEXT(B262, "MMMM YYYY")</f>
        <v>December 2025</v>
      </c>
      <c r="I262" s="4">
        <f>D262*E262</f>
        <v>150</v>
      </c>
      <c r="J262" s="4">
        <f>E262*30</f>
        <v>90</v>
      </c>
      <c r="K262" s="4" t="b">
        <f>IF(F262=I262,TRUE)</f>
        <v>1</v>
      </c>
    </row>
    <row r="263" spans="1:12" ht="22.5" customHeight="1">
      <c r="A263" s="2">
        <v>46002.454397395835</v>
      </c>
      <c r="B263" s="3">
        <v>46001</v>
      </c>
      <c r="C263" s="4" t="s">
        <v>586</v>
      </c>
      <c r="D263" s="4">
        <v>55</v>
      </c>
      <c r="E263" s="4">
        <v>1</v>
      </c>
      <c r="F263" s="4">
        <v>55</v>
      </c>
      <c r="H263" s="4" t="str">
        <f>TEXT(B263, "MMMM YYYY")</f>
        <v>December 2025</v>
      </c>
      <c r="I263" s="4">
        <f>D263*E263</f>
        <v>55</v>
      </c>
      <c r="J263" s="4">
        <f>E263*30</f>
        <v>30</v>
      </c>
      <c r="K263" s="4" t="b">
        <f>IF(F263=I263,TRUE)</f>
        <v>1</v>
      </c>
    </row>
    <row r="264" spans="1:12" ht="22.5" customHeight="1">
      <c r="A264" s="2">
        <v>46002.453880972222</v>
      </c>
      <c r="B264" s="3">
        <v>46001</v>
      </c>
      <c r="C264" s="4" t="s">
        <v>513</v>
      </c>
      <c r="D264" s="4">
        <v>60</v>
      </c>
      <c r="E264" s="4">
        <v>5</v>
      </c>
      <c r="F264" s="4">
        <v>300</v>
      </c>
      <c r="H264" s="4" t="str">
        <f>TEXT(B264, "MMMM YYYY")</f>
        <v>December 2025</v>
      </c>
      <c r="I264" s="4">
        <f>D264*E264</f>
        <v>300</v>
      </c>
      <c r="J264" s="4">
        <f>E264*30</f>
        <v>150</v>
      </c>
      <c r="K264" s="4" t="b">
        <f>IF(F264=I264,TRUE)</f>
        <v>1</v>
      </c>
    </row>
    <row r="265" spans="1:12" ht="22.5" customHeight="1">
      <c r="A265" s="2">
        <v>46000.62321633102</v>
      </c>
      <c r="B265" s="3">
        <v>46000</v>
      </c>
      <c r="C265" s="4" t="s">
        <v>512</v>
      </c>
      <c r="D265" s="4">
        <v>60</v>
      </c>
      <c r="E265" s="4">
        <v>5</v>
      </c>
      <c r="F265" s="4">
        <v>300</v>
      </c>
      <c r="H265" s="4" t="str">
        <f>TEXT(B265, "MMMM YYYY")</f>
        <v>December 2025</v>
      </c>
      <c r="I265" s="4">
        <f>D265*E265</f>
        <v>300</v>
      </c>
      <c r="J265" s="4">
        <f>E265*30</f>
        <v>150</v>
      </c>
      <c r="K265" s="4" t="b">
        <f>IF(F265=I265,TRUE)</f>
        <v>1</v>
      </c>
    </row>
    <row r="266" spans="1:12" ht="22.5" customHeight="1">
      <c r="A266" s="2">
        <v>46000.622684363421</v>
      </c>
      <c r="B266" s="3">
        <v>46000</v>
      </c>
      <c r="C266" s="4" t="s">
        <v>512</v>
      </c>
      <c r="D266" s="4">
        <v>55</v>
      </c>
      <c r="E266" s="4">
        <v>20</v>
      </c>
      <c r="F266" s="4">
        <v>1100</v>
      </c>
      <c r="H266" s="4" t="str">
        <f>TEXT(B266, "MMMM YYYY")</f>
        <v>December 2025</v>
      </c>
      <c r="I266" s="4">
        <f>D266*E266</f>
        <v>1100</v>
      </c>
      <c r="J266" s="4">
        <f>E266*30</f>
        <v>600</v>
      </c>
      <c r="K266" s="4" t="b">
        <f>IF(F266=I266,TRUE)</f>
        <v>1</v>
      </c>
    </row>
    <row r="267" spans="1:12" ht="22.5" customHeight="1">
      <c r="A267" s="2">
        <v>46000.553707488427</v>
      </c>
      <c r="B267" s="3">
        <v>46000</v>
      </c>
      <c r="C267" s="4" t="s">
        <v>587</v>
      </c>
      <c r="D267" s="4">
        <v>50</v>
      </c>
      <c r="E267" s="4">
        <v>3</v>
      </c>
      <c r="F267" s="4">
        <v>150</v>
      </c>
      <c r="H267" s="4" t="str">
        <f>TEXT(B267, "MMMM YYYY")</f>
        <v>December 2025</v>
      </c>
      <c r="I267" s="4">
        <f>D267*E267</f>
        <v>150</v>
      </c>
      <c r="J267" s="4">
        <f>E267*30</f>
        <v>90</v>
      </c>
      <c r="K267" s="4" t="b">
        <f>IF(F267=I267,TRUE)</f>
        <v>1</v>
      </c>
    </row>
    <row r="268" spans="1:12" ht="22.5" customHeight="1">
      <c r="A268" s="2">
        <v>46000.621081863428</v>
      </c>
      <c r="B268" s="3">
        <v>46000</v>
      </c>
      <c r="C268" s="4" t="s">
        <v>509</v>
      </c>
      <c r="D268" s="4">
        <v>45</v>
      </c>
      <c r="E268" s="4">
        <v>10</v>
      </c>
      <c r="F268" s="4">
        <v>450</v>
      </c>
      <c r="H268" s="4" t="str">
        <f>TEXT(B268, "MMMM YYYY")</f>
        <v>December 2025</v>
      </c>
      <c r="I268" s="4">
        <f>D268*E268</f>
        <v>450</v>
      </c>
      <c r="J268" s="4">
        <f>E268*30</f>
        <v>300</v>
      </c>
      <c r="K268" s="4" t="b">
        <f>IF(F268=I268,TRUE)</f>
        <v>1</v>
      </c>
    </row>
    <row r="269" spans="1:12" ht="22.5" customHeight="1">
      <c r="A269" s="2">
        <v>46009.750469907405</v>
      </c>
      <c r="B269" s="3">
        <v>45999</v>
      </c>
      <c r="C269" s="4" t="s">
        <v>579</v>
      </c>
      <c r="D269" s="4">
        <v>50</v>
      </c>
      <c r="E269" s="4">
        <v>87</v>
      </c>
      <c r="F269" s="4">
        <v>4350</v>
      </c>
      <c r="H269" s="4" t="str">
        <f>TEXT(B269, "MMMM YYYY")</f>
        <v>December 2025</v>
      </c>
      <c r="I269" s="4">
        <f>D269*E269</f>
        <v>4350</v>
      </c>
      <c r="J269" s="4">
        <f>E269*30</f>
        <v>2610</v>
      </c>
      <c r="K269" s="4" t="b">
        <f>IF(F269=I269,TRUE)</f>
        <v>1</v>
      </c>
      <c r="L269" s="4">
        <v>4350</v>
      </c>
    </row>
    <row r="270" spans="1:12" ht="22.5" customHeight="1">
      <c r="A270" s="2">
        <v>46000.078231747684</v>
      </c>
      <c r="B270" s="3">
        <v>45999</v>
      </c>
      <c r="C270" s="4" t="s">
        <v>501</v>
      </c>
      <c r="D270" s="4">
        <v>40</v>
      </c>
      <c r="E270" s="4">
        <v>2</v>
      </c>
      <c r="F270" s="4">
        <v>80</v>
      </c>
      <c r="H270" s="4" t="str">
        <f>TEXT(B270, "MMMM YYYY")</f>
        <v>December 2025</v>
      </c>
      <c r="I270" s="4">
        <f>D270*E270</f>
        <v>80</v>
      </c>
      <c r="J270" s="4">
        <f>E270*30</f>
        <v>60</v>
      </c>
      <c r="K270" s="4" t="b">
        <f>IF(F270=I270,TRUE)</f>
        <v>1</v>
      </c>
    </row>
    <row r="271" spans="1:12" ht="22.5" customHeight="1">
      <c r="A271" s="2">
        <v>46000.078060277781</v>
      </c>
      <c r="B271" s="3">
        <v>45999</v>
      </c>
      <c r="C271" s="4" t="s">
        <v>501</v>
      </c>
      <c r="D271" s="4">
        <v>45</v>
      </c>
      <c r="E271" s="4">
        <v>3</v>
      </c>
      <c r="F271" s="4">
        <v>135</v>
      </c>
      <c r="H271" s="4" t="str">
        <f>TEXT(B271, "MMMM YYYY")</f>
        <v>December 2025</v>
      </c>
      <c r="I271" s="4">
        <f>D271*E271</f>
        <v>135</v>
      </c>
      <c r="J271" s="4">
        <f>E271*30</f>
        <v>90</v>
      </c>
      <c r="K271" s="4" t="b">
        <f>IF(F271=I271,TRUE)</f>
        <v>1</v>
      </c>
    </row>
    <row r="272" spans="1:12" ht="22.5" customHeight="1">
      <c r="A272" s="2">
        <v>45999.010205636572</v>
      </c>
      <c r="B272" s="3">
        <v>45998</v>
      </c>
      <c r="C272" s="4" t="s">
        <v>588</v>
      </c>
      <c r="D272" s="4">
        <v>65</v>
      </c>
      <c r="E272" s="4">
        <v>4</v>
      </c>
      <c r="F272" s="4">
        <v>260</v>
      </c>
      <c r="H272" s="4" t="str">
        <f>TEXT(B272, "MMMM YYYY")</f>
        <v>December 2025</v>
      </c>
      <c r="I272" s="4">
        <f>D272*E272</f>
        <v>260</v>
      </c>
      <c r="J272" s="4">
        <f>E272*30</f>
        <v>120</v>
      </c>
      <c r="K272" s="4" t="b">
        <f>IF(F272=I272,TRUE)</f>
        <v>1</v>
      </c>
    </row>
    <row r="273" spans="1:12" ht="22.5" customHeight="1">
      <c r="A273" s="2">
        <v>45999.009899687502</v>
      </c>
      <c r="B273" s="3">
        <v>45998</v>
      </c>
      <c r="C273" s="4" t="s">
        <v>522</v>
      </c>
      <c r="D273" s="4">
        <v>60</v>
      </c>
      <c r="E273" s="4">
        <v>2</v>
      </c>
      <c r="F273" s="4">
        <v>120</v>
      </c>
      <c r="H273" s="4" t="str">
        <f>TEXT(B273, "MMMM YYYY")</f>
        <v>December 2025</v>
      </c>
      <c r="I273" s="4">
        <f>D273*E273</f>
        <v>120</v>
      </c>
      <c r="J273" s="4">
        <f>E273*30</f>
        <v>60</v>
      </c>
      <c r="K273" s="4" t="b">
        <f>IF(F273=I273,TRUE)</f>
        <v>1</v>
      </c>
    </row>
    <row r="274" spans="1:12" ht="22.5" customHeight="1">
      <c r="A274" s="2">
        <v>45999.009629918983</v>
      </c>
      <c r="B274" s="3">
        <v>45998</v>
      </c>
      <c r="C274" s="4" t="s">
        <v>49</v>
      </c>
      <c r="D274" s="4">
        <v>65</v>
      </c>
      <c r="E274" s="4">
        <v>2</v>
      </c>
      <c r="F274" s="4">
        <v>130</v>
      </c>
      <c r="H274" s="4" t="str">
        <f>TEXT(B274, "MMMM YYYY")</f>
        <v>December 2025</v>
      </c>
      <c r="I274" s="4">
        <f>D274*E274</f>
        <v>130</v>
      </c>
      <c r="J274" s="4">
        <f>E274*30</f>
        <v>60</v>
      </c>
      <c r="K274" s="4" t="b">
        <f>IF(F274=I274,TRUE)</f>
        <v>1</v>
      </c>
    </row>
    <row r="275" spans="1:12" ht="22.5" customHeight="1">
      <c r="A275" s="2">
        <v>45998.460446921294</v>
      </c>
      <c r="B275" s="3">
        <v>45998</v>
      </c>
      <c r="C275" s="4" t="s">
        <v>525</v>
      </c>
      <c r="D275" s="4">
        <v>50</v>
      </c>
      <c r="E275" s="4">
        <v>10</v>
      </c>
      <c r="F275" s="4">
        <v>500</v>
      </c>
      <c r="H275" s="4" t="str">
        <f>TEXT(B275, "MMMM YYYY")</f>
        <v>December 2025</v>
      </c>
      <c r="I275" s="4">
        <f>D275*E275</f>
        <v>500</v>
      </c>
      <c r="J275" s="4">
        <f>E275*30</f>
        <v>300</v>
      </c>
      <c r="K275" s="4" t="b">
        <f>IF(F275=I275,TRUE)</f>
        <v>1</v>
      </c>
    </row>
    <row r="276" spans="1:12" ht="22.5" customHeight="1">
      <c r="A276" s="2">
        <v>45998.459952870369</v>
      </c>
      <c r="B276" s="3">
        <v>45997</v>
      </c>
      <c r="C276" s="4" t="s">
        <v>578</v>
      </c>
      <c r="D276" s="4">
        <v>50</v>
      </c>
      <c r="E276" s="4">
        <v>5</v>
      </c>
      <c r="F276" s="4">
        <v>250</v>
      </c>
      <c r="H276" s="4" t="str">
        <f>TEXT(B276, "MMMM YYYY")</f>
        <v>December 2025</v>
      </c>
      <c r="I276" s="4">
        <f>D276*E276</f>
        <v>250</v>
      </c>
      <c r="J276" s="4">
        <f>E276*30</f>
        <v>150</v>
      </c>
      <c r="K276" s="4" t="b">
        <f>IF(F276=I276,TRUE)</f>
        <v>1</v>
      </c>
    </row>
    <row r="277" spans="1:12" ht="22.5" customHeight="1">
      <c r="A277" s="2">
        <v>45998.45779226852</v>
      </c>
      <c r="B277" s="3">
        <v>45997</v>
      </c>
      <c r="C277" s="4" t="s">
        <v>137</v>
      </c>
      <c r="D277" s="4">
        <v>45</v>
      </c>
      <c r="E277" s="4">
        <v>2</v>
      </c>
      <c r="F277" s="4">
        <v>90</v>
      </c>
      <c r="H277" s="4" t="str">
        <f>TEXT(B277, "MMMM YYYY")</f>
        <v>December 2025</v>
      </c>
      <c r="I277" s="4">
        <f>D277*E277</f>
        <v>90</v>
      </c>
      <c r="J277" s="4">
        <f>E277*30</f>
        <v>60</v>
      </c>
      <c r="K277" s="4" t="b">
        <f>IF(F277=I277,TRUE)</f>
        <v>1</v>
      </c>
    </row>
    <row r="278" spans="1:12" ht="22.5" customHeight="1">
      <c r="A278" s="2">
        <v>45998.455951342592</v>
      </c>
      <c r="B278" s="3">
        <v>45997</v>
      </c>
      <c r="C278" s="4" t="s">
        <v>501</v>
      </c>
      <c r="D278" s="4">
        <v>60</v>
      </c>
      <c r="E278" s="4">
        <v>1</v>
      </c>
      <c r="F278" s="4">
        <v>60</v>
      </c>
      <c r="H278" s="4" t="str">
        <f>TEXT(B278, "MMMM YYYY")</f>
        <v>December 2025</v>
      </c>
      <c r="I278" s="4">
        <f>D278*E278</f>
        <v>60</v>
      </c>
      <c r="J278" s="4">
        <f>E278*30</f>
        <v>30</v>
      </c>
      <c r="K278" s="4" t="b">
        <f>IF(F278=I278,TRUE)</f>
        <v>1</v>
      </c>
    </row>
    <row r="279" spans="1:12" ht="22.5" customHeight="1">
      <c r="A279" s="2">
        <v>45996.693872731485</v>
      </c>
      <c r="B279" s="3">
        <v>45996</v>
      </c>
      <c r="C279" s="4" t="s">
        <v>589</v>
      </c>
      <c r="D279" s="4">
        <v>65</v>
      </c>
      <c r="E279" s="4">
        <v>2</v>
      </c>
      <c r="F279" s="4">
        <v>130</v>
      </c>
      <c r="H279" s="4" t="str">
        <f>TEXT(B279, "MMMM YYYY")</f>
        <v>December 2025</v>
      </c>
      <c r="I279" s="4">
        <f>D279*E279</f>
        <v>130</v>
      </c>
      <c r="J279" s="4">
        <f>E279*30</f>
        <v>60</v>
      </c>
      <c r="K279" s="4" t="b">
        <f>IF(F279=I279,TRUE)</f>
        <v>1</v>
      </c>
      <c r="L279" s="4">
        <v>5055</v>
      </c>
    </row>
    <row r="280" spans="1:12" ht="22.5" customHeight="1">
      <c r="A280" s="2">
        <v>45996.534308344912</v>
      </c>
      <c r="B280" s="3">
        <v>45996</v>
      </c>
      <c r="C280" s="4" t="s">
        <v>507</v>
      </c>
      <c r="D280" s="4">
        <v>50</v>
      </c>
      <c r="E280" s="4">
        <v>8</v>
      </c>
      <c r="F280" s="4">
        <v>400</v>
      </c>
      <c r="H280" s="4" t="str">
        <f>TEXT(B280, "MMMM YYYY")</f>
        <v>December 2025</v>
      </c>
      <c r="I280" s="4">
        <f>D280*E280</f>
        <v>400</v>
      </c>
      <c r="J280" s="4">
        <f>E280*30</f>
        <v>240</v>
      </c>
      <c r="K280" s="4" t="b">
        <f>IF(F280=I280,TRUE)</f>
        <v>1</v>
      </c>
    </row>
    <row r="281" spans="1:12" ht="22.5" customHeight="1">
      <c r="A281" s="2">
        <v>45996.534044155094</v>
      </c>
      <c r="B281" s="3">
        <v>45996</v>
      </c>
      <c r="C281" s="4" t="s">
        <v>501</v>
      </c>
      <c r="D281" s="4">
        <v>65</v>
      </c>
      <c r="E281" s="4">
        <v>1</v>
      </c>
      <c r="F281" s="4">
        <v>65</v>
      </c>
      <c r="H281" s="4" t="str">
        <f>TEXT(B281, "MMMM YYYY")</f>
        <v>December 2025</v>
      </c>
      <c r="I281" s="4">
        <f>D281*E281</f>
        <v>65</v>
      </c>
      <c r="J281" s="4">
        <f>E281*30</f>
        <v>30</v>
      </c>
      <c r="K281" s="4" t="b">
        <f>IF(F281=I281,TRUE)</f>
        <v>1</v>
      </c>
    </row>
    <row r="282" spans="1:12" ht="22.5" customHeight="1">
      <c r="A282" s="2">
        <v>45996.533816990741</v>
      </c>
      <c r="B282" s="3">
        <v>45996</v>
      </c>
      <c r="C282" s="4" t="s">
        <v>549</v>
      </c>
      <c r="D282" s="4">
        <v>55</v>
      </c>
      <c r="E282" s="4">
        <v>2</v>
      </c>
      <c r="F282" s="4">
        <v>110</v>
      </c>
      <c r="H282" s="4" t="str">
        <f>TEXT(B282, "MMMM YYYY")</f>
        <v>December 2025</v>
      </c>
      <c r="I282" s="4">
        <f>D282*E282</f>
        <v>110</v>
      </c>
      <c r="J282" s="4">
        <f>E282*30</f>
        <v>60</v>
      </c>
      <c r="K282" s="4" t="b">
        <f>IF(F282=I282,TRUE)</f>
        <v>1</v>
      </c>
    </row>
    <row r="283" spans="1:12" ht="22.5" customHeight="1">
      <c r="A283" s="2">
        <v>45996.532333067131</v>
      </c>
      <c r="B283" s="3">
        <v>45996</v>
      </c>
      <c r="C283" s="4" t="s">
        <v>577</v>
      </c>
      <c r="D283" s="4">
        <v>50</v>
      </c>
      <c r="E283" s="4">
        <v>5</v>
      </c>
      <c r="F283" s="4">
        <v>250</v>
      </c>
      <c r="H283" s="4" t="str">
        <f>TEXT(B283, "MMMM YYYY")</f>
        <v>December 2025</v>
      </c>
      <c r="I283" s="4">
        <f>D283*E283</f>
        <v>250</v>
      </c>
      <c r="J283" s="4">
        <f>E283*30</f>
        <v>150</v>
      </c>
      <c r="K283" s="4" t="b">
        <f>IF(F283=I283,TRUE)</f>
        <v>1</v>
      </c>
    </row>
    <row r="284" spans="1:12" ht="22.5" customHeight="1">
      <c r="A284" s="2">
        <v>45996.532011585645</v>
      </c>
      <c r="B284" s="3">
        <v>45996</v>
      </c>
      <c r="C284" s="4" t="s">
        <v>527</v>
      </c>
      <c r="D284" s="4">
        <v>55</v>
      </c>
      <c r="E284" s="4">
        <v>10</v>
      </c>
      <c r="F284" s="4">
        <v>550</v>
      </c>
      <c r="H284" s="4" t="str">
        <f>TEXT(B284, "MMMM YYYY")</f>
        <v>December 2025</v>
      </c>
      <c r="I284" s="4">
        <f>D284*E284</f>
        <v>550</v>
      </c>
      <c r="J284" s="4">
        <f>E284*30</f>
        <v>300</v>
      </c>
      <c r="K284" s="4" t="b">
        <f>IF(F284=I284,TRUE)</f>
        <v>1</v>
      </c>
    </row>
    <row r="285" spans="1:12" ht="22.5" customHeight="1">
      <c r="A285" s="2">
        <v>45996.531805567131</v>
      </c>
      <c r="B285" s="3">
        <v>45995</v>
      </c>
      <c r="C285" s="4" t="s">
        <v>527</v>
      </c>
      <c r="D285" s="4">
        <v>45</v>
      </c>
      <c r="E285" s="4">
        <v>10</v>
      </c>
      <c r="F285" s="4">
        <v>450</v>
      </c>
      <c r="H285" s="4" t="str">
        <f>TEXT(B285, "MMMM YYYY")</f>
        <v>December 2025</v>
      </c>
      <c r="I285" s="4">
        <f>D285*E285</f>
        <v>450</v>
      </c>
      <c r="J285" s="4">
        <f>E285*30</f>
        <v>300</v>
      </c>
      <c r="K285" s="4" t="b">
        <f>IF(F285=I285,TRUE)</f>
        <v>1</v>
      </c>
    </row>
    <row r="286" spans="1:12" ht="22.5" customHeight="1">
      <c r="A286" s="2">
        <v>45996.531351469908</v>
      </c>
      <c r="B286" s="3">
        <v>45995</v>
      </c>
      <c r="C286" s="4" t="s">
        <v>512</v>
      </c>
      <c r="D286" s="4">
        <v>50</v>
      </c>
      <c r="E286" s="4">
        <v>10</v>
      </c>
      <c r="F286" s="4">
        <v>500</v>
      </c>
      <c r="H286" s="4" t="str">
        <f>TEXT(B286, "MMMM YYYY")</f>
        <v>December 2025</v>
      </c>
      <c r="I286" s="4">
        <f>D286*E286</f>
        <v>500</v>
      </c>
      <c r="J286" s="4">
        <f>E286*30</f>
        <v>300</v>
      </c>
      <c r="K286" s="4" t="b">
        <f>IF(F286=I286,TRUE)</f>
        <v>1</v>
      </c>
    </row>
    <row r="287" spans="1:12" ht="22.5" customHeight="1">
      <c r="A287" s="2">
        <v>45996.531183460647</v>
      </c>
      <c r="B287" s="3">
        <v>45995</v>
      </c>
      <c r="C287" s="4" t="s">
        <v>512</v>
      </c>
      <c r="D287" s="4">
        <v>55</v>
      </c>
      <c r="E287" s="4">
        <v>20</v>
      </c>
      <c r="F287" s="4">
        <v>1100</v>
      </c>
      <c r="H287" s="4" t="str">
        <f>TEXT(B287, "MMMM YYYY")</f>
        <v>December 2025</v>
      </c>
      <c r="I287" s="4">
        <f>D287*E287</f>
        <v>1100</v>
      </c>
      <c r="J287" s="4">
        <f>E287*30</f>
        <v>600</v>
      </c>
      <c r="K287" s="4" t="b">
        <f>IF(F287=I287,TRUE)</f>
        <v>1</v>
      </c>
    </row>
    <row r="288" spans="1:12" ht="22.5" customHeight="1">
      <c r="A288" s="2">
        <v>45996.53069112268</v>
      </c>
      <c r="B288" s="3">
        <v>45995</v>
      </c>
      <c r="C288" s="4" t="s">
        <v>511</v>
      </c>
      <c r="D288" s="4">
        <v>50</v>
      </c>
      <c r="E288" s="4">
        <v>30</v>
      </c>
      <c r="F288" s="4">
        <v>1500</v>
      </c>
      <c r="H288" s="4" t="str">
        <f>TEXT(B288, "MMMM YYYY")</f>
        <v>December 2025</v>
      </c>
      <c r="I288" s="4">
        <f>D288*E288</f>
        <v>1500</v>
      </c>
      <c r="J288" s="4">
        <f>E288*30</f>
        <v>900</v>
      </c>
      <c r="K288" s="4" t="b">
        <f>IF(F288=I288,TRUE)</f>
        <v>1</v>
      </c>
    </row>
    <row r="289" spans="1:12" ht="22.5" customHeight="1">
      <c r="A289" s="2">
        <v>45995.42337167824</v>
      </c>
      <c r="B289" s="3">
        <v>45994</v>
      </c>
      <c r="C289" s="4" t="s">
        <v>590</v>
      </c>
      <c r="D289" s="4">
        <v>50</v>
      </c>
      <c r="E289" s="4">
        <v>1</v>
      </c>
      <c r="F289" s="4">
        <v>50</v>
      </c>
      <c r="H289" s="4" t="str">
        <f>TEXT(B289, "MMMM YYYY")</f>
        <v>December 2025</v>
      </c>
      <c r="I289" s="4">
        <f>D289*E289</f>
        <v>50</v>
      </c>
      <c r="J289" s="4">
        <f>E289*30</f>
        <v>30</v>
      </c>
      <c r="K289" s="4" t="b">
        <f>IF(F289=I289,TRUE)</f>
        <v>1</v>
      </c>
    </row>
    <row r="290" spans="1:12" ht="22.5" customHeight="1">
      <c r="A290" s="2">
        <v>45995.423077083338</v>
      </c>
      <c r="B290" s="3">
        <v>45994</v>
      </c>
      <c r="C290" s="4" t="s">
        <v>591</v>
      </c>
      <c r="D290" s="4">
        <v>45</v>
      </c>
      <c r="E290" s="4">
        <v>10</v>
      </c>
      <c r="F290" s="4">
        <v>450</v>
      </c>
      <c r="H290" s="4" t="str">
        <f>TEXT(B290, "MMMM YYYY")</f>
        <v>December 2025</v>
      </c>
      <c r="I290" s="4">
        <f>D290*E290</f>
        <v>450</v>
      </c>
      <c r="J290" s="4">
        <f>E290*30</f>
        <v>300</v>
      </c>
      <c r="K290" s="4" t="b">
        <f>IF(F290=I290,TRUE)</f>
        <v>1</v>
      </c>
    </row>
    <row r="291" spans="1:12" ht="22.5" customHeight="1">
      <c r="A291" s="2">
        <v>45995.422477349537</v>
      </c>
      <c r="B291" s="3">
        <v>45994</v>
      </c>
      <c r="C291" s="4" t="s">
        <v>591</v>
      </c>
      <c r="D291" s="4">
        <v>40</v>
      </c>
      <c r="E291" s="4">
        <v>10</v>
      </c>
      <c r="F291" s="4">
        <v>400</v>
      </c>
      <c r="H291" s="4" t="str">
        <f>TEXT(B291, "MMMM YYYY")</f>
        <v>December 2025</v>
      </c>
      <c r="I291" s="4">
        <f>D291*E291</f>
        <v>400</v>
      </c>
      <c r="J291" s="4">
        <f>E291*30</f>
        <v>300</v>
      </c>
      <c r="K291" s="4" t="b">
        <f>IF(F291=I291,TRUE)</f>
        <v>1</v>
      </c>
      <c r="L291" s="4">
        <v>21140</v>
      </c>
    </row>
    <row r="292" spans="1:12" ht="22.5" customHeight="1">
      <c r="A292" s="2">
        <v>45994.063029537036</v>
      </c>
      <c r="B292" s="3">
        <v>45993</v>
      </c>
      <c r="C292" s="4" t="s">
        <v>547</v>
      </c>
      <c r="D292" s="4">
        <v>60</v>
      </c>
      <c r="E292" s="4">
        <v>2</v>
      </c>
      <c r="F292" s="4">
        <v>120</v>
      </c>
      <c r="H292" s="4" t="str">
        <f>TEXT(B292, "MMMM YYYY")</f>
        <v>December 2025</v>
      </c>
      <c r="I292" s="4">
        <f>D292*E292</f>
        <v>120</v>
      </c>
      <c r="J292" s="4">
        <f>E292*30</f>
        <v>60</v>
      </c>
      <c r="K292" s="4" t="b">
        <f>IF(F292=I292,TRUE)</f>
        <v>1</v>
      </c>
    </row>
    <row r="293" spans="1:12" ht="22.5" customHeight="1">
      <c r="A293" s="2">
        <v>45994.062776342587</v>
      </c>
      <c r="B293" s="3">
        <v>45993</v>
      </c>
      <c r="C293" s="4" t="s">
        <v>588</v>
      </c>
      <c r="D293" s="4">
        <v>60</v>
      </c>
      <c r="E293" s="4">
        <v>2</v>
      </c>
      <c r="F293" s="4">
        <v>120</v>
      </c>
      <c r="H293" s="4" t="str">
        <f>TEXT(B293, "MMMM YYYY")</f>
        <v>December 2025</v>
      </c>
      <c r="I293" s="4">
        <f>D293*E293</f>
        <v>120</v>
      </c>
      <c r="J293" s="4">
        <f>E293*30</f>
        <v>60</v>
      </c>
      <c r="K293" s="4" t="b">
        <f>IF(F293=I293,TRUE)</f>
        <v>1</v>
      </c>
    </row>
    <row r="294" spans="1:12" ht="22.5" customHeight="1">
      <c r="A294" s="2">
        <v>45994.062598298609</v>
      </c>
      <c r="B294" s="3">
        <v>45993</v>
      </c>
      <c r="C294" s="4" t="s">
        <v>588</v>
      </c>
      <c r="D294" s="4">
        <v>65</v>
      </c>
      <c r="E294" s="4">
        <v>2</v>
      </c>
      <c r="F294" s="4">
        <v>130</v>
      </c>
      <c r="H294" s="4" t="str">
        <f>TEXT(B294, "MMMM YYYY")</f>
        <v>December 2025</v>
      </c>
      <c r="I294" s="4">
        <f>D294*E294</f>
        <v>130</v>
      </c>
      <c r="J294" s="4">
        <f>E294*30</f>
        <v>60</v>
      </c>
      <c r="K294" s="4" t="b">
        <f>IF(F294=I294,TRUE)</f>
        <v>1</v>
      </c>
    </row>
    <row r="295" spans="1:12" ht="22.5" customHeight="1">
      <c r="A295" s="2">
        <v>45994.061488854168</v>
      </c>
      <c r="B295" s="3">
        <v>45993</v>
      </c>
      <c r="C295" s="4" t="s">
        <v>553</v>
      </c>
      <c r="D295" s="4">
        <v>55</v>
      </c>
      <c r="E295" s="4">
        <v>4</v>
      </c>
      <c r="F295" s="4">
        <v>220</v>
      </c>
      <c r="H295" s="4" t="str">
        <f>TEXT(B295, "MMMM YYYY")</f>
        <v>December 2025</v>
      </c>
      <c r="I295" s="4">
        <f>D295*E295</f>
        <v>220</v>
      </c>
      <c r="J295" s="4">
        <f>E295*30</f>
        <v>120</v>
      </c>
      <c r="K295" s="4" t="b">
        <f>IF(F295=I295,TRUE)</f>
        <v>1</v>
      </c>
    </row>
    <row r="296" spans="1:12" ht="22.5" customHeight="1">
      <c r="A296" s="2">
        <v>45994.058198495375</v>
      </c>
      <c r="B296" s="3">
        <v>45993</v>
      </c>
      <c r="C296" s="4" t="s">
        <v>515</v>
      </c>
      <c r="D296" s="4">
        <v>45</v>
      </c>
      <c r="E296" s="4">
        <v>2</v>
      </c>
      <c r="F296" s="4">
        <v>90</v>
      </c>
      <c r="H296" s="4" t="str">
        <f>TEXT(B296, "MMMM YYYY")</f>
        <v>December 2025</v>
      </c>
      <c r="I296" s="4">
        <f>D296*E296</f>
        <v>90</v>
      </c>
      <c r="J296" s="4">
        <f>E296*30</f>
        <v>60</v>
      </c>
      <c r="K296" s="4" t="b">
        <f>IF(F296=I296,TRUE)</f>
        <v>1</v>
      </c>
    </row>
    <row r="297" spans="1:12" ht="22.5" customHeight="1">
      <c r="A297" s="2">
        <v>45994.057970810187</v>
      </c>
      <c r="B297" s="3">
        <v>45993</v>
      </c>
      <c r="C297" s="4" t="s">
        <v>546</v>
      </c>
      <c r="D297" s="4">
        <v>45</v>
      </c>
      <c r="E297" s="4">
        <v>2</v>
      </c>
      <c r="F297" s="4">
        <v>90</v>
      </c>
      <c r="H297" s="4" t="str">
        <f>TEXT(B297, "MMMM YYYY")</f>
        <v>December 2025</v>
      </c>
      <c r="I297" s="4">
        <f>D297*E297</f>
        <v>90</v>
      </c>
      <c r="J297" s="4">
        <f>E297*30</f>
        <v>60</v>
      </c>
      <c r="K297" s="4" t="b">
        <f>IF(F297=I297,TRUE)</f>
        <v>1</v>
      </c>
    </row>
    <row r="298" spans="1:12" ht="22.5" customHeight="1">
      <c r="A298" s="2">
        <v>45994.056495405093</v>
      </c>
      <c r="B298" s="3">
        <v>45993</v>
      </c>
      <c r="C298" s="4" t="s">
        <v>514</v>
      </c>
      <c r="D298" s="4">
        <v>65</v>
      </c>
      <c r="E298" s="4">
        <v>2</v>
      </c>
      <c r="F298" s="4">
        <v>130</v>
      </c>
      <c r="H298" s="4" t="str">
        <f>TEXT(B298, "MMMM YYYY")</f>
        <v>December 2025</v>
      </c>
      <c r="I298" s="4">
        <f>D298*E298</f>
        <v>130</v>
      </c>
      <c r="J298" s="4">
        <f>E298*30</f>
        <v>60</v>
      </c>
      <c r="K298" s="4" t="b">
        <f>IF(F298=I298,TRUE)</f>
        <v>1</v>
      </c>
    </row>
    <row r="299" spans="1:12" ht="22.5" customHeight="1">
      <c r="A299" s="2">
        <v>45994.056098634261</v>
      </c>
      <c r="B299" s="3">
        <v>45993</v>
      </c>
      <c r="C299" s="4" t="s">
        <v>592</v>
      </c>
      <c r="D299" s="4">
        <v>50</v>
      </c>
      <c r="E299" s="4">
        <v>1</v>
      </c>
      <c r="F299" s="4">
        <v>50</v>
      </c>
      <c r="H299" s="4" t="str">
        <f>TEXT(B299, "MMMM YYYY")</f>
        <v>December 2025</v>
      </c>
      <c r="I299" s="4">
        <f>D299*E299</f>
        <v>50</v>
      </c>
      <c r="J299" s="4">
        <f>E299*30</f>
        <v>30</v>
      </c>
      <c r="K299" s="4" t="b">
        <f>IF(F299=I299,TRUE)</f>
        <v>1</v>
      </c>
    </row>
    <row r="300" spans="1:12" ht="22.5" customHeight="1">
      <c r="A300" s="2">
        <v>45994.055925486115</v>
      </c>
      <c r="B300" s="3">
        <v>45993</v>
      </c>
      <c r="C300" s="4" t="s">
        <v>593</v>
      </c>
      <c r="D300" s="4">
        <v>50</v>
      </c>
      <c r="E300" s="4">
        <v>1</v>
      </c>
      <c r="F300" s="4">
        <v>50</v>
      </c>
      <c r="H300" s="4" t="str">
        <f>TEXT(B300, "MMMM YYYY")</f>
        <v>December 2025</v>
      </c>
      <c r="I300" s="4">
        <f>D300*E300</f>
        <v>50</v>
      </c>
      <c r="J300" s="4">
        <f>E300*30</f>
        <v>30</v>
      </c>
      <c r="K300" s="4" t="b">
        <f>IF(F300=I300,TRUE)</f>
        <v>1</v>
      </c>
    </row>
    <row r="301" spans="1:12" ht="22.5" customHeight="1">
      <c r="A301" s="2">
        <v>45994.055572835648</v>
      </c>
      <c r="B301" s="3">
        <v>45993</v>
      </c>
      <c r="C301" s="4" t="s">
        <v>511</v>
      </c>
      <c r="D301" s="4">
        <v>50</v>
      </c>
      <c r="E301" s="4">
        <v>10</v>
      </c>
      <c r="F301" s="4">
        <v>500</v>
      </c>
      <c r="H301" s="4" t="str">
        <f>TEXT(B301, "MMMM YYYY")</f>
        <v>December 2025</v>
      </c>
      <c r="I301" s="4">
        <f>D301*E301</f>
        <v>500</v>
      </c>
      <c r="J301" s="4">
        <f>E301*30</f>
        <v>300</v>
      </c>
      <c r="K301" s="4" t="b">
        <f>IF(F301=I301,TRUE)</f>
        <v>1</v>
      </c>
    </row>
    <row r="302" spans="1:12" ht="22.5" customHeight="1">
      <c r="A302" s="2">
        <v>45994.054576076393</v>
      </c>
      <c r="B302" s="3">
        <v>45993</v>
      </c>
      <c r="C302" s="4" t="s">
        <v>521</v>
      </c>
      <c r="D302" s="4">
        <v>50</v>
      </c>
      <c r="E302" s="4">
        <v>5</v>
      </c>
      <c r="F302" s="4">
        <v>250</v>
      </c>
      <c r="H302" s="4" t="str">
        <f>TEXT(B302, "MMMM YYYY")</f>
        <v>December 2025</v>
      </c>
      <c r="I302" s="4">
        <f>D302*E302</f>
        <v>250</v>
      </c>
      <c r="J302" s="4">
        <f>E302*30</f>
        <v>150</v>
      </c>
      <c r="K302" s="4" t="b">
        <f>IF(F302=I302,TRUE)</f>
        <v>1</v>
      </c>
    </row>
    <row r="303" spans="1:12" ht="22.5" customHeight="1">
      <c r="A303" s="2">
        <v>45994.054156516198</v>
      </c>
      <c r="B303" s="3">
        <v>45993</v>
      </c>
      <c r="C303" s="4" t="s">
        <v>521</v>
      </c>
      <c r="D303" s="4">
        <v>45</v>
      </c>
      <c r="E303" s="4">
        <v>15</v>
      </c>
      <c r="F303" s="4">
        <v>675</v>
      </c>
      <c r="H303" s="4" t="str">
        <f>TEXT(B303, "MMMM YYYY")</f>
        <v>December 2025</v>
      </c>
      <c r="I303" s="4">
        <f>D303*E303</f>
        <v>675</v>
      </c>
      <c r="J303" s="4">
        <f>E303*30</f>
        <v>450</v>
      </c>
      <c r="K303" s="4" t="b">
        <f>IF(F303=I303,TRUE)</f>
        <v>1</v>
      </c>
    </row>
    <row r="304" spans="1:12" ht="22.5" customHeight="1">
      <c r="A304" s="2">
        <v>45993.807169629625</v>
      </c>
      <c r="B304" s="3">
        <v>45993</v>
      </c>
      <c r="C304" s="4" t="s">
        <v>511</v>
      </c>
      <c r="D304" s="4">
        <v>55</v>
      </c>
      <c r="E304" s="4">
        <v>40</v>
      </c>
      <c r="F304" s="4">
        <v>2200</v>
      </c>
      <c r="H304" s="4" t="str">
        <f>TEXT(B304, "MMMM YYYY")</f>
        <v>December 2025</v>
      </c>
      <c r="I304" s="4">
        <f>D304*E304</f>
        <v>2200</v>
      </c>
      <c r="J304" s="4">
        <f>E304*30</f>
        <v>1200</v>
      </c>
      <c r="K304" s="4" t="b">
        <f>IF(F304=I304,TRUE)</f>
        <v>1</v>
      </c>
    </row>
    <row r="305" spans="1:11" ht="22.5" customHeight="1">
      <c r="A305" s="2">
        <v>45993.653426053235</v>
      </c>
      <c r="B305" s="3">
        <v>45993</v>
      </c>
      <c r="C305" s="4" t="s">
        <v>538</v>
      </c>
      <c r="D305" s="4">
        <v>50</v>
      </c>
      <c r="E305" s="4">
        <v>2</v>
      </c>
      <c r="F305" s="4">
        <v>100</v>
      </c>
      <c r="H305" s="4" t="str">
        <f>TEXT(B305, "MMMM YYYY")</f>
        <v>December 2025</v>
      </c>
      <c r="I305" s="4">
        <f>D305*E305</f>
        <v>100</v>
      </c>
      <c r="J305" s="4">
        <f>E305*30</f>
        <v>60</v>
      </c>
      <c r="K305" s="4" t="b">
        <f>IF(F305=I305,TRUE)</f>
        <v>1</v>
      </c>
    </row>
    <row r="306" spans="1:11" ht="22.5" customHeight="1">
      <c r="A306" s="2">
        <v>45993.134676134257</v>
      </c>
      <c r="B306" s="3">
        <v>45992</v>
      </c>
      <c r="C306" s="4" t="s">
        <v>534</v>
      </c>
      <c r="D306" s="4">
        <v>50</v>
      </c>
      <c r="E306" s="4">
        <v>4</v>
      </c>
      <c r="F306" s="4">
        <v>200</v>
      </c>
      <c r="H306" s="4" t="str">
        <f>TEXT(B306, "MMMM YYYY")</f>
        <v>December 2025</v>
      </c>
      <c r="I306" s="4">
        <f>D306*E306</f>
        <v>200</v>
      </c>
      <c r="J306" s="4">
        <f>E306*30</f>
        <v>120</v>
      </c>
      <c r="K306" s="4" t="b">
        <f>IF(F306=I306,TRUE)</f>
        <v>1</v>
      </c>
    </row>
    <row r="307" spans="1:11" ht="22.5" customHeight="1">
      <c r="A307" s="2">
        <v>45993.13447611111</v>
      </c>
      <c r="B307" s="3">
        <v>45992</v>
      </c>
      <c r="C307" s="4" t="s">
        <v>536</v>
      </c>
      <c r="D307" s="4">
        <v>50</v>
      </c>
      <c r="E307" s="4">
        <v>2</v>
      </c>
      <c r="F307" s="4">
        <v>100</v>
      </c>
      <c r="H307" s="4" t="str">
        <f>TEXT(B307, "MMMM YYYY")</f>
        <v>December 2025</v>
      </c>
      <c r="I307" s="4">
        <f>D307*E307</f>
        <v>100</v>
      </c>
      <c r="J307" s="4">
        <f>E307*30</f>
        <v>60</v>
      </c>
      <c r="K307" s="4" t="b">
        <f>IF(F307=I307,TRUE)</f>
        <v>1</v>
      </c>
    </row>
    <row r="308" spans="1:11" ht="22.5" customHeight="1">
      <c r="A308" s="2">
        <v>45992.788724606478</v>
      </c>
      <c r="B308" s="3">
        <v>45992</v>
      </c>
      <c r="C308" s="4" t="s">
        <v>547</v>
      </c>
      <c r="D308" s="4">
        <v>50</v>
      </c>
      <c r="E308" s="4">
        <v>2</v>
      </c>
      <c r="F308" s="4">
        <v>100</v>
      </c>
      <c r="H308" s="4" t="str">
        <f>TEXT(B308, "MMMM YYYY")</f>
        <v>December 2025</v>
      </c>
      <c r="I308" s="4">
        <f>D308*E308</f>
        <v>100</v>
      </c>
      <c r="J308" s="4">
        <f>E308*30</f>
        <v>60</v>
      </c>
      <c r="K308" s="4" t="b">
        <f>IF(F308=I308,TRUE)</f>
        <v>1</v>
      </c>
    </row>
    <row r="309" spans="1:11" ht="22.5" customHeight="1">
      <c r="A309" s="2">
        <v>45991.719060925927</v>
      </c>
      <c r="B309" s="3">
        <v>45991</v>
      </c>
      <c r="C309" s="4" t="s">
        <v>510</v>
      </c>
      <c r="D309" s="4">
        <v>50</v>
      </c>
      <c r="E309" s="4">
        <v>50</v>
      </c>
      <c r="F309" s="4">
        <v>2500</v>
      </c>
      <c r="H309" s="4" t="str">
        <f>TEXT(B309, "MMMM YYYY")</f>
        <v>November 2025</v>
      </c>
      <c r="I309" s="4">
        <f>D309*E309</f>
        <v>2500</v>
      </c>
      <c r="J309" s="4">
        <f>E309*30</f>
        <v>1500</v>
      </c>
      <c r="K309" s="4" t="b">
        <f>IF(F309=I309,TRUE)</f>
        <v>1</v>
      </c>
    </row>
    <row r="310" spans="1:11" ht="22.5" customHeight="1">
      <c r="A310" s="2">
        <v>45991.718253101848</v>
      </c>
      <c r="B310" s="3">
        <v>45991</v>
      </c>
      <c r="C310" s="4" t="s">
        <v>510</v>
      </c>
      <c r="D310" s="4">
        <v>45</v>
      </c>
      <c r="E310" s="4">
        <v>30</v>
      </c>
      <c r="F310" s="4">
        <v>1350</v>
      </c>
      <c r="H310" s="4" t="str">
        <f>TEXT(B310, "MMMM YYYY")</f>
        <v>November 2025</v>
      </c>
      <c r="I310" s="4">
        <f>D310*E310</f>
        <v>1350</v>
      </c>
      <c r="J310" s="4">
        <f>E310*30</f>
        <v>900</v>
      </c>
      <c r="K310" s="4" t="b">
        <f>IF(F310=I310,TRUE)</f>
        <v>1</v>
      </c>
    </row>
    <row r="311" spans="1:11" ht="22.5" customHeight="1">
      <c r="A311" s="2">
        <v>45991.717009641201</v>
      </c>
      <c r="B311" s="3">
        <v>45991</v>
      </c>
      <c r="C311" s="4" t="s">
        <v>576</v>
      </c>
      <c r="D311" s="4">
        <v>0</v>
      </c>
      <c r="E311" s="4">
        <v>2</v>
      </c>
      <c r="F311" s="4">
        <v>0</v>
      </c>
      <c r="H311" s="4" t="str">
        <f>TEXT(B311, "MMMM YYYY")</f>
        <v>November 2025</v>
      </c>
      <c r="I311" s="4">
        <f>D311*E311</f>
        <v>0</v>
      </c>
      <c r="J311" s="4">
        <f>E311*30</f>
        <v>60</v>
      </c>
      <c r="K311" s="4" t="b">
        <f>IF(F311=I311,TRUE)</f>
        <v>1</v>
      </c>
    </row>
    <row r="312" spans="1:11" ht="22.5" customHeight="1">
      <c r="A312" s="2">
        <v>45991.715430312499</v>
      </c>
      <c r="B312" s="3">
        <v>45991</v>
      </c>
      <c r="C312" s="4" t="s">
        <v>309</v>
      </c>
      <c r="D312" s="4">
        <v>40</v>
      </c>
      <c r="E312" s="4">
        <v>2</v>
      </c>
      <c r="F312" s="4">
        <v>80</v>
      </c>
      <c r="H312" s="4" t="str">
        <f>TEXT(B312, "MMMM YYYY")</f>
        <v>November 2025</v>
      </c>
      <c r="I312" s="4">
        <f>D312*E312</f>
        <v>80</v>
      </c>
      <c r="J312" s="4">
        <f>E312*30</f>
        <v>60</v>
      </c>
      <c r="K312" s="4" t="b">
        <f>IF(F312=I312,TRUE)</f>
        <v>1</v>
      </c>
    </row>
    <row r="313" spans="1:11" ht="22.5" customHeight="1">
      <c r="A313" s="2">
        <v>45991.494257708335</v>
      </c>
      <c r="B313" s="3">
        <v>45991</v>
      </c>
      <c r="C313" s="4" t="s">
        <v>522</v>
      </c>
      <c r="D313" s="4">
        <v>60</v>
      </c>
      <c r="E313" s="4">
        <v>2</v>
      </c>
      <c r="F313" s="4">
        <v>120</v>
      </c>
      <c r="H313" s="4" t="str">
        <f>TEXT(B313, "MMMM YYYY")</f>
        <v>November 2025</v>
      </c>
      <c r="I313" s="4">
        <f>D313*E313</f>
        <v>120</v>
      </c>
      <c r="J313" s="4">
        <f>E313*30</f>
        <v>60</v>
      </c>
      <c r="K313" s="4" t="b">
        <f>IF(F313=I313,TRUE)</f>
        <v>1</v>
      </c>
    </row>
    <row r="314" spans="1:11" ht="22.5" customHeight="1">
      <c r="A314" s="2">
        <v>45991.493949282405</v>
      </c>
      <c r="B314" s="3">
        <v>45991</v>
      </c>
      <c r="C314" s="4" t="s">
        <v>502</v>
      </c>
      <c r="D314" s="4">
        <v>65</v>
      </c>
      <c r="E314" s="4">
        <v>2</v>
      </c>
      <c r="F314" s="4">
        <v>130</v>
      </c>
      <c r="H314" s="4" t="str">
        <f>TEXT(B314, "MMMM YYYY")</f>
        <v>November 2025</v>
      </c>
      <c r="I314" s="4">
        <f>D314*E314</f>
        <v>130</v>
      </c>
      <c r="J314" s="4">
        <f>E314*30</f>
        <v>60</v>
      </c>
      <c r="K314" s="4" t="b">
        <f>IF(F314=I314,TRUE)</f>
        <v>1</v>
      </c>
    </row>
    <row r="315" spans="1:11" ht="22.5" customHeight="1">
      <c r="A315" s="2">
        <v>45991.493413217591</v>
      </c>
      <c r="B315" s="3">
        <v>45991</v>
      </c>
      <c r="C315" s="4" t="s">
        <v>527</v>
      </c>
      <c r="D315" s="4">
        <v>55</v>
      </c>
      <c r="E315" s="4">
        <v>10</v>
      </c>
      <c r="F315" s="4">
        <v>550</v>
      </c>
      <c r="H315" s="4" t="str">
        <f>TEXT(B315, "MMMM YYYY")</f>
        <v>November 2025</v>
      </c>
      <c r="I315" s="4">
        <f>D315*E315</f>
        <v>550</v>
      </c>
      <c r="J315" s="4">
        <f>E315*30</f>
        <v>300</v>
      </c>
      <c r="K315" s="4" t="b">
        <f>IF(F315=I315,TRUE)</f>
        <v>1</v>
      </c>
    </row>
    <row r="316" spans="1:11" ht="22.5" customHeight="1">
      <c r="A316" s="2">
        <v>45991.492370543987</v>
      </c>
      <c r="B316" s="3">
        <v>45991</v>
      </c>
      <c r="C316" s="4" t="s">
        <v>512</v>
      </c>
      <c r="D316" s="4">
        <v>60</v>
      </c>
      <c r="E316" s="4">
        <v>5</v>
      </c>
      <c r="F316" s="4">
        <v>300</v>
      </c>
      <c r="H316" s="4" t="str">
        <f>TEXT(B316, "MMMM YYYY")</f>
        <v>November 2025</v>
      </c>
      <c r="I316" s="4">
        <f>D316*E316</f>
        <v>300</v>
      </c>
      <c r="J316" s="4">
        <f>E316*30</f>
        <v>150</v>
      </c>
      <c r="K316" s="4" t="b">
        <f>IF(F316=I316,TRUE)</f>
        <v>1</v>
      </c>
    </row>
    <row r="317" spans="1:11" ht="22.5" customHeight="1">
      <c r="A317" s="2">
        <v>45991.491844664357</v>
      </c>
      <c r="B317" s="3">
        <v>45991</v>
      </c>
      <c r="C317" s="4" t="s">
        <v>512</v>
      </c>
      <c r="D317" s="4">
        <v>55</v>
      </c>
      <c r="E317" s="4">
        <v>20</v>
      </c>
      <c r="F317" s="4">
        <v>1100</v>
      </c>
      <c r="H317" s="4" t="str">
        <f>TEXT(B317, "MMMM YYYY")</f>
        <v>November 2025</v>
      </c>
      <c r="I317" s="4">
        <f>D317*E317</f>
        <v>1100</v>
      </c>
      <c r="J317" s="4">
        <f>E317*30</f>
        <v>600</v>
      </c>
      <c r="K317" s="4" t="b">
        <f>IF(F317=I317,TRUE)</f>
        <v>1</v>
      </c>
    </row>
    <row r="318" spans="1:11" ht="22.5" customHeight="1">
      <c r="A318" s="2">
        <v>45991.714851643519</v>
      </c>
      <c r="B318" s="3">
        <v>45991</v>
      </c>
      <c r="C318" s="4" t="s">
        <v>509</v>
      </c>
      <c r="D318" s="4">
        <v>45</v>
      </c>
      <c r="E318" s="4">
        <v>8</v>
      </c>
      <c r="F318" s="4">
        <v>360</v>
      </c>
      <c r="H318" s="4" t="str">
        <f>TEXT(B318, "MMMM YYYY")</f>
        <v>November 2025</v>
      </c>
      <c r="I318" s="4">
        <f>D318*E318</f>
        <v>360</v>
      </c>
      <c r="J318" s="4">
        <f>E318*30</f>
        <v>240</v>
      </c>
      <c r="K318" s="4" t="b">
        <f>IF(F318=I318,TRUE)</f>
        <v>1</v>
      </c>
    </row>
    <row r="319" spans="1:11" ht="22.5" customHeight="1">
      <c r="A319" s="2">
        <v>45991.475940162039</v>
      </c>
      <c r="B319" s="3">
        <v>45990</v>
      </c>
      <c r="C319" s="4" t="s">
        <v>547</v>
      </c>
      <c r="D319" s="4">
        <v>45</v>
      </c>
      <c r="E319" s="4">
        <v>2</v>
      </c>
      <c r="F319" s="4">
        <v>90</v>
      </c>
      <c r="H319" s="4" t="str">
        <f>TEXT(B319, "MMMM YYYY")</f>
        <v>November 2025</v>
      </c>
      <c r="I319" s="4">
        <f>D319*E319</f>
        <v>90</v>
      </c>
      <c r="J319" s="4">
        <f>E319*30</f>
        <v>60</v>
      </c>
      <c r="K319" s="4" t="b">
        <f>IF(F319=I319,TRUE)</f>
        <v>1</v>
      </c>
    </row>
    <row r="320" spans="1:11" ht="22.5" customHeight="1">
      <c r="A320" s="2">
        <v>45991.47390488426</v>
      </c>
      <c r="B320" s="3">
        <v>45990</v>
      </c>
      <c r="C320" s="4" t="s">
        <v>594</v>
      </c>
      <c r="D320" s="4">
        <v>50</v>
      </c>
      <c r="E320" s="4">
        <v>2</v>
      </c>
      <c r="F320" s="4">
        <v>100</v>
      </c>
      <c r="H320" s="4" t="str">
        <f>TEXT(B320, "MMMM YYYY")</f>
        <v>November 2025</v>
      </c>
      <c r="I320" s="4">
        <f>D320*E320</f>
        <v>100</v>
      </c>
      <c r="J320" s="4">
        <f>E320*30</f>
        <v>60</v>
      </c>
      <c r="K320" s="4" t="b">
        <f>IF(F320=I320,TRUE)</f>
        <v>1</v>
      </c>
    </row>
    <row r="321" spans="1:11" ht="22.5" customHeight="1">
      <c r="A321" s="2">
        <v>45989.359884976853</v>
      </c>
      <c r="B321" s="3">
        <v>45988</v>
      </c>
      <c r="C321" s="4" t="s">
        <v>577</v>
      </c>
      <c r="D321" s="4">
        <v>50</v>
      </c>
      <c r="E321" s="4">
        <v>10</v>
      </c>
      <c r="F321" s="4">
        <v>500</v>
      </c>
      <c r="H321" s="4" t="str">
        <f>TEXT(B321, "MMMM YYYY")</f>
        <v>November 2025</v>
      </c>
      <c r="I321" s="4">
        <f>D321*E321</f>
        <v>500</v>
      </c>
      <c r="J321" s="4">
        <f>E321*30</f>
        <v>300</v>
      </c>
      <c r="K321" s="4" t="b">
        <f>IF(F321=I321,TRUE)</f>
        <v>1</v>
      </c>
    </row>
    <row r="322" spans="1:11" ht="22.5" customHeight="1">
      <c r="A322" s="2">
        <v>45989.330319247689</v>
      </c>
      <c r="B322" s="3">
        <v>45988</v>
      </c>
      <c r="C322" s="4" t="s">
        <v>511</v>
      </c>
      <c r="D322" s="4">
        <v>50</v>
      </c>
      <c r="E322" s="4">
        <v>40</v>
      </c>
      <c r="F322" s="4">
        <v>2000</v>
      </c>
      <c r="H322" s="4" t="str">
        <f>TEXT(B322, "MMMM YYYY")</f>
        <v>November 2025</v>
      </c>
      <c r="I322" s="4">
        <f>D322*E322</f>
        <v>2000</v>
      </c>
      <c r="J322" s="4">
        <f>E322*30</f>
        <v>1200</v>
      </c>
      <c r="K322" s="4" t="b">
        <f>IF(F322=I322,TRUE)</f>
        <v>1</v>
      </c>
    </row>
    <row r="323" spans="1:11" ht="22.5" customHeight="1">
      <c r="A323" s="2">
        <v>45987.483675972224</v>
      </c>
      <c r="B323" s="3">
        <v>45987</v>
      </c>
      <c r="C323" s="4" t="s">
        <v>532</v>
      </c>
      <c r="D323" s="4">
        <v>55</v>
      </c>
      <c r="E323" s="4">
        <v>6</v>
      </c>
      <c r="F323" s="4">
        <v>330</v>
      </c>
      <c r="H323" s="4" t="str">
        <f>TEXT(B323, "MMMM YYYY")</f>
        <v>November 2025</v>
      </c>
      <c r="I323" s="4">
        <f>D323*E323</f>
        <v>330</v>
      </c>
      <c r="J323" s="4">
        <f>E323*30</f>
        <v>180</v>
      </c>
      <c r="K323" s="4" t="b">
        <f>IF(F323=I323,TRUE)</f>
        <v>1</v>
      </c>
    </row>
    <row r="324" spans="1:11" ht="22.5" customHeight="1">
      <c r="A324" s="2">
        <v>45987.484239502315</v>
      </c>
      <c r="B324" s="3">
        <v>45986</v>
      </c>
      <c r="C324" s="4" t="s">
        <v>659</v>
      </c>
      <c r="D324" s="4">
        <v>45</v>
      </c>
      <c r="E324" s="4">
        <v>2</v>
      </c>
      <c r="F324" s="4">
        <v>90</v>
      </c>
      <c r="H324" s="4" t="str">
        <f>TEXT(B324, "MMMM YYYY")</f>
        <v>November 2025</v>
      </c>
      <c r="I324" s="4">
        <f>D324*E324</f>
        <v>90</v>
      </c>
      <c r="J324" s="4">
        <f>E324*30</f>
        <v>60</v>
      </c>
      <c r="K324" s="4" t="b">
        <f>IF(F324=I324,TRUE)</f>
        <v>1</v>
      </c>
    </row>
    <row r="325" spans="1:11" ht="22.5" customHeight="1">
      <c r="A325" s="2">
        <v>45989.073171284719</v>
      </c>
      <c r="B325" s="3">
        <v>45986</v>
      </c>
      <c r="C325" s="4" t="s">
        <v>595</v>
      </c>
      <c r="D325" s="4">
        <v>0</v>
      </c>
      <c r="E325" s="4">
        <v>2</v>
      </c>
      <c r="F325" s="4">
        <v>0</v>
      </c>
      <c r="H325" s="4" t="str">
        <f>TEXT(B325, "MMMM YYYY")</f>
        <v>November 2025</v>
      </c>
      <c r="I325" s="4">
        <f>D325*E325</f>
        <v>0</v>
      </c>
      <c r="J325" s="4">
        <f>E325*30</f>
        <v>60</v>
      </c>
      <c r="K325" s="4" t="b">
        <f>IF(F325=I325,TRUE)</f>
        <v>1</v>
      </c>
    </row>
    <row r="326" spans="1:11" ht="22.5" customHeight="1">
      <c r="A326" s="2">
        <v>45987.4849068287</v>
      </c>
      <c r="B326" s="3">
        <v>45986</v>
      </c>
      <c r="C326" s="4" t="s">
        <v>137</v>
      </c>
      <c r="D326" s="4">
        <v>45</v>
      </c>
      <c r="E326" s="4">
        <v>2</v>
      </c>
      <c r="F326" s="4">
        <v>90</v>
      </c>
      <c r="H326" s="4" t="str">
        <f>TEXT(B326, "MMMM YYYY")</f>
        <v>November 2025</v>
      </c>
      <c r="I326" s="4">
        <f>D326*E326</f>
        <v>90</v>
      </c>
      <c r="J326" s="4">
        <f>E326*30</f>
        <v>60</v>
      </c>
      <c r="K326" s="4" t="b">
        <f>IF(F326=I326,TRUE)</f>
        <v>1</v>
      </c>
    </row>
    <row r="327" spans="1:11" ht="22.5" customHeight="1">
      <c r="A327" s="2">
        <v>45987.059082835651</v>
      </c>
      <c r="B327" s="3">
        <v>45986</v>
      </c>
      <c r="C327" s="4" t="s">
        <v>575</v>
      </c>
      <c r="D327" s="4">
        <v>60</v>
      </c>
      <c r="E327" s="4">
        <v>3</v>
      </c>
      <c r="F327" s="4">
        <v>180</v>
      </c>
      <c r="H327" s="4" t="str">
        <f>TEXT(B327, "MMMM YYYY")</f>
        <v>November 2025</v>
      </c>
      <c r="I327" s="4">
        <f>D327*E327</f>
        <v>180</v>
      </c>
      <c r="J327" s="4">
        <f>E327*30</f>
        <v>90</v>
      </c>
      <c r="K327" s="4" t="b">
        <f>IF(F327=I327,TRUE)</f>
        <v>1</v>
      </c>
    </row>
    <row r="328" spans="1:11" ht="22.5" customHeight="1">
      <c r="A328" s="2">
        <v>45987.058408368059</v>
      </c>
      <c r="B328" s="3">
        <v>45986</v>
      </c>
      <c r="C328" s="4" t="s">
        <v>513</v>
      </c>
      <c r="D328" s="4">
        <v>50</v>
      </c>
      <c r="E328" s="4">
        <v>5</v>
      </c>
      <c r="F328" s="4">
        <v>250</v>
      </c>
      <c r="H328" s="4" t="str">
        <f>TEXT(B328, "MMMM YYYY")</f>
        <v>November 2025</v>
      </c>
      <c r="I328" s="4">
        <f>D328*E328</f>
        <v>250</v>
      </c>
      <c r="J328" s="4">
        <f>E328*30</f>
        <v>150</v>
      </c>
      <c r="K328" s="4" t="b">
        <f>IF(F328=I328,TRUE)</f>
        <v>1</v>
      </c>
    </row>
    <row r="329" spans="1:11" ht="22.5" customHeight="1">
      <c r="A329" s="2">
        <v>45987.057889710646</v>
      </c>
      <c r="B329" s="3">
        <v>45986</v>
      </c>
      <c r="C329" s="4" t="s">
        <v>526</v>
      </c>
      <c r="D329" s="4">
        <v>50</v>
      </c>
      <c r="E329" s="4">
        <v>10</v>
      </c>
      <c r="F329" s="4">
        <v>500</v>
      </c>
      <c r="H329" s="4" t="str">
        <f>TEXT(B329, "MMMM YYYY")</f>
        <v>November 2025</v>
      </c>
      <c r="I329" s="4">
        <f>D329*E329</f>
        <v>500</v>
      </c>
      <c r="J329" s="4">
        <f>E329*30</f>
        <v>300</v>
      </c>
      <c r="K329" s="4" t="b">
        <f>IF(F329=I329,TRUE)</f>
        <v>1</v>
      </c>
    </row>
    <row r="330" spans="1:11" ht="22.5" customHeight="1">
      <c r="A330" s="2">
        <v>45987.057513437496</v>
      </c>
      <c r="B330" s="3">
        <v>45986</v>
      </c>
      <c r="C330" s="4" t="s">
        <v>588</v>
      </c>
      <c r="D330" s="4">
        <v>60</v>
      </c>
      <c r="E330" s="4">
        <v>3</v>
      </c>
      <c r="F330" s="4">
        <v>180</v>
      </c>
      <c r="H330" s="4" t="str">
        <f>TEXT(B330, "MMMM YYYY")</f>
        <v>November 2025</v>
      </c>
      <c r="I330" s="4">
        <f>D330*E330</f>
        <v>180</v>
      </c>
      <c r="J330" s="4">
        <f>E330*30</f>
        <v>90</v>
      </c>
      <c r="K330" s="4" t="b">
        <f>IF(F330=I330,TRUE)</f>
        <v>1</v>
      </c>
    </row>
    <row r="331" spans="1:11" ht="22.5" customHeight="1">
      <c r="A331" s="2">
        <v>45987.057306504634</v>
      </c>
      <c r="B331" s="3">
        <v>45986</v>
      </c>
      <c r="C331" s="4" t="s">
        <v>588</v>
      </c>
      <c r="D331" s="4">
        <v>65</v>
      </c>
      <c r="E331" s="4">
        <v>8</v>
      </c>
      <c r="F331" s="4">
        <v>520</v>
      </c>
      <c r="H331" s="4" t="str">
        <f>TEXT(B331, "MMMM YYYY")</f>
        <v>November 2025</v>
      </c>
      <c r="I331" s="4">
        <f>D331*E331</f>
        <v>520</v>
      </c>
      <c r="J331" s="4">
        <f>E331*30</f>
        <v>240</v>
      </c>
      <c r="K331" s="4" t="b">
        <f>IF(F331=I331,TRUE)</f>
        <v>1</v>
      </c>
    </row>
    <row r="332" spans="1:11" ht="22.5" customHeight="1">
      <c r="A332" s="2">
        <v>45986.630890358792</v>
      </c>
      <c r="B332" s="3">
        <v>45986</v>
      </c>
      <c r="C332" s="4" t="s">
        <v>596</v>
      </c>
      <c r="D332" s="4">
        <v>60</v>
      </c>
      <c r="E332" s="4">
        <v>3</v>
      </c>
      <c r="F332" s="4">
        <v>180</v>
      </c>
      <c r="H332" s="4" t="str">
        <f>TEXT(B332, "MMMM YYYY")</f>
        <v>November 2025</v>
      </c>
      <c r="I332" s="4">
        <f>D332*E332</f>
        <v>180</v>
      </c>
      <c r="J332" s="4">
        <f>E332*30</f>
        <v>90</v>
      </c>
      <c r="K332" s="4" t="b">
        <f>IF(F332=I332,TRUE)</f>
        <v>1</v>
      </c>
    </row>
    <row r="333" spans="1:11" ht="22.5" customHeight="1">
      <c r="A333" s="2">
        <v>45986.337819293985</v>
      </c>
      <c r="B333" s="3">
        <v>45986</v>
      </c>
      <c r="C333" s="4" t="s">
        <v>521</v>
      </c>
      <c r="D333" s="4">
        <v>50</v>
      </c>
      <c r="E333" s="4">
        <v>10</v>
      </c>
      <c r="F333" s="4">
        <v>500</v>
      </c>
      <c r="H333" s="4" t="str">
        <f>TEXT(B333, "MMMM YYYY")</f>
        <v>November 2025</v>
      </c>
      <c r="I333" s="4">
        <f>D333*E333</f>
        <v>500</v>
      </c>
      <c r="J333" s="4">
        <f>E333*30</f>
        <v>300</v>
      </c>
      <c r="K333" s="4" t="b">
        <f>IF(F333=I333,TRUE)</f>
        <v>1</v>
      </c>
    </row>
    <row r="334" spans="1:11" ht="22.5" customHeight="1">
      <c r="A334" s="2">
        <v>45986.337650358793</v>
      </c>
      <c r="B334" s="3">
        <v>45986</v>
      </c>
      <c r="C334" s="4" t="s">
        <v>521</v>
      </c>
      <c r="D334" s="4">
        <v>45</v>
      </c>
      <c r="E334" s="4">
        <v>10</v>
      </c>
      <c r="F334" s="4">
        <v>450</v>
      </c>
      <c r="H334" s="4" t="str">
        <f>TEXT(B334, "MMMM YYYY")</f>
        <v>November 2025</v>
      </c>
      <c r="I334" s="4">
        <f>D334*E334</f>
        <v>450</v>
      </c>
      <c r="J334" s="4">
        <f>E334*30</f>
        <v>300</v>
      </c>
      <c r="K334" s="4" t="b">
        <f>IF(F334=I334,TRUE)</f>
        <v>1</v>
      </c>
    </row>
    <row r="335" spans="1:11" ht="22.5" customHeight="1">
      <c r="A335" s="2">
        <v>45986.33850917824</v>
      </c>
      <c r="B335" s="3">
        <v>45985</v>
      </c>
      <c r="C335" s="4" t="s">
        <v>501</v>
      </c>
      <c r="D335" s="4">
        <v>50</v>
      </c>
      <c r="E335" s="4">
        <v>4</v>
      </c>
      <c r="F335" s="4">
        <v>200</v>
      </c>
      <c r="H335" s="4" t="str">
        <f>TEXT(B335, "MMMM YYYY")</f>
        <v>November 2025</v>
      </c>
      <c r="I335" s="4">
        <f>D335*E335</f>
        <v>200</v>
      </c>
      <c r="J335" s="4">
        <f>E335*30</f>
        <v>120</v>
      </c>
      <c r="K335" s="4" t="b">
        <f>IF(F335=I335,TRUE)</f>
        <v>1</v>
      </c>
    </row>
    <row r="336" spans="1:11" ht="22.5" customHeight="1">
      <c r="A336" s="2">
        <v>45986.337346261571</v>
      </c>
      <c r="B336" s="3">
        <v>45985</v>
      </c>
      <c r="C336" s="4" t="s">
        <v>506</v>
      </c>
      <c r="D336" s="4">
        <v>45</v>
      </c>
      <c r="E336" s="4">
        <v>20</v>
      </c>
      <c r="F336" s="4">
        <v>900</v>
      </c>
      <c r="H336" s="4" t="str">
        <f>TEXT(B336, "MMMM YYYY")</f>
        <v>November 2025</v>
      </c>
      <c r="I336" s="4">
        <f>D336*E336</f>
        <v>900</v>
      </c>
      <c r="J336" s="4">
        <f>E336*30</f>
        <v>600</v>
      </c>
      <c r="K336" s="4" t="b">
        <f>IF(F336=I336,TRUE)</f>
        <v>1</v>
      </c>
    </row>
    <row r="337" spans="1:12" ht="22.5" customHeight="1">
      <c r="A337" s="2">
        <v>45986.336503020837</v>
      </c>
      <c r="B337" s="3">
        <v>45985</v>
      </c>
      <c r="C337" s="4" t="s">
        <v>597</v>
      </c>
      <c r="D337" s="4">
        <v>45</v>
      </c>
      <c r="E337" s="4">
        <v>3</v>
      </c>
      <c r="F337" s="4">
        <v>135</v>
      </c>
      <c r="H337" s="4" t="str">
        <f>TEXT(B337, "MMMM YYYY")</f>
        <v>November 2025</v>
      </c>
      <c r="I337" s="4">
        <f>D337*E337</f>
        <v>135</v>
      </c>
      <c r="J337" s="4">
        <f>E337*30</f>
        <v>90</v>
      </c>
      <c r="K337" s="4" t="b">
        <f>IF(F337=I337,TRUE)</f>
        <v>1</v>
      </c>
    </row>
    <row r="338" spans="1:12" ht="22.5" customHeight="1">
      <c r="A338" s="2">
        <v>45985.12735829861</v>
      </c>
      <c r="B338" s="3">
        <v>45984</v>
      </c>
      <c r="C338" s="4" t="s">
        <v>527</v>
      </c>
      <c r="D338" s="4">
        <v>55</v>
      </c>
      <c r="E338" s="4">
        <v>8</v>
      </c>
      <c r="F338" s="4">
        <v>440</v>
      </c>
      <c r="H338" s="4" t="str">
        <f>TEXT(B338, "MMMM YYYY")</f>
        <v>November 2025</v>
      </c>
      <c r="I338" s="4">
        <f>D338*E338</f>
        <v>440</v>
      </c>
      <c r="J338" s="4">
        <f>E338*30</f>
        <v>240</v>
      </c>
      <c r="K338" s="4" t="b">
        <f>IF(F338=I338,TRUE)</f>
        <v>1</v>
      </c>
    </row>
    <row r="339" spans="1:12" ht="22.5" customHeight="1">
      <c r="A339" s="2">
        <v>45985.12693366898</v>
      </c>
      <c r="B339" s="3">
        <v>45984</v>
      </c>
      <c r="C339" s="4" t="s">
        <v>509</v>
      </c>
      <c r="D339" s="4">
        <v>45</v>
      </c>
      <c r="E339" s="4">
        <v>15</v>
      </c>
      <c r="F339" s="4">
        <v>675</v>
      </c>
      <c r="H339" s="4" t="str">
        <f>TEXT(B339, "MMMM YYYY")</f>
        <v>November 2025</v>
      </c>
      <c r="I339" s="4">
        <f>D339*E339</f>
        <v>675</v>
      </c>
      <c r="J339" s="4">
        <f>E339*30</f>
        <v>450</v>
      </c>
      <c r="K339" s="4" t="b">
        <f>IF(F339=I339,TRUE)</f>
        <v>1</v>
      </c>
    </row>
    <row r="340" spans="1:12" ht="22.5" customHeight="1">
      <c r="A340" s="2">
        <v>45984.341424409722</v>
      </c>
      <c r="B340" s="3">
        <v>45983</v>
      </c>
      <c r="C340" s="4" t="s">
        <v>536</v>
      </c>
      <c r="D340" s="4">
        <v>50</v>
      </c>
      <c r="E340" s="4">
        <v>3</v>
      </c>
      <c r="F340" s="4">
        <v>150</v>
      </c>
      <c r="H340" s="4" t="str">
        <f>TEXT(B340, "MMMM YYYY")</f>
        <v>November 2025</v>
      </c>
      <c r="I340" s="4">
        <f>D340*E340</f>
        <v>150</v>
      </c>
      <c r="J340" s="4">
        <f>E340*30</f>
        <v>90</v>
      </c>
      <c r="K340" s="4" t="b">
        <f>IF(F340=I340,TRUE)</f>
        <v>1</v>
      </c>
    </row>
    <row r="341" spans="1:12" ht="22.5" customHeight="1">
      <c r="A341" s="2">
        <v>45984.341100104168</v>
      </c>
      <c r="B341" s="3">
        <v>45983</v>
      </c>
      <c r="C341" s="4" t="s">
        <v>519</v>
      </c>
      <c r="D341" s="4">
        <v>55</v>
      </c>
      <c r="E341" s="4">
        <v>3</v>
      </c>
      <c r="F341" s="4">
        <v>165</v>
      </c>
      <c r="H341" s="4" t="str">
        <f>TEXT(B341, "MMMM YYYY")</f>
        <v>November 2025</v>
      </c>
      <c r="I341" s="4">
        <f>D341*E341</f>
        <v>165</v>
      </c>
      <c r="J341" s="4">
        <f>E341*30</f>
        <v>90</v>
      </c>
      <c r="K341" s="4" t="b">
        <f>IF(F341=I341,TRUE)</f>
        <v>1</v>
      </c>
    </row>
    <row r="342" spans="1:12" ht="22.5" customHeight="1">
      <c r="A342" s="2">
        <v>45983.248668819448</v>
      </c>
      <c r="B342" s="3">
        <v>45983</v>
      </c>
      <c r="C342" s="4" t="s">
        <v>511</v>
      </c>
      <c r="D342" s="4">
        <v>50</v>
      </c>
      <c r="E342" s="4">
        <v>5</v>
      </c>
      <c r="F342" s="4">
        <v>250</v>
      </c>
      <c r="H342" s="4" t="str">
        <f>TEXT(B342, "MMMM YYYY")</f>
        <v>November 2025</v>
      </c>
      <c r="I342" s="4">
        <f>D342*E342</f>
        <v>250</v>
      </c>
      <c r="J342" s="4">
        <f>E342*30</f>
        <v>150</v>
      </c>
      <c r="K342" s="4" t="b">
        <f>IF(F342=I342,TRUE)</f>
        <v>1</v>
      </c>
      <c r="L342" s="4">
        <v>7190</v>
      </c>
    </row>
    <row r="343" spans="1:12" ht="22.5" customHeight="1">
      <c r="A343" s="2">
        <v>45983.242950520835</v>
      </c>
      <c r="B343" s="3">
        <v>45983</v>
      </c>
      <c r="C343" s="4" t="s">
        <v>511</v>
      </c>
      <c r="D343" s="4">
        <v>55</v>
      </c>
      <c r="E343" s="4">
        <v>20</v>
      </c>
      <c r="F343" s="4">
        <v>1100</v>
      </c>
      <c r="H343" s="4" t="str">
        <f>TEXT(B343, "MMMM YYYY")</f>
        <v>November 2025</v>
      </c>
      <c r="I343" s="4">
        <f>D343*E343</f>
        <v>1100</v>
      </c>
      <c r="J343" s="4">
        <f>E343*30</f>
        <v>600</v>
      </c>
      <c r="K343" s="4" t="b">
        <f>IF(F343=I343,TRUE)</f>
        <v>1</v>
      </c>
    </row>
    <row r="344" spans="1:12" ht="22.5" customHeight="1">
      <c r="A344" s="2">
        <v>45982.312138240741</v>
      </c>
      <c r="B344" s="3">
        <v>45982</v>
      </c>
      <c r="C344" s="4" t="s">
        <v>598</v>
      </c>
      <c r="D344" s="4">
        <v>60</v>
      </c>
      <c r="E344" s="4">
        <v>2</v>
      </c>
      <c r="F344" s="4">
        <v>120</v>
      </c>
      <c r="H344" s="4" t="str">
        <f>TEXT(B344, "MMMM YYYY")</f>
        <v>November 2025</v>
      </c>
      <c r="I344" s="4">
        <f>D344*E344</f>
        <v>120</v>
      </c>
      <c r="J344" s="4">
        <f>E344*30</f>
        <v>60</v>
      </c>
      <c r="K344" s="4" t="b">
        <f>IF(F344=I344,TRUE)</f>
        <v>1</v>
      </c>
    </row>
    <row r="345" spans="1:12" ht="22.5" customHeight="1">
      <c r="A345" s="2">
        <v>45982.311931261575</v>
      </c>
      <c r="B345" s="3">
        <v>45981</v>
      </c>
      <c r="C345" s="4" t="s">
        <v>577</v>
      </c>
      <c r="D345" s="4">
        <v>50</v>
      </c>
      <c r="E345" s="4">
        <v>10</v>
      </c>
      <c r="F345" s="4">
        <v>500</v>
      </c>
      <c r="H345" s="4" t="str">
        <f>TEXT(B345, "MMMM YYYY")</f>
        <v>November 2025</v>
      </c>
      <c r="I345" s="4">
        <f>D345*E345</f>
        <v>500</v>
      </c>
      <c r="J345" s="4">
        <f>E345*30</f>
        <v>300</v>
      </c>
      <c r="K345" s="4" t="b">
        <f>IF(F345=I345,TRUE)</f>
        <v>1</v>
      </c>
    </row>
    <row r="346" spans="1:12" ht="22.5" customHeight="1">
      <c r="A346" s="2">
        <v>45980.671314490741</v>
      </c>
      <c r="B346" s="3">
        <v>45980</v>
      </c>
      <c r="C346" s="4" t="s">
        <v>511</v>
      </c>
      <c r="D346" s="4">
        <v>50</v>
      </c>
      <c r="E346" s="4">
        <v>20</v>
      </c>
      <c r="F346" s="4">
        <v>1000</v>
      </c>
      <c r="H346" s="4" t="str">
        <f>TEXT(B346, "MMMM YYYY")</f>
        <v>November 2025</v>
      </c>
      <c r="I346" s="4">
        <f>D346*E346</f>
        <v>1000</v>
      </c>
      <c r="J346" s="4">
        <f>E346*30</f>
        <v>600</v>
      </c>
      <c r="K346" s="4" t="b">
        <f>IF(F346=I346,TRUE)</f>
        <v>1</v>
      </c>
    </row>
    <row r="347" spans="1:12" ht="22.5" customHeight="1">
      <c r="A347" s="2">
        <v>45980.671100127314</v>
      </c>
      <c r="B347" s="3">
        <v>45980</v>
      </c>
      <c r="C347" s="4" t="s">
        <v>512</v>
      </c>
      <c r="D347" s="4">
        <v>60</v>
      </c>
      <c r="E347" s="4">
        <v>5</v>
      </c>
      <c r="F347" s="4">
        <v>300</v>
      </c>
      <c r="H347" s="4" t="str">
        <f>TEXT(B347, "MMMM YYYY")</f>
        <v>November 2025</v>
      </c>
      <c r="I347" s="4">
        <f>D347*E347</f>
        <v>300</v>
      </c>
      <c r="J347" s="4">
        <f>E347*30</f>
        <v>150</v>
      </c>
      <c r="K347" s="4" t="b">
        <f>IF(F347=I347,TRUE)</f>
        <v>1</v>
      </c>
    </row>
    <row r="348" spans="1:12" ht="22.5" customHeight="1">
      <c r="A348" s="2">
        <v>45980.670824004628</v>
      </c>
      <c r="B348" s="3">
        <v>45980</v>
      </c>
      <c r="C348" s="4" t="s">
        <v>599</v>
      </c>
      <c r="D348" s="4">
        <v>55</v>
      </c>
      <c r="E348" s="4">
        <v>20</v>
      </c>
      <c r="F348" s="4">
        <v>1100</v>
      </c>
      <c r="H348" s="4" t="str">
        <f>TEXT(B348, "MMMM YYYY")</f>
        <v>November 2025</v>
      </c>
      <c r="I348" s="4">
        <f>D348*E348</f>
        <v>1100</v>
      </c>
      <c r="J348" s="4">
        <f>E348*30</f>
        <v>600</v>
      </c>
      <c r="K348" s="4" t="b">
        <f>IF(F348=I348,TRUE)</f>
        <v>1</v>
      </c>
    </row>
    <row r="349" spans="1:12" ht="22.5" customHeight="1">
      <c r="A349" s="2">
        <v>45980.67048630787</v>
      </c>
      <c r="B349" s="3">
        <v>45980</v>
      </c>
      <c r="C349" s="4" t="s">
        <v>512</v>
      </c>
      <c r="D349" s="4">
        <v>50</v>
      </c>
      <c r="E349" s="4">
        <v>10</v>
      </c>
      <c r="F349" s="4">
        <v>500</v>
      </c>
      <c r="H349" s="4" t="str">
        <f>TEXT(B349, "MMMM YYYY")</f>
        <v>November 2025</v>
      </c>
      <c r="I349" s="4">
        <f>D349*E349</f>
        <v>500</v>
      </c>
      <c r="J349" s="4">
        <f>E349*30</f>
        <v>300</v>
      </c>
      <c r="K349" s="4" t="b">
        <f>IF(F349=I349,TRUE)</f>
        <v>1</v>
      </c>
    </row>
    <row r="350" spans="1:12" ht="22.5" customHeight="1">
      <c r="A350" s="2">
        <v>45980.670233773148</v>
      </c>
      <c r="B350" s="3">
        <v>45980</v>
      </c>
      <c r="C350" s="4" t="s">
        <v>519</v>
      </c>
      <c r="D350" s="4">
        <v>55</v>
      </c>
      <c r="E350" s="4">
        <v>4</v>
      </c>
      <c r="F350" s="4">
        <v>220</v>
      </c>
      <c r="H350" s="4" t="str">
        <f>TEXT(B350, "MMMM YYYY")</f>
        <v>November 2025</v>
      </c>
      <c r="I350" s="4">
        <f>D350*E350</f>
        <v>220</v>
      </c>
      <c r="J350" s="4">
        <f>E350*30</f>
        <v>120</v>
      </c>
      <c r="K350" s="4" t="b">
        <f>IF(F350=I350,TRUE)</f>
        <v>1</v>
      </c>
    </row>
    <row r="351" spans="1:12" ht="22.5" customHeight="1">
      <c r="A351" s="2">
        <v>45980.669679247687</v>
      </c>
      <c r="B351" s="3">
        <v>45980</v>
      </c>
      <c r="C351" s="4" t="s">
        <v>547</v>
      </c>
      <c r="D351" s="4">
        <v>50</v>
      </c>
      <c r="E351" s="4">
        <v>2</v>
      </c>
      <c r="F351" s="4">
        <v>100</v>
      </c>
      <c r="H351" s="4" t="str">
        <f>TEXT(B351, "MMMM YYYY")</f>
        <v>November 2025</v>
      </c>
      <c r="I351" s="4">
        <f>D351*E351</f>
        <v>100</v>
      </c>
      <c r="J351" s="4">
        <f>E351*30</f>
        <v>60</v>
      </c>
      <c r="K351" s="4" t="b">
        <f>IF(F351=I351,TRUE)</f>
        <v>1</v>
      </c>
    </row>
    <row r="352" spans="1:12" ht="22.5" customHeight="1">
      <c r="A352" s="2">
        <v>45980.211001180556</v>
      </c>
      <c r="B352" s="3">
        <v>45979</v>
      </c>
      <c r="C352" s="4" t="s">
        <v>547</v>
      </c>
      <c r="D352" s="4">
        <v>50</v>
      </c>
      <c r="E352" s="4">
        <v>4</v>
      </c>
      <c r="F352" s="4">
        <v>200</v>
      </c>
      <c r="H352" s="4" t="str">
        <f>TEXT(B352, "MMMM YYYY")</f>
        <v>November 2025</v>
      </c>
      <c r="I352" s="4">
        <f>D352*E352</f>
        <v>200</v>
      </c>
      <c r="J352" s="4">
        <f>E352*30</f>
        <v>120</v>
      </c>
      <c r="K352" s="4" t="b">
        <f>IF(F352=I352,TRUE)</f>
        <v>1</v>
      </c>
    </row>
    <row r="353" spans="1:12" ht="22.5" customHeight="1">
      <c r="A353" s="2">
        <v>45980.09412115741</v>
      </c>
      <c r="B353" s="3">
        <v>45979</v>
      </c>
      <c r="C353" s="4" t="s">
        <v>600</v>
      </c>
      <c r="D353" s="4">
        <v>60</v>
      </c>
      <c r="E353" s="4">
        <v>5</v>
      </c>
      <c r="F353" s="4">
        <v>300</v>
      </c>
      <c r="H353" s="4" t="str">
        <f>TEXT(B353, "MMMM YYYY")</f>
        <v>November 2025</v>
      </c>
      <c r="I353" s="4">
        <f>D353*E353</f>
        <v>300</v>
      </c>
      <c r="J353" s="4">
        <f>E353*30</f>
        <v>150</v>
      </c>
      <c r="K353" s="4" t="b">
        <f>IF(F353=I353,TRUE)</f>
        <v>1</v>
      </c>
    </row>
    <row r="354" spans="1:12" ht="22.5" customHeight="1">
      <c r="A354" s="2">
        <v>45980.09383189815</v>
      </c>
      <c r="B354" s="3">
        <v>45979</v>
      </c>
      <c r="C354" s="4" t="s">
        <v>538</v>
      </c>
      <c r="D354" s="4">
        <v>50</v>
      </c>
      <c r="E354" s="4">
        <v>4</v>
      </c>
      <c r="F354" s="4">
        <v>200</v>
      </c>
      <c r="H354" s="4" t="str">
        <f>TEXT(B354, "MMMM YYYY")</f>
        <v>November 2025</v>
      </c>
      <c r="I354" s="4">
        <f>D354*E354</f>
        <v>200</v>
      </c>
      <c r="J354" s="4">
        <f>E354*30</f>
        <v>120</v>
      </c>
      <c r="K354" s="4" t="b">
        <f>IF(F354=I354,TRUE)</f>
        <v>1</v>
      </c>
    </row>
    <row r="355" spans="1:12" ht="22.5" customHeight="1">
      <c r="A355" s="2">
        <v>45980.093544733798</v>
      </c>
      <c r="B355" s="3">
        <v>45979</v>
      </c>
      <c r="C355" s="4" t="s">
        <v>110</v>
      </c>
      <c r="D355" s="4">
        <v>45</v>
      </c>
      <c r="E355" s="4">
        <v>10</v>
      </c>
      <c r="F355" s="4">
        <v>450</v>
      </c>
      <c r="H355" s="4" t="str">
        <f>TEXT(B355, "MMMM YYYY")</f>
        <v>November 2025</v>
      </c>
      <c r="I355" s="4">
        <f>D355*E355</f>
        <v>450</v>
      </c>
      <c r="J355" s="4">
        <f>E355*30</f>
        <v>300</v>
      </c>
      <c r="K355" s="4" t="b">
        <f>IF(F355=I355,TRUE)</f>
        <v>1</v>
      </c>
    </row>
    <row r="356" spans="1:12" ht="22.5" customHeight="1">
      <c r="A356" s="2">
        <v>45980.093357858801</v>
      </c>
      <c r="B356" s="3">
        <v>45979</v>
      </c>
      <c r="C356" s="4" t="s">
        <v>601</v>
      </c>
      <c r="D356" s="4">
        <v>45</v>
      </c>
      <c r="E356" s="4">
        <v>10</v>
      </c>
      <c r="F356" s="4">
        <v>450</v>
      </c>
      <c r="H356" s="4" t="str">
        <f>TEXT(B356, "MMMM YYYY")</f>
        <v>November 2025</v>
      </c>
      <c r="I356" s="4">
        <f>D356*E356</f>
        <v>450</v>
      </c>
      <c r="J356" s="4">
        <f>E356*30</f>
        <v>300</v>
      </c>
      <c r="K356" s="4" t="b">
        <f>IF(F356=I356,TRUE)</f>
        <v>1</v>
      </c>
    </row>
    <row r="357" spans="1:12" ht="22.5" customHeight="1">
      <c r="A357" s="2">
        <v>45980.093126886575</v>
      </c>
      <c r="B357" s="3">
        <v>45979</v>
      </c>
      <c r="C357" s="4" t="s">
        <v>601</v>
      </c>
      <c r="D357" s="4">
        <v>40</v>
      </c>
      <c r="E357" s="4">
        <v>10</v>
      </c>
      <c r="F357" s="4">
        <v>400</v>
      </c>
      <c r="H357" s="4" t="str">
        <f>TEXT(B357, "MMMM YYYY")</f>
        <v>November 2025</v>
      </c>
      <c r="I357" s="4">
        <f>D357*E357</f>
        <v>400</v>
      </c>
      <c r="J357" s="4">
        <f>E357*30</f>
        <v>300</v>
      </c>
      <c r="K357" s="4" t="b">
        <f>IF(F357=I357,TRUE)</f>
        <v>1</v>
      </c>
    </row>
    <row r="358" spans="1:12" ht="22.5" customHeight="1">
      <c r="A358" s="2">
        <v>45978.554759282408</v>
      </c>
      <c r="B358" s="3">
        <v>45978</v>
      </c>
      <c r="C358" s="4" t="s">
        <v>507</v>
      </c>
      <c r="D358" s="4">
        <v>53</v>
      </c>
      <c r="E358" s="4">
        <v>7</v>
      </c>
      <c r="F358" s="4">
        <v>371</v>
      </c>
      <c r="H358" s="4" t="str">
        <f>TEXT(B358, "MMMM YYYY")</f>
        <v>November 2025</v>
      </c>
      <c r="I358" s="4">
        <f>D358*E358</f>
        <v>371</v>
      </c>
      <c r="J358" s="4">
        <f>E358*30</f>
        <v>210</v>
      </c>
      <c r="K358" s="4" t="b">
        <f>IF(F358=I358,TRUE)</f>
        <v>1</v>
      </c>
      <c r="L358" s="4">
        <v>6266</v>
      </c>
    </row>
    <row r="359" spans="1:12" ht="22.5" customHeight="1">
      <c r="A359" s="2">
        <v>45978.552874236106</v>
      </c>
      <c r="B359" s="3">
        <v>45978</v>
      </c>
      <c r="C359" s="4" t="s">
        <v>602</v>
      </c>
      <c r="D359" s="4">
        <v>65</v>
      </c>
      <c r="E359" s="4">
        <v>1</v>
      </c>
      <c r="F359" s="4">
        <v>65</v>
      </c>
      <c r="H359" s="4" t="str">
        <f>TEXT(B359, "MMMM YYYY")</f>
        <v>November 2025</v>
      </c>
      <c r="I359" s="4">
        <f>D359*E359</f>
        <v>65</v>
      </c>
      <c r="J359" s="4">
        <f>E359*30</f>
        <v>30</v>
      </c>
      <c r="K359" s="4" t="b">
        <f>IF(F359=I359,TRUE)</f>
        <v>1</v>
      </c>
    </row>
    <row r="360" spans="1:12" ht="22.5" customHeight="1">
      <c r="A360" s="2">
        <v>45978.53364436343</v>
      </c>
      <c r="B360" s="3">
        <v>45977</v>
      </c>
      <c r="C360" s="4" t="s">
        <v>137</v>
      </c>
      <c r="D360" s="4">
        <v>45</v>
      </c>
      <c r="E360" s="4">
        <v>10</v>
      </c>
      <c r="F360" s="4">
        <v>450</v>
      </c>
      <c r="H360" s="4" t="str">
        <f>TEXT(B360, "MMMM YYYY")</f>
        <v>November 2025</v>
      </c>
      <c r="I360" s="4">
        <f>D360*E360</f>
        <v>450</v>
      </c>
      <c r="J360" s="4">
        <f>E360*30</f>
        <v>300</v>
      </c>
      <c r="K360" s="4" t="b">
        <f>IF(F360=I360,TRUE)</f>
        <v>1</v>
      </c>
    </row>
    <row r="361" spans="1:12" ht="22.5" customHeight="1">
      <c r="A361" s="2">
        <v>45978.533084027775</v>
      </c>
      <c r="B361" s="3">
        <v>45977</v>
      </c>
      <c r="C361" s="4" t="s">
        <v>510</v>
      </c>
      <c r="D361" s="4">
        <v>55</v>
      </c>
      <c r="E361" s="4">
        <v>5</v>
      </c>
      <c r="F361" s="4">
        <v>275</v>
      </c>
      <c r="H361" s="4" t="str">
        <f>TEXT(B361, "MMMM YYYY")</f>
        <v>November 2025</v>
      </c>
      <c r="I361" s="4">
        <f>D361*E361</f>
        <v>275</v>
      </c>
      <c r="J361" s="4">
        <f>E361*30</f>
        <v>150</v>
      </c>
      <c r="K361" s="4" t="b">
        <f>IF(F361=I361,TRUE)</f>
        <v>1</v>
      </c>
    </row>
    <row r="362" spans="1:12" ht="22.5" customHeight="1">
      <c r="A362" s="2">
        <v>45978.531763715277</v>
      </c>
      <c r="B362" s="3">
        <v>45977</v>
      </c>
      <c r="C362" s="4" t="s">
        <v>510</v>
      </c>
      <c r="D362" s="4">
        <v>50</v>
      </c>
      <c r="E362" s="4">
        <v>40</v>
      </c>
      <c r="F362" s="4">
        <v>2000</v>
      </c>
      <c r="H362" s="4" t="str">
        <f>TEXT(B362, "MMMM YYYY")</f>
        <v>November 2025</v>
      </c>
      <c r="I362" s="4">
        <f>D362*E362</f>
        <v>2000</v>
      </c>
      <c r="J362" s="4">
        <f>E362*30</f>
        <v>1200</v>
      </c>
      <c r="K362" s="4" t="b">
        <f>IF(F362=I362,TRUE)</f>
        <v>1</v>
      </c>
    </row>
    <row r="363" spans="1:12" ht="22.5" customHeight="1">
      <c r="A363" s="2">
        <v>45978.53154708333</v>
      </c>
      <c r="B363" s="3">
        <v>45977</v>
      </c>
      <c r="C363" s="4" t="s">
        <v>510</v>
      </c>
      <c r="D363" s="4">
        <v>45</v>
      </c>
      <c r="E363" s="4">
        <v>15</v>
      </c>
      <c r="F363" s="4">
        <v>675</v>
      </c>
      <c r="H363" s="4" t="str">
        <f>TEXT(B363, "MMMM YYYY")</f>
        <v>November 2025</v>
      </c>
      <c r="I363" s="4">
        <f>D363*E363</f>
        <v>675</v>
      </c>
      <c r="J363" s="4">
        <f>E363*30</f>
        <v>450</v>
      </c>
      <c r="K363" s="4" t="b">
        <f>IF(F363=I363,TRUE)</f>
        <v>1</v>
      </c>
    </row>
    <row r="364" spans="1:12" ht="22.5" customHeight="1">
      <c r="A364" s="2">
        <v>45978.530543449073</v>
      </c>
      <c r="B364" s="3">
        <v>45977</v>
      </c>
      <c r="C364" s="4" t="s">
        <v>509</v>
      </c>
      <c r="D364" s="4">
        <v>45</v>
      </c>
      <c r="E364" s="4">
        <v>12</v>
      </c>
      <c r="F364" s="4">
        <v>540</v>
      </c>
      <c r="H364" s="4" t="str">
        <f>TEXT(B364, "MMMM YYYY")</f>
        <v>November 2025</v>
      </c>
      <c r="I364" s="4">
        <f>D364*E364</f>
        <v>540</v>
      </c>
      <c r="J364" s="4">
        <f>E364*30</f>
        <v>360</v>
      </c>
      <c r="K364" s="4" t="b">
        <f>IF(F364=I364,TRUE)</f>
        <v>1</v>
      </c>
    </row>
    <row r="365" spans="1:12" ht="22.5" customHeight="1">
      <c r="A365" s="2">
        <v>45978.529316886576</v>
      </c>
      <c r="B365" s="3">
        <v>45977</v>
      </c>
      <c r="C365" s="4" t="s">
        <v>581</v>
      </c>
      <c r="D365" s="4">
        <v>50</v>
      </c>
      <c r="E365" s="4">
        <v>2</v>
      </c>
      <c r="F365" s="4">
        <v>100</v>
      </c>
      <c r="H365" s="4" t="str">
        <f>TEXT(B365, "MMMM YYYY")</f>
        <v>November 2025</v>
      </c>
      <c r="I365" s="4">
        <f>D365*E365</f>
        <v>100</v>
      </c>
      <c r="J365" s="4">
        <f>E365*30</f>
        <v>60</v>
      </c>
      <c r="K365" s="4" t="b">
        <f>IF(F365=I365,TRUE)</f>
        <v>1</v>
      </c>
    </row>
    <row r="366" spans="1:12" ht="22.5" customHeight="1">
      <c r="A366" s="2">
        <v>45978.528755046296</v>
      </c>
      <c r="B366" s="3">
        <v>45977</v>
      </c>
      <c r="C366" s="4" t="s">
        <v>512</v>
      </c>
      <c r="D366" s="4">
        <v>55</v>
      </c>
      <c r="E366" s="4">
        <v>20</v>
      </c>
      <c r="F366" s="4">
        <v>1100</v>
      </c>
      <c r="H366" s="4" t="str">
        <f>TEXT(B366, "MMMM YYYY")</f>
        <v>November 2025</v>
      </c>
      <c r="I366" s="4">
        <f>D366*E366</f>
        <v>1100</v>
      </c>
      <c r="J366" s="4">
        <f>E366*30</f>
        <v>600</v>
      </c>
      <c r="K366" s="4" t="b">
        <f>IF(F366=I366,TRUE)</f>
        <v>1</v>
      </c>
    </row>
    <row r="367" spans="1:12" ht="22.5" customHeight="1">
      <c r="A367" s="2">
        <v>45977.224556851856</v>
      </c>
      <c r="B367" s="3">
        <v>45977</v>
      </c>
      <c r="C367" s="4" t="s">
        <v>603</v>
      </c>
      <c r="D367" s="4">
        <v>45</v>
      </c>
      <c r="E367" s="4">
        <v>2</v>
      </c>
      <c r="F367" s="4">
        <v>90</v>
      </c>
      <c r="H367" s="4" t="str">
        <f>TEXT(B367, "MMMM YYYY")</f>
        <v>November 2025</v>
      </c>
      <c r="I367" s="4">
        <f>D367*E367</f>
        <v>90</v>
      </c>
      <c r="J367" s="4">
        <f>E367*30</f>
        <v>60</v>
      </c>
      <c r="K367" s="4" t="b">
        <f>IF(F367=I367,TRUE)</f>
        <v>1</v>
      </c>
    </row>
    <row r="368" spans="1:12" ht="22.5" customHeight="1">
      <c r="A368" s="2">
        <v>45977.217905520833</v>
      </c>
      <c r="B368" s="3">
        <v>45977</v>
      </c>
      <c r="C368" s="4" t="s">
        <v>536</v>
      </c>
      <c r="D368" s="4">
        <v>50</v>
      </c>
      <c r="E368" s="4">
        <v>2</v>
      </c>
      <c r="F368" s="4">
        <v>100</v>
      </c>
      <c r="H368" s="4" t="str">
        <f>TEXT(B368, "MMMM YYYY")</f>
        <v>November 2025</v>
      </c>
      <c r="I368" s="4">
        <f>D368*E368</f>
        <v>100</v>
      </c>
      <c r="J368" s="4">
        <f>E368*30</f>
        <v>60</v>
      </c>
      <c r="K368" s="4" t="b">
        <f>IF(F368=I368,TRUE)</f>
        <v>1</v>
      </c>
    </row>
    <row r="369" spans="1:12" ht="22.5" customHeight="1">
      <c r="A369" s="2">
        <v>45979.298659884254</v>
      </c>
      <c r="B369" s="3">
        <v>45977</v>
      </c>
      <c r="C369" s="4" t="s">
        <v>773</v>
      </c>
      <c r="D369" s="4">
        <v>50</v>
      </c>
      <c r="E369" s="4">
        <v>10</v>
      </c>
      <c r="F369" s="4">
        <v>500</v>
      </c>
      <c r="H369" s="4" t="str">
        <f>TEXT(B369, "MMMM YYYY")</f>
        <v>November 2025</v>
      </c>
      <c r="I369" s="4">
        <f>D369*E369</f>
        <v>500</v>
      </c>
      <c r="J369" s="4">
        <f>E369*30</f>
        <v>300</v>
      </c>
      <c r="K369" s="4" t="b">
        <f>IF(F369=I369,TRUE)</f>
        <v>1</v>
      </c>
    </row>
    <row r="370" spans="1:12" ht="22.5" customHeight="1">
      <c r="A370" s="2">
        <v>45975.559612002311</v>
      </c>
      <c r="B370" s="3">
        <v>45975</v>
      </c>
      <c r="C370" s="4" t="s">
        <v>538</v>
      </c>
      <c r="D370" s="4">
        <v>50</v>
      </c>
      <c r="E370" s="4">
        <v>4</v>
      </c>
      <c r="F370" s="4">
        <v>200</v>
      </c>
      <c r="H370" s="4" t="str">
        <f>TEXT(B370, "MMMM YYYY")</f>
        <v>November 2025</v>
      </c>
      <c r="I370" s="4">
        <f>D370*E370</f>
        <v>200</v>
      </c>
      <c r="J370" s="4">
        <f>E370*30</f>
        <v>120</v>
      </c>
      <c r="K370" s="4" t="b">
        <f>IF(F370=I370,TRUE)</f>
        <v>1</v>
      </c>
      <c r="L370" s="4">
        <v>10550</v>
      </c>
    </row>
    <row r="371" spans="1:12" ht="22.5" customHeight="1">
      <c r="A371" s="2">
        <v>45975.559282685186</v>
      </c>
      <c r="B371" s="3">
        <v>45975</v>
      </c>
      <c r="C371" s="4" t="s">
        <v>538</v>
      </c>
      <c r="D371" s="4">
        <v>65</v>
      </c>
      <c r="E371" s="4">
        <v>2</v>
      </c>
      <c r="F371" s="4">
        <v>130</v>
      </c>
      <c r="H371" s="4" t="str">
        <f>TEXT(B371, "MMMM YYYY")</f>
        <v>November 2025</v>
      </c>
      <c r="I371" s="4">
        <f>D371*E371</f>
        <v>130</v>
      </c>
      <c r="J371" s="4">
        <f>E371*30</f>
        <v>60</v>
      </c>
      <c r="K371" s="4" t="b">
        <f>IF(F371=I371,TRUE)</f>
        <v>1</v>
      </c>
    </row>
    <row r="372" spans="1:12" ht="22.5" customHeight="1">
      <c r="A372" s="2">
        <v>45975.558041354168</v>
      </c>
      <c r="B372" s="3">
        <v>45975</v>
      </c>
      <c r="C372" s="4" t="s">
        <v>137</v>
      </c>
      <c r="D372" s="4">
        <v>50</v>
      </c>
      <c r="E372" s="4">
        <v>1</v>
      </c>
      <c r="F372" s="4">
        <v>50</v>
      </c>
      <c r="H372" s="4" t="str">
        <f>TEXT(B372, "MMMM YYYY")</f>
        <v>November 2025</v>
      </c>
      <c r="I372" s="4">
        <f>D372*E372</f>
        <v>50</v>
      </c>
      <c r="J372" s="4">
        <f>E372*30</f>
        <v>30</v>
      </c>
      <c r="K372" s="4" t="b">
        <f>IF(F372=I372,TRUE)</f>
        <v>1</v>
      </c>
    </row>
    <row r="373" spans="1:12" ht="22.5" customHeight="1">
      <c r="A373" s="2">
        <v>45975.557704236111</v>
      </c>
      <c r="B373" s="3">
        <v>45975</v>
      </c>
      <c r="C373" s="4" t="s">
        <v>519</v>
      </c>
      <c r="D373" s="4">
        <v>55</v>
      </c>
      <c r="E373" s="4">
        <v>3</v>
      </c>
      <c r="F373" s="4">
        <v>165</v>
      </c>
      <c r="H373" s="4" t="str">
        <f>TEXT(B373, "MMMM YYYY")</f>
        <v>November 2025</v>
      </c>
      <c r="I373" s="4">
        <f>D373*E373</f>
        <v>165</v>
      </c>
      <c r="J373" s="4">
        <f>E373*30</f>
        <v>90</v>
      </c>
      <c r="K373" s="4" t="b">
        <f>IF(F373=I373,TRUE)</f>
        <v>1</v>
      </c>
    </row>
    <row r="374" spans="1:12" ht="22.5" customHeight="1">
      <c r="A374" s="2">
        <v>45975.557330347219</v>
      </c>
      <c r="B374" s="3">
        <v>45975</v>
      </c>
      <c r="C374" s="4" t="s">
        <v>549</v>
      </c>
      <c r="D374" s="4">
        <v>50</v>
      </c>
      <c r="E374" s="4">
        <v>1</v>
      </c>
      <c r="F374" s="4">
        <v>50</v>
      </c>
      <c r="H374" s="4" t="str">
        <f>TEXT(B374, "MMMM YYYY")</f>
        <v>November 2025</v>
      </c>
      <c r="I374" s="4">
        <f>D374*E374</f>
        <v>50</v>
      </c>
      <c r="J374" s="4">
        <f>E374*30</f>
        <v>30</v>
      </c>
      <c r="K374" s="4" t="b">
        <f>IF(F374=I374,TRUE)</f>
        <v>1</v>
      </c>
    </row>
    <row r="375" spans="1:12" ht="22.5" customHeight="1">
      <c r="A375" s="2">
        <v>45974.697956180557</v>
      </c>
      <c r="B375" s="3">
        <v>45974</v>
      </c>
      <c r="C375" s="4" t="s">
        <v>554</v>
      </c>
      <c r="D375" s="4">
        <v>50</v>
      </c>
      <c r="E375" s="4">
        <v>10</v>
      </c>
      <c r="F375" s="4">
        <v>500</v>
      </c>
      <c r="H375" s="4" t="str">
        <f>TEXT(B375, "MMMM YYYY")</f>
        <v>November 2025</v>
      </c>
      <c r="I375" s="4">
        <f>D375*E375</f>
        <v>500</v>
      </c>
      <c r="J375" s="4">
        <f>E375*30</f>
        <v>300</v>
      </c>
      <c r="K375" s="4" t="b">
        <f>IF(F375=I375,TRUE)</f>
        <v>1</v>
      </c>
    </row>
    <row r="376" spans="1:12" ht="22.5" customHeight="1">
      <c r="A376" s="2">
        <v>45974.697054444448</v>
      </c>
      <c r="B376" s="3">
        <v>45974</v>
      </c>
      <c r="C376" s="4" t="s">
        <v>604</v>
      </c>
      <c r="D376" s="4">
        <v>50</v>
      </c>
      <c r="E376" s="4">
        <v>2</v>
      </c>
      <c r="F376" s="4">
        <v>100</v>
      </c>
      <c r="H376" s="4" t="str">
        <f>TEXT(B376, "MMMM YYYY")</f>
        <v>November 2025</v>
      </c>
      <c r="I376" s="4">
        <f>D376*E376</f>
        <v>100</v>
      </c>
      <c r="J376" s="4">
        <f>E376*30</f>
        <v>60</v>
      </c>
      <c r="K376" s="4" t="b">
        <f>IF(F376=I376,TRUE)</f>
        <v>1</v>
      </c>
    </row>
    <row r="377" spans="1:12" ht="22.5" customHeight="1">
      <c r="A377" s="2">
        <v>45974.696143530091</v>
      </c>
      <c r="B377" s="3">
        <v>45974</v>
      </c>
      <c r="C377" s="4" t="s">
        <v>527</v>
      </c>
      <c r="D377" s="4">
        <v>55</v>
      </c>
      <c r="E377" s="4">
        <v>10</v>
      </c>
      <c r="F377" s="4">
        <v>550</v>
      </c>
      <c r="H377" s="4" t="str">
        <f>TEXT(B377, "MMMM YYYY")</f>
        <v>November 2025</v>
      </c>
      <c r="I377" s="4">
        <f>D377*E377</f>
        <v>550</v>
      </c>
      <c r="J377" s="4">
        <f>E377*30</f>
        <v>300</v>
      </c>
      <c r="K377" s="4" t="b">
        <f>IF(F377=I377,TRUE)</f>
        <v>1</v>
      </c>
    </row>
    <row r="378" spans="1:12" ht="22.5" customHeight="1">
      <c r="A378" s="2">
        <v>45974.629253842591</v>
      </c>
      <c r="B378" s="3">
        <v>45974</v>
      </c>
      <c r="C378" s="4" t="s">
        <v>514</v>
      </c>
      <c r="D378" s="4">
        <v>65</v>
      </c>
      <c r="E378" s="4">
        <v>2</v>
      </c>
      <c r="F378" s="4">
        <v>130</v>
      </c>
      <c r="H378" s="4" t="str">
        <f>TEXT(B378, "MMMM YYYY")</f>
        <v>November 2025</v>
      </c>
      <c r="I378" s="4">
        <f>D378*E378</f>
        <v>130</v>
      </c>
      <c r="J378" s="4">
        <f>E378*30</f>
        <v>60</v>
      </c>
      <c r="K378" s="4" t="b">
        <f>IF(F378=I378,TRUE)</f>
        <v>1</v>
      </c>
    </row>
    <row r="379" spans="1:12" ht="22.5" customHeight="1">
      <c r="A379" s="2">
        <v>45974.2645343287</v>
      </c>
      <c r="B379" s="3">
        <v>45974</v>
      </c>
      <c r="C379" s="4" t="s">
        <v>605</v>
      </c>
      <c r="D379" s="4">
        <v>45</v>
      </c>
      <c r="E379" s="4">
        <v>20</v>
      </c>
      <c r="F379" s="4">
        <v>900</v>
      </c>
      <c r="H379" s="4" t="str">
        <f>TEXT(B379, "MMMM YYYY")</f>
        <v>November 2025</v>
      </c>
      <c r="I379" s="4">
        <f>D379*E379</f>
        <v>900</v>
      </c>
      <c r="J379" s="4">
        <f>E379*30</f>
        <v>600</v>
      </c>
      <c r="K379" s="4" t="b">
        <f>IF(F379=I379,TRUE)</f>
        <v>1</v>
      </c>
    </row>
    <row r="380" spans="1:12" ht="22.5" customHeight="1">
      <c r="A380" s="2">
        <v>45974.264030324077</v>
      </c>
      <c r="B380" s="3">
        <v>45974</v>
      </c>
      <c r="C380" s="4" t="s">
        <v>606</v>
      </c>
      <c r="D380" s="4">
        <v>40</v>
      </c>
      <c r="E380" s="4">
        <v>50</v>
      </c>
      <c r="F380" s="4">
        <v>2000</v>
      </c>
      <c r="H380" s="4" t="str">
        <f>TEXT(B380, "MMMM YYYY")</f>
        <v>November 2025</v>
      </c>
      <c r="I380" s="4">
        <f>D380*E380</f>
        <v>2000</v>
      </c>
      <c r="J380" s="4">
        <f>E380*30</f>
        <v>1500</v>
      </c>
      <c r="K380" s="4" t="b">
        <f>IF(F380=I380,TRUE)</f>
        <v>1</v>
      </c>
    </row>
    <row r="381" spans="1:12" ht="22.5" customHeight="1">
      <c r="A381" s="2">
        <v>45974.245177847217</v>
      </c>
      <c r="B381" s="3">
        <v>45974</v>
      </c>
      <c r="C381" s="4" t="s">
        <v>89</v>
      </c>
      <c r="D381" s="4">
        <v>45</v>
      </c>
      <c r="E381" s="4">
        <v>2</v>
      </c>
      <c r="F381" s="4">
        <v>90</v>
      </c>
      <c r="H381" s="4" t="str">
        <f>TEXT(B381, "MMMM YYYY")</f>
        <v>November 2025</v>
      </c>
      <c r="I381" s="4">
        <f>D381*E381</f>
        <v>90</v>
      </c>
      <c r="J381" s="4">
        <f>E381*30</f>
        <v>60</v>
      </c>
      <c r="K381" s="4" t="b">
        <f>IF(F381=I381,TRUE)</f>
        <v>1</v>
      </c>
    </row>
    <row r="382" spans="1:12" ht="22.5" customHeight="1">
      <c r="A382" s="2">
        <v>45974.244236458333</v>
      </c>
      <c r="B382" s="3">
        <v>45974</v>
      </c>
      <c r="C382" s="4" t="s">
        <v>589</v>
      </c>
      <c r="D382" s="4">
        <v>65</v>
      </c>
      <c r="E382" s="4">
        <v>1</v>
      </c>
      <c r="F382" s="4">
        <v>65</v>
      </c>
      <c r="H382" s="4" t="str">
        <f>TEXT(B382, "MMMM YYYY")</f>
        <v>November 2025</v>
      </c>
      <c r="I382" s="4">
        <f>D382*E382</f>
        <v>65</v>
      </c>
      <c r="J382" s="4">
        <f>E382*30</f>
        <v>30</v>
      </c>
      <c r="K382" s="4" t="b">
        <f>IF(F382=I382,TRUE)</f>
        <v>1</v>
      </c>
    </row>
    <row r="383" spans="1:12" ht="22.5" customHeight="1">
      <c r="A383" s="2">
        <v>45973.773820208335</v>
      </c>
      <c r="B383" s="3">
        <v>45973</v>
      </c>
      <c r="C383" s="4" t="s">
        <v>577</v>
      </c>
      <c r="D383" s="4">
        <v>50</v>
      </c>
      <c r="E383" s="4">
        <v>10</v>
      </c>
      <c r="F383" s="4">
        <v>500</v>
      </c>
      <c r="H383" s="4" t="str">
        <f>TEXT(B383, "MMMM YYYY")</f>
        <v>November 2025</v>
      </c>
      <c r="I383" s="4">
        <f>D383*E383</f>
        <v>500</v>
      </c>
      <c r="J383" s="4">
        <f>E383*30</f>
        <v>300</v>
      </c>
      <c r="K383" s="4" t="b">
        <f>IF(F383=I383,TRUE)</f>
        <v>1</v>
      </c>
    </row>
    <row r="384" spans="1:12" ht="22.5" customHeight="1">
      <c r="A384" s="2">
        <v>45973.626225925924</v>
      </c>
      <c r="B384" s="3">
        <v>45973</v>
      </c>
      <c r="C384" s="4" t="s">
        <v>589</v>
      </c>
      <c r="D384" s="4">
        <v>60</v>
      </c>
      <c r="E384" s="4">
        <v>1</v>
      </c>
      <c r="F384" s="4">
        <v>60</v>
      </c>
      <c r="H384" s="4" t="str">
        <f>TEXT(B384, "MMMM YYYY")</f>
        <v>November 2025</v>
      </c>
      <c r="I384" s="4">
        <f>D384*E384</f>
        <v>60</v>
      </c>
      <c r="J384" s="4">
        <f>E384*30</f>
        <v>30</v>
      </c>
      <c r="K384" s="4" t="b">
        <f>IF(F384=I384,TRUE)</f>
        <v>1</v>
      </c>
    </row>
    <row r="385" spans="1:11" ht="22.5" customHeight="1">
      <c r="A385" s="2">
        <v>45973.625815590276</v>
      </c>
      <c r="B385" s="3">
        <v>45973</v>
      </c>
      <c r="C385" s="4" t="s">
        <v>501</v>
      </c>
      <c r="D385" s="4">
        <v>55</v>
      </c>
      <c r="E385" s="4">
        <v>2</v>
      </c>
      <c r="F385" s="4">
        <v>110</v>
      </c>
      <c r="H385" s="4" t="str">
        <f>TEXT(B385, "MMMM YYYY")</f>
        <v>November 2025</v>
      </c>
      <c r="I385" s="4">
        <f>D385*E385</f>
        <v>110</v>
      </c>
      <c r="J385" s="4">
        <f>E385*30</f>
        <v>60</v>
      </c>
      <c r="K385" s="4" t="b">
        <f>IF(F385=I385,TRUE)</f>
        <v>1</v>
      </c>
    </row>
    <row r="386" spans="1:11" ht="22.5" customHeight="1">
      <c r="A386" s="2">
        <v>45973.292399097219</v>
      </c>
      <c r="B386" s="3">
        <v>45973</v>
      </c>
      <c r="C386" s="4" t="s">
        <v>501</v>
      </c>
      <c r="D386" s="4">
        <v>55</v>
      </c>
      <c r="E386" s="4">
        <v>1</v>
      </c>
      <c r="F386" s="4">
        <v>55</v>
      </c>
      <c r="H386" s="4" t="str">
        <f>TEXT(B386, "MMMM YYYY")</f>
        <v>November 2025</v>
      </c>
      <c r="I386" s="4">
        <f>D386*E386</f>
        <v>55</v>
      </c>
      <c r="J386" s="4">
        <f>E386*30</f>
        <v>30</v>
      </c>
      <c r="K386" s="4" t="b">
        <f>IF(F386=I386,TRUE)</f>
        <v>1</v>
      </c>
    </row>
    <row r="387" spans="1:11" ht="22.5" customHeight="1">
      <c r="A387" s="2">
        <v>45973.292216284724</v>
      </c>
      <c r="B387" s="3">
        <v>45973</v>
      </c>
      <c r="C387" s="4" t="s">
        <v>527</v>
      </c>
      <c r="D387" s="4">
        <v>50</v>
      </c>
      <c r="E387" s="4">
        <v>3</v>
      </c>
      <c r="F387" s="4">
        <v>150</v>
      </c>
      <c r="H387" s="4" t="str">
        <f>TEXT(B387, "MMMM YYYY")</f>
        <v>November 2025</v>
      </c>
      <c r="I387" s="4">
        <f>D387*E387</f>
        <v>150</v>
      </c>
      <c r="J387" s="4">
        <f>E387*30</f>
        <v>90</v>
      </c>
      <c r="K387" s="4" t="b">
        <f>IF(F387=I387,TRUE)</f>
        <v>1</v>
      </c>
    </row>
    <row r="388" spans="1:11" ht="22.5" customHeight="1">
      <c r="A388" s="2">
        <v>45973.095347592593</v>
      </c>
      <c r="B388" s="3">
        <v>45972</v>
      </c>
      <c r="C388" s="4" t="s">
        <v>526</v>
      </c>
      <c r="D388" s="4">
        <v>50</v>
      </c>
      <c r="E388" s="4">
        <v>10</v>
      </c>
      <c r="F388" s="4">
        <v>500</v>
      </c>
      <c r="H388" s="4" t="str">
        <f>TEXT(B388, "MMMM YYYY")</f>
        <v>November 2025</v>
      </c>
      <c r="I388" s="4">
        <f>D388*E388</f>
        <v>500</v>
      </c>
      <c r="J388" s="4">
        <f>E388*30</f>
        <v>300</v>
      </c>
      <c r="K388" s="4" t="b">
        <f>IF(F388=I388,TRUE)</f>
        <v>1</v>
      </c>
    </row>
    <row r="389" spans="1:11" ht="22.5" customHeight="1">
      <c r="A389" s="2">
        <v>45973.094402164352</v>
      </c>
      <c r="B389" s="3">
        <v>45972</v>
      </c>
      <c r="C389" s="4" t="s">
        <v>527</v>
      </c>
      <c r="D389" s="4">
        <v>55</v>
      </c>
      <c r="E389" s="4">
        <v>3</v>
      </c>
      <c r="F389" s="4">
        <v>165</v>
      </c>
      <c r="H389" s="4" t="str">
        <f>TEXT(B389, "MMMM YYYY")</f>
        <v>November 2025</v>
      </c>
      <c r="I389" s="4">
        <f>D389*E389</f>
        <v>165</v>
      </c>
      <c r="J389" s="4">
        <f>E389*30</f>
        <v>90</v>
      </c>
      <c r="K389" s="4" t="b">
        <f>IF(F389=I389,TRUE)</f>
        <v>1</v>
      </c>
    </row>
    <row r="390" spans="1:11" ht="22.5" customHeight="1">
      <c r="A390" s="2">
        <v>45973.091834618055</v>
      </c>
      <c r="B390" s="3">
        <v>45972</v>
      </c>
      <c r="C390" s="4" t="s">
        <v>509</v>
      </c>
      <c r="D390" s="4">
        <v>45</v>
      </c>
      <c r="E390" s="4">
        <v>3</v>
      </c>
      <c r="F390" s="4">
        <v>135</v>
      </c>
      <c r="H390" s="4" t="str">
        <f>TEXT(B390, "MMMM YYYY")</f>
        <v>November 2025</v>
      </c>
      <c r="I390" s="4">
        <f>D390*E390</f>
        <v>135</v>
      </c>
      <c r="J390" s="4">
        <f>E390*30</f>
        <v>90</v>
      </c>
      <c r="K390" s="4" t="b">
        <f>IF(F390=I390,TRUE)</f>
        <v>1</v>
      </c>
    </row>
    <row r="391" spans="1:11" ht="22.5" customHeight="1">
      <c r="A391" s="2">
        <v>45973.091472824075</v>
      </c>
      <c r="B391" s="3">
        <v>45972</v>
      </c>
      <c r="C391" s="4" t="s">
        <v>588</v>
      </c>
      <c r="D391" s="4">
        <v>60</v>
      </c>
      <c r="E391" s="4">
        <v>2</v>
      </c>
      <c r="F391" s="4">
        <v>120</v>
      </c>
      <c r="H391" s="4" t="str">
        <f>TEXT(B391, "MMMM YYYY")</f>
        <v>November 2025</v>
      </c>
      <c r="I391" s="4">
        <f>D391*E391</f>
        <v>120</v>
      </c>
      <c r="J391" s="4">
        <f>E391*30</f>
        <v>60</v>
      </c>
      <c r="K391" s="4" t="b">
        <f>IF(F391=I391,TRUE)</f>
        <v>1</v>
      </c>
    </row>
    <row r="392" spans="1:11" ht="22.5" customHeight="1">
      <c r="A392" s="2">
        <v>45973.091209976847</v>
      </c>
      <c r="B392" s="3">
        <v>45972</v>
      </c>
      <c r="C392" s="4" t="s">
        <v>588</v>
      </c>
      <c r="D392" s="4">
        <v>65</v>
      </c>
      <c r="E392" s="4">
        <v>3</v>
      </c>
      <c r="F392" s="4">
        <v>195</v>
      </c>
      <c r="H392" s="4" t="str">
        <f>TEXT(B392, "MMMM YYYY")</f>
        <v>November 2025</v>
      </c>
      <c r="I392" s="4">
        <f>D392*E392</f>
        <v>195</v>
      </c>
      <c r="J392" s="4">
        <f>E392*30</f>
        <v>90</v>
      </c>
      <c r="K392" s="4" t="b">
        <f>IF(F392=I392,TRUE)</f>
        <v>1</v>
      </c>
    </row>
    <row r="393" spans="1:11" ht="22.5" customHeight="1">
      <c r="A393" s="2">
        <v>45972.399520462961</v>
      </c>
      <c r="B393" s="3">
        <v>45972</v>
      </c>
      <c r="C393" s="4" t="s">
        <v>593</v>
      </c>
      <c r="D393" s="4">
        <v>45</v>
      </c>
      <c r="E393" s="4">
        <v>2</v>
      </c>
      <c r="F393" s="4">
        <v>90</v>
      </c>
      <c r="H393" s="4" t="str">
        <f>TEXT(B393, "MMMM YYYY")</f>
        <v>November 2025</v>
      </c>
      <c r="I393" s="4">
        <f>D393*E393</f>
        <v>90</v>
      </c>
      <c r="J393" s="4">
        <f>E393*30</f>
        <v>60</v>
      </c>
      <c r="K393" s="4" t="b">
        <f>IF(F393=I393,TRUE)</f>
        <v>1</v>
      </c>
    </row>
    <row r="394" spans="1:11" ht="22.5" customHeight="1">
      <c r="A394" s="2">
        <v>45972.399201828703</v>
      </c>
      <c r="B394" s="3">
        <v>45972</v>
      </c>
      <c r="C394" s="4" t="s">
        <v>581</v>
      </c>
      <c r="D394" s="4">
        <v>45</v>
      </c>
      <c r="E394" s="4">
        <v>2</v>
      </c>
      <c r="F394" s="4">
        <v>90</v>
      </c>
      <c r="H394" s="4" t="str">
        <f>TEXT(B394, "MMMM YYYY")</f>
        <v>November 2025</v>
      </c>
      <c r="I394" s="4">
        <f>D394*E394</f>
        <v>90</v>
      </c>
      <c r="J394" s="4">
        <f>E394*30</f>
        <v>60</v>
      </c>
      <c r="K394" s="4" t="b">
        <f>IF(F394=I394,TRUE)</f>
        <v>1</v>
      </c>
    </row>
    <row r="395" spans="1:11" ht="22.5" customHeight="1">
      <c r="A395" s="2">
        <v>45972.398144074075</v>
      </c>
      <c r="B395" s="3">
        <v>45972</v>
      </c>
      <c r="C395" s="4" t="s">
        <v>512</v>
      </c>
      <c r="D395" s="4">
        <v>50</v>
      </c>
      <c r="E395" s="4">
        <v>10</v>
      </c>
      <c r="F395" s="4">
        <v>500</v>
      </c>
      <c r="H395" s="4" t="str">
        <f>TEXT(B395, "MMMM YYYY")</f>
        <v>November 2025</v>
      </c>
      <c r="I395" s="4">
        <f>D395*E395</f>
        <v>500</v>
      </c>
      <c r="J395" s="4">
        <f>E395*30</f>
        <v>300</v>
      </c>
      <c r="K395" s="4" t="b">
        <f>IF(F395=I395,TRUE)</f>
        <v>1</v>
      </c>
    </row>
    <row r="396" spans="1:11" ht="22.5" customHeight="1">
      <c r="A396" s="2">
        <v>45972.397335000001</v>
      </c>
      <c r="B396" s="3">
        <v>45972</v>
      </c>
      <c r="C396" s="4" t="s">
        <v>521</v>
      </c>
      <c r="D396" s="4">
        <v>50</v>
      </c>
      <c r="E396" s="4">
        <v>10</v>
      </c>
      <c r="F396" s="4">
        <v>500</v>
      </c>
      <c r="H396" s="4" t="str">
        <f>TEXT(B396, "MMMM YYYY")</f>
        <v>November 2025</v>
      </c>
      <c r="I396" s="4">
        <f>D396*E396</f>
        <v>500</v>
      </c>
      <c r="J396" s="4">
        <f>E396*30</f>
        <v>300</v>
      </c>
      <c r="K396" s="4" t="b">
        <f>IF(F396=I396,TRUE)</f>
        <v>1</v>
      </c>
    </row>
    <row r="397" spans="1:11" ht="22.5" customHeight="1">
      <c r="A397" s="2">
        <v>45972.396985416664</v>
      </c>
      <c r="B397" s="3">
        <v>45972</v>
      </c>
      <c r="C397" s="4" t="s">
        <v>521</v>
      </c>
      <c r="D397" s="4">
        <v>45</v>
      </c>
      <c r="E397" s="4">
        <v>10</v>
      </c>
      <c r="F397" s="4">
        <v>450</v>
      </c>
      <c r="H397" s="4" t="str">
        <f>TEXT(B397, "MMMM YYYY")</f>
        <v>November 2025</v>
      </c>
      <c r="I397" s="4">
        <f>D397*E397</f>
        <v>450</v>
      </c>
      <c r="J397" s="4">
        <f>E397*30</f>
        <v>300</v>
      </c>
      <c r="K397" s="4" t="b">
        <f>IF(F397=I397,TRUE)</f>
        <v>1</v>
      </c>
    </row>
    <row r="398" spans="1:11" ht="22.5" customHeight="1">
      <c r="A398" s="2">
        <v>45972.396593715283</v>
      </c>
      <c r="B398" s="3">
        <v>45972</v>
      </c>
      <c r="C398" s="4" t="s">
        <v>511</v>
      </c>
      <c r="D398" s="4">
        <v>50</v>
      </c>
      <c r="E398" s="4">
        <v>40</v>
      </c>
      <c r="F398" s="4">
        <v>2000</v>
      </c>
      <c r="H398" s="4" t="str">
        <f>TEXT(B398, "MMMM YYYY")</f>
        <v>November 2025</v>
      </c>
      <c r="I398" s="4">
        <f>D398*E398</f>
        <v>2000</v>
      </c>
      <c r="J398" s="4">
        <f>E398*30</f>
        <v>1200</v>
      </c>
      <c r="K398" s="4" t="b">
        <f>IF(F398=I398,TRUE)</f>
        <v>1</v>
      </c>
    </row>
    <row r="399" spans="1:11" ht="22.5" customHeight="1">
      <c r="A399" s="2">
        <v>45970.801491782404</v>
      </c>
      <c r="B399" s="3">
        <v>45970</v>
      </c>
      <c r="C399" s="4" t="s">
        <v>588</v>
      </c>
      <c r="D399" s="4">
        <v>60</v>
      </c>
      <c r="E399" s="4">
        <v>5</v>
      </c>
      <c r="F399" s="4">
        <v>300</v>
      </c>
      <c r="H399" s="4" t="str">
        <f>TEXT(B399, "MMMM YYYY")</f>
        <v>November 2025</v>
      </c>
      <c r="I399" s="4">
        <f>D399*E399</f>
        <v>300</v>
      </c>
      <c r="J399" s="4">
        <f>E399*30</f>
        <v>150</v>
      </c>
      <c r="K399" s="4" t="b">
        <f>IF(F399=I399,TRUE)</f>
        <v>1</v>
      </c>
    </row>
    <row r="400" spans="1:11" ht="22.5" customHeight="1">
      <c r="A400" s="2">
        <v>45970.800989965282</v>
      </c>
      <c r="B400" s="3">
        <v>45970</v>
      </c>
      <c r="C400" s="4" t="s">
        <v>588</v>
      </c>
      <c r="D400" s="4">
        <v>65</v>
      </c>
      <c r="E400" s="4">
        <v>6</v>
      </c>
      <c r="F400" s="4">
        <v>390</v>
      </c>
      <c r="H400" s="4" t="str">
        <f>TEXT(B400, "MMMM YYYY")</f>
        <v>November 2025</v>
      </c>
      <c r="I400" s="4">
        <f>D400*E400</f>
        <v>390</v>
      </c>
      <c r="J400" s="4">
        <f>E400*30</f>
        <v>180</v>
      </c>
      <c r="K400" s="4" t="b">
        <f>IF(F400=I400,TRUE)</f>
        <v>1</v>
      </c>
    </row>
    <row r="401" spans="1:12" ht="22.5" customHeight="1">
      <c r="A401" s="2">
        <v>45970.800148310183</v>
      </c>
      <c r="B401" s="3">
        <v>45970</v>
      </c>
      <c r="C401" s="4" t="s">
        <v>509</v>
      </c>
      <c r="D401" s="4">
        <v>45</v>
      </c>
      <c r="E401" s="4">
        <v>10</v>
      </c>
      <c r="F401" s="4">
        <v>450</v>
      </c>
      <c r="H401" s="4" t="str">
        <f>TEXT(B401, "MMMM YYYY")</f>
        <v>November 2025</v>
      </c>
      <c r="I401" s="4">
        <f>D401*E401</f>
        <v>450</v>
      </c>
      <c r="J401" s="4">
        <f>E401*30</f>
        <v>300</v>
      </c>
      <c r="K401" s="4" t="b">
        <f>IF(F401=I401,TRUE)</f>
        <v>1</v>
      </c>
    </row>
    <row r="402" spans="1:12" ht="22.5" customHeight="1">
      <c r="A402" s="2">
        <v>45970.422207013893</v>
      </c>
      <c r="B402" s="3">
        <v>45970</v>
      </c>
      <c r="C402" s="4" t="s">
        <v>527</v>
      </c>
      <c r="D402" s="4">
        <v>55</v>
      </c>
      <c r="E402" s="4">
        <v>2</v>
      </c>
      <c r="F402" s="4">
        <v>110</v>
      </c>
      <c r="H402" s="4" t="str">
        <f>TEXT(B402, "MMMM YYYY")</f>
        <v>November 2025</v>
      </c>
      <c r="I402" s="4">
        <f>D402*E402</f>
        <v>110</v>
      </c>
      <c r="J402" s="4">
        <f>E402*30</f>
        <v>60</v>
      </c>
      <c r="K402" s="4" t="b">
        <f>IF(F402=I402,TRUE)</f>
        <v>1</v>
      </c>
      <c r="L402" s="4">
        <f>7719+1140</f>
        <v>8859</v>
      </c>
    </row>
    <row r="403" spans="1:12" ht="22.5" customHeight="1">
      <c r="A403" s="2">
        <v>45970.42023462963</v>
      </c>
      <c r="B403" s="3">
        <v>45970</v>
      </c>
      <c r="C403" s="4" t="s">
        <v>511</v>
      </c>
      <c r="D403" s="4">
        <v>55</v>
      </c>
      <c r="E403" s="4">
        <v>20</v>
      </c>
      <c r="F403" s="4">
        <v>1100</v>
      </c>
      <c r="H403" s="4" t="str">
        <f>TEXT(B403, "MMMM YYYY")</f>
        <v>November 2025</v>
      </c>
      <c r="I403" s="4">
        <f>D403*E403</f>
        <v>1100</v>
      </c>
      <c r="J403" s="4">
        <f>E403*30</f>
        <v>600</v>
      </c>
      <c r="K403" s="4" t="b">
        <f>IF(F403=I403,TRUE)</f>
        <v>1</v>
      </c>
    </row>
    <row r="404" spans="1:12" ht="22.5" customHeight="1">
      <c r="A404" s="2">
        <v>45969.638709016202</v>
      </c>
      <c r="B404" s="3">
        <v>45969</v>
      </c>
      <c r="C404" s="4" t="s">
        <v>597</v>
      </c>
      <c r="D404" s="4">
        <v>45</v>
      </c>
      <c r="E404" s="4">
        <v>1</v>
      </c>
      <c r="F404" s="4">
        <v>45</v>
      </c>
      <c r="H404" s="4" t="str">
        <f>TEXT(B404, "MMMM YYYY")</f>
        <v>November 2025</v>
      </c>
      <c r="I404" s="4">
        <f>D404*E404</f>
        <v>45</v>
      </c>
      <c r="J404" s="4">
        <f>E404*30</f>
        <v>30</v>
      </c>
      <c r="K404" s="4" t="b">
        <f>IF(F404=I404,TRUE)</f>
        <v>1</v>
      </c>
    </row>
    <row r="405" spans="1:12" ht="22.5" customHeight="1">
      <c r="A405" s="2">
        <v>45969.638001238425</v>
      </c>
      <c r="B405" s="3">
        <v>45969</v>
      </c>
      <c r="C405" s="4" t="s">
        <v>607</v>
      </c>
      <c r="D405" s="4">
        <v>43</v>
      </c>
      <c r="E405" s="4">
        <v>3</v>
      </c>
      <c r="F405" s="4">
        <v>129</v>
      </c>
      <c r="H405" s="4" t="str">
        <f>TEXT(B405, "MMMM YYYY")</f>
        <v>November 2025</v>
      </c>
      <c r="I405" s="4">
        <f>D405*E405</f>
        <v>129</v>
      </c>
      <c r="J405" s="4">
        <f>E405*30</f>
        <v>90</v>
      </c>
      <c r="K405" s="4" t="b">
        <f>IF(F405=I405,TRUE)</f>
        <v>1</v>
      </c>
    </row>
    <row r="406" spans="1:12" ht="22.5" customHeight="1">
      <c r="A406" s="2">
        <v>45969.636118912036</v>
      </c>
      <c r="B406" s="3">
        <v>45969</v>
      </c>
      <c r="C406" s="4" t="s">
        <v>519</v>
      </c>
      <c r="D406" s="4">
        <v>55</v>
      </c>
      <c r="E406" s="4">
        <v>4</v>
      </c>
      <c r="F406" s="4">
        <v>220</v>
      </c>
      <c r="H406" s="4" t="str">
        <f>TEXT(B406, "MMMM YYYY")</f>
        <v>November 2025</v>
      </c>
      <c r="I406" s="4">
        <f>D406*E406</f>
        <v>220</v>
      </c>
      <c r="J406" s="4">
        <f>E406*30</f>
        <v>120</v>
      </c>
      <c r="K406" s="4" t="b">
        <f>IF(F406=I406,TRUE)</f>
        <v>1</v>
      </c>
    </row>
    <row r="407" spans="1:12" ht="22.5" customHeight="1">
      <c r="A407" s="2">
        <v>45969.635749409717</v>
      </c>
      <c r="B407" s="3">
        <v>45968</v>
      </c>
      <c r="C407" s="4" t="s">
        <v>137</v>
      </c>
      <c r="D407" s="4">
        <v>40</v>
      </c>
      <c r="E407" s="4">
        <v>3</v>
      </c>
      <c r="F407" s="4">
        <v>120</v>
      </c>
      <c r="H407" s="4" t="str">
        <f>TEXT(B407, "MMMM YYYY")</f>
        <v>November 2025</v>
      </c>
      <c r="I407" s="4">
        <f>D407*E407</f>
        <v>120</v>
      </c>
      <c r="J407" s="4">
        <f>E407*30</f>
        <v>90</v>
      </c>
      <c r="K407" s="4" t="b">
        <f>IF(F407=I407,TRUE)</f>
        <v>1</v>
      </c>
    </row>
    <row r="408" spans="1:12" ht="22.5" customHeight="1">
      <c r="A408" s="2">
        <v>45969.634556377314</v>
      </c>
      <c r="B408" s="3">
        <v>45968</v>
      </c>
      <c r="C408" s="4" t="s">
        <v>513</v>
      </c>
      <c r="D408" s="4">
        <v>50</v>
      </c>
      <c r="E408" s="4">
        <v>5</v>
      </c>
      <c r="F408" s="4">
        <v>250</v>
      </c>
      <c r="H408" s="4" t="str">
        <f>TEXT(B408, "MMMM YYYY")</f>
        <v>November 2025</v>
      </c>
      <c r="I408" s="4">
        <f>D408*E408</f>
        <v>250</v>
      </c>
      <c r="J408" s="4">
        <f>E408*30</f>
        <v>150</v>
      </c>
      <c r="K408" s="4" t="b">
        <f>IF(F408=I408,TRUE)</f>
        <v>1</v>
      </c>
    </row>
    <row r="409" spans="1:12" ht="22.5" customHeight="1">
      <c r="A409" s="2">
        <v>45969.634306516207</v>
      </c>
      <c r="B409" s="3">
        <v>45968</v>
      </c>
      <c r="C409" s="4" t="s">
        <v>512</v>
      </c>
      <c r="D409" s="4">
        <v>60</v>
      </c>
      <c r="E409" s="4">
        <v>5</v>
      </c>
      <c r="F409" s="4">
        <v>300</v>
      </c>
      <c r="H409" s="4" t="str">
        <f>TEXT(B409, "MMMM YYYY")</f>
        <v>November 2025</v>
      </c>
      <c r="I409" s="4">
        <f>D409*E409</f>
        <v>300</v>
      </c>
      <c r="J409" s="4">
        <f>E409*30</f>
        <v>150</v>
      </c>
      <c r="K409" s="4" t="b">
        <f>IF(F409=I409,TRUE)</f>
        <v>1</v>
      </c>
    </row>
    <row r="410" spans="1:12" ht="22.5" customHeight="1">
      <c r="A410" s="2">
        <v>45969.634020150464</v>
      </c>
      <c r="B410" s="3">
        <v>45968</v>
      </c>
      <c r="C410" s="4" t="s">
        <v>512</v>
      </c>
      <c r="D410" s="4">
        <v>55</v>
      </c>
      <c r="E410" s="4">
        <v>15</v>
      </c>
      <c r="F410" s="4">
        <v>825</v>
      </c>
      <c r="H410" s="4" t="str">
        <f>TEXT(B410, "MMMM YYYY")</f>
        <v>November 2025</v>
      </c>
      <c r="I410" s="4">
        <f>D410*E410</f>
        <v>825</v>
      </c>
      <c r="J410" s="4">
        <f>E410*30</f>
        <v>450</v>
      </c>
      <c r="K410" s="4" t="b">
        <f>IF(F410=I410,TRUE)</f>
        <v>1</v>
      </c>
    </row>
    <row r="411" spans="1:12" ht="22.5" customHeight="1">
      <c r="A411" s="2">
        <v>45969.631265474542</v>
      </c>
      <c r="B411" s="3">
        <v>45968</v>
      </c>
      <c r="C411" s="4" t="s">
        <v>511</v>
      </c>
      <c r="D411" s="4">
        <v>55</v>
      </c>
      <c r="E411" s="4">
        <v>14</v>
      </c>
      <c r="F411" s="4">
        <v>770</v>
      </c>
      <c r="H411" s="4" t="str">
        <f>TEXT(B411, "MMMM YYYY")</f>
        <v>November 2025</v>
      </c>
      <c r="I411" s="4">
        <f>D411*E411</f>
        <v>770</v>
      </c>
      <c r="J411" s="4">
        <f>E411*30</f>
        <v>420</v>
      </c>
      <c r="K411" s="4" t="b">
        <f>IF(F411=I411,TRUE)</f>
        <v>1</v>
      </c>
    </row>
    <row r="412" spans="1:12" ht="22.5" customHeight="1">
      <c r="A412" s="2">
        <v>45968.52264221065</v>
      </c>
      <c r="B412" s="3">
        <v>45968</v>
      </c>
      <c r="C412" s="4" t="s">
        <v>501</v>
      </c>
      <c r="D412" s="4">
        <v>55</v>
      </c>
      <c r="E412" s="4">
        <v>2</v>
      </c>
      <c r="F412" s="4">
        <v>110</v>
      </c>
      <c r="H412" s="4" t="str">
        <f>TEXT(B412, "MMMM YYYY")</f>
        <v>November 2025</v>
      </c>
      <c r="I412" s="4">
        <f>D412*E412</f>
        <v>110</v>
      </c>
      <c r="J412" s="4">
        <f>E412*30</f>
        <v>60</v>
      </c>
      <c r="K412" s="4" t="b">
        <f>IF(F412=I412,TRUE)</f>
        <v>1</v>
      </c>
    </row>
    <row r="413" spans="1:12" ht="22.5" customHeight="1">
      <c r="A413" s="2">
        <v>45969.635364884263</v>
      </c>
      <c r="B413" s="3">
        <v>45968</v>
      </c>
      <c r="C413" s="4" t="s">
        <v>621</v>
      </c>
      <c r="D413" s="4">
        <v>50</v>
      </c>
      <c r="E413" s="4">
        <v>2</v>
      </c>
      <c r="F413" s="4">
        <v>100</v>
      </c>
      <c r="H413" s="4" t="str">
        <f>TEXT(B413, "MMMM YYYY")</f>
        <v>November 2025</v>
      </c>
      <c r="I413" s="4">
        <f>D413*E413</f>
        <v>100</v>
      </c>
      <c r="J413" s="4">
        <f>E413*30</f>
        <v>60</v>
      </c>
      <c r="K413" s="4" t="b">
        <f>IF(F413=I413,TRUE)</f>
        <v>1</v>
      </c>
    </row>
    <row r="414" spans="1:12" ht="22.5" customHeight="1">
      <c r="A414" s="2">
        <v>45966.567555150468</v>
      </c>
      <c r="B414" s="3">
        <v>45966</v>
      </c>
      <c r="C414" s="4" t="s">
        <v>137</v>
      </c>
      <c r="D414" s="4">
        <v>40</v>
      </c>
      <c r="E414" s="4">
        <v>2</v>
      </c>
      <c r="F414" s="4">
        <v>80</v>
      </c>
      <c r="H414" s="4" t="str">
        <f>TEXT(B414, "MMMM YYYY")</f>
        <v>November 2025</v>
      </c>
      <c r="I414" s="4">
        <f>D414*E414</f>
        <v>80</v>
      </c>
      <c r="J414" s="4">
        <f>E414*30</f>
        <v>60</v>
      </c>
      <c r="K414" s="4" t="b">
        <f>IF(F414=I414,TRUE)</f>
        <v>1</v>
      </c>
    </row>
    <row r="415" spans="1:12" ht="22.5" customHeight="1">
      <c r="A415" s="2">
        <v>45966.567422384258</v>
      </c>
      <c r="B415" s="3">
        <v>45966</v>
      </c>
      <c r="C415" s="4" t="s">
        <v>590</v>
      </c>
      <c r="D415" s="4">
        <v>50</v>
      </c>
      <c r="E415" s="4">
        <v>1</v>
      </c>
      <c r="F415" s="4">
        <v>50</v>
      </c>
      <c r="H415" s="4" t="str">
        <f>TEXT(B415, "MMMM YYYY")</f>
        <v>November 2025</v>
      </c>
      <c r="I415" s="4">
        <f>D415*E415</f>
        <v>50</v>
      </c>
      <c r="J415" s="4">
        <f>E415*30</f>
        <v>30</v>
      </c>
      <c r="K415" s="4" t="b">
        <f>IF(F415=I415,TRUE)</f>
        <v>1</v>
      </c>
    </row>
    <row r="416" spans="1:12" ht="22.5" customHeight="1">
      <c r="A416" s="2">
        <v>45966.566334456016</v>
      </c>
      <c r="B416" s="3">
        <v>45966</v>
      </c>
      <c r="C416" s="4" t="s">
        <v>608</v>
      </c>
      <c r="D416" s="4">
        <v>55</v>
      </c>
      <c r="E416" s="4">
        <v>2</v>
      </c>
      <c r="F416" s="4">
        <v>110</v>
      </c>
      <c r="H416" s="4" t="str">
        <f>TEXT(B416, "MMMM YYYY")</f>
        <v>November 2025</v>
      </c>
      <c r="I416" s="4">
        <f>D416*E416</f>
        <v>110</v>
      </c>
      <c r="J416" s="4">
        <f>E416*30</f>
        <v>60</v>
      </c>
      <c r="K416" s="4" t="b">
        <f>IF(F416=I416,TRUE)</f>
        <v>1</v>
      </c>
    </row>
    <row r="417" spans="1:12" ht="22.5" customHeight="1">
      <c r="A417" s="2">
        <v>45966.20926142361</v>
      </c>
      <c r="B417" s="3">
        <v>45965</v>
      </c>
      <c r="C417" s="4" t="s">
        <v>501</v>
      </c>
      <c r="D417" s="4">
        <v>50</v>
      </c>
      <c r="E417" s="4">
        <v>10</v>
      </c>
      <c r="F417" s="4">
        <v>500</v>
      </c>
      <c r="H417" s="4" t="str">
        <f>TEXT(B417, "MMMM YYYY")</f>
        <v>November 2025</v>
      </c>
      <c r="I417" s="4">
        <f>D417*E417</f>
        <v>500</v>
      </c>
      <c r="J417" s="4">
        <f>E417*30</f>
        <v>300</v>
      </c>
      <c r="K417" s="4" t="b">
        <f>IF(F417=I417,TRUE)</f>
        <v>1</v>
      </c>
    </row>
    <row r="418" spans="1:12" ht="22.5" customHeight="1">
      <c r="A418" s="2">
        <v>45965.726909282406</v>
      </c>
      <c r="B418" s="3">
        <v>45965</v>
      </c>
      <c r="C418" s="4" t="s">
        <v>510</v>
      </c>
      <c r="D418" s="4">
        <v>50</v>
      </c>
      <c r="E418" s="4">
        <v>30</v>
      </c>
      <c r="F418" s="4">
        <v>1500</v>
      </c>
      <c r="H418" s="4" t="str">
        <f>TEXT(B418, "MMMM YYYY")</f>
        <v>November 2025</v>
      </c>
      <c r="I418" s="4">
        <f>D418*E418</f>
        <v>1500</v>
      </c>
      <c r="J418" s="4">
        <f>E418*30</f>
        <v>900</v>
      </c>
      <c r="K418" s="4" t="b">
        <f>IF(F418=I418,TRUE)</f>
        <v>1</v>
      </c>
    </row>
    <row r="419" spans="1:12" ht="22.5" customHeight="1">
      <c r="A419" s="2">
        <v>45965.725977835653</v>
      </c>
      <c r="B419" s="3">
        <v>45965</v>
      </c>
      <c r="C419" s="4" t="s">
        <v>510</v>
      </c>
      <c r="D419" s="4">
        <v>45</v>
      </c>
      <c r="E419" s="4">
        <v>20</v>
      </c>
      <c r="F419" s="4">
        <v>900</v>
      </c>
      <c r="H419" s="4" t="str">
        <f>TEXT(B419, "MMMM YYYY")</f>
        <v>November 2025</v>
      </c>
      <c r="I419" s="4">
        <f>D419*E419</f>
        <v>900</v>
      </c>
      <c r="J419" s="4">
        <f>E419*30</f>
        <v>600</v>
      </c>
      <c r="K419" s="4" t="b">
        <f>IF(F419=I419,TRUE)</f>
        <v>1</v>
      </c>
    </row>
    <row r="420" spans="1:12" ht="22.5" customHeight="1">
      <c r="A420" s="2">
        <v>45965.724922534719</v>
      </c>
      <c r="B420" s="3">
        <v>45965</v>
      </c>
      <c r="C420" s="4" t="s">
        <v>514</v>
      </c>
      <c r="D420" s="4">
        <v>60</v>
      </c>
      <c r="E420" s="4">
        <v>2</v>
      </c>
      <c r="F420" s="4">
        <v>120</v>
      </c>
      <c r="H420" s="4" t="str">
        <f>TEXT(B420, "MMMM YYYY")</f>
        <v>November 2025</v>
      </c>
      <c r="I420" s="4">
        <f>D420*E420</f>
        <v>120</v>
      </c>
      <c r="J420" s="4">
        <f>E420*30</f>
        <v>60</v>
      </c>
      <c r="K420" s="4" t="b">
        <f>IF(F420=I420,TRUE)</f>
        <v>1</v>
      </c>
    </row>
    <row r="421" spans="1:12" ht="22.5" customHeight="1">
      <c r="A421" s="2">
        <v>45965.724705393513</v>
      </c>
      <c r="B421" s="3">
        <v>45965</v>
      </c>
      <c r="C421" s="4" t="s">
        <v>514</v>
      </c>
      <c r="D421" s="4">
        <v>65</v>
      </c>
      <c r="E421" s="4">
        <v>2</v>
      </c>
      <c r="F421" s="4">
        <v>130</v>
      </c>
      <c r="H421" s="4" t="str">
        <f>TEXT(B421, "MMMM YYYY")</f>
        <v>November 2025</v>
      </c>
      <c r="I421" s="4">
        <f>D421*E421</f>
        <v>130</v>
      </c>
      <c r="J421" s="4">
        <f>E421*30</f>
        <v>60</v>
      </c>
      <c r="K421" s="4" t="b">
        <f>IF(F421=I421,TRUE)</f>
        <v>1</v>
      </c>
    </row>
    <row r="422" spans="1:12" ht="22.5" customHeight="1">
      <c r="A422" s="2">
        <v>45965.612815625005</v>
      </c>
      <c r="B422" s="3">
        <v>45965</v>
      </c>
      <c r="C422" s="4" t="s">
        <v>554</v>
      </c>
      <c r="D422" s="4">
        <v>50</v>
      </c>
      <c r="E422" s="4">
        <v>5</v>
      </c>
      <c r="F422" s="4">
        <v>250</v>
      </c>
      <c r="H422" s="4" t="str">
        <f>TEXT(B422, "MMMM YYYY")</f>
        <v>November 2025</v>
      </c>
      <c r="I422" s="4">
        <f>D422*E422</f>
        <v>250</v>
      </c>
      <c r="J422" s="4">
        <f>E422*30</f>
        <v>150</v>
      </c>
      <c r="K422" s="4" t="b">
        <f>IF(F422=I422,TRUE)</f>
        <v>1</v>
      </c>
    </row>
    <row r="423" spans="1:12" ht="22.5" customHeight="1">
      <c r="A423" s="2">
        <v>45965.418598414355</v>
      </c>
      <c r="B423" s="3">
        <v>45965</v>
      </c>
      <c r="C423" s="4" t="s">
        <v>512</v>
      </c>
      <c r="D423" s="4">
        <v>50</v>
      </c>
      <c r="E423" s="4">
        <v>15</v>
      </c>
      <c r="F423" s="4">
        <v>750</v>
      </c>
      <c r="H423" s="4" t="str">
        <f>TEXT(B423, "MMMM YYYY")</f>
        <v>November 2025</v>
      </c>
      <c r="I423" s="4">
        <f>D423*E423</f>
        <v>750</v>
      </c>
      <c r="J423" s="4">
        <f>E423*30</f>
        <v>450</v>
      </c>
      <c r="K423" s="4" t="b">
        <f>IF(F423=I423,TRUE)</f>
        <v>1</v>
      </c>
      <c r="L423" s="4">
        <v>13363</v>
      </c>
    </row>
    <row r="424" spans="1:12" ht="22.5" customHeight="1">
      <c r="A424" s="2">
        <v>45965.418086053236</v>
      </c>
      <c r="B424" s="3">
        <v>45965</v>
      </c>
      <c r="C424" s="4" t="s">
        <v>512</v>
      </c>
      <c r="D424" s="4">
        <v>55</v>
      </c>
      <c r="E424" s="4">
        <v>15</v>
      </c>
      <c r="F424" s="4">
        <v>825</v>
      </c>
      <c r="H424" s="4" t="str">
        <f>TEXT(B424, "MMMM YYYY")</f>
        <v>November 2025</v>
      </c>
      <c r="I424" s="4">
        <f>D424*E424</f>
        <v>825</v>
      </c>
      <c r="J424" s="4">
        <f>E424*30</f>
        <v>450</v>
      </c>
      <c r="K424" s="4" t="b">
        <f>IF(F424=I424,TRUE)</f>
        <v>1</v>
      </c>
    </row>
    <row r="425" spans="1:12" ht="22.5" customHeight="1">
      <c r="A425" s="2">
        <v>45965.414180451393</v>
      </c>
      <c r="B425" s="3">
        <v>45965</v>
      </c>
      <c r="C425" s="4" t="s">
        <v>609</v>
      </c>
      <c r="D425" s="4">
        <v>45</v>
      </c>
      <c r="E425" s="4">
        <v>2</v>
      </c>
      <c r="F425" s="4">
        <v>90</v>
      </c>
      <c r="H425" s="4" t="str">
        <f>TEXT(B425, "MMMM YYYY")</f>
        <v>November 2025</v>
      </c>
      <c r="I425" s="4">
        <f>D425*E425</f>
        <v>90</v>
      </c>
      <c r="J425" s="4">
        <f>E425*30</f>
        <v>60</v>
      </c>
      <c r="K425" s="4" t="b">
        <f>IF(F425=I425,TRUE)</f>
        <v>1</v>
      </c>
    </row>
    <row r="426" spans="1:12" ht="22.5" customHeight="1">
      <c r="A426" s="2">
        <v>45965.413332453703</v>
      </c>
      <c r="B426" s="3">
        <v>45965</v>
      </c>
      <c r="C426" s="4" t="s">
        <v>521</v>
      </c>
      <c r="D426" s="4">
        <v>50</v>
      </c>
      <c r="E426" s="4">
        <v>10</v>
      </c>
      <c r="F426" s="4">
        <v>500</v>
      </c>
      <c r="H426" s="4" t="str">
        <f>TEXT(B426, "MMMM YYYY")</f>
        <v>November 2025</v>
      </c>
      <c r="I426" s="4">
        <f>D426*E426</f>
        <v>500</v>
      </c>
      <c r="J426" s="4">
        <f>E426*30</f>
        <v>300</v>
      </c>
      <c r="K426" s="4" t="b">
        <f>IF(F426=I426,TRUE)</f>
        <v>1</v>
      </c>
    </row>
    <row r="427" spans="1:12" ht="22.5" customHeight="1">
      <c r="A427" s="2">
        <v>45964.420081435186</v>
      </c>
      <c r="B427" s="3">
        <v>45964</v>
      </c>
      <c r="C427" s="4" t="s">
        <v>610</v>
      </c>
      <c r="D427" s="4">
        <v>40</v>
      </c>
      <c r="E427" s="4">
        <v>4</v>
      </c>
      <c r="F427" s="4">
        <v>160</v>
      </c>
      <c r="H427" s="4" t="str">
        <f>TEXT(B427, "MMMM YYYY")</f>
        <v>November 2025</v>
      </c>
      <c r="I427" s="4">
        <f>D427*E427</f>
        <v>160</v>
      </c>
      <c r="J427" s="4">
        <f>E427*30</f>
        <v>120</v>
      </c>
      <c r="K427" s="4" t="b">
        <f>IF(F427=I427,TRUE)</f>
        <v>1</v>
      </c>
    </row>
    <row r="428" spans="1:12" ht="22.5" customHeight="1">
      <c r="A428" s="2">
        <v>45964.373075532407</v>
      </c>
      <c r="B428" s="3">
        <v>45964</v>
      </c>
      <c r="C428" s="4" t="s">
        <v>507</v>
      </c>
      <c r="D428" s="4">
        <v>53</v>
      </c>
      <c r="E428" s="4">
        <v>7</v>
      </c>
      <c r="F428" s="4">
        <v>371</v>
      </c>
      <c r="H428" s="4" t="str">
        <f>TEXT(B428, "MMMM YYYY")</f>
        <v>November 2025</v>
      </c>
      <c r="I428" s="4">
        <f>D428*E428</f>
        <v>371</v>
      </c>
      <c r="J428" s="4">
        <f>E428*30</f>
        <v>210</v>
      </c>
      <c r="K428" s="4" t="b">
        <f>IF(F428=I428,TRUE)</f>
        <v>1</v>
      </c>
    </row>
    <row r="429" spans="1:12" ht="22.5" customHeight="1">
      <c r="A429" s="2">
        <v>45964.043311990739</v>
      </c>
      <c r="B429" s="3">
        <v>45963</v>
      </c>
      <c r="C429" s="4" t="s">
        <v>509</v>
      </c>
      <c r="D429" s="4">
        <v>45</v>
      </c>
      <c r="E429" s="4">
        <v>10</v>
      </c>
      <c r="F429" s="4">
        <v>450</v>
      </c>
      <c r="H429" s="4" t="str">
        <f>TEXT(B429, "MMMM YYYY")</f>
        <v>November 2025</v>
      </c>
      <c r="I429" s="4">
        <f>D429*E429</f>
        <v>450</v>
      </c>
      <c r="J429" s="4">
        <f>E429*30</f>
        <v>300</v>
      </c>
      <c r="K429" s="4" t="b">
        <f>IF(F429=I429,TRUE)</f>
        <v>1</v>
      </c>
    </row>
    <row r="430" spans="1:12" ht="22.5" customHeight="1">
      <c r="A430" s="2">
        <v>45964.372351956015</v>
      </c>
      <c r="B430" s="3">
        <v>45963</v>
      </c>
      <c r="C430" s="4" t="s">
        <v>221</v>
      </c>
      <c r="D430" s="4">
        <v>55</v>
      </c>
      <c r="E430" s="4">
        <v>2</v>
      </c>
      <c r="F430" s="4">
        <v>110</v>
      </c>
      <c r="H430" s="4" t="str">
        <f>TEXT(B430, "MMMM YYYY")</f>
        <v>November 2025</v>
      </c>
      <c r="I430" s="4">
        <f>D430*E430</f>
        <v>110</v>
      </c>
      <c r="J430" s="4">
        <f>E430*30</f>
        <v>60</v>
      </c>
      <c r="K430" s="4" t="b">
        <f>IF(F430=I430,TRUE)</f>
        <v>1</v>
      </c>
    </row>
    <row r="431" spans="1:12" ht="22.5" customHeight="1">
      <c r="A431" s="2">
        <v>45964.372035798609</v>
      </c>
      <c r="B431" s="3">
        <v>45963</v>
      </c>
      <c r="C431" s="4" t="s">
        <v>577</v>
      </c>
      <c r="D431" s="4">
        <v>50</v>
      </c>
      <c r="E431" s="4">
        <v>10</v>
      </c>
      <c r="F431" s="4">
        <v>500</v>
      </c>
      <c r="H431" s="4" t="str">
        <f>TEXT(B431, "MMMM YYYY")</f>
        <v>November 2025</v>
      </c>
      <c r="I431" s="4">
        <f>D431*E431</f>
        <v>500</v>
      </c>
      <c r="J431" s="4">
        <f>E431*30</f>
        <v>300</v>
      </c>
      <c r="K431" s="4" t="b">
        <f>IF(F431=I431,TRUE)</f>
        <v>1</v>
      </c>
    </row>
    <row r="432" spans="1:12" ht="22.5" customHeight="1">
      <c r="A432" s="2">
        <v>45964.044137696765</v>
      </c>
      <c r="B432" s="3">
        <v>45963</v>
      </c>
      <c r="C432" s="4" t="s">
        <v>523</v>
      </c>
      <c r="D432" s="4">
        <v>45</v>
      </c>
      <c r="E432" s="4">
        <v>1</v>
      </c>
      <c r="F432" s="4">
        <v>45</v>
      </c>
      <c r="H432" s="4" t="str">
        <f>TEXT(B432, "MMMM YYYY")</f>
        <v>November 2025</v>
      </c>
      <c r="I432" s="4">
        <f>D432*E432</f>
        <v>45</v>
      </c>
      <c r="J432" s="4">
        <f>E432*30</f>
        <v>30</v>
      </c>
      <c r="K432" s="4" t="b">
        <f>IF(F432=I432,TRUE)</f>
        <v>1</v>
      </c>
    </row>
    <row r="433" spans="1:11" ht="22.5" customHeight="1">
      <c r="A433" s="2">
        <v>45963.488143055554</v>
      </c>
      <c r="B433" s="3">
        <v>45963</v>
      </c>
      <c r="C433" s="4" t="s">
        <v>578</v>
      </c>
      <c r="D433" s="4">
        <v>50</v>
      </c>
      <c r="E433" s="4">
        <v>10</v>
      </c>
      <c r="F433" s="4">
        <v>500</v>
      </c>
      <c r="H433" s="4" t="str">
        <f>TEXT(B433, "MMMM YYYY")</f>
        <v>November 2025</v>
      </c>
      <c r="I433" s="4">
        <f>D433*E433</f>
        <v>500</v>
      </c>
      <c r="J433" s="4">
        <f>E433*30</f>
        <v>300</v>
      </c>
      <c r="K433" s="4" t="b">
        <f>IF(F433=I433,TRUE)</f>
        <v>1</v>
      </c>
    </row>
    <row r="434" spans="1:11" ht="22.5" customHeight="1">
      <c r="A434" s="2">
        <v>45963.486282210652</v>
      </c>
      <c r="B434" s="3">
        <v>45963</v>
      </c>
      <c r="C434" s="4" t="s">
        <v>527</v>
      </c>
      <c r="D434" s="4">
        <v>55</v>
      </c>
      <c r="E434" s="4">
        <v>10</v>
      </c>
      <c r="F434" s="4">
        <v>550</v>
      </c>
      <c r="H434" s="4" t="str">
        <f>TEXT(B434, "MMMM YYYY")</f>
        <v>November 2025</v>
      </c>
      <c r="I434" s="4">
        <f>D434*E434</f>
        <v>550</v>
      </c>
      <c r="J434" s="4">
        <f>E434*30</f>
        <v>300</v>
      </c>
      <c r="K434" s="4" t="b">
        <f>IF(F434=I434,TRUE)</f>
        <v>1</v>
      </c>
    </row>
    <row r="435" spans="1:11" ht="22.5" customHeight="1">
      <c r="A435" s="2">
        <v>45962.684049039352</v>
      </c>
      <c r="B435" s="3">
        <v>45962</v>
      </c>
      <c r="C435" s="4" t="s">
        <v>512</v>
      </c>
      <c r="D435" s="4">
        <v>55</v>
      </c>
      <c r="E435" s="4">
        <v>10</v>
      </c>
      <c r="F435" s="4">
        <v>550</v>
      </c>
      <c r="H435" s="4" t="str">
        <f>TEXT(B435, "MMMM YYYY")</f>
        <v>November 2025</v>
      </c>
      <c r="I435" s="4">
        <f>D435*E435</f>
        <v>550</v>
      </c>
      <c r="J435" s="4">
        <f>E435*30</f>
        <v>300</v>
      </c>
      <c r="K435" s="4" t="b">
        <f>IF(F435=I435,TRUE)</f>
        <v>1</v>
      </c>
    </row>
    <row r="436" spans="1:11" ht="22.5" customHeight="1">
      <c r="A436" s="2">
        <v>45962.683890266198</v>
      </c>
      <c r="B436" s="3">
        <v>45962</v>
      </c>
      <c r="C436" s="4" t="s">
        <v>501</v>
      </c>
      <c r="D436" s="4">
        <v>50</v>
      </c>
      <c r="E436" s="4">
        <v>2</v>
      </c>
      <c r="F436" s="4">
        <v>100</v>
      </c>
      <c r="H436" s="4" t="str">
        <f>TEXT(B436, "MMMM YYYY")</f>
        <v>November 2025</v>
      </c>
      <c r="I436" s="4">
        <f>D436*E436</f>
        <v>100</v>
      </c>
      <c r="J436" s="4">
        <f>E436*30</f>
        <v>60</v>
      </c>
      <c r="K436" s="4" t="b">
        <f>IF(F436=I436,TRUE)</f>
        <v>1</v>
      </c>
    </row>
    <row r="437" spans="1:11" ht="22.5" customHeight="1">
      <c r="A437" s="2">
        <v>45962.683720219909</v>
      </c>
      <c r="B437" s="3">
        <v>45962</v>
      </c>
      <c r="C437" s="4" t="s">
        <v>89</v>
      </c>
      <c r="D437" s="4">
        <v>60</v>
      </c>
      <c r="E437" s="4">
        <v>1</v>
      </c>
      <c r="F437" s="4">
        <v>60</v>
      </c>
      <c r="H437" s="4" t="str">
        <f>TEXT(B437, "MMMM YYYY")</f>
        <v>November 2025</v>
      </c>
      <c r="I437" s="4">
        <f>D437*E437</f>
        <v>60</v>
      </c>
      <c r="J437" s="4">
        <f>E437*30</f>
        <v>30</v>
      </c>
      <c r="K437" s="4" t="b">
        <f>IF(F437=I437,TRUE)</f>
        <v>1</v>
      </c>
    </row>
    <row r="438" spans="1:11" ht="22.5" customHeight="1">
      <c r="A438" s="2">
        <v>45961.534946192129</v>
      </c>
      <c r="B438" s="3">
        <v>45961</v>
      </c>
      <c r="C438" s="4" t="s">
        <v>547</v>
      </c>
      <c r="D438" s="4">
        <v>50</v>
      </c>
      <c r="E438" s="4">
        <v>1</v>
      </c>
      <c r="F438" s="4">
        <v>50</v>
      </c>
      <c r="H438" s="4" t="str">
        <f>TEXT(B438, "MMMM YYYY")</f>
        <v>October 2025</v>
      </c>
      <c r="I438" s="4">
        <f>D438*E438</f>
        <v>50</v>
      </c>
      <c r="J438" s="4">
        <f>E438*30</f>
        <v>30</v>
      </c>
      <c r="K438" s="4" t="b">
        <f>IF(F438=I438,TRUE)</f>
        <v>1</v>
      </c>
    </row>
    <row r="439" spans="1:11" ht="22.5" customHeight="1">
      <c r="A439" s="2">
        <v>45961.533639745372</v>
      </c>
      <c r="B439" s="3">
        <v>45961</v>
      </c>
      <c r="C439" s="4" t="s">
        <v>589</v>
      </c>
      <c r="D439" s="4">
        <v>60</v>
      </c>
      <c r="E439" s="4">
        <v>2</v>
      </c>
      <c r="F439" s="4">
        <v>120</v>
      </c>
      <c r="H439" s="4" t="str">
        <f>TEXT(B439, "MMMM YYYY")</f>
        <v>October 2025</v>
      </c>
      <c r="I439" s="4">
        <f>D439*E439</f>
        <v>120</v>
      </c>
      <c r="J439" s="4">
        <f>E439*30</f>
        <v>60</v>
      </c>
      <c r="K439" s="4" t="b">
        <f>IF(F439=I439,TRUE)</f>
        <v>1</v>
      </c>
    </row>
    <row r="440" spans="1:11" ht="22.5" customHeight="1">
      <c r="A440" s="2">
        <v>45961.219452245372</v>
      </c>
      <c r="B440" s="3">
        <v>45961</v>
      </c>
      <c r="C440" s="4" t="s">
        <v>571</v>
      </c>
      <c r="D440" s="4">
        <v>45</v>
      </c>
      <c r="E440" s="4">
        <v>3</v>
      </c>
      <c r="F440" s="4">
        <v>135</v>
      </c>
      <c r="H440" s="4" t="str">
        <f>TEXT(B440, "MMMM YYYY")</f>
        <v>October 2025</v>
      </c>
      <c r="I440" s="4">
        <f>D440*E440</f>
        <v>135</v>
      </c>
      <c r="J440" s="4">
        <f>E440*30</f>
        <v>90</v>
      </c>
      <c r="K440" s="4" t="b">
        <f>IF(F440=I440,TRUE)</f>
        <v>1</v>
      </c>
    </row>
    <row r="441" spans="1:11" ht="22.5" customHeight="1">
      <c r="A441" s="2">
        <v>45961.219078194445</v>
      </c>
      <c r="B441" s="3">
        <v>45961</v>
      </c>
      <c r="C441" s="4" t="s">
        <v>598</v>
      </c>
      <c r="D441" s="4">
        <v>55</v>
      </c>
      <c r="E441" s="4">
        <v>3</v>
      </c>
      <c r="F441" s="4">
        <v>165</v>
      </c>
      <c r="H441" s="4" t="str">
        <f>TEXT(B441, "MMMM YYYY")</f>
        <v>October 2025</v>
      </c>
      <c r="I441" s="4">
        <f>D441*E441</f>
        <v>165</v>
      </c>
      <c r="J441" s="4">
        <f>E441*30</f>
        <v>90</v>
      </c>
      <c r="K441" s="4" t="b">
        <f>IF(F441=I441,TRUE)</f>
        <v>1</v>
      </c>
    </row>
    <row r="442" spans="1:11" ht="22.5" customHeight="1">
      <c r="A442" s="2">
        <v>45960.664462604167</v>
      </c>
      <c r="B442" s="3">
        <v>45960</v>
      </c>
      <c r="C442" s="4" t="s">
        <v>511</v>
      </c>
      <c r="D442" s="4">
        <v>55</v>
      </c>
      <c r="E442" s="4">
        <v>30</v>
      </c>
      <c r="F442" s="4">
        <v>1650</v>
      </c>
      <c r="H442" s="4" t="str">
        <f>TEXT(B442, "MMMM YYYY")</f>
        <v>October 2025</v>
      </c>
      <c r="I442" s="4">
        <f>D442*E442</f>
        <v>1650</v>
      </c>
      <c r="J442" s="4">
        <f>E442*30</f>
        <v>900</v>
      </c>
      <c r="K442" s="4" t="b">
        <f>IF(F442=I442,TRUE)</f>
        <v>1</v>
      </c>
    </row>
    <row r="443" spans="1:11" ht="22.5" customHeight="1">
      <c r="A443" s="2">
        <v>45960.663839745372</v>
      </c>
      <c r="B443" s="3">
        <v>45960</v>
      </c>
      <c r="C443" s="4" t="s">
        <v>511</v>
      </c>
      <c r="D443" s="4">
        <v>50</v>
      </c>
      <c r="E443" s="4">
        <v>20</v>
      </c>
      <c r="F443" s="4">
        <v>1000</v>
      </c>
      <c r="H443" s="4" t="str">
        <f>TEXT(B443, "MMMM YYYY")</f>
        <v>October 2025</v>
      </c>
      <c r="I443" s="4">
        <f>D443*E443</f>
        <v>1000</v>
      </c>
      <c r="J443" s="4">
        <f>E443*30</f>
        <v>600</v>
      </c>
      <c r="K443" s="4" t="b">
        <f>IF(F443=I443,TRUE)</f>
        <v>1</v>
      </c>
    </row>
    <row r="444" spans="1:11" ht="22.5" customHeight="1">
      <c r="A444" s="2">
        <v>45960.518810543981</v>
      </c>
      <c r="B444" s="3">
        <v>45960</v>
      </c>
      <c r="C444" s="4" t="s">
        <v>521</v>
      </c>
      <c r="D444" s="4">
        <v>45</v>
      </c>
      <c r="E444" s="4">
        <v>20</v>
      </c>
      <c r="F444" s="4">
        <v>900</v>
      </c>
      <c r="H444" s="4" t="str">
        <f>TEXT(B444, "MMMM YYYY")</f>
        <v>October 2025</v>
      </c>
      <c r="I444" s="4">
        <f>D444*E444</f>
        <v>900</v>
      </c>
      <c r="J444" s="4">
        <f>E444*30</f>
        <v>600</v>
      </c>
      <c r="K444" s="4" t="b">
        <f>IF(F444=I444,TRUE)</f>
        <v>1</v>
      </c>
    </row>
    <row r="445" spans="1:11" ht="22.5" customHeight="1">
      <c r="A445" s="2">
        <v>45960.51835706018</v>
      </c>
      <c r="B445" s="3">
        <v>45960</v>
      </c>
      <c r="C445" s="4" t="s">
        <v>513</v>
      </c>
      <c r="D445" s="4">
        <v>60</v>
      </c>
      <c r="E445" s="4">
        <v>5</v>
      </c>
      <c r="F445" s="4">
        <v>300</v>
      </c>
      <c r="H445" s="4" t="str">
        <f>TEXT(B445, "MMMM YYYY")</f>
        <v>October 2025</v>
      </c>
      <c r="I445" s="4">
        <f>D445*E445</f>
        <v>300</v>
      </c>
      <c r="J445" s="4">
        <f>E445*30</f>
        <v>150</v>
      </c>
      <c r="K445" s="4" t="b">
        <f>IF(F445=I445,TRUE)</f>
        <v>1</v>
      </c>
    </row>
    <row r="446" spans="1:11" ht="22.5" customHeight="1">
      <c r="A446" s="2">
        <v>45960.518160451393</v>
      </c>
      <c r="B446" s="3">
        <v>45960</v>
      </c>
      <c r="C446" s="4" t="s">
        <v>611</v>
      </c>
      <c r="D446" s="4">
        <v>60</v>
      </c>
      <c r="E446" s="4">
        <v>1</v>
      </c>
      <c r="F446" s="4">
        <v>60</v>
      </c>
      <c r="H446" s="4" t="str">
        <f>TEXT(B446, "MMMM YYYY")</f>
        <v>October 2025</v>
      </c>
      <c r="I446" s="4">
        <f>D446*E446</f>
        <v>60</v>
      </c>
      <c r="J446" s="4">
        <f>E446*30</f>
        <v>30</v>
      </c>
      <c r="K446" s="4" t="b">
        <f>IF(F446=I446,TRUE)</f>
        <v>1</v>
      </c>
    </row>
    <row r="447" spans="1:11" ht="22.5" customHeight="1">
      <c r="A447" s="2">
        <v>45960.517953460643</v>
      </c>
      <c r="B447" s="3">
        <v>45960</v>
      </c>
      <c r="C447" s="4" t="s">
        <v>137</v>
      </c>
      <c r="D447" s="4">
        <v>50</v>
      </c>
      <c r="E447" s="4">
        <v>1</v>
      </c>
      <c r="F447" s="4">
        <v>50</v>
      </c>
      <c r="H447" s="4" t="str">
        <f>TEXT(B447, "MMMM YYYY")</f>
        <v>October 2025</v>
      </c>
      <c r="I447" s="4">
        <f>D447*E447</f>
        <v>50</v>
      </c>
      <c r="J447" s="4">
        <f>E447*30</f>
        <v>30</v>
      </c>
      <c r="K447" s="4" t="b">
        <f>IF(F447=I447,TRUE)</f>
        <v>1</v>
      </c>
    </row>
    <row r="448" spans="1:11" ht="22.5" customHeight="1">
      <c r="A448" s="2">
        <v>45959.986397337962</v>
      </c>
      <c r="B448" s="3">
        <v>45958</v>
      </c>
      <c r="C448" s="4" t="s">
        <v>598</v>
      </c>
      <c r="D448" s="4">
        <v>55</v>
      </c>
      <c r="E448" s="4">
        <v>2</v>
      </c>
      <c r="F448" s="4">
        <v>110</v>
      </c>
      <c r="H448" s="4" t="str">
        <f>TEXT(B448, "MMMM YYYY")</f>
        <v>October 2025</v>
      </c>
      <c r="I448" s="4">
        <f>D448*E448</f>
        <v>110</v>
      </c>
      <c r="J448" s="4">
        <f>E448*30</f>
        <v>60</v>
      </c>
      <c r="K448" s="4" t="b">
        <f>IF(F448=I448,TRUE)</f>
        <v>1</v>
      </c>
    </row>
    <row r="449" spans="1:12" ht="22.5" customHeight="1">
      <c r="A449" s="2">
        <v>45959.242731851853</v>
      </c>
      <c r="B449" s="3">
        <v>45958</v>
      </c>
      <c r="C449" s="4" t="s">
        <v>110</v>
      </c>
      <c r="D449" s="4">
        <v>40</v>
      </c>
      <c r="E449" s="4">
        <v>5</v>
      </c>
      <c r="F449" s="4">
        <v>200</v>
      </c>
      <c r="H449" s="4" t="str">
        <f>TEXT(B449, "MMMM YYYY")</f>
        <v>October 2025</v>
      </c>
      <c r="I449" s="4">
        <f>D449*E449</f>
        <v>200</v>
      </c>
      <c r="J449" s="4">
        <f>E449*30</f>
        <v>150</v>
      </c>
      <c r="K449" s="4" t="b">
        <f>IF(F449=I449,TRUE)</f>
        <v>1</v>
      </c>
    </row>
    <row r="450" spans="1:12" ht="22.5" customHeight="1">
      <c r="A450" s="2">
        <v>45959.242481111112</v>
      </c>
      <c r="B450" s="3">
        <v>45958</v>
      </c>
      <c r="C450" s="4" t="s">
        <v>536</v>
      </c>
      <c r="D450" s="4">
        <v>50</v>
      </c>
      <c r="E450" s="4">
        <v>3</v>
      </c>
      <c r="F450" s="4">
        <v>150</v>
      </c>
      <c r="H450" s="4" t="str">
        <f>TEXT(B450, "MMMM YYYY")</f>
        <v>October 2025</v>
      </c>
      <c r="I450" s="4">
        <f>D450*E450</f>
        <v>150</v>
      </c>
      <c r="J450" s="4">
        <f>E450*30</f>
        <v>90</v>
      </c>
      <c r="K450" s="4" t="b">
        <f>IF(F450=I450,TRUE)</f>
        <v>1</v>
      </c>
    </row>
    <row r="451" spans="1:12" ht="22.5" customHeight="1">
      <c r="A451" s="2">
        <v>45958.670822002314</v>
      </c>
      <c r="B451" s="3">
        <v>45958</v>
      </c>
      <c r="C451" s="4" t="s">
        <v>612</v>
      </c>
      <c r="D451" s="4">
        <v>60</v>
      </c>
      <c r="E451" s="4">
        <v>4</v>
      </c>
      <c r="F451" s="4">
        <v>240</v>
      </c>
      <c r="H451" s="4" t="str">
        <f>TEXT(B451, "MMMM YYYY")</f>
        <v>October 2025</v>
      </c>
      <c r="I451" s="4">
        <f>D451*E451</f>
        <v>240</v>
      </c>
      <c r="J451" s="4">
        <f>E451*30</f>
        <v>120</v>
      </c>
      <c r="K451" s="4" t="b">
        <f>IF(F451=I451,TRUE)</f>
        <v>1</v>
      </c>
    </row>
    <row r="452" spans="1:12" ht="22.5" customHeight="1">
      <c r="A452" s="2">
        <v>45958.667717094911</v>
      </c>
      <c r="B452" s="3">
        <v>45958</v>
      </c>
      <c r="C452" s="4" t="s">
        <v>613</v>
      </c>
      <c r="D452" s="4">
        <v>45</v>
      </c>
      <c r="E452" s="4">
        <v>6</v>
      </c>
      <c r="F452" s="4">
        <v>270</v>
      </c>
      <c r="H452" s="4" t="str">
        <f>TEXT(B452, "MMMM YYYY")</f>
        <v>October 2025</v>
      </c>
      <c r="I452" s="4">
        <f>D452*E452</f>
        <v>270</v>
      </c>
      <c r="J452" s="4">
        <f>E452*30</f>
        <v>180</v>
      </c>
      <c r="K452" s="4" t="b">
        <f>IF(F452=I452,TRUE)</f>
        <v>1</v>
      </c>
    </row>
    <row r="453" spans="1:12" ht="22.5" customHeight="1">
      <c r="A453" s="2">
        <v>45958.545338275464</v>
      </c>
      <c r="B453" s="3">
        <v>45958</v>
      </c>
      <c r="C453" s="4" t="s">
        <v>511</v>
      </c>
      <c r="D453" s="4">
        <v>55</v>
      </c>
      <c r="E453" s="4">
        <v>15</v>
      </c>
      <c r="F453" s="4">
        <v>825</v>
      </c>
      <c r="H453" s="4" t="str">
        <f>TEXT(B453, "MMMM YYYY")</f>
        <v>October 2025</v>
      </c>
      <c r="I453" s="4">
        <f>D453*E453</f>
        <v>825</v>
      </c>
      <c r="J453" s="4">
        <f>E453*30</f>
        <v>450</v>
      </c>
      <c r="K453" s="4" t="b">
        <f>IF(F453=I453,TRUE)</f>
        <v>1</v>
      </c>
    </row>
    <row r="454" spans="1:12" ht="22.5" customHeight="1">
      <c r="A454" s="2">
        <v>45958.544495462964</v>
      </c>
      <c r="B454" s="3">
        <v>45958</v>
      </c>
      <c r="C454" s="4" t="s">
        <v>511</v>
      </c>
      <c r="D454" s="4">
        <v>50</v>
      </c>
      <c r="E454" s="4">
        <v>20</v>
      </c>
      <c r="F454" s="4">
        <v>1000</v>
      </c>
      <c r="H454" s="4" t="str">
        <f>TEXT(B454, "MMMM YYYY")</f>
        <v>October 2025</v>
      </c>
      <c r="I454" s="4">
        <f>D454*E454</f>
        <v>1000</v>
      </c>
      <c r="J454" s="4">
        <f>E454*30</f>
        <v>600</v>
      </c>
      <c r="K454" s="4" t="b">
        <f>IF(F454=I454,TRUE)</f>
        <v>1</v>
      </c>
    </row>
    <row r="455" spans="1:12" ht="22.5" customHeight="1">
      <c r="A455" s="2">
        <v>45958.544249189814</v>
      </c>
      <c r="B455" s="3">
        <v>45958</v>
      </c>
      <c r="C455" s="4" t="s">
        <v>538</v>
      </c>
      <c r="D455" s="4">
        <v>42</v>
      </c>
      <c r="E455" s="4">
        <v>6</v>
      </c>
      <c r="F455" s="4">
        <v>252</v>
      </c>
      <c r="H455" s="4" t="str">
        <f>TEXT(B455, "MMMM YYYY")</f>
        <v>October 2025</v>
      </c>
      <c r="I455" s="4">
        <f>D455*E455</f>
        <v>252</v>
      </c>
      <c r="J455" s="4">
        <f>E455*30</f>
        <v>180</v>
      </c>
      <c r="K455" s="4" t="b">
        <f>IF(F455=I455,TRUE)</f>
        <v>1</v>
      </c>
    </row>
    <row r="456" spans="1:12" ht="22.5" customHeight="1">
      <c r="A456" s="2">
        <v>45958.001161990745</v>
      </c>
      <c r="B456" s="3">
        <v>45957</v>
      </c>
      <c r="C456" s="4" t="s">
        <v>601</v>
      </c>
      <c r="D456" s="4">
        <v>50</v>
      </c>
      <c r="E456" s="4">
        <v>1</v>
      </c>
      <c r="F456" s="4">
        <v>50</v>
      </c>
      <c r="H456" s="4" t="str">
        <f>TEXT(B456, "MMMM YYYY")</f>
        <v>October 2025</v>
      </c>
      <c r="I456" s="4">
        <f>D456*E456</f>
        <v>50</v>
      </c>
      <c r="J456" s="4">
        <f>E456*30</f>
        <v>30</v>
      </c>
      <c r="K456" s="4" t="b">
        <f>IF(F456=I456,TRUE)</f>
        <v>1</v>
      </c>
    </row>
    <row r="457" spans="1:12" ht="22.5" customHeight="1">
      <c r="A457" s="2">
        <v>45958.000907164351</v>
      </c>
      <c r="B457" s="3">
        <v>45957</v>
      </c>
      <c r="C457" s="4" t="s">
        <v>519</v>
      </c>
      <c r="D457" s="4">
        <v>55</v>
      </c>
      <c r="E457" s="4">
        <v>5</v>
      </c>
      <c r="F457" s="4">
        <v>275</v>
      </c>
      <c r="H457" s="4" t="str">
        <f>TEXT(B457, "MMMM YYYY")</f>
        <v>October 2025</v>
      </c>
      <c r="I457" s="4">
        <f>D457*E457</f>
        <v>275</v>
      </c>
      <c r="J457" s="4">
        <f>E457*30</f>
        <v>150</v>
      </c>
      <c r="K457" s="4" t="b">
        <f>IF(F457=I457,TRUE)</f>
        <v>1</v>
      </c>
    </row>
    <row r="458" spans="1:12" ht="22.5" customHeight="1">
      <c r="A458" s="2">
        <v>45957.327557905097</v>
      </c>
      <c r="B458" s="3">
        <v>45957</v>
      </c>
      <c r="C458" s="4" t="s">
        <v>615</v>
      </c>
      <c r="D458" s="4">
        <v>40</v>
      </c>
      <c r="E458" s="4">
        <v>20</v>
      </c>
      <c r="F458" s="4">
        <v>800</v>
      </c>
      <c r="H458" s="4" t="str">
        <f>TEXT(B458, "MMMM YYYY")</f>
        <v>October 2025</v>
      </c>
      <c r="I458" s="4">
        <f>D458*E458</f>
        <v>800</v>
      </c>
      <c r="J458" s="4">
        <f>E458*30</f>
        <v>600</v>
      </c>
      <c r="K458" s="4" t="b">
        <f>IF(F458=I458,TRUE)</f>
        <v>1</v>
      </c>
    </row>
    <row r="459" spans="1:12" ht="22.5" customHeight="1">
      <c r="A459" s="2">
        <v>45957.323360196759</v>
      </c>
      <c r="B459" s="3">
        <v>45957</v>
      </c>
      <c r="C459" s="4" t="s">
        <v>616</v>
      </c>
      <c r="D459" s="4">
        <v>50</v>
      </c>
      <c r="E459" s="4">
        <v>3</v>
      </c>
      <c r="F459" s="4">
        <v>150</v>
      </c>
      <c r="H459" s="4" t="str">
        <f>TEXT(B459, "MMMM YYYY")</f>
        <v>October 2025</v>
      </c>
      <c r="I459" s="4">
        <f>D459*E459</f>
        <v>150</v>
      </c>
      <c r="J459" s="4">
        <f>E459*30</f>
        <v>90</v>
      </c>
      <c r="K459" s="4" t="b">
        <f>IF(F459=I459,TRUE)</f>
        <v>1</v>
      </c>
    </row>
    <row r="460" spans="1:12" ht="22.5" customHeight="1">
      <c r="A460" s="2">
        <v>45956.630406782409</v>
      </c>
      <c r="B460" s="3">
        <v>45956</v>
      </c>
      <c r="C460" s="4" t="s">
        <v>509</v>
      </c>
      <c r="D460" s="4">
        <v>40</v>
      </c>
      <c r="E460" s="4">
        <v>5</v>
      </c>
      <c r="F460" s="4">
        <v>200</v>
      </c>
      <c r="H460" s="4" t="str">
        <f>TEXT(B460, "MMMM YYYY")</f>
        <v>October 2025</v>
      </c>
      <c r="I460" s="4">
        <f>D460*E460</f>
        <v>200</v>
      </c>
      <c r="J460" s="4">
        <f>E460*30</f>
        <v>150</v>
      </c>
      <c r="K460" s="4" t="b">
        <f>IF(F460=I460,TRUE)</f>
        <v>1</v>
      </c>
    </row>
    <row r="461" spans="1:12" ht="22.5" customHeight="1">
      <c r="A461" s="2">
        <v>45957.32832990741</v>
      </c>
      <c r="B461" s="3">
        <v>45956</v>
      </c>
      <c r="C461" s="4" t="s">
        <v>614</v>
      </c>
      <c r="D461" s="4">
        <v>50</v>
      </c>
      <c r="E461" s="4">
        <v>5</v>
      </c>
      <c r="F461" s="4">
        <v>250</v>
      </c>
      <c r="H461" s="4" t="str">
        <f>TEXT(B461, "MMMM YYYY")</f>
        <v>October 2025</v>
      </c>
      <c r="I461" s="4">
        <f>D461*E461</f>
        <v>250</v>
      </c>
      <c r="J461" s="4">
        <f>E461*30</f>
        <v>150</v>
      </c>
      <c r="K461" s="4" t="b">
        <f>IF(F461=I461,TRUE)</f>
        <v>1</v>
      </c>
      <c r="L461" s="4">
        <v>14291</v>
      </c>
    </row>
    <row r="462" spans="1:12" ht="22.5" customHeight="1">
      <c r="A462" s="2">
        <v>45957.327888703701</v>
      </c>
      <c r="B462" s="3">
        <v>45956</v>
      </c>
      <c r="C462" s="4" t="s">
        <v>614</v>
      </c>
      <c r="D462" s="4">
        <v>45</v>
      </c>
      <c r="E462" s="4">
        <v>20</v>
      </c>
      <c r="F462" s="4">
        <v>900</v>
      </c>
      <c r="H462" s="4" t="str">
        <f>TEXT(B462, "MMMM YYYY")</f>
        <v>October 2025</v>
      </c>
      <c r="I462" s="4">
        <f>D462*E462</f>
        <v>900</v>
      </c>
      <c r="J462" s="4">
        <f>E462*30</f>
        <v>600</v>
      </c>
      <c r="K462" s="4" t="b">
        <f>IF(F462=I462,TRUE)</f>
        <v>1</v>
      </c>
    </row>
    <row r="463" spans="1:12" ht="22.5" customHeight="1">
      <c r="A463" s="2">
        <v>45956.66673837963</v>
      </c>
      <c r="B463" s="3">
        <v>45956</v>
      </c>
      <c r="C463" s="4" t="s">
        <v>526</v>
      </c>
      <c r="D463" s="4">
        <v>50</v>
      </c>
      <c r="E463" s="4">
        <v>11</v>
      </c>
      <c r="F463" s="4">
        <v>550</v>
      </c>
      <c r="H463" s="4" t="str">
        <f>TEXT(B463, "MMMM YYYY")</f>
        <v>October 2025</v>
      </c>
      <c r="I463" s="4">
        <f>D463*E463</f>
        <v>550</v>
      </c>
      <c r="J463" s="4">
        <f>E463*30</f>
        <v>330</v>
      </c>
      <c r="K463" s="4" t="b">
        <f>IF(F463=I463,TRUE)</f>
        <v>1</v>
      </c>
    </row>
    <row r="464" spans="1:12" ht="22.5" customHeight="1">
      <c r="A464" s="2">
        <v>45956.63146640046</v>
      </c>
      <c r="B464" s="3">
        <v>45956</v>
      </c>
      <c r="C464" s="4" t="s">
        <v>617</v>
      </c>
      <c r="D464" s="4">
        <v>42</v>
      </c>
      <c r="E464" s="4">
        <v>5</v>
      </c>
      <c r="F464" s="4">
        <v>210</v>
      </c>
      <c r="H464" s="4" t="str">
        <f>TEXT(B464, "MMMM YYYY")</f>
        <v>October 2025</v>
      </c>
      <c r="I464" s="4">
        <f>D464*E464</f>
        <v>210</v>
      </c>
      <c r="J464" s="4">
        <f>E464*30</f>
        <v>150</v>
      </c>
      <c r="K464" s="4" t="b">
        <f>IF(F464=I464,TRUE)</f>
        <v>1</v>
      </c>
    </row>
    <row r="465" spans="1:11" ht="22.5" customHeight="1">
      <c r="A465" s="2">
        <v>45956.630093402782</v>
      </c>
      <c r="B465" s="3">
        <v>45956</v>
      </c>
      <c r="C465" s="4" t="s">
        <v>509</v>
      </c>
      <c r="D465" s="4">
        <v>45</v>
      </c>
      <c r="E465" s="4">
        <v>10</v>
      </c>
      <c r="F465" s="4">
        <v>450</v>
      </c>
      <c r="H465" s="4" t="str">
        <f>TEXT(B465, "MMMM YYYY")</f>
        <v>October 2025</v>
      </c>
      <c r="I465" s="4">
        <f>D465*E465</f>
        <v>450</v>
      </c>
      <c r="J465" s="4">
        <f>E465*30</f>
        <v>300</v>
      </c>
      <c r="K465" s="4" t="b">
        <f>IF(F465=I465,TRUE)</f>
        <v>1</v>
      </c>
    </row>
    <row r="466" spans="1:11" ht="22.5" customHeight="1">
      <c r="A466" s="2">
        <v>45956.46639799769</v>
      </c>
      <c r="B466" s="3">
        <v>45956</v>
      </c>
      <c r="C466" s="4" t="s">
        <v>527</v>
      </c>
      <c r="D466" s="4">
        <v>55</v>
      </c>
      <c r="E466" s="4">
        <v>10</v>
      </c>
      <c r="F466" s="4">
        <v>550</v>
      </c>
      <c r="H466" s="4" t="str">
        <f>TEXT(B466, "MMMM YYYY")</f>
        <v>October 2025</v>
      </c>
      <c r="I466" s="4">
        <f>D466*E466</f>
        <v>550</v>
      </c>
      <c r="J466" s="4">
        <f>E466*30</f>
        <v>300</v>
      </c>
      <c r="K466" s="4" t="b">
        <f>IF(F466=I466,TRUE)</f>
        <v>1</v>
      </c>
    </row>
    <row r="467" spans="1:11" ht="22.5" customHeight="1">
      <c r="A467" s="2">
        <v>45956.051550532407</v>
      </c>
      <c r="B467" s="3">
        <v>45956</v>
      </c>
      <c r="C467" s="4" t="s">
        <v>137</v>
      </c>
      <c r="D467" s="4">
        <v>45</v>
      </c>
      <c r="E467" s="4">
        <v>3</v>
      </c>
      <c r="F467" s="4">
        <v>135</v>
      </c>
      <c r="H467" s="4" t="str">
        <f>TEXT(B467, "MMMM YYYY")</f>
        <v>October 2025</v>
      </c>
      <c r="I467" s="4">
        <f>D467*E467</f>
        <v>135</v>
      </c>
      <c r="J467" s="4">
        <f>E467*30</f>
        <v>90</v>
      </c>
      <c r="K467" s="4" t="b">
        <f>IF(F467=I467,TRUE)</f>
        <v>1</v>
      </c>
    </row>
    <row r="468" spans="1:11" ht="22.5" customHeight="1">
      <c r="A468" s="2">
        <v>45956.050260590273</v>
      </c>
      <c r="B468" s="3">
        <v>45956</v>
      </c>
      <c r="C468" s="4" t="s">
        <v>576</v>
      </c>
      <c r="D468" s="4">
        <v>0</v>
      </c>
      <c r="E468" s="4">
        <v>37</v>
      </c>
      <c r="F468" s="4">
        <v>0</v>
      </c>
      <c r="H468" s="4" t="str">
        <f>TEXT(B468, "MMMM YYYY")</f>
        <v>October 2025</v>
      </c>
      <c r="I468" s="4">
        <f>D468*E468</f>
        <v>0</v>
      </c>
      <c r="J468" s="4">
        <f>E468*30</f>
        <v>1110</v>
      </c>
      <c r="K468" s="4" t="b">
        <f>IF(F468=I468,TRUE)</f>
        <v>1</v>
      </c>
    </row>
    <row r="469" spans="1:11" ht="22.5" customHeight="1">
      <c r="A469" s="2">
        <v>45956.586103449074</v>
      </c>
      <c r="B469" s="3">
        <v>45956</v>
      </c>
      <c r="C469" s="4" t="s">
        <v>773</v>
      </c>
      <c r="D469" s="4">
        <v>50</v>
      </c>
      <c r="E469" s="4">
        <v>6</v>
      </c>
      <c r="F469" s="4">
        <v>300</v>
      </c>
      <c r="H469" s="4" t="str">
        <f>TEXT(B469, "MMMM YYYY")</f>
        <v>October 2025</v>
      </c>
      <c r="I469" s="4">
        <f>D469*E469</f>
        <v>300</v>
      </c>
      <c r="J469" s="4">
        <f>E469*30</f>
        <v>180</v>
      </c>
      <c r="K469" s="4" t="b">
        <f>IF(F469=I469,TRUE)</f>
        <v>1</v>
      </c>
    </row>
    <row r="470" spans="1:11" ht="22.5" customHeight="1">
      <c r="A470" s="2">
        <v>45956.050992673612</v>
      </c>
      <c r="B470" s="3">
        <v>45955</v>
      </c>
      <c r="C470" s="4" t="s">
        <v>506</v>
      </c>
      <c r="D470" s="4">
        <v>48</v>
      </c>
      <c r="E470" s="4">
        <v>20</v>
      </c>
      <c r="F470" s="4">
        <v>960</v>
      </c>
      <c r="H470" s="4" t="str">
        <f>TEXT(B470, "MMMM YYYY")</f>
        <v>October 2025</v>
      </c>
      <c r="I470" s="4">
        <f>D470*E470</f>
        <v>960</v>
      </c>
      <c r="J470" s="4">
        <f>E470*30</f>
        <v>600</v>
      </c>
      <c r="K470" s="4" t="b">
        <f>IF(F470=I470,TRUE)</f>
        <v>1</v>
      </c>
    </row>
    <row r="471" spans="1:11" ht="22.5" customHeight="1">
      <c r="A471" s="2">
        <v>45956.050724120374</v>
      </c>
      <c r="B471" s="3">
        <v>45955</v>
      </c>
      <c r="C471" s="4" t="s">
        <v>49</v>
      </c>
      <c r="D471" s="4">
        <v>55</v>
      </c>
      <c r="E471" s="4">
        <v>1</v>
      </c>
      <c r="F471" s="4">
        <v>55</v>
      </c>
      <c r="H471" s="4" t="str">
        <f>TEXT(B471, "MMMM YYYY")</f>
        <v>October 2025</v>
      </c>
      <c r="I471" s="4">
        <f>D471*E471</f>
        <v>55</v>
      </c>
      <c r="J471" s="4">
        <f>E471*30</f>
        <v>30</v>
      </c>
      <c r="K471" s="4" t="b">
        <f>IF(F471=I471,TRUE)</f>
        <v>1</v>
      </c>
    </row>
    <row r="472" spans="1:11" ht="22.5" customHeight="1">
      <c r="A472" s="2">
        <v>45955.22816712963</v>
      </c>
      <c r="B472" s="3">
        <v>45954</v>
      </c>
      <c r="C472" s="4" t="s">
        <v>512</v>
      </c>
      <c r="D472" s="4">
        <v>55</v>
      </c>
      <c r="E472" s="4">
        <v>12</v>
      </c>
      <c r="F472" s="4">
        <v>660</v>
      </c>
      <c r="H472" s="4" t="str">
        <f>TEXT(B472, "MMMM YYYY")</f>
        <v>October 2025</v>
      </c>
      <c r="I472" s="4">
        <f>D472*E472</f>
        <v>660</v>
      </c>
      <c r="J472" s="4">
        <f>E472*30</f>
        <v>360</v>
      </c>
      <c r="K472" s="4" t="b">
        <f>IF(F472=I472,TRUE)</f>
        <v>1</v>
      </c>
    </row>
    <row r="473" spans="1:11" ht="22.5" customHeight="1">
      <c r="A473" s="2">
        <v>45955.227762581024</v>
      </c>
      <c r="B473" s="3">
        <v>45954</v>
      </c>
      <c r="C473" s="4" t="s">
        <v>512</v>
      </c>
      <c r="D473" s="4">
        <v>60</v>
      </c>
      <c r="E473" s="4">
        <v>5</v>
      </c>
      <c r="F473" s="4">
        <v>300</v>
      </c>
      <c r="H473" s="4" t="str">
        <f>TEXT(B473, "MMMM YYYY")</f>
        <v>October 2025</v>
      </c>
      <c r="I473" s="4">
        <f>D473*E473</f>
        <v>300</v>
      </c>
      <c r="J473" s="4">
        <f>E473*30</f>
        <v>150</v>
      </c>
      <c r="K473" s="4" t="b">
        <f>IF(F473=I473,TRUE)</f>
        <v>1</v>
      </c>
    </row>
    <row r="474" spans="1:11" ht="22.5" customHeight="1">
      <c r="A474" s="2">
        <v>45955.227466215278</v>
      </c>
      <c r="B474" s="3">
        <v>45954</v>
      </c>
      <c r="C474" s="4" t="s">
        <v>618</v>
      </c>
      <c r="D474" s="4">
        <v>40</v>
      </c>
      <c r="E474" s="4">
        <v>50</v>
      </c>
      <c r="F474" s="4">
        <v>2000</v>
      </c>
      <c r="H474" s="4" t="str">
        <f>TEXT(B474, "MMMM YYYY")</f>
        <v>October 2025</v>
      </c>
      <c r="I474" s="4">
        <f>D474*E474</f>
        <v>2000</v>
      </c>
      <c r="J474" s="4">
        <f>E474*30</f>
        <v>1500</v>
      </c>
      <c r="K474" s="4" t="b">
        <f>IF(F474=I474,TRUE)</f>
        <v>1</v>
      </c>
    </row>
    <row r="475" spans="1:11" ht="22.5" customHeight="1">
      <c r="A475" s="2">
        <v>45954.012503680555</v>
      </c>
      <c r="B475" s="3">
        <v>45953</v>
      </c>
      <c r="C475" s="4" t="s">
        <v>219</v>
      </c>
      <c r="D475" s="4">
        <v>50</v>
      </c>
      <c r="E475" s="4">
        <v>2</v>
      </c>
      <c r="F475" s="4">
        <v>100</v>
      </c>
      <c r="H475" s="4" t="str">
        <f>TEXT(B475, "MMMM YYYY")</f>
        <v>October 2025</v>
      </c>
      <c r="I475" s="4">
        <f>D475*E475</f>
        <v>100</v>
      </c>
      <c r="J475" s="4">
        <f>E475*30</f>
        <v>60</v>
      </c>
      <c r="K475" s="4" t="b">
        <f>IF(F475=I475,TRUE)</f>
        <v>1</v>
      </c>
    </row>
    <row r="476" spans="1:11" ht="22.5" customHeight="1">
      <c r="A476" s="2">
        <v>45954.012081053239</v>
      </c>
      <c r="B476" s="3">
        <v>45953</v>
      </c>
      <c r="C476" s="4" t="s">
        <v>522</v>
      </c>
      <c r="D476" s="4">
        <v>65</v>
      </c>
      <c r="E476" s="4">
        <v>3</v>
      </c>
      <c r="F476" s="4">
        <v>195</v>
      </c>
      <c r="H476" s="4" t="str">
        <f>TEXT(B476, "MMMM YYYY")</f>
        <v>October 2025</v>
      </c>
      <c r="I476" s="4">
        <f>D476*E476</f>
        <v>195</v>
      </c>
      <c r="J476" s="4">
        <f>E476*30</f>
        <v>90</v>
      </c>
      <c r="K476" s="4" t="b">
        <f>IF(F476=I476,TRUE)</f>
        <v>1</v>
      </c>
    </row>
    <row r="477" spans="1:11" ht="22.5" customHeight="1">
      <c r="A477" s="2">
        <v>45954.011127314814</v>
      </c>
      <c r="B477" s="3">
        <v>45953</v>
      </c>
      <c r="C477" s="4" t="s">
        <v>510</v>
      </c>
      <c r="D477" s="4">
        <v>45</v>
      </c>
      <c r="E477" s="4">
        <v>20</v>
      </c>
      <c r="F477" s="4">
        <v>900</v>
      </c>
      <c r="H477" s="4" t="str">
        <f>TEXT(B477, "MMMM YYYY")</f>
        <v>October 2025</v>
      </c>
      <c r="I477" s="4">
        <f>D477*E477</f>
        <v>900</v>
      </c>
      <c r="J477" s="4">
        <f>E477*30</f>
        <v>600</v>
      </c>
      <c r="K477" s="4" t="b">
        <f>IF(F477=I477,TRUE)</f>
        <v>1</v>
      </c>
    </row>
    <row r="478" spans="1:11" ht="22.5" customHeight="1">
      <c r="A478" s="2">
        <v>45954.0106103125</v>
      </c>
      <c r="B478" s="3">
        <v>45953</v>
      </c>
      <c r="C478" s="4" t="s">
        <v>510</v>
      </c>
      <c r="D478" s="4">
        <v>50</v>
      </c>
      <c r="E478" s="4">
        <v>40</v>
      </c>
      <c r="F478" s="4">
        <v>2000</v>
      </c>
      <c r="H478" s="4" t="str">
        <f>TEXT(B478, "MMMM YYYY")</f>
        <v>October 2025</v>
      </c>
      <c r="I478" s="4">
        <f>D478*E478</f>
        <v>2000</v>
      </c>
      <c r="J478" s="4">
        <f>E478*30</f>
        <v>1200</v>
      </c>
      <c r="K478" s="4" t="b">
        <f>IF(F478=I478,TRUE)</f>
        <v>1</v>
      </c>
    </row>
    <row r="479" spans="1:11" ht="22.5" customHeight="1">
      <c r="A479" s="2">
        <v>45954.00986716435</v>
      </c>
      <c r="B479" s="3">
        <v>45953</v>
      </c>
      <c r="C479" s="4" t="s">
        <v>511</v>
      </c>
      <c r="D479" s="4">
        <v>55</v>
      </c>
      <c r="E479" s="4">
        <v>20</v>
      </c>
      <c r="F479" s="4">
        <v>1100</v>
      </c>
      <c r="H479" s="4" t="str">
        <f>TEXT(B479, "MMMM YYYY")</f>
        <v>October 2025</v>
      </c>
      <c r="I479" s="4">
        <f>D479*E479</f>
        <v>1100</v>
      </c>
      <c r="J479" s="4">
        <f>E479*30</f>
        <v>600</v>
      </c>
      <c r="K479" s="4" t="b">
        <f>IF(F479=I479,TRUE)</f>
        <v>1</v>
      </c>
    </row>
    <row r="480" spans="1:11" ht="22.5" customHeight="1">
      <c r="A480" s="2">
        <v>45954.007890370369</v>
      </c>
      <c r="B480" s="3">
        <v>45953</v>
      </c>
      <c r="C480" s="4" t="s">
        <v>507</v>
      </c>
      <c r="D480" s="4">
        <v>42</v>
      </c>
      <c r="E480" s="4">
        <v>2</v>
      </c>
      <c r="F480" s="4">
        <v>84</v>
      </c>
      <c r="H480" s="4" t="str">
        <f>TEXT(B480, "MMMM YYYY")</f>
        <v>October 2025</v>
      </c>
      <c r="I480" s="4">
        <f>D480*E480</f>
        <v>84</v>
      </c>
      <c r="J480" s="4">
        <f>E480*30</f>
        <v>60</v>
      </c>
      <c r="K480" s="4" t="b">
        <f>IF(F480=I480,TRUE)</f>
        <v>1</v>
      </c>
    </row>
    <row r="481" spans="1:12" ht="22.5" customHeight="1">
      <c r="A481" s="2">
        <v>45954.007179618056</v>
      </c>
      <c r="B481" s="3">
        <v>45953</v>
      </c>
      <c r="C481" s="4" t="s">
        <v>507</v>
      </c>
      <c r="D481" s="4">
        <v>53</v>
      </c>
      <c r="E481" s="4">
        <v>8</v>
      </c>
      <c r="F481" s="4">
        <v>424</v>
      </c>
      <c r="H481" s="4" t="str">
        <f>TEXT(B481, "MMMM YYYY")</f>
        <v>October 2025</v>
      </c>
      <c r="I481" s="4">
        <f>D481*E481</f>
        <v>424</v>
      </c>
      <c r="J481" s="4">
        <f>E481*30</f>
        <v>240</v>
      </c>
      <c r="K481" s="4" t="b">
        <f>IF(F481=I481,TRUE)</f>
        <v>1</v>
      </c>
    </row>
    <row r="482" spans="1:12" ht="22.5" customHeight="1">
      <c r="A482" s="2">
        <v>45953.520257673612</v>
      </c>
      <c r="B482" s="3">
        <v>45953</v>
      </c>
      <c r="C482" s="4" t="s">
        <v>516</v>
      </c>
      <c r="D482" s="4">
        <v>42</v>
      </c>
      <c r="E482" s="4">
        <v>4</v>
      </c>
      <c r="F482" s="4">
        <v>168</v>
      </c>
      <c r="H482" s="4" t="str">
        <f>TEXT(B482, "MMMM YYYY")</f>
        <v>October 2025</v>
      </c>
      <c r="I482" s="4">
        <f>D482*E482</f>
        <v>168</v>
      </c>
      <c r="J482" s="4">
        <f>E482*30</f>
        <v>120</v>
      </c>
      <c r="K482" s="4" t="b">
        <f>IF(F482=I482,TRUE)</f>
        <v>1</v>
      </c>
    </row>
    <row r="483" spans="1:12" ht="22.5" customHeight="1">
      <c r="A483" s="2">
        <v>45953.519245810181</v>
      </c>
      <c r="B483" s="3">
        <v>45953</v>
      </c>
      <c r="C483" s="4" t="s">
        <v>519</v>
      </c>
      <c r="D483" s="4">
        <v>55</v>
      </c>
      <c r="E483" s="4">
        <v>2</v>
      </c>
      <c r="F483" s="4">
        <v>110</v>
      </c>
      <c r="H483" s="4" t="str">
        <f>TEXT(B483, "MMMM YYYY")</f>
        <v>October 2025</v>
      </c>
      <c r="I483" s="4">
        <f>D483*E483</f>
        <v>110</v>
      </c>
      <c r="J483" s="4">
        <f>E483*30</f>
        <v>60</v>
      </c>
      <c r="K483" s="4" t="b">
        <f>IF(F483=I483,TRUE)</f>
        <v>1</v>
      </c>
    </row>
    <row r="484" spans="1:12" ht="22.5" customHeight="1">
      <c r="A484" s="2">
        <v>45953.518951388891</v>
      </c>
      <c r="B484" s="3">
        <v>45953</v>
      </c>
      <c r="C484" s="4" t="s">
        <v>549</v>
      </c>
      <c r="D484" s="4">
        <v>45</v>
      </c>
      <c r="E484" s="4">
        <v>2</v>
      </c>
      <c r="F484" s="4">
        <v>90</v>
      </c>
      <c r="H484" s="4" t="str">
        <f>TEXT(B484, "MMMM YYYY")</f>
        <v>October 2025</v>
      </c>
      <c r="I484" s="4">
        <f>D484*E484</f>
        <v>90</v>
      </c>
      <c r="J484" s="4">
        <f>E484*30</f>
        <v>60</v>
      </c>
      <c r="K484" s="4" t="b">
        <f>IF(F484=I484,TRUE)</f>
        <v>1</v>
      </c>
    </row>
    <row r="485" spans="1:12" ht="22.5" customHeight="1">
      <c r="A485" s="2">
        <v>45953.325296689814</v>
      </c>
      <c r="B485" s="3">
        <v>45952</v>
      </c>
      <c r="C485" s="4" t="s">
        <v>577</v>
      </c>
      <c r="D485" s="4">
        <v>50</v>
      </c>
      <c r="E485" s="4">
        <v>10</v>
      </c>
      <c r="F485" s="4">
        <v>500</v>
      </c>
      <c r="H485" s="4" t="str">
        <f>TEXT(B485, "MMMM YYYY")</f>
        <v>October 2025</v>
      </c>
      <c r="I485" s="4">
        <f>D485*E485</f>
        <v>500</v>
      </c>
      <c r="J485" s="4">
        <f>E485*30</f>
        <v>300</v>
      </c>
      <c r="K485" s="4" t="b">
        <f>IF(F485=I485,TRUE)</f>
        <v>1</v>
      </c>
    </row>
    <row r="486" spans="1:12" ht="22.5" customHeight="1">
      <c r="A486" s="2">
        <v>45953.325026631945</v>
      </c>
      <c r="B486" s="3">
        <v>45952</v>
      </c>
      <c r="C486" s="4" t="s">
        <v>536</v>
      </c>
      <c r="D486" s="4">
        <v>50</v>
      </c>
      <c r="E486" s="4">
        <v>2</v>
      </c>
      <c r="F486" s="4">
        <v>100</v>
      </c>
      <c r="H486" s="4" t="str">
        <f>TEXT(B486, "MMMM YYYY")</f>
        <v>October 2025</v>
      </c>
      <c r="I486" s="4">
        <f>D486*E486</f>
        <v>100</v>
      </c>
      <c r="J486" s="4">
        <f>E486*30</f>
        <v>60</v>
      </c>
      <c r="K486" s="4" t="b">
        <f>IF(F486=I486,TRUE)</f>
        <v>1</v>
      </c>
    </row>
    <row r="487" spans="1:12" ht="22.5" customHeight="1">
      <c r="A487" s="2">
        <v>45953.323476956022</v>
      </c>
      <c r="B487" s="3">
        <v>45951</v>
      </c>
      <c r="C487" s="4" t="s">
        <v>619</v>
      </c>
      <c r="D487" s="4">
        <v>50</v>
      </c>
      <c r="E487" s="4">
        <v>1</v>
      </c>
      <c r="F487" s="4">
        <v>50</v>
      </c>
      <c r="H487" s="4" t="str">
        <f>TEXT(B487, "MMMM YYYY")</f>
        <v>October 2025</v>
      </c>
      <c r="I487" s="4">
        <f>D487*E487</f>
        <v>50</v>
      </c>
      <c r="J487" s="4">
        <f>E487*30</f>
        <v>30</v>
      </c>
      <c r="K487" s="4" t="b">
        <f>IF(F487=I487,TRUE)</f>
        <v>1</v>
      </c>
    </row>
    <row r="488" spans="1:12" ht="22.5" customHeight="1">
      <c r="A488" s="2">
        <v>45951.950126076394</v>
      </c>
      <c r="B488" s="3">
        <v>45951</v>
      </c>
      <c r="C488" s="4" t="s">
        <v>620</v>
      </c>
      <c r="D488" s="4">
        <v>45</v>
      </c>
      <c r="E488" s="4">
        <v>2</v>
      </c>
      <c r="F488" s="4">
        <v>90</v>
      </c>
      <c r="H488" s="4" t="str">
        <f>TEXT(B488, "MMMM YYYY")</f>
        <v>October 2025</v>
      </c>
      <c r="I488" s="4">
        <f>D488*E488</f>
        <v>90</v>
      </c>
      <c r="J488" s="4">
        <f>E488*30</f>
        <v>60</v>
      </c>
      <c r="K488" s="4" t="b">
        <f>IF(F488=I488,TRUE)</f>
        <v>1</v>
      </c>
      <c r="L488" s="4">
        <v>3265</v>
      </c>
    </row>
    <row r="489" spans="1:12" ht="22.5" customHeight="1">
      <c r="A489" s="2">
        <v>45951.949492731481</v>
      </c>
      <c r="B489" s="3">
        <v>45951</v>
      </c>
      <c r="C489" s="4" t="s">
        <v>588</v>
      </c>
      <c r="D489" s="4">
        <v>65</v>
      </c>
      <c r="E489" s="4">
        <v>4</v>
      </c>
      <c r="F489" s="4">
        <v>260</v>
      </c>
      <c r="H489" s="4" t="str">
        <f>TEXT(B489, "MMMM YYYY")</f>
        <v>October 2025</v>
      </c>
      <c r="I489" s="4">
        <f>D489*E489</f>
        <v>260</v>
      </c>
      <c r="J489" s="4">
        <f>E489*30</f>
        <v>120</v>
      </c>
      <c r="K489" s="4" t="b">
        <f>IF(F489=I489,TRUE)</f>
        <v>1</v>
      </c>
    </row>
    <row r="490" spans="1:12" ht="22.5" customHeight="1">
      <c r="A490" s="2">
        <v>45951.948550567133</v>
      </c>
      <c r="B490" s="3">
        <v>45951</v>
      </c>
      <c r="C490" s="4" t="s">
        <v>554</v>
      </c>
      <c r="D490" s="4">
        <v>55</v>
      </c>
      <c r="E490" s="4">
        <v>5</v>
      </c>
      <c r="F490" s="4">
        <v>275</v>
      </c>
      <c r="H490" s="4" t="str">
        <f>TEXT(B490, "MMMM YYYY")</f>
        <v>October 2025</v>
      </c>
      <c r="I490" s="4">
        <f>D490*E490</f>
        <v>275</v>
      </c>
      <c r="J490" s="4">
        <f>E490*30</f>
        <v>150</v>
      </c>
      <c r="K490" s="4" t="b">
        <f>IF(F490=I490,TRUE)</f>
        <v>1</v>
      </c>
    </row>
    <row r="491" spans="1:12" ht="22.5" customHeight="1">
      <c r="A491" s="2">
        <v>45951.947488738428</v>
      </c>
      <c r="B491" s="3">
        <v>45951</v>
      </c>
      <c r="C491" s="4" t="s">
        <v>511</v>
      </c>
      <c r="D491" s="4">
        <v>55</v>
      </c>
      <c r="E491" s="4">
        <v>20</v>
      </c>
      <c r="F491" s="4">
        <v>1100</v>
      </c>
      <c r="H491" s="4" t="str">
        <f>TEXT(B491, "MMMM YYYY")</f>
        <v>October 2025</v>
      </c>
      <c r="I491" s="4">
        <f>D491*E491</f>
        <v>1100</v>
      </c>
      <c r="J491" s="4">
        <f>E491*30</f>
        <v>600</v>
      </c>
      <c r="K491" s="4" t="b">
        <f>IF(F491=I491,TRUE)</f>
        <v>1</v>
      </c>
    </row>
    <row r="492" spans="1:12" ht="22.5" customHeight="1">
      <c r="A492" s="2">
        <v>45951.946501319442</v>
      </c>
      <c r="B492" s="3">
        <v>45951</v>
      </c>
      <c r="C492" s="4" t="s">
        <v>538</v>
      </c>
      <c r="D492" s="4">
        <v>50</v>
      </c>
      <c r="E492" s="4">
        <v>4</v>
      </c>
      <c r="F492" s="4">
        <v>200</v>
      </c>
      <c r="H492" s="4" t="str">
        <f>TEXT(B492, "MMMM YYYY")</f>
        <v>October 2025</v>
      </c>
      <c r="I492" s="4">
        <f>D492*E492</f>
        <v>200</v>
      </c>
      <c r="J492" s="4">
        <f>E492*30</f>
        <v>120</v>
      </c>
      <c r="K492" s="4" t="b">
        <f>IF(F492=I492,TRUE)</f>
        <v>1</v>
      </c>
    </row>
    <row r="493" spans="1:12" ht="22.5" customHeight="1">
      <c r="A493" s="2">
        <v>45951.946077870365</v>
      </c>
      <c r="B493" s="3">
        <v>45951</v>
      </c>
      <c r="C493" s="4" t="s">
        <v>54</v>
      </c>
      <c r="D493" s="4">
        <v>55</v>
      </c>
      <c r="E493" s="4">
        <v>2</v>
      </c>
      <c r="F493" s="4">
        <v>110</v>
      </c>
      <c r="H493" s="4" t="str">
        <f>TEXT(B493, "MMMM YYYY")</f>
        <v>October 2025</v>
      </c>
      <c r="I493" s="4">
        <f>D493*E493</f>
        <v>110</v>
      </c>
      <c r="J493" s="4">
        <f>E493*30</f>
        <v>60</v>
      </c>
      <c r="K493" s="4" t="b">
        <f>IF(F493=I493,TRUE)</f>
        <v>1</v>
      </c>
    </row>
    <row r="494" spans="1:12" ht="22.5" customHeight="1">
      <c r="A494" s="2">
        <v>45950.749255370371</v>
      </c>
      <c r="B494" s="3">
        <v>45950</v>
      </c>
      <c r="C494" s="4" t="s">
        <v>588</v>
      </c>
      <c r="D494" s="4">
        <v>55</v>
      </c>
      <c r="E494" s="4">
        <v>2</v>
      </c>
      <c r="F494" s="4">
        <v>110</v>
      </c>
      <c r="H494" s="4" t="str">
        <f>TEXT(B494, "MMMM YYYY")</f>
        <v>October 2025</v>
      </c>
      <c r="I494" s="4">
        <f>D494*E494</f>
        <v>110</v>
      </c>
      <c r="J494" s="4">
        <f>E494*30</f>
        <v>60</v>
      </c>
      <c r="K494" s="4" t="b">
        <f>IF(F494=I494,TRUE)</f>
        <v>1</v>
      </c>
    </row>
    <row r="495" spans="1:12" ht="22.5" customHeight="1">
      <c r="A495" s="2">
        <v>45950.749037662041</v>
      </c>
      <c r="B495" s="3">
        <v>45950</v>
      </c>
      <c r="C495" s="4" t="s">
        <v>588</v>
      </c>
      <c r="D495" s="4">
        <v>60</v>
      </c>
      <c r="E495" s="4">
        <v>2</v>
      </c>
      <c r="F495" s="4">
        <v>120</v>
      </c>
      <c r="H495" s="4" t="str">
        <f>TEXT(B495, "MMMM YYYY")</f>
        <v>October 2025</v>
      </c>
      <c r="I495" s="4">
        <f>D495*E495</f>
        <v>120</v>
      </c>
      <c r="J495" s="4">
        <f>E495*30</f>
        <v>60</v>
      </c>
      <c r="K495" s="4" t="b">
        <f>IF(F495=I495,TRUE)</f>
        <v>1</v>
      </c>
    </row>
    <row r="496" spans="1:12" ht="22.5" customHeight="1">
      <c r="A496" s="2">
        <v>45950.748844131944</v>
      </c>
      <c r="B496" s="3">
        <v>45950</v>
      </c>
      <c r="C496" s="4" t="s">
        <v>588</v>
      </c>
      <c r="D496" s="4">
        <v>65</v>
      </c>
      <c r="E496" s="4">
        <v>9</v>
      </c>
      <c r="F496" s="4">
        <v>585</v>
      </c>
      <c r="H496" s="4" t="str">
        <f>TEXT(B496, "MMMM YYYY")</f>
        <v>October 2025</v>
      </c>
      <c r="I496" s="4">
        <f>D496*E496</f>
        <v>585</v>
      </c>
      <c r="J496" s="4">
        <f>E496*30</f>
        <v>270</v>
      </c>
      <c r="K496" s="4" t="b">
        <f>IF(F496=I496,TRUE)</f>
        <v>1</v>
      </c>
    </row>
    <row r="497" spans="1:12" ht="22.5" customHeight="1">
      <c r="A497" s="2">
        <v>45950.74782793982</v>
      </c>
      <c r="B497" s="3">
        <v>45950</v>
      </c>
      <c r="C497" s="4" t="s">
        <v>590</v>
      </c>
      <c r="D497" s="4">
        <v>50</v>
      </c>
      <c r="E497" s="4">
        <v>1</v>
      </c>
      <c r="F497" s="4">
        <v>50</v>
      </c>
      <c r="H497" s="4" t="str">
        <f>TEXT(B497, "MMMM YYYY")</f>
        <v>October 2025</v>
      </c>
      <c r="I497" s="4">
        <f>D497*E497</f>
        <v>50</v>
      </c>
      <c r="J497" s="4">
        <f>E497*30</f>
        <v>30</v>
      </c>
      <c r="K497" s="4" t="b">
        <f>IF(F497=I497,TRUE)</f>
        <v>1</v>
      </c>
    </row>
    <row r="498" spans="1:12" ht="22.5" customHeight="1">
      <c r="A498" s="2">
        <v>45950.729354791663</v>
      </c>
      <c r="B498" s="3">
        <v>45950</v>
      </c>
      <c r="C498" s="4" t="s">
        <v>608</v>
      </c>
      <c r="D498" s="4">
        <v>55</v>
      </c>
      <c r="E498" s="4">
        <v>5</v>
      </c>
      <c r="F498" s="4">
        <v>275</v>
      </c>
      <c r="H498" s="4" t="str">
        <f>TEXT(B498, "MMMM YYYY")</f>
        <v>October 2025</v>
      </c>
      <c r="I498" s="4">
        <f>D498*E498</f>
        <v>275</v>
      </c>
      <c r="J498" s="4">
        <f>E498*30</f>
        <v>150</v>
      </c>
      <c r="K498" s="4" t="b">
        <f>IF(F498=I498,TRUE)</f>
        <v>1</v>
      </c>
    </row>
    <row r="499" spans="1:12" ht="22.5" customHeight="1">
      <c r="A499" s="2">
        <v>45950.749657719905</v>
      </c>
      <c r="B499" s="3">
        <v>45950</v>
      </c>
      <c r="C499" s="4" t="s">
        <v>621</v>
      </c>
      <c r="D499" s="4">
        <v>45</v>
      </c>
      <c r="E499" s="4">
        <v>2</v>
      </c>
      <c r="F499" s="4">
        <v>90</v>
      </c>
      <c r="H499" s="4" t="str">
        <f>TEXT(B499, "MMMM YYYY")</f>
        <v>October 2025</v>
      </c>
      <c r="I499" s="4">
        <f>D499*E499</f>
        <v>90</v>
      </c>
      <c r="J499" s="4">
        <f>E499*30</f>
        <v>60</v>
      </c>
      <c r="K499" s="4" t="b">
        <f>IF(F499=I499,TRUE)</f>
        <v>1</v>
      </c>
    </row>
    <row r="500" spans="1:12" ht="22.5" customHeight="1">
      <c r="A500" s="2">
        <v>45949.513118425923</v>
      </c>
      <c r="B500" s="3">
        <v>45949</v>
      </c>
      <c r="C500" s="4" t="s">
        <v>509</v>
      </c>
      <c r="D500" s="4">
        <v>45</v>
      </c>
      <c r="E500" s="4">
        <v>10</v>
      </c>
      <c r="F500" s="4">
        <v>450</v>
      </c>
      <c r="H500" s="4" t="str">
        <f>TEXT(B500, "MMMM YYYY")</f>
        <v>October 2025</v>
      </c>
      <c r="I500" s="4">
        <f>D500*E500</f>
        <v>450</v>
      </c>
      <c r="J500" s="4">
        <f>E500*30</f>
        <v>300</v>
      </c>
      <c r="K500" s="4" t="b">
        <f>IF(F500=I500,TRUE)</f>
        <v>1</v>
      </c>
      <c r="L500" s="4">
        <v>9770</v>
      </c>
    </row>
    <row r="501" spans="1:12" ht="22.5" customHeight="1">
      <c r="A501" s="2">
        <v>45949.51293887732</v>
      </c>
      <c r="B501" s="3">
        <v>45949</v>
      </c>
      <c r="C501" s="4" t="s">
        <v>622</v>
      </c>
      <c r="D501" s="4">
        <v>55</v>
      </c>
      <c r="E501" s="4">
        <v>10</v>
      </c>
      <c r="F501" s="4">
        <v>550</v>
      </c>
      <c r="H501" s="4" t="str">
        <f>TEXT(B501, "MMMM YYYY")</f>
        <v>October 2025</v>
      </c>
      <c r="I501" s="4">
        <f>D501*E501</f>
        <v>550</v>
      </c>
      <c r="J501" s="4">
        <f>E501*30</f>
        <v>300</v>
      </c>
      <c r="K501" s="4" t="b">
        <f>IF(F501=I501,TRUE)</f>
        <v>1</v>
      </c>
    </row>
    <row r="502" spans="1:12" ht="22.5" customHeight="1">
      <c r="A502" s="2">
        <v>45949.511322754624</v>
      </c>
      <c r="B502" s="3">
        <v>45949</v>
      </c>
      <c r="C502" s="4" t="s">
        <v>512</v>
      </c>
      <c r="D502" s="4">
        <v>55</v>
      </c>
      <c r="E502" s="4">
        <v>20</v>
      </c>
      <c r="F502" s="4">
        <v>1100</v>
      </c>
      <c r="H502" s="4" t="str">
        <f>TEXT(B502, "MMMM YYYY")</f>
        <v>October 2025</v>
      </c>
      <c r="I502" s="4">
        <f>D502*E502</f>
        <v>1100</v>
      </c>
      <c r="J502" s="4">
        <f>E502*30</f>
        <v>600</v>
      </c>
      <c r="K502" s="4" t="b">
        <f>IF(F502=I502,TRUE)</f>
        <v>1</v>
      </c>
    </row>
    <row r="503" spans="1:12" ht="22.5" customHeight="1">
      <c r="A503" s="2">
        <v>45948.58741010417</v>
      </c>
      <c r="B503" s="3">
        <v>45948</v>
      </c>
      <c r="C503" s="4" t="s">
        <v>623</v>
      </c>
      <c r="D503" s="4">
        <v>55</v>
      </c>
      <c r="E503" s="4">
        <v>1</v>
      </c>
      <c r="F503" s="4">
        <v>55</v>
      </c>
      <c r="H503" s="4" t="str">
        <f>TEXT(B503, "MMMM YYYY")</f>
        <v>October 2025</v>
      </c>
      <c r="I503" s="4">
        <f>D503*E503</f>
        <v>55</v>
      </c>
      <c r="J503" s="4">
        <f>E503*30</f>
        <v>30</v>
      </c>
      <c r="K503" s="4" t="b">
        <f>IF(F503=I503,TRUE)</f>
        <v>1</v>
      </c>
    </row>
    <row r="504" spans="1:12" ht="22.5" customHeight="1">
      <c r="A504" s="2">
        <v>45948.58724346065</v>
      </c>
      <c r="B504" s="3">
        <v>45948</v>
      </c>
      <c r="C504" s="4" t="s">
        <v>624</v>
      </c>
      <c r="D504" s="4">
        <v>50</v>
      </c>
      <c r="E504" s="4">
        <v>3</v>
      </c>
      <c r="F504" s="4">
        <v>150</v>
      </c>
      <c r="H504" s="4" t="str">
        <f>TEXT(B504, "MMMM YYYY")</f>
        <v>October 2025</v>
      </c>
      <c r="I504" s="4">
        <f>D504*E504</f>
        <v>150</v>
      </c>
      <c r="J504" s="4">
        <f>E504*30</f>
        <v>90</v>
      </c>
      <c r="K504" s="4" t="b">
        <f>IF(F504=I504,TRUE)</f>
        <v>1</v>
      </c>
    </row>
    <row r="505" spans="1:12" ht="22.5" customHeight="1">
      <c r="A505" s="2">
        <v>45948.586009965278</v>
      </c>
      <c r="B505" s="3">
        <v>45948</v>
      </c>
      <c r="C505" s="4" t="s">
        <v>616</v>
      </c>
      <c r="D505" s="4">
        <v>50</v>
      </c>
      <c r="E505" s="4">
        <v>2</v>
      </c>
      <c r="F505" s="4">
        <v>100</v>
      </c>
      <c r="H505" s="4" t="str">
        <f>TEXT(B505, "MMMM YYYY")</f>
        <v>October 2025</v>
      </c>
      <c r="I505" s="4">
        <f>D505*E505</f>
        <v>100</v>
      </c>
      <c r="J505" s="4">
        <f>E505*30</f>
        <v>60</v>
      </c>
      <c r="K505" s="4" t="b">
        <f>IF(F505=I505,TRUE)</f>
        <v>1</v>
      </c>
    </row>
    <row r="506" spans="1:12" ht="22.5" customHeight="1">
      <c r="A506" s="2">
        <v>45948.585717048612</v>
      </c>
      <c r="B506" s="3">
        <v>45948</v>
      </c>
      <c r="C506" s="4" t="s">
        <v>501</v>
      </c>
      <c r="D506" s="4">
        <v>55</v>
      </c>
      <c r="E506" s="4">
        <v>2</v>
      </c>
      <c r="F506" s="4">
        <v>110</v>
      </c>
      <c r="H506" s="4" t="str">
        <f>TEXT(B506, "MMMM YYYY")</f>
        <v>October 2025</v>
      </c>
      <c r="I506" s="4">
        <f>D506*E506</f>
        <v>110</v>
      </c>
      <c r="J506" s="4">
        <f>E506*30</f>
        <v>60</v>
      </c>
      <c r="K506" s="4" t="b">
        <f>IF(F506=I506,TRUE)</f>
        <v>1</v>
      </c>
    </row>
    <row r="507" spans="1:12" ht="22.5" customHeight="1">
      <c r="A507" s="2">
        <v>45948.58540866898</v>
      </c>
      <c r="B507" s="3">
        <v>45948</v>
      </c>
      <c r="C507" s="4" t="s">
        <v>501</v>
      </c>
      <c r="D507" s="4">
        <v>50</v>
      </c>
      <c r="E507" s="4">
        <v>2</v>
      </c>
      <c r="F507" s="4">
        <v>100</v>
      </c>
      <c r="H507" s="4" t="str">
        <f>TEXT(B507, "MMMM YYYY")</f>
        <v>October 2025</v>
      </c>
      <c r="I507" s="4">
        <f>D507*E507</f>
        <v>100</v>
      </c>
      <c r="J507" s="4">
        <f>E507*30</f>
        <v>60</v>
      </c>
      <c r="K507" s="4" t="b">
        <f>IF(F507=I507,TRUE)</f>
        <v>1</v>
      </c>
    </row>
    <row r="508" spans="1:12" ht="22.5" customHeight="1">
      <c r="A508" s="2">
        <v>45948.198560474542</v>
      </c>
      <c r="B508" s="3">
        <v>45947</v>
      </c>
      <c r="C508" s="4" t="s">
        <v>625</v>
      </c>
      <c r="D508" s="4">
        <v>40</v>
      </c>
      <c r="E508" s="4">
        <v>4</v>
      </c>
      <c r="F508" s="4">
        <v>160</v>
      </c>
      <c r="H508" s="4" t="str">
        <f>TEXT(B508, "MMMM YYYY")</f>
        <v>October 2025</v>
      </c>
      <c r="I508" s="4">
        <f>D508*E508</f>
        <v>160</v>
      </c>
      <c r="J508" s="4">
        <f>E508*30</f>
        <v>120</v>
      </c>
      <c r="K508" s="4" t="b">
        <f>IF(F508=I508,TRUE)</f>
        <v>1</v>
      </c>
    </row>
    <row r="509" spans="1:12" ht="22.5" customHeight="1">
      <c r="A509" s="2">
        <v>45947.520038750001</v>
      </c>
      <c r="B509" s="3">
        <v>45947</v>
      </c>
      <c r="C509" s="4" t="s">
        <v>510</v>
      </c>
      <c r="D509" s="4">
        <v>50</v>
      </c>
      <c r="E509" s="4">
        <v>10</v>
      </c>
      <c r="F509" s="4">
        <v>500</v>
      </c>
      <c r="H509" s="4" t="str">
        <f>TEXT(B509, "MMMM YYYY")</f>
        <v>October 2025</v>
      </c>
      <c r="I509" s="4">
        <f>D509*E509</f>
        <v>500</v>
      </c>
      <c r="J509" s="4">
        <f>E509*30</f>
        <v>300</v>
      </c>
      <c r="K509" s="4" t="b">
        <f>IF(F509=I509,TRUE)</f>
        <v>1</v>
      </c>
    </row>
    <row r="510" spans="1:12" ht="22.5" customHeight="1">
      <c r="A510" s="2">
        <v>45947.519768344908</v>
      </c>
      <c r="B510" s="3">
        <v>45947</v>
      </c>
      <c r="C510" s="4" t="s">
        <v>510</v>
      </c>
      <c r="D510" s="4">
        <v>45</v>
      </c>
      <c r="E510" s="4">
        <v>30</v>
      </c>
      <c r="F510" s="4">
        <v>1350</v>
      </c>
      <c r="H510" s="4" t="str">
        <f>TEXT(B510, "MMMM YYYY")</f>
        <v>October 2025</v>
      </c>
      <c r="I510" s="4">
        <f>D510*E510</f>
        <v>1350</v>
      </c>
      <c r="J510" s="4">
        <f>E510*30</f>
        <v>900</v>
      </c>
      <c r="K510" s="4" t="b">
        <f>IF(F510=I510,TRUE)</f>
        <v>1</v>
      </c>
    </row>
    <row r="511" spans="1:12" ht="22.5" customHeight="1">
      <c r="A511" s="2">
        <v>45946.686057210653</v>
      </c>
      <c r="B511" s="3">
        <v>45946</v>
      </c>
      <c r="C511" s="4" t="s">
        <v>536</v>
      </c>
      <c r="D511" s="4">
        <v>50</v>
      </c>
      <c r="E511" s="4">
        <v>2</v>
      </c>
      <c r="F511" s="4">
        <v>100</v>
      </c>
      <c r="H511" s="4" t="str">
        <f>TEXT(B511, "MMMM YYYY")</f>
        <v>October 2025</v>
      </c>
      <c r="I511" s="4">
        <f>D511*E511</f>
        <v>100</v>
      </c>
      <c r="J511" s="4">
        <f>E511*30</f>
        <v>60</v>
      </c>
      <c r="K511" s="4" t="b">
        <f>IF(F511=I511,TRUE)</f>
        <v>1</v>
      </c>
    </row>
    <row r="512" spans="1:12" ht="22.5" customHeight="1">
      <c r="A512" s="2">
        <v>45946.622932303246</v>
      </c>
      <c r="B512" s="3">
        <v>45946</v>
      </c>
      <c r="C512" s="4" t="s">
        <v>507</v>
      </c>
      <c r="D512" s="4">
        <v>52</v>
      </c>
      <c r="E512" s="4">
        <v>8</v>
      </c>
      <c r="F512" s="4">
        <v>416</v>
      </c>
      <c r="H512" s="4" t="str">
        <f>TEXT(B512, "MMMM YYYY")</f>
        <v>October 2025</v>
      </c>
      <c r="I512" s="4">
        <f>D512*E512</f>
        <v>416</v>
      </c>
      <c r="J512" s="4">
        <f>E512*30</f>
        <v>240</v>
      </c>
      <c r="K512" s="4" t="b">
        <f>IF(F512=I512,TRUE)</f>
        <v>1</v>
      </c>
    </row>
    <row r="513" spans="1:12" ht="22.5" customHeight="1">
      <c r="A513" s="2">
        <v>45946.276219039355</v>
      </c>
      <c r="B513" s="3">
        <v>45945</v>
      </c>
      <c r="C513" s="4" t="s">
        <v>512</v>
      </c>
      <c r="D513" s="4">
        <v>60</v>
      </c>
      <c r="E513" s="4">
        <v>4</v>
      </c>
      <c r="F513" s="4">
        <v>240</v>
      </c>
      <c r="H513" s="4" t="str">
        <f>TEXT(B513, "MMMM YYYY")</f>
        <v>October 2025</v>
      </c>
      <c r="I513" s="4">
        <f>D513*E513</f>
        <v>240</v>
      </c>
      <c r="J513" s="4">
        <f>E513*30</f>
        <v>120</v>
      </c>
      <c r="K513" s="4" t="b">
        <f>IF(F513=I513,TRUE)</f>
        <v>1</v>
      </c>
    </row>
    <row r="514" spans="1:12" ht="22.5" customHeight="1">
      <c r="A514" s="2">
        <v>45946.086634733801</v>
      </c>
      <c r="B514" s="3">
        <v>45945</v>
      </c>
      <c r="C514" s="4" t="s">
        <v>513</v>
      </c>
      <c r="D514" s="4">
        <v>50</v>
      </c>
      <c r="E514" s="4">
        <v>7</v>
      </c>
      <c r="F514" s="4">
        <v>350</v>
      </c>
      <c r="H514" s="4" t="str">
        <f>TEXT(B514, "MMMM YYYY")</f>
        <v>October 2025</v>
      </c>
      <c r="I514" s="4">
        <f>D514*E514</f>
        <v>350</v>
      </c>
      <c r="J514" s="4">
        <f>E514*30</f>
        <v>210</v>
      </c>
      <c r="K514" s="4" t="b">
        <f>IF(F514=I514,TRUE)</f>
        <v>1</v>
      </c>
    </row>
    <row r="515" spans="1:12" ht="22.5" customHeight="1">
      <c r="A515" s="2">
        <v>45946.086364421295</v>
      </c>
      <c r="B515" s="3">
        <v>45945</v>
      </c>
      <c r="C515" s="4" t="s">
        <v>512</v>
      </c>
      <c r="D515" s="4">
        <v>55</v>
      </c>
      <c r="E515" s="4">
        <v>20</v>
      </c>
      <c r="F515" s="4">
        <v>1100</v>
      </c>
      <c r="H515" s="4" t="str">
        <f>TEXT(B515, "MMMM YYYY")</f>
        <v>October 2025</v>
      </c>
      <c r="I515" s="4">
        <f>D515*E515</f>
        <v>1100</v>
      </c>
      <c r="J515" s="4">
        <f>E515*30</f>
        <v>600</v>
      </c>
      <c r="K515" s="4" t="b">
        <f>IF(F515=I515,TRUE)</f>
        <v>1</v>
      </c>
    </row>
    <row r="516" spans="1:12" ht="22.5" customHeight="1">
      <c r="A516" s="2">
        <v>45946.086055243053</v>
      </c>
      <c r="B516" s="3">
        <v>45945</v>
      </c>
      <c r="C516" s="4" t="s">
        <v>512</v>
      </c>
      <c r="D516" s="4">
        <v>50</v>
      </c>
      <c r="E516" s="4">
        <v>20</v>
      </c>
      <c r="F516" s="4">
        <v>1000</v>
      </c>
      <c r="H516" s="4" t="str">
        <f>TEXT(B516, "MMMM YYYY")</f>
        <v>October 2025</v>
      </c>
      <c r="I516" s="4">
        <f>D516*E516</f>
        <v>1000</v>
      </c>
      <c r="J516" s="4">
        <f>E516*30</f>
        <v>600</v>
      </c>
      <c r="K516" s="4" t="b">
        <f>IF(F516=I516,TRUE)</f>
        <v>1</v>
      </c>
    </row>
    <row r="517" spans="1:12" ht="22.5" customHeight="1">
      <c r="A517" s="2">
        <v>45945.500135902781</v>
      </c>
      <c r="B517" s="3">
        <v>45945</v>
      </c>
      <c r="C517" s="4" t="s">
        <v>519</v>
      </c>
      <c r="D517" s="4">
        <v>55</v>
      </c>
      <c r="E517" s="4">
        <v>2</v>
      </c>
      <c r="F517" s="4">
        <v>110</v>
      </c>
      <c r="H517" s="4" t="str">
        <f>TEXT(B517, "MMMM YYYY")</f>
        <v>October 2025</v>
      </c>
      <c r="I517" s="4">
        <f>D517*E517</f>
        <v>110</v>
      </c>
      <c r="J517" s="4">
        <f>E517*30</f>
        <v>60</v>
      </c>
      <c r="K517" s="4" t="b">
        <f>IF(F517=I517,TRUE)</f>
        <v>1</v>
      </c>
    </row>
    <row r="518" spans="1:12" ht="22.5" customHeight="1">
      <c r="A518" s="2">
        <v>45945.499795150463</v>
      </c>
      <c r="B518" s="3">
        <v>45945</v>
      </c>
      <c r="C518" s="4" t="s">
        <v>532</v>
      </c>
      <c r="D518" s="4">
        <v>50</v>
      </c>
      <c r="E518" s="4">
        <v>5</v>
      </c>
      <c r="F518" s="4">
        <v>250</v>
      </c>
      <c r="H518" s="4" t="str">
        <f>TEXT(B518, "MMMM YYYY")</f>
        <v>October 2025</v>
      </c>
      <c r="I518" s="4">
        <f>D518*E518</f>
        <v>250</v>
      </c>
      <c r="J518" s="4">
        <f>E518*30</f>
        <v>150</v>
      </c>
      <c r="K518" s="4" t="b">
        <f>IF(F518=I518,TRUE)</f>
        <v>1</v>
      </c>
    </row>
    <row r="519" spans="1:12" ht="22.5" customHeight="1">
      <c r="A519" s="2">
        <v>45945.367332997688</v>
      </c>
      <c r="B519" s="3">
        <v>45945</v>
      </c>
      <c r="C519" s="4" t="s">
        <v>590</v>
      </c>
      <c r="D519" s="4">
        <v>50</v>
      </c>
      <c r="E519" s="4">
        <v>1</v>
      </c>
      <c r="F519" s="4">
        <v>50</v>
      </c>
      <c r="H519" s="4" t="str">
        <f>TEXT(B519, "MMMM YYYY")</f>
        <v>October 2025</v>
      </c>
      <c r="I519" s="4">
        <f>D519*E519</f>
        <v>50</v>
      </c>
      <c r="J519" s="4">
        <f>E519*30</f>
        <v>30</v>
      </c>
      <c r="K519" s="4" t="b">
        <f>IF(F519=I519,TRUE)</f>
        <v>1</v>
      </c>
    </row>
    <row r="520" spans="1:12" ht="22.5" customHeight="1">
      <c r="A520" s="2">
        <v>45945.365309050925</v>
      </c>
      <c r="B520" s="3">
        <v>45944</v>
      </c>
      <c r="C520" s="4" t="s">
        <v>623</v>
      </c>
      <c r="D520" s="4">
        <v>53</v>
      </c>
      <c r="E520" s="4">
        <v>3</v>
      </c>
      <c r="F520" s="4">
        <v>159</v>
      </c>
      <c r="H520" s="4" t="str">
        <f>TEXT(B520, "MMMM YYYY")</f>
        <v>October 2025</v>
      </c>
      <c r="I520" s="4">
        <f>D520*E520</f>
        <v>159</v>
      </c>
      <c r="J520" s="4">
        <f>E520*30</f>
        <v>90</v>
      </c>
      <c r="K520" s="4" t="b">
        <f>IF(F520=I520,TRUE)</f>
        <v>1</v>
      </c>
    </row>
    <row r="521" spans="1:12" ht="22.5" customHeight="1">
      <c r="A521" s="2">
        <v>45945.111059537041</v>
      </c>
      <c r="B521" s="3">
        <v>45944</v>
      </c>
      <c r="C521" s="4" t="s">
        <v>110</v>
      </c>
      <c r="D521" s="4">
        <v>50</v>
      </c>
      <c r="E521" s="4">
        <v>2</v>
      </c>
      <c r="F521" s="4">
        <v>100</v>
      </c>
      <c r="H521" s="4" t="str">
        <f>TEXT(B521, "MMMM YYYY")</f>
        <v>October 2025</v>
      </c>
      <c r="I521" s="4">
        <f>D521*E521</f>
        <v>100</v>
      </c>
      <c r="J521" s="4">
        <f>E521*30</f>
        <v>60</v>
      </c>
      <c r="K521" s="4" t="b">
        <f>IF(F521=I521,TRUE)</f>
        <v>1</v>
      </c>
    </row>
    <row r="522" spans="1:12" ht="22.5" customHeight="1">
      <c r="A522" s="2">
        <v>45945.110608067131</v>
      </c>
      <c r="B522" s="3">
        <v>45944</v>
      </c>
      <c r="C522" s="4" t="s">
        <v>49</v>
      </c>
      <c r="D522" s="4">
        <v>60</v>
      </c>
      <c r="E522" s="4">
        <v>2</v>
      </c>
      <c r="F522" s="4">
        <v>120</v>
      </c>
      <c r="H522" s="4" t="str">
        <f>TEXT(B522, "MMMM YYYY")</f>
        <v>October 2025</v>
      </c>
      <c r="I522" s="4">
        <f>D522*E522</f>
        <v>120</v>
      </c>
      <c r="J522" s="4">
        <f>E522*30</f>
        <v>60</v>
      </c>
      <c r="K522" s="4" t="b">
        <f>IF(F522=I522,TRUE)</f>
        <v>1</v>
      </c>
    </row>
    <row r="523" spans="1:12" ht="22.5" customHeight="1">
      <c r="A523" s="2">
        <v>45945.11023262731</v>
      </c>
      <c r="B523" s="3">
        <v>45944</v>
      </c>
      <c r="C523" s="4" t="s">
        <v>626</v>
      </c>
      <c r="D523" s="4">
        <v>50</v>
      </c>
      <c r="E523" s="4">
        <v>1</v>
      </c>
      <c r="F523" s="4">
        <v>50</v>
      </c>
      <c r="H523" s="4" t="str">
        <f>TEXT(B523, "MMMM YYYY")</f>
        <v>October 2025</v>
      </c>
      <c r="I523" s="4">
        <f>D523*E523</f>
        <v>50</v>
      </c>
      <c r="J523" s="4">
        <f>E523*30</f>
        <v>30</v>
      </c>
      <c r="K523" s="4" t="b">
        <f>IF(F523=I523,TRUE)</f>
        <v>1</v>
      </c>
    </row>
    <row r="524" spans="1:12" ht="22.5" customHeight="1">
      <c r="A524" s="2">
        <v>45945.109387534721</v>
      </c>
      <c r="B524" s="3">
        <v>45944</v>
      </c>
      <c r="C524" s="4" t="s">
        <v>627</v>
      </c>
      <c r="D524" s="4">
        <v>55</v>
      </c>
      <c r="E524" s="4">
        <v>20</v>
      </c>
      <c r="F524" s="4">
        <v>1100</v>
      </c>
      <c r="H524" s="4" t="str">
        <f>TEXT(B524, "MMMM YYYY")</f>
        <v>October 2025</v>
      </c>
      <c r="I524" s="4">
        <f>D524*E524</f>
        <v>1100</v>
      </c>
      <c r="J524" s="4">
        <f>E524*30</f>
        <v>600</v>
      </c>
      <c r="K524" s="4" t="b">
        <f>IF(F524=I524,TRUE)</f>
        <v>1</v>
      </c>
    </row>
    <row r="525" spans="1:12" ht="22.5" customHeight="1">
      <c r="A525" s="2">
        <v>45944.673236400464</v>
      </c>
      <c r="B525" s="3">
        <v>45944</v>
      </c>
      <c r="C525" s="4" t="s">
        <v>538</v>
      </c>
      <c r="D525" s="4">
        <v>50</v>
      </c>
      <c r="E525" s="4">
        <v>4</v>
      </c>
      <c r="F525" s="4">
        <v>200</v>
      </c>
      <c r="H525" s="4" t="str">
        <f>TEXT(B525, "MMMM YYYY")</f>
        <v>October 2025</v>
      </c>
      <c r="I525" s="4">
        <f>D525*E525</f>
        <v>200</v>
      </c>
      <c r="J525" s="4">
        <f>E525*30</f>
        <v>120</v>
      </c>
      <c r="K525" s="4" t="b">
        <f>IF(F525=I525,TRUE)</f>
        <v>1</v>
      </c>
      <c r="L525" s="4">
        <v>13616</v>
      </c>
    </row>
    <row r="526" spans="1:12" ht="22.5" customHeight="1">
      <c r="A526" s="2">
        <v>45944.623274849539</v>
      </c>
      <c r="B526" s="3">
        <v>45944</v>
      </c>
      <c r="C526" s="4" t="s">
        <v>593</v>
      </c>
      <c r="D526" s="4">
        <v>50</v>
      </c>
      <c r="E526" s="4">
        <v>1</v>
      </c>
      <c r="F526" s="4">
        <v>50</v>
      </c>
      <c r="H526" s="4" t="str">
        <f>TEXT(B526, "MMMM YYYY")</f>
        <v>October 2025</v>
      </c>
      <c r="I526" s="4">
        <f>D526*E526</f>
        <v>50</v>
      </c>
      <c r="J526" s="4">
        <f>E526*30</f>
        <v>30</v>
      </c>
      <c r="K526" s="4" t="b">
        <f>IF(F526=I526,TRUE)</f>
        <v>1</v>
      </c>
    </row>
    <row r="527" spans="1:12" ht="22.5" customHeight="1">
      <c r="A527" s="2">
        <v>45944.623091423608</v>
      </c>
      <c r="B527" s="3">
        <v>45944</v>
      </c>
      <c r="C527" s="4" t="s">
        <v>511</v>
      </c>
      <c r="D527" s="4">
        <v>50</v>
      </c>
      <c r="E527" s="4">
        <v>40</v>
      </c>
      <c r="F527" s="4">
        <v>2000</v>
      </c>
      <c r="H527" s="4" t="str">
        <f>TEXT(B527, "MMMM YYYY")</f>
        <v>October 2025</v>
      </c>
      <c r="I527" s="4">
        <f>D527*E527</f>
        <v>2000</v>
      </c>
      <c r="J527" s="4">
        <f>E527*30</f>
        <v>1200</v>
      </c>
      <c r="K527" s="4" t="b">
        <f>IF(F527=I527,TRUE)</f>
        <v>1</v>
      </c>
    </row>
    <row r="528" spans="1:12" ht="22.5" customHeight="1">
      <c r="A528" s="2">
        <v>45943.315499537042</v>
      </c>
      <c r="B528" s="3">
        <v>45943</v>
      </c>
      <c r="C528" s="4" t="s">
        <v>598</v>
      </c>
      <c r="D528" s="4">
        <v>60</v>
      </c>
      <c r="E528" s="4">
        <v>2</v>
      </c>
      <c r="F528" s="4">
        <v>120</v>
      </c>
      <c r="H528" s="4" t="str">
        <f>TEXT(B528, "MMMM YYYY")</f>
        <v>October 2025</v>
      </c>
      <c r="I528" s="4">
        <f>D528*E528</f>
        <v>120</v>
      </c>
      <c r="J528" s="4">
        <f>E528*30</f>
        <v>60</v>
      </c>
      <c r="K528" s="4" t="b">
        <f>IF(F528=I528,TRUE)</f>
        <v>1</v>
      </c>
    </row>
    <row r="529" spans="1:11" ht="22.5" customHeight="1">
      <c r="A529" s="2">
        <v>45943.315329930556</v>
      </c>
      <c r="B529" s="3">
        <v>45943</v>
      </c>
      <c r="C529" s="4" t="s">
        <v>550</v>
      </c>
      <c r="D529" s="4">
        <v>50</v>
      </c>
      <c r="E529" s="4">
        <v>2</v>
      </c>
      <c r="F529" s="4">
        <v>100</v>
      </c>
      <c r="H529" s="4" t="str">
        <f>TEXT(B529, "MMMM YYYY")</f>
        <v>October 2025</v>
      </c>
      <c r="I529" s="4">
        <f>D529*E529</f>
        <v>100</v>
      </c>
      <c r="J529" s="4">
        <f>E529*30</f>
        <v>60</v>
      </c>
      <c r="K529" s="4" t="b">
        <f>IF(F529=I529,TRUE)</f>
        <v>1</v>
      </c>
    </row>
    <row r="530" spans="1:11" ht="22.5" customHeight="1">
      <c r="A530" s="2">
        <v>45943.31504011574</v>
      </c>
      <c r="B530" s="3">
        <v>45943</v>
      </c>
      <c r="C530" s="4" t="s">
        <v>521</v>
      </c>
      <c r="D530" s="4">
        <v>48</v>
      </c>
      <c r="E530" s="4">
        <v>10</v>
      </c>
      <c r="F530" s="4">
        <v>480</v>
      </c>
      <c r="H530" s="4" t="str">
        <f>TEXT(B530, "MMMM YYYY")</f>
        <v>October 2025</v>
      </c>
      <c r="I530" s="4">
        <f>D530*E530</f>
        <v>480</v>
      </c>
      <c r="J530" s="4">
        <f>E530*30</f>
        <v>300</v>
      </c>
      <c r="K530" s="4" t="b">
        <f>IF(F530=I530,TRUE)</f>
        <v>1</v>
      </c>
    </row>
    <row r="531" spans="1:11" ht="22.5" customHeight="1">
      <c r="A531" s="2">
        <v>45942.61354273148</v>
      </c>
      <c r="B531" s="3">
        <v>45942</v>
      </c>
      <c r="C531" s="4" t="s">
        <v>509</v>
      </c>
      <c r="D531" s="4">
        <v>42</v>
      </c>
      <c r="E531" s="4">
        <v>10</v>
      </c>
      <c r="F531" s="4">
        <v>420</v>
      </c>
      <c r="H531" s="4" t="str">
        <f>TEXT(B531, "MMMM YYYY")</f>
        <v>October 2025</v>
      </c>
      <c r="I531" s="4">
        <f>D531*E531</f>
        <v>420</v>
      </c>
      <c r="J531" s="4">
        <f>E531*30</f>
        <v>300</v>
      </c>
      <c r="K531" s="4" t="b">
        <f>IF(F531=I531,TRUE)</f>
        <v>1</v>
      </c>
    </row>
    <row r="532" spans="1:11" ht="22.5" customHeight="1">
      <c r="A532" s="2">
        <v>45942.622367199074</v>
      </c>
      <c r="B532" s="3">
        <v>45942</v>
      </c>
      <c r="C532" s="4" t="s">
        <v>628</v>
      </c>
      <c r="D532" s="4">
        <v>55</v>
      </c>
      <c r="E532" s="4">
        <v>10</v>
      </c>
      <c r="F532" s="4">
        <v>550</v>
      </c>
      <c r="H532" s="4" t="str">
        <f>TEXT(B532, "MMMM YYYY")</f>
        <v>October 2025</v>
      </c>
      <c r="I532" s="4">
        <f>D532*E532</f>
        <v>550</v>
      </c>
      <c r="J532" s="4">
        <f>E532*30</f>
        <v>300</v>
      </c>
      <c r="K532" s="4" t="b">
        <f>IF(F532=I532,TRUE)</f>
        <v>1</v>
      </c>
    </row>
    <row r="533" spans="1:11" ht="22.5" customHeight="1">
      <c r="A533" s="2">
        <v>45942.621657418982</v>
      </c>
      <c r="B533" s="3">
        <v>45942</v>
      </c>
      <c r="C533" s="4" t="s">
        <v>511</v>
      </c>
      <c r="D533" s="4">
        <v>55</v>
      </c>
      <c r="E533" s="4">
        <v>10</v>
      </c>
      <c r="F533" s="4">
        <v>550</v>
      </c>
      <c r="H533" s="4" t="str">
        <f>TEXT(B533, "MMMM YYYY")</f>
        <v>October 2025</v>
      </c>
      <c r="I533" s="4">
        <f>D533*E533</f>
        <v>550</v>
      </c>
      <c r="J533" s="4">
        <f>E533*30</f>
        <v>300</v>
      </c>
      <c r="K533" s="4" t="b">
        <f>IF(F533=I533,TRUE)</f>
        <v>1</v>
      </c>
    </row>
    <row r="534" spans="1:11" ht="22.5" customHeight="1">
      <c r="A534" s="2">
        <v>45942.616036608801</v>
      </c>
      <c r="B534" s="3">
        <v>45942</v>
      </c>
      <c r="C534" s="4" t="s">
        <v>68</v>
      </c>
      <c r="D534" s="4">
        <v>55</v>
      </c>
      <c r="E534" s="4">
        <v>7</v>
      </c>
      <c r="F534" s="4">
        <v>385</v>
      </c>
      <c r="H534" s="4" t="str">
        <f>TEXT(B534, "MMMM YYYY")</f>
        <v>October 2025</v>
      </c>
      <c r="I534" s="4">
        <f>D534*E534</f>
        <v>385</v>
      </c>
      <c r="J534" s="4">
        <f>E534*30</f>
        <v>210</v>
      </c>
      <c r="K534" s="4" t="b">
        <f>IF(F534=I534,TRUE)</f>
        <v>1</v>
      </c>
    </row>
    <row r="535" spans="1:11" ht="22.5" customHeight="1">
      <c r="A535" s="2">
        <v>45942.483909201386</v>
      </c>
      <c r="B535" s="3">
        <v>45942</v>
      </c>
      <c r="C535" s="4" t="s">
        <v>623</v>
      </c>
      <c r="D535" s="4">
        <v>50</v>
      </c>
      <c r="E535" s="4">
        <v>2</v>
      </c>
      <c r="F535" s="4">
        <v>100</v>
      </c>
      <c r="H535" s="4" t="str">
        <f>TEXT(B535, "MMMM YYYY")</f>
        <v>October 2025</v>
      </c>
      <c r="I535" s="4">
        <f>D535*E535</f>
        <v>100</v>
      </c>
      <c r="J535" s="4">
        <f>E535*30</f>
        <v>60</v>
      </c>
      <c r="K535" s="4" t="b">
        <f>IF(F535=I535,TRUE)</f>
        <v>1</v>
      </c>
    </row>
    <row r="536" spans="1:11" ht="22.5" customHeight="1">
      <c r="A536" s="2">
        <v>45941.619181793983</v>
      </c>
      <c r="B536" s="3">
        <v>45941</v>
      </c>
      <c r="C536" s="4" t="s">
        <v>629</v>
      </c>
      <c r="D536" s="4">
        <v>50</v>
      </c>
      <c r="E536" s="4">
        <v>4</v>
      </c>
      <c r="F536" s="4">
        <v>200</v>
      </c>
      <c r="H536" s="4" t="str">
        <f>TEXT(B536, "MMMM YYYY")</f>
        <v>October 2025</v>
      </c>
      <c r="I536" s="4">
        <f>D536*E536</f>
        <v>200</v>
      </c>
      <c r="J536" s="4">
        <f>E536*30</f>
        <v>120</v>
      </c>
      <c r="K536" s="4" t="b">
        <f>IF(F536=I536,TRUE)</f>
        <v>1</v>
      </c>
    </row>
    <row r="537" spans="1:11" ht="22.5" customHeight="1">
      <c r="A537" s="2">
        <v>45939.874717280094</v>
      </c>
      <c r="B537" s="3">
        <v>45939</v>
      </c>
      <c r="C537" s="4" t="s">
        <v>608</v>
      </c>
      <c r="D537" s="4">
        <v>55</v>
      </c>
      <c r="E537" s="4">
        <v>1</v>
      </c>
      <c r="F537" s="4">
        <v>55</v>
      </c>
      <c r="H537" s="4" t="str">
        <f>TEXT(B537, "MMMM YYYY")</f>
        <v>October 2025</v>
      </c>
      <c r="I537" s="4">
        <f>D537*E537</f>
        <v>55</v>
      </c>
      <c r="J537" s="4">
        <f>E537*30</f>
        <v>30</v>
      </c>
      <c r="K537" s="4" t="b">
        <f>IF(F537=I537,TRUE)</f>
        <v>1</v>
      </c>
    </row>
    <row r="538" spans="1:11" ht="22.5" customHeight="1">
      <c r="A538" s="2">
        <v>45939.874154988429</v>
      </c>
      <c r="B538" s="3">
        <v>45939</v>
      </c>
      <c r="C538" s="4" t="s">
        <v>507</v>
      </c>
      <c r="D538" s="4">
        <v>52</v>
      </c>
      <c r="E538" s="4">
        <v>8</v>
      </c>
      <c r="F538" s="4">
        <v>416</v>
      </c>
      <c r="H538" s="4" t="str">
        <f>TEXT(B538, "MMMM YYYY")</f>
        <v>October 2025</v>
      </c>
      <c r="I538" s="4">
        <f>D538*E538</f>
        <v>416</v>
      </c>
      <c r="J538" s="4">
        <f>E538*30</f>
        <v>240</v>
      </c>
      <c r="K538" s="4" t="b">
        <f>IF(F538=I538,TRUE)</f>
        <v>1</v>
      </c>
    </row>
    <row r="539" spans="1:11" ht="22.5" customHeight="1">
      <c r="A539" s="2">
        <v>45939.872998645835</v>
      </c>
      <c r="B539" s="3">
        <v>45939</v>
      </c>
      <c r="C539" s="4" t="s">
        <v>589</v>
      </c>
      <c r="D539" s="4">
        <v>50</v>
      </c>
      <c r="E539" s="4">
        <v>1</v>
      </c>
      <c r="F539" s="4">
        <v>50</v>
      </c>
      <c r="H539" s="4" t="str">
        <f>TEXT(B539, "MMMM YYYY")</f>
        <v>October 2025</v>
      </c>
      <c r="I539" s="4">
        <f>D539*E539</f>
        <v>50</v>
      </c>
      <c r="J539" s="4">
        <f>E539*30</f>
        <v>30</v>
      </c>
      <c r="K539" s="4" t="b">
        <f>IF(F539=I539,TRUE)</f>
        <v>1</v>
      </c>
    </row>
    <row r="540" spans="1:11" ht="22.5" customHeight="1">
      <c r="A540" s="2">
        <v>45939.685457719912</v>
      </c>
      <c r="B540" s="3">
        <v>45939</v>
      </c>
      <c r="C540" s="4" t="s">
        <v>589</v>
      </c>
      <c r="D540" s="4">
        <v>65</v>
      </c>
      <c r="E540" s="4">
        <v>2</v>
      </c>
      <c r="F540" s="4">
        <v>130</v>
      </c>
      <c r="H540" s="4" t="str">
        <f>TEXT(B540, "MMMM YYYY")</f>
        <v>October 2025</v>
      </c>
      <c r="I540" s="4">
        <f>D540*E540</f>
        <v>130</v>
      </c>
      <c r="J540" s="4">
        <f>E540*30</f>
        <v>60</v>
      </c>
      <c r="K540" s="4" t="b">
        <f>IF(F540=I540,TRUE)</f>
        <v>1</v>
      </c>
    </row>
    <row r="541" spans="1:11" ht="22.5" customHeight="1">
      <c r="A541" s="2">
        <v>45939.625630011578</v>
      </c>
      <c r="B541" s="3">
        <v>45938</v>
      </c>
      <c r="C541" s="4" t="s">
        <v>513</v>
      </c>
      <c r="D541" s="4">
        <v>50</v>
      </c>
      <c r="E541" s="4">
        <v>2</v>
      </c>
      <c r="F541" s="4">
        <v>100</v>
      </c>
      <c r="H541" s="4" t="str">
        <f>TEXT(B541, "MMMM YYYY")</f>
        <v>October 2025</v>
      </c>
      <c r="I541" s="4">
        <f>D541*E541</f>
        <v>100</v>
      </c>
      <c r="J541" s="4">
        <f>E541*30</f>
        <v>60</v>
      </c>
      <c r="K541" s="4" t="b">
        <f>IF(F541=I541,TRUE)</f>
        <v>1</v>
      </c>
    </row>
    <row r="542" spans="1:11" ht="22.5" customHeight="1">
      <c r="A542" s="2">
        <v>45939.625444328703</v>
      </c>
      <c r="B542" s="3">
        <v>45938</v>
      </c>
      <c r="C542" s="4" t="s">
        <v>630</v>
      </c>
      <c r="D542" s="4">
        <v>55</v>
      </c>
      <c r="E542" s="4">
        <v>3</v>
      </c>
      <c r="F542" s="4">
        <v>165</v>
      </c>
      <c r="H542" s="4" t="str">
        <f>TEXT(B542, "MMMM YYYY")</f>
        <v>October 2025</v>
      </c>
      <c r="I542" s="4">
        <f>D542*E542</f>
        <v>165</v>
      </c>
      <c r="J542" s="4">
        <f>E542*30</f>
        <v>90</v>
      </c>
      <c r="K542" s="4" t="b">
        <f>IF(F542=I542,TRUE)</f>
        <v>1</v>
      </c>
    </row>
    <row r="543" spans="1:11" ht="22.5" customHeight="1">
      <c r="A543" s="2">
        <v>45939.622244618055</v>
      </c>
      <c r="B543" s="3">
        <v>45938</v>
      </c>
      <c r="C543" s="4" t="s">
        <v>511</v>
      </c>
      <c r="D543" s="4">
        <v>55</v>
      </c>
      <c r="E543" s="4">
        <v>30</v>
      </c>
      <c r="F543" s="4">
        <v>1650</v>
      </c>
      <c r="H543" s="4" t="str">
        <f>TEXT(B543, "MMMM YYYY")</f>
        <v>October 2025</v>
      </c>
      <c r="I543" s="4">
        <f>D543*E543</f>
        <v>1650</v>
      </c>
      <c r="J543" s="4">
        <f>E543*30</f>
        <v>900</v>
      </c>
      <c r="K543" s="4" t="b">
        <f>IF(F543=I543,TRUE)</f>
        <v>1</v>
      </c>
    </row>
    <row r="544" spans="1:11" ht="22.5" customHeight="1">
      <c r="A544" s="2">
        <v>45938.532065567131</v>
      </c>
      <c r="B544" s="3">
        <v>45938</v>
      </c>
      <c r="C544" s="4" t="s">
        <v>508</v>
      </c>
      <c r="D544" s="4">
        <v>50</v>
      </c>
      <c r="E544" s="4">
        <v>10</v>
      </c>
      <c r="F544" s="4">
        <v>500</v>
      </c>
      <c r="H544" s="4" t="str">
        <f>TEXT(B544, "MMMM YYYY")</f>
        <v>October 2025</v>
      </c>
      <c r="I544" s="4">
        <f>D544*E544</f>
        <v>500</v>
      </c>
      <c r="J544" s="4">
        <f>E544*30</f>
        <v>300</v>
      </c>
      <c r="K544" s="4" t="b">
        <f>IF(F544=I544,TRUE)</f>
        <v>1</v>
      </c>
    </row>
    <row r="545" spans="1:12" ht="22.5" customHeight="1">
      <c r="A545" s="2">
        <v>45938.531893518521</v>
      </c>
      <c r="B545" s="3">
        <v>45938</v>
      </c>
      <c r="C545" s="4" t="s">
        <v>633</v>
      </c>
      <c r="D545" s="4">
        <v>45</v>
      </c>
      <c r="E545" s="4">
        <v>10</v>
      </c>
      <c r="F545" s="4">
        <v>450</v>
      </c>
      <c r="H545" s="4" t="str">
        <f>TEXT(B545, "MMMM YYYY")</f>
        <v>October 2025</v>
      </c>
      <c r="I545" s="4">
        <f>D545*E545</f>
        <v>450</v>
      </c>
      <c r="J545" s="4">
        <f>E545*30</f>
        <v>300</v>
      </c>
      <c r="K545" s="4" t="b">
        <f>IF(F545=I545,TRUE)</f>
        <v>1</v>
      </c>
    </row>
    <row r="546" spans="1:12" ht="22.5" customHeight="1">
      <c r="A546" s="2">
        <v>45938.558467789349</v>
      </c>
      <c r="B546" s="3">
        <v>45937</v>
      </c>
      <c r="C546" s="4" t="s">
        <v>631</v>
      </c>
      <c r="D546" s="4">
        <v>65</v>
      </c>
      <c r="E546" s="4">
        <v>5</v>
      </c>
      <c r="F546" s="4">
        <v>325</v>
      </c>
      <c r="H546" s="4" t="str">
        <f>TEXT(B546, "MMMM YYYY")</f>
        <v>October 2025</v>
      </c>
      <c r="I546" s="4">
        <f>D546*E546</f>
        <v>325</v>
      </c>
      <c r="J546" s="4">
        <f>E546*30</f>
        <v>150</v>
      </c>
      <c r="K546" s="4" t="b">
        <f>IF(F546=I546,TRUE)</f>
        <v>1</v>
      </c>
    </row>
    <row r="547" spans="1:12" ht="22.5" customHeight="1">
      <c r="A547" s="2">
        <v>45938.532597534722</v>
      </c>
      <c r="B547" s="3">
        <v>45937</v>
      </c>
      <c r="C547" s="4" t="s">
        <v>632</v>
      </c>
      <c r="D547" s="4">
        <v>55</v>
      </c>
      <c r="E547" s="4">
        <v>10</v>
      </c>
      <c r="F547" s="4">
        <v>550</v>
      </c>
      <c r="H547" s="4" t="str">
        <f>TEXT(B547, "MMMM YYYY")</f>
        <v>October 2025</v>
      </c>
      <c r="I547" s="4">
        <f>D547*E547</f>
        <v>550</v>
      </c>
      <c r="J547" s="4">
        <f>E547*30</f>
        <v>300</v>
      </c>
      <c r="K547" s="4" t="b">
        <f>IF(F547=I547,TRUE)</f>
        <v>1</v>
      </c>
    </row>
    <row r="548" spans="1:12" ht="22.5" customHeight="1">
      <c r="A548" s="2">
        <v>45937.509507569441</v>
      </c>
      <c r="B548" s="3">
        <v>45937</v>
      </c>
      <c r="C548" s="4" t="s">
        <v>553</v>
      </c>
      <c r="D548" s="4">
        <v>55</v>
      </c>
      <c r="E548" s="4">
        <v>5</v>
      </c>
      <c r="F548" s="4">
        <v>275</v>
      </c>
      <c r="H548" s="4" t="str">
        <f>TEXT(B548, "MMMM YYYY")</f>
        <v>October 2025</v>
      </c>
      <c r="I548" s="4">
        <f>D548*E548</f>
        <v>275</v>
      </c>
      <c r="J548" s="4">
        <f>E548*30</f>
        <v>150</v>
      </c>
      <c r="K548" s="4" t="b">
        <f>IF(F548=I548,TRUE)</f>
        <v>1</v>
      </c>
    </row>
    <row r="549" spans="1:12" ht="22.5" customHeight="1">
      <c r="A549" s="2">
        <v>45937.499808414352</v>
      </c>
      <c r="B549" s="3">
        <v>45937</v>
      </c>
      <c r="C549" s="4" t="s">
        <v>511</v>
      </c>
      <c r="D549" s="4">
        <v>50</v>
      </c>
      <c r="E549" s="4">
        <v>40</v>
      </c>
      <c r="F549" s="4">
        <v>2000</v>
      </c>
      <c r="H549" s="4" t="str">
        <f>TEXT(B549, "MMMM YYYY")</f>
        <v>October 2025</v>
      </c>
      <c r="I549" s="4">
        <f>D549*E549</f>
        <v>2000</v>
      </c>
      <c r="J549" s="4">
        <f>E549*30</f>
        <v>1200</v>
      </c>
      <c r="K549" s="4" t="b">
        <f>IF(F549=I549,TRUE)</f>
        <v>1</v>
      </c>
    </row>
    <row r="550" spans="1:12" ht="22.5" customHeight="1">
      <c r="A550" s="2">
        <v>45937.495226956016</v>
      </c>
      <c r="B550" s="3">
        <v>45937</v>
      </c>
      <c r="C550" s="4" t="s">
        <v>506</v>
      </c>
      <c r="D550" s="4">
        <v>48</v>
      </c>
      <c r="E550" s="4">
        <v>20</v>
      </c>
      <c r="F550" s="4">
        <v>960</v>
      </c>
      <c r="H550" s="4" t="str">
        <f>TEXT(B550, "MMMM YYYY")</f>
        <v>October 2025</v>
      </c>
      <c r="I550" s="4">
        <f>D550*E550</f>
        <v>960</v>
      </c>
      <c r="J550" s="4">
        <f>E550*30</f>
        <v>600</v>
      </c>
      <c r="K550" s="4" t="b">
        <f>IF(F550=I550,TRUE)</f>
        <v>1</v>
      </c>
    </row>
    <row r="551" spans="1:12" ht="22.5" customHeight="1">
      <c r="A551" s="2">
        <v>45937.4938793287</v>
      </c>
      <c r="B551" s="3">
        <v>45937</v>
      </c>
      <c r="C551" s="4" t="s">
        <v>538</v>
      </c>
      <c r="D551" s="4">
        <v>55</v>
      </c>
      <c r="E551" s="4">
        <v>8</v>
      </c>
      <c r="F551" s="4">
        <v>440</v>
      </c>
      <c r="H551" s="4" t="str">
        <f>TEXT(B551, "MMMM YYYY")</f>
        <v>October 2025</v>
      </c>
      <c r="I551" s="4">
        <f>D551*E551</f>
        <v>440</v>
      </c>
      <c r="J551" s="4">
        <f>E551*30</f>
        <v>240</v>
      </c>
      <c r="K551" s="4" t="b">
        <f>IF(F551=I551,TRUE)</f>
        <v>1</v>
      </c>
    </row>
    <row r="552" spans="1:12" ht="22.5" customHeight="1">
      <c r="A552" s="2">
        <v>45937.173570358791</v>
      </c>
      <c r="B552" s="3">
        <v>45937</v>
      </c>
      <c r="C552" s="4" t="s">
        <v>598</v>
      </c>
      <c r="D552" s="4">
        <v>60</v>
      </c>
      <c r="E552" s="4">
        <v>2</v>
      </c>
      <c r="F552" s="4">
        <v>120</v>
      </c>
      <c r="H552" s="4" t="str">
        <f>TEXT(B552, "MMMM YYYY")</f>
        <v>October 2025</v>
      </c>
      <c r="I552" s="4">
        <f>D552*E552</f>
        <v>120</v>
      </c>
      <c r="J552" s="4">
        <f>E552*30</f>
        <v>60</v>
      </c>
      <c r="K552" s="4" t="b">
        <f>IF(F552=I552,TRUE)</f>
        <v>1</v>
      </c>
    </row>
    <row r="553" spans="1:12" ht="22.5" customHeight="1">
      <c r="A553" s="2">
        <v>45937.173401631946</v>
      </c>
      <c r="B553" s="3">
        <v>45936</v>
      </c>
      <c r="C553" s="4" t="s">
        <v>553</v>
      </c>
      <c r="D553" s="4">
        <v>55</v>
      </c>
      <c r="E553" s="4">
        <v>5</v>
      </c>
      <c r="F553" s="4">
        <v>275</v>
      </c>
      <c r="H553" s="4" t="str">
        <f>TEXT(B553, "MMMM YYYY")</f>
        <v>October 2025</v>
      </c>
      <c r="I553" s="4">
        <f>D553*E553</f>
        <v>275</v>
      </c>
      <c r="J553" s="4">
        <f>E553*30</f>
        <v>150</v>
      </c>
      <c r="K553" s="4" t="b">
        <f>IF(F553=I553,TRUE)</f>
        <v>1</v>
      </c>
    </row>
    <row r="554" spans="1:12" ht="22.5" customHeight="1">
      <c r="A554" s="2">
        <v>45936.176763541662</v>
      </c>
      <c r="B554" s="3">
        <v>45936</v>
      </c>
      <c r="C554" s="4" t="s">
        <v>508</v>
      </c>
      <c r="D554" s="4">
        <v>45</v>
      </c>
      <c r="E554" s="4">
        <v>6</v>
      </c>
      <c r="F554" s="4">
        <v>270</v>
      </c>
      <c r="H554" s="4" t="str">
        <f>TEXT(B554, "MMMM YYYY")</f>
        <v>October 2025</v>
      </c>
      <c r="I554" s="4">
        <f>D554*E554</f>
        <v>270</v>
      </c>
      <c r="J554" s="4">
        <f>E554*30</f>
        <v>180</v>
      </c>
      <c r="K554" s="4" t="b">
        <f>IF(F554=I554,TRUE)</f>
        <v>1</v>
      </c>
      <c r="L554" s="4">
        <v>20843</v>
      </c>
    </row>
    <row r="555" spans="1:12" ht="22.5" customHeight="1">
      <c r="A555" s="2">
        <v>45936.176394780094</v>
      </c>
      <c r="B555" s="3">
        <v>45936</v>
      </c>
      <c r="C555" s="4" t="s">
        <v>508</v>
      </c>
      <c r="D555" s="4">
        <v>47</v>
      </c>
      <c r="E555" s="4">
        <v>14</v>
      </c>
      <c r="F555" s="4">
        <v>658</v>
      </c>
      <c r="H555" s="4" t="str">
        <f>TEXT(B555, "MMMM YYYY")</f>
        <v>October 2025</v>
      </c>
      <c r="I555" s="4">
        <f>D555*E555</f>
        <v>658</v>
      </c>
      <c r="J555" s="4">
        <f>E555*30</f>
        <v>420</v>
      </c>
      <c r="K555" s="4" t="b">
        <f>IF(F555=I555,TRUE)</f>
        <v>1</v>
      </c>
    </row>
    <row r="556" spans="1:12" ht="22.5" customHeight="1">
      <c r="A556" s="2">
        <v>45936.17568119213</v>
      </c>
      <c r="B556" s="3">
        <v>45936</v>
      </c>
      <c r="C556" s="4" t="s">
        <v>633</v>
      </c>
      <c r="D556" s="4">
        <v>52</v>
      </c>
      <c r="E556" s="4">
        <v>20</v>
      </c>
      <c r="F556" s="4">
        <v>1040</v>
      </c>
      <c r="H556" s="4" t="str">
        <f>TEXT(B556, "MMMM YYYY")</f>
        <v>October 2025</v>
      </c>
      <c r="I556" s="4">
        <f>D556*E556</f>
        <v>1040</v>
      </c>
      <c r="J556" s="4">
        <f>E556*30</f>
        <v>600</v>
      </c>
      <c r="K556" s="4" t="b">
        <f>IF(F556=I556,TRUE)</f>
        <v>1</v>
      </c>
    </row>
    <row r="557" spans="1:12" ht="22.5" customHeight="1">
      <c r="A557" s="2">
        <v>45935.673457881945</v>
      </c>
      <c r="B557" s="3">
        <v>45935</v>
      </c>
      <c r="C557" s="4" t="s">
        <v>510</v>
      </c>
      <c r="D557" s="4">
        <v>55</v>
      </c>
      <c r="E557" s="4">
        <v>10</v>
      </c>
      <c r="F557" s="4">
        <v>550</v>
      </c>
      <c r="H557" s="4" t="str">
        <f>TEXT(B557, "MMMM YYYY")</f>
        <v>October 2025</v>
      </c>
      <c r="I557" s="4">
        <f>D557*E557</f>
        <v>550</v>
      </c>
      <c r="J557" s="4">
        <f>E557*30</f>
        <v>300</v>
      </c>
      <c r="K557" s="4" t="b">
        <f>IF(F557=I557,TRUE)</f>
        <v>1</v>
      </c>
    </row>
    <row r="558" spans="1:12" ht="22.5" customHeight="1">
      <c r="A558" s="2">
        <v>45935.672844039349</v>
      </c>
      <c r="B558" s="3">
        <v>45935</v>
      </c>
      <c r="C558" s="4" t="s">
        <v>510</v>
      </c>
      <c r="D558" s="4">
        <v>50</v>
      </c>
      <c r="E558" s="4">
        <v>20</v>
      </c>
      <c r="F558" s="4">
        <v>1000</v>
      </c>
      <c r="H558" s="4" t="str">
        <f>TEXT(B558, "MMMM YYYY")</f>
        <v>October 2025</v>
      </c>
      <c r="I558" s="4">
        <f>D558*E558</f>
        <v>1000</v>
      </c>
      <c r="J558" s="4">
        <f>E558*30</f>
        <v>600</v>
      </c>
      <c r="K558" s="4" t="b">
        <f>IF(F558=I558,TRUE)</f>
        <v>1</v>
      </c>
    </row>
    <row r="559" spans="1:12" ht="22.5" customHeight="1">
      <c r="A559" s="2">
        <v>45935.67188037037</v>
      </c>
      <c r="B559" s="3">
        <v>45935</v>
      </c>
      <c r="C559" s="4" t="s">
        <v>510</v>
      </c>
      <c r="D559" s="4">
        <v>48</v>
      </c>
      <c r="E559" s="4">
        <v>30</v>
      </c>
      <c r="F559" s="4">
        <v>1440</v>
      </c>
      <c r="H559" s="4" t="str">
        <f>TEXT(B559, "MMMM YYYY")</f>
        <v>October 2025</v>
      </c>
      <c r="I559" s="4">
        <f>D559*E559</f>
        <v>1440</v>
      </c>
      <c r="J559" s="4">
        <f>E559*30</f>
        <v>900</v>
      </c>
      <c r="K559" s="4" t="b">
        <f>IF(F559=I559,TRUE)</f>
        <v>1</v>
      </c>
    </row>
    <row r="560" spans="1:12" ht="22.5" customHeight="1">
      <c r="A560" s="2">
        <v>45935.670335462964</v>
      </c>
      <c r="B560" s="3">
        <v>45935</v>
      </c>
      <c r="C560" s="4" t="s">
        <v>525</v>
      </c>
      <c r="D560" s="4">
        <v>60</v>
      </c>
      <c r="E560" s="4">
        <v>10</v>
      </c>
      <c r="F560" s="4">
        <v>600</v>
      </c>
      <c r="H560" s="4" t="str">
        <f>TEXT(B560, "MMMM YYYY")</f>
        <v>October 2025</v>
      </c>
      <c r="I560" s="4">
        <f>D560*E560</f>
        <v>600</v>
      </c>
      <c r="J560" s="4">
        <f>E560*30</f>
        <v>300</v>
      </c>
      <c r="K560" s="4" t="b">
        <f>IF(F560=I560,TRUE)</f>
        <v>1</v>
      </c>
    </row>
    <row r="561" spans="1:11" ht="22.5" customHeight="1">
      <c r="A561" s="2">
        <v>45935.547070243054</v>
      </c>
      <c r="B561" s="3">
        <v>45935</v>
      </c>
      <c r="C561" s="4" t="s">
        <v>525</v>
      </c>
      <c r="D561" s="4">
        <v>55</v>
      </c>
      <c r="E561" s="4">
        <v>10</v>
      </c>
      <c r="F561" s="4">
        <v>550</v>
      </c>
      <c r="H561" s="4" t="str">
        <f>TEXT(B561, "MMMM YYYY")</f>
        <v>October 2025</v>
      </c>
      <c r="I561" s="4">
        <f>D561*E561</f>
        <v>550</v>
      </c>
      <c r="J561" s="4">
        <f>E561*30</f>
        <v>300</v>
      </c>
      <c r="K561" s="4" t="b">
        <f>IF(F561=I561,TRUE)</f>
        <v>1</v>
      </c>
    </row>
    <row r="562" spans="1:11" ht="22.5" customHeight="1">
      <c r="A562" s="2">
        <v>45935.54470481482</v>
      </c>
      <c r="B562" s="3">
        <v>45935</v>
      </c>
      <c r="C562" s="4" t="s">
        <v>634</v>
      </c>
      <c r="D562" s="4">
        <v>50</v>
      </c>
      <c r="E562" s="4">
        <v>10</v>
      </c>
      <c r="F562" s="4">
        <v>500</v>
      </c>
      <c r="H562" s="4" t="str">
        <f>TEXT(B562, "MMMM YYYY")</f>
        <v>October 2025</v>
      </c>
      <c r="I562" s="4">
        <f>D562*E562</f>
        <v>500</v>
      </c>
      <c r="J562" s="4">
        <f>E562*30</f>
        <v>300</v>
      </c>
      <c r="K562" s="4" t="b">
        <f>IF(F562=I562,TRUE)</f>
        <v>1</v>
      </c>
    </row>
    <row r="563" spans="1:11" ht="22.5" customHeight="1">
      <c r="A563" s="2">
        <v>45935.491774537033</v>
      </c>
      <c r="B563" s="3">
        <v>45935</v>
      </c>
      <c r="C563" s="4" t="s">
        <v>110</v>
      </c>
      <c r="D563" s="4">
        <v>55</v>
      </c>
      <c r="E563" s="4">
        <v>10</v>
      </c>
      <c r="F563" s="4">
        <v>550</v>
      </c>
      <c r="H563" s="4" t="str">
        <f>TEXT(B563, "MMMM YYYY")</f>
        <v>October 2025</v>
      </c>
      <c r="I563" s="4">
        <f>D563*E563</f>
        <v>550</v>
      </c>
      <c r="J563" s="4">
        <f>E563*30</f>
        <v>300</v>
      </c>
      <c r="K563" s="4" t="b">
        <f>IF(F563=I563,TRUE)</f>
        <v>1</v>
      </c>
    </row>
    <row r="564" spans="1:11" ht="22.5" customHeight="1">
      <c r="A564" s="2">
        <v>45935.490959282411</v>
      </c>
      <c r="B564" s="3">
        <v>45935</v>
      </c>
      <c r="C564" s="4" t="s">
        <v>527</v>
      </c>
      <c r="D564" s="4">
        <v>57</v>
      </c>
      <c r="E564" s="4">
        <v>10</v>
      </c>
      <c r="F564" s="4">
        <v>570</v>
      </c>
      <c r="H564" s="4" t="str">
        <f>TEXT(B564, "MMMM YYYY")</f>
        <v>October 2025</v>
      </c>
      <c r="I564" s="4">
        <f>D564*E564</f>
        <v>570</v>
      </c>
      <c r="J564" s="4">
        <f>E564*30</f>
        <v>300</v>
      </c>
      <c r="K564" s="4" t="b">
        <f>IF(F564=I564,TRUE)</f>
        <v>1</v>
      </c>
    </row>
    <row r="565" spans="1:11" ht="22.5" customHeight="1">
      <c r="A565" s="2">
        <v>45935.490334745366</v>
      </c>
      <c r="B565" s="3">
        <v>45935</v>
      </c>
      <c r="C565" s="4" t="s">
        <v>635</v>
      </c>
      <c r="D565" s="4">
        <v>50</v>
      </c>
      <c r="E565" s="4">
        <v>2</v>
      </c>
      <c r="F565" s="4">
        <v>100</v>
      </c>
      <c r="H565" s="4" t="str">
        <f>TEXT(B565, "MMMM YYYY")</f>
        <v>October 2025</v>
      </c>
      <c r="I565" s="4">
        <f>D565*E565</f>
        <v>100</v>
      </c>
      <c r="J565" s="4">
        <f>E565*30</f>
        <v>60</v>
      </c>
      <c r="K565" s="4" t="b">
        <f>IF(F565=I565,TRUE)</f>
        <v>1</v>
      </c>
    </row>
    <row r="566" spans="1:11" ht="22.5" customHeight="1">
      <c r="A566" s="2">
        <v>45935.223968009261</v>
      </c>
      <c r="B566" s="3">
        <v>45935</v>
      </c>
      <c r="C566" s="4" t="s">
        <v>623</v>
      </c>
      <c r="D566" s="4">
        <v>50</v>
      </c>
      <c r="E566" s="4">
        <v>2</v>
      </c>
      <c r="F566" s="4">
        <v>100</v>
      </c>
      <c r="H566" s="4" t="str">
        <f>TEXT(B566, "MMMM YYYY")</f>
        <v>October 2025</v>
      </c>
      <c r="I566" s="4">
        <f>D566*E566</f>
        <v>100</v>
      </c>
      <c r="J566" s="4">
        <f>E566*30</f>
        <v>60</v>
      </c>
      <c r="K566" s="4" t="b">
        <f>IF(F566=I566,TRUE)</f>
        <v>1</v>
      </c>
    </row>
    <row r="567" spans="1:11" ht="22.5" customHeight="1">
      <c r="A567" s="2">
        <v>45935.171720833328</v>
      </c>
      <c r="B567" s="3">
        <v>45935</v>
      </c>
      <c r="C567" s="4" t="s">
        <v>624</v>
      </c>
      <c r="D567" s="4">
        <v>50</v>
      </c>
      <c r="E567" s="4">
        <v>5</v>
      </c>
      <c r="F567" s="4">
        <v>250</v>
      </c>
      <c r="H567" s="4" t="str">
        <f>TEXT(B567, "MMMM YYYY")</f>
        <v>October 2025</v>
      </c>
      <c r="I567" s="4">
        <f>D567*E567</f>
        <v>250</v>
      </c>
      <c r="J567" s="4">
        <f>E567*30</f>
        <v>150</v>
      </c>
      <c r="K567" s="4" t="b">
        <f>IF(F567=I567,TRUE)</f>
        <v>1</v>
      </c>
    </row>
    <row r="568" spans="1:11" ht="22.5" customHeight="1">
      <c r="A568" s="2">
        <v>45935.171523611112</v>
      </c>
      <c r="B568" s="3">
        <v>45935</v>
      </c>
      <c r="C568" s="4" t="s">
        <v>507</v>
      </c>
      <c r="D568" s="4">
        <v>52</v>
      </c>
      <c r="E568" s="4">
        <v>10</v>
      </c>
      <c r="F568" s="4">
        <v>520</v>
      </c>
      <c r="H568" s="4" t="str">
        <f>TEXT(B568, "MMMM YYYY")</f>
        <v>October 2025</v>
      </c>
      <c r="I568" s="4">
        <f>D568*E568</f>
        <v>520</v>
      </c>
      <c r="J568" s="4">
        <f>E568*30</f>
        <v>300</v>
      </c>
      <c r="K568" s="4" t="b">
        <f>IF(F568=I568,TRUE)</f>
        <v>1</v>
      </c>
    </row>
    <row r="569" spans="1:11" ht="22.5" customHeight="1">
      <c r="A569" s="2">
        <v>45935.161329097224</v>
      </c>
      <c r="B569" s="3">
        <v>45935</v>
      </c>
      <c r="C569" s="4" t="s">
        <v>598</v>
      </c>
      <c r="D569" s="4">
        <v>60</v>
      </c>
      <c r="E569" s="4">
        <v>2</v>
      </c>
      <c r="F569" s="4">
        <v>120</v>
      </c>
      <c r="H569" s="4" t="str">
        <f>TEXT(B569, "MMMM YYYY")</f>
        <v>October 2025</v>
      </c>
      <c r="I569" s="4">
        <f>D569*E569</f>
        <v>120</v>
      </c>
      <c r="J569" s="4">
        <f>E569*30</f>
        <v>60</v>
      </c>
      <c r="K569" s="4" t="b">
        <f>IF(F569=I569,TRUE)</f>
        <v>1</v>
      </c>
    </row>
    <row r="570" spans="1:11" ht="22.5" customHeight="1">
      <c r="A570" s="2">
        <v>45934.54147729167</v>
      </c>
      <c r="B570" s="3">
        <v>45934</v>
      </c>
      <c r="C570" s="4" t="s">
        <v>110</v>
      </c>
      <c r="D570" s="4">
        <v>60</v>
      </c>
      <c r="E570" s="4">
        <v>2</v>
      </c>
      <c r="F570" s="4">
        <v>120</v>
      </c>
      <c r="H570" s="4" t="str">
        <f>TEXT(B570, "MMMM YYYY")</f>
        <v>October 2025</v>
      </c>
      <c r="I570" s="4">
        <f>D570*E570</f>
        <v>120</v>
      </c>
      <c r="J570" s="4">
        <f>E570*30</f>
        <v>60</v>
      </c>
      <c r="K570" s="4" t="b">
        <f>IF(F570=I570,TRUE)</f>
        <v>1</v>
      </c>
    </row>
    <row r="571" spans="1:11" ht="22.5" customHeight="1">
      <c r="A571" s="2">
        <v>45934.491869571764</v>
      </c>
      <c r="B571" s="3">
        <v>45934</v>
      </c>
      <c r="C571" s="4" t="s">
        <v>636</v>
      </c>
      <c r="D571" s="4">
        <v>45</v>
      </c>
      <c r="E571" s="4">
        <v>20</v>
      </c>
      <c r="F571" s="4">
        <v>900</v>
      </c>
      <c r="H571" s="4" t="str">
        <f>TEXT(B571, "MMMM YYYY")</f>
        <v>October 2025</v>
      </c>
      <c r="I571" s="4">
        <f>D571*E571</f>
        <v>900</v>
      </c>
      <c r="J571" s="4">
        <f>E571*30</f>
        <v>600</v>
      </c>
      <c r="K571" s="4" t="b">
        <f>IF(F571=I571,TRUE)</f>
        <v>1</v>
      </c>
    </row>
    <row r="572" spans="1:11" ht="22.5" customHeight="1">
      <c r="A572" s="2">
        <v>45934.407622696759</v>
      </c>
      <c r="B572" s="3">
        <v>45934</v>
      </c>
      <c r="C572" s="4" t="s">
        <v>526</v>
      </c>
      <c r="D572" s="4">
        <v>50</v>
      </c>
      <c r="E572" s="4">
        <v>10</v>
      </c>
      <c r="F572" s="4">
        <v>500</v>
      </c>
      <c r="H572" s="4" t="str">
        <f>TEXT(B572, "MMMM YYYY")</f>
        <v>October 2025</v>
      </c>
      <c r="I572" s="4">
        <f>D572*E572</f>
        <v>500</v>
      </c>
      <c r="J572" s="4">
        <f>E572*30</f>
        <v>300</v>
      </c>
      <c r="K572" s="4" t="b">
        <f>IF(F572=I572,TRUE)</f>
        <v>1</v>
      </c>
    </row>
    <row r="573" spans="1:11" ht="22.5" customHeight="1">
      <c r="A573" s="2">
        <v>45934.354363784718</v>
      </c>
      <c r="B573" s="3">
        <v>45934</v>
      </c>
      <c r="C573" s="4" t="s">
        <v>637</v>
      </c>
      <c r="D573" s="4">
        <v>60</v>
      </c>
      <c r="E573" s="4">
        <v>3</v>
      </c>
      <c r="F573" s="4">
        <v>180</v>
      </c>
      <c r="H573" s="4" t="str">
        <f>TEXT(B573, "MMMM YYYY")</f>
        <v>October 2025</v>
      </c>
      <c r="I573" s="4">
        <f>D573*E573</f>
        <v>180</v>
      </c>
      <c r="J573" s="4">
        <f>E573*30</f>
        <v>90</v>
      </c>
      <c r="K573" s="4" t="b">
        <f>IF(F573=I573,TRUE)</f>
        <v>1</v>
      </c>
    </row>
    <row r="574" spans="1:11" ht="22.5" customHeight="1">
      <c r="A574" s="2">
        <v>45934.28021251157</v>
      </c>
      <c r="B574" s="3">
        <v>45933</v>
      </c>
      <c r="C574" s="4" t="s">
        <v>578</v>
      </c>
      <c r="D574" s="4">
        <v>50</v>
      </c>
      <c r="E574" s="4">
        <v>5</v>
      </c>
      <c r="F574" s="4">
        <v>250</v>
      </c>
      <c r="H574" s="4" t="str">
        <f>TEXT(B574, "MMMM YYYY")</f>
        <v>October 2025</v>
      </c>
      <c r="I574" s="4">
        <f>D574*E574</f>
        <v>250</v>
      </c>
      <c r="J574" s="4">
        <f>E574*30</f>
        <v>150</v>
      </c>
      <c r="K574" s="4" t="b">
        <f>IF(F574=I574,TRUE)</f>
        <v>1</v>
      </c>
    </row>
    <row r="575" spans="1:11" ht="22.5" customHeight="1">
      <c r="A575" s="2">
        <v>45933.707501400466</v>
      </c>
      <c r="B575" s="3">
        <v>45933</v>
      </c>
      <c r="C575" s="4" t="s">
        <v>575</v>
      </c>
      <c r="D575" s="4">
        <v>65</v>
      </c>
      <c r="E575" s="4">
        <v>3</v>
      </c>
      <c r="F575" s="4">
        <v>195</v>
      </c>
      <c r="H575" s="4" t="str">
        <f>TEXT(B575, "MMMM YYYY")</f>
        <v>October 2025</v>
      </c>
      <c r="I575" s="4">
        <f>D575*E575</f>
        <v>195</v>
      </c>
      <c r="J575" s="4">
        <f>E575*30</f>
        <v>90</v>
      </c>
      <c r="K575" s="4" t="b">
        <f>IF(F575=I575,TRUE)</f>
        <v>1</v>
      </c>
    </row>
    <row r="576" spans="1:11" ht="22.5" customHeight="1">
      <c r="A576" s="2">
        <v>45933.707043622686</v>
      </c>
      <c r="B576" s="3">
        <v>45933</v>
      </c>
      <c r="C576" s="4" t="s">
        <v>521</v>
      </c>
      <c r="D576" s="4">
        <v>55</v>
      </c>
      <c r="E576" s="4">
        <v>5</v>
      </c>
      <c r="F576" s="4">
        <v>275</v>
      </c>
      <c r="H576" s="4" t="str">
        <f>TEXT(B576, "MMMM YYYY")</f>
        <v>October 2025</v>
      </c>
      <c r="I576" s="4">
        <f>D576*E576</f>
        <v>275</v>
      </c>
      <c r="J576" s="4">
        <f>E576*30</f>
        <v>150</v>
      </c>
      <c r="K576" s="4" t="b">
        <f>IF(F576=I576,TRUE)</f>
        <v>1</v>
      </c>
    </row>
    <row r="577" spans="1:11" ht="22.5" customHeight="1">
      <c r="A577" s="2">
        <v>45933.706650428241</v>
      </c>
      <c r="B577" s="3">
        <v>45933</v>
      </c>
      <c r="C577" s="4" t="s">
        <v>521</v>
      </c>
      <c r="D577" s="4">
        <v>50</v>
      </c>
      <c r="E577" s="4">
        <v>5</v>
      </c>
      <c r="F577" s="4">
        <v>250</v>
      </c>
      <c r="H577" s="4" t="str">
        <f>TEXT(B577, "MMMM YYYY")</f>
        <v>October 2025</v>
      </c>
      <c r="I577" s="4">
        <f>D577*E577</f>
        <v>250</v>
      </c>
      <c r="J577" s="4">
        <f>E577*30</f>
        <v>150</v>
      </c>
      <c r="K577" s="4" t="b">
        <f>IF(F577=I577,TRUE)</f>
        <v>1</v>
      </c>
    </row>
    <row r="578" spans="1:11" ht="22.5" customHeight="1">
      <c r="A578" s="2">
        <v>45933.706229571762</v>
      </c>
      <c r="B578" s="3">
        <v>45933</v>
      </c>
      <c r="C578" s="4" t="s">
        <v>623</v>
      </c>
      <c r="D578" s="4">
        <v>50</v>
      </c>
      <c r="E578" s="4">
        <v>2</v>
      </c>
      <c r="F578" s="4">
        <v>100</v>
      </c>
      <c r="H578" s="4" t="str">
        <f>TEXT(B578, "MMMM YYYY")</f>
        <v>October 2025</v>
      </c>
      <c r="I578" s="4">
        <f>D578*E578</f>
        <v>100</v>
      </c>
      <c r="J578" s="4">
        <f>E578*30</f>
        <v>60</v>
      </c>
      <c r="K578" s="4" t="b">
        <f>IF(F578=I578,TRUE)</f>
        <v>1</v>
      </c>
    </row>
    <row r="579" spans="1:11" ht="22.5" customHeight="1">
      <c r="A579" s="2">
        <v>45932.231550011573</v>
      </c>
      <c r="B579" s="3">
        <v>45932</v>
      </c>
      <c r="C579" s="4" t="s">
        <v>577</v>
      </c>
      <c r="D579" s="4">
        <v>50</v>
      </c>
      <c r="E579" s="4">
        <v>10</v>
      </c>
      <c r="F579" s="4">
        <v>500</v>
      </c>
      <c r="H579" s="4" t="str">
        <f>TEXT(B579, "MMMM YYYY")</f>
        <v>October 2025</v>
      </c>
      <c r="I579" s="4">
        <f>D579*E579</f>
        <v>500</v>
      </c>
      <c r="J579" s="4">
        <f>E579*30</f>
        <v>300</v>
      </c>
      <c r="K579" s="4" t="b">
        <f>IF(F579=I579,TRUE)</f>
        <v>1</v>
      </c>
    </row>
    <row r="580" spans="1:11" ht="22.5" customHeight="1">
      <c r="A580" s="2">
        <v>45932.231159988427</v>
      </c>
      <c r="B580" s="3">
        <v>45932</v>
      </c>
      <c r="C580" s="4" t="s">
        <v>589</v>
      </c>
      <c r="D580" s="4">
        <v>65</v>
      </c>
      <c r="E580" s="4">
        <v>2</v>
      </c>
      <c r="F580" s="4">
        <v>130</v>
      </c>
      <c r="H580" s="4" t="str">
        <f>TEXT(B580, "MMMM YYYY")</f>
        <v>October 2025</v>
      </c>
      <c r="I580" s="4">
        <f>D580*E580</f>
        <v>130</v>
      </c>
      <c r="J580" s="4">
        <f>E580*30</f>
        <v>60</v>
      </c>
      <c r="K580" s="4" t="b">
        <f>IF(F580=I580,TRUE)</f>
        <v>1</v>
      </c>
    </row>
    <row r="581" spans="1:11" ht="22.5" customHeight="1">
      <c r="A581" s="2">
        <v>45932.23091298611</v>
      </c>
      <c r="B581" s="3">
        <v>45932</v>
      </c>
      <c r="C581" s="4" t="s">
        <v>589</v>
      </c>
      <c r="D581" s="4">
        <v>60</v>
      </c>
      <c r="E581" s="4">
        <v>2</v>
      </c>
      <c r="F581" s="4">
        <v>120</v>
      </c>
      <c r="H581" s="4" t="str">
        <f>TEXT(B581, "MMMM YYYY")</f>
        <v>October 2025</v>
      </c>
      <c r="I581" s="4">
        <f>D581*E581</f>
        <v>120</v>
      </c>
      <c r="J581" s="4">
        <f>E581*30</f>
        <v>60</v>
      </c>
      <c r="K581" s="4" t="b">
        <f>IF(F581=I581,TRUE)</f>
        <v>1</v>
      </c>
    </row>
    <row r="582" spans="1:11" ht="22.5" customHeight="1">
      <c r="A582" s="2">
        <v>45932.230355428241</v>
      </c>
      <c r="B582" s="3">
        <v>45932</v>
      </c>
      <c r="C582" s="4" t="s">
        <v>623</v>
      </c>
      <c r="D582" s="4">
        <v>50</v>
      </c>
      <c r="E582" s="4">
        <v>3</v>
      </c>
      <c r="F582" s="4">
        <v>150</v>
      </c>
      <c r="H582" s="4" t="str">
        <f>TEXT(B582, "MMMM YYYY")</f>
        <v>October 2025</v>
      </c>
      <c r="I582" s="4">
        <f>D582*E582</f>
        <v>150</v>
      </c>
      <c r="J582" s="4">
        <f>E582*30</f>
        <v>90</v>
      </c>
      <c r="K582" s="4" t="b">
        <f>IF(F582=I582,TRUE)</f>
        <v>1</v>
      </c>
    </row>
    <row r="583" spans="1:11" ht="22.5" customHeight="1">
      <c r="A583" s="2">
        <v>45931.505868692126</v>
      </c>
      <c r="B583" s="3">
        <v>45931</v>
      </c>
      <c r="C583" s="4" t="s">
        <v>638</v>
      </c>
      <c r="D583" s="4">
        <v>50</v>
      </c>
      <c r="E583" s="4">
        <v>2</v>
      </c>
      <c r="F583" s="4">
        <v>100</v>
      </c>
      <c r="H583" s="4" t="str">
        <f>TEXT(B583, "MMMM YYYY")</f>
        <v>October 2025</v>
      </c>
      <c r="I583" s="4">
        <f>D583*E583</f>
        <v>100</v>
      </c>
      <c r="J583" s="4">
        <f>E583*30</f>
        <v>60</v>
      </c>
      <c r="K583" s="4" t="b">
        <f>IF(F583=I583,TRUE)</f>
        <v>1</v>
      </c>
    </row>
    <row r="584" spans="1:11" ht="22.5" customHeight="1">
      <c r="A584" s="2">
        <v>45931.230848541665</v>
      </c>
      <c r="B584" s="3">
        <v>45930</v>
      </c>
      <c r="C584" s="4" t="s">
        <v>623</v>
      </c>
      <c r="D584" s="4">
        <v>50</v>
      </c>
      <c r="E584" s="4">
        <v>2</v>
      </c>
      <c r="F584" s="4">
        <v>100</v>
      </c>
      <c r="H584" s="4" t="str">
        <f>TEXT(B584, "MMMM YYYY")</f>
        <v>September 2025</v>
      </c>
      <c r="I584" s="4">
        <f>D584*E584</f>
        <v>100</v>
      </c>
      <c r="J584" s="4">
        <f>E584*30</f>
        <v>60</v>
      </c>
      <c r="K584" s="4" t="b">
        <f>IF(F584=I584,TRUE)</f>
        <v>1</v>
      </c>
    </row>
    <row r="585" spans="1:11" ht="22.5" customHeight="1">
      <c r="A585" s="2">
        <v>45931.229702893514</v>
      </c>
      <c r="B585" s="3">
        <v>45930</v>
      </c>
      <c r="C585" s="4" t="s">
        <v>548</v>
      </c>
      <c r="D585" s="4">
        <v>50</v>
      </c>
      <c r="E585" s="4">
        <v>6</v>
      </c>
      <c r="F585" s="4">
        <v>300</v>
      </c>
      <c r="H585" s="4" t="str">
        <f>TEXT(B585, "MMMM YYYY")</f>
        <v>September 2025</v>
      </c>
      <c r="I585" s="4">
        <f>D585*E585</f>
        <v>300</v>
      </c>
      <c r="J585" s="4">
        <f>E585*30</f>
        <v>180</v>
      </c>
      <c r="K585" s="4" t="b">
        <f>IF(F585=I585,TRUE)</f>
        <v>1</v>
      </c>
    </row>
    <row r="586" spans="1:11" ht="22.5" customHeight="1">
      <c r="A586" s="2">
        <v>45931.142612476848</v>
      </c>
      <c r="B586" s="3">
        <v>45930</v>
      </c>
      <c r="C586" s="4" t="s">
        <v>120</v>
      </c>
      <c r="D586" s="4">
        <v>65</v>
      </c>
      <c r="E586" s="4">
        <v>1</v>
      </c>
      <c r="F586" s="4">
        <v>65</v>
      </c>
      <c r="H586" s="4" t="str">
        <f>TEXT(B586, "MMMM YYYY")</f>
        <v>September 2025</v>
      </c>
      <c r="I586" s="4">
        <f>D586*E586</f>
        <v>65</v>
      </c>
      <c r="J586" s="4">
        <f>E586*30</f>
        <v>30</v>
      </c>
      <c r="K586" s="4" t="b">
        <f>IF(F586=I586,TRUE)</f>
        <v>1</v>
      </c>
    </row>
    <row r="587" spans="1:11" ht="22.5" customHeight="1">
      <c r="A587" s="2">
        <v>45931.141899849536</v>
      </c>
      <c r="B587" s="3">
        <v>45930</v>
      </c>
      <c r="C587" s="4" t="s">
        <v>600</v>
      </c>
      <c r="D587" s="4">
        <v>57</v>
      </c>
      <c r="E587" s="4">
        <v>5</v>
      </c>
      <c r="F587" s="4">
        <v>285</v>
      </c>
      <c r="H587" s="4" t="str">
        <f>TEXT(B587, "MMMM YYYY")</f>
        <v>September 2025</v>
      </c>
      <c r="I587" s="4">
        <f>D587*E587</f>
        <v>285</v>
      </c>
      <c r="J587" s="4">
        <f>E587*30</f>
        <v>150</v>
      </c>
      <c r="K587" s="4" t="b">
        <f>IF(F587=I587,TRUE)</f>
        <v>1</v>
      </c>
    </row>
    <row r="588" spans="1:11" ht="22.5" customHeight="1">
      <c r="A588" s="2">
        <v>45931.139100567132</v>
      </c>
      <c r="B588" s="3">
        <v>45930</v>
      </c>
      <c r="C588" s="4" t="s">
        <v>538</v>
      </c>
      <c r="D588" s="4">
        <v>50</v>
      </c>
      <c r="E588" s="4">
        <v>4</v>
      </c>
      <c r="F588" s="4">
        <v>200</v>
      </c>
      <c r="H588" s="4" t="str">
        <f>TEXT(B588, "MMMM YYYY")</f>
        <v>September 2025</v>
      </c>
      <c r="I588" s="4">
        <f>D588*E588</f>
        <v>200</v>
      </c>
      <c r="J588" s="4">
        <f>E588*30</f>
        <v>120</v>
      </c>
      <c r="K588" s="4" t="b">
        <f>IF(F588=I588,TRUE)</f>
        <v>1</v>
      </c>
    </row>
    <row r="589" spans="1:11" ht="22.5" customHeight="1">
      <c r="A589" s="2">
        <v>45930.912369363425</v>
      </c>
      <c r="B589" s="3">
        <v>45930</v>
      </c>
      <c r="C589" s="4" t="s">
        <v>514</v>
      </c>
      <c r="D589" s="4">
        <v>65</v>
      </c>
      <c r="E589" s="4">
        <v>2</v>
      </c>
      <c r="F589" s="4">
        <v>130</v>
      </c>
      <c r="H589" s="4" t="str">
        <f>TEXT(B589, "MMMM YYYY")</f>
        <v>September 2025</v>
      </c>
      <c r="I589" s="4">
        <f>D589*E589</f>
        <v>130</v>
      </c>
      <c r="J589" s="4">
        <f>E589*30</f>
        <v>60</v>
      </c>
      <c r="K589" s="4" t="b">
        <f>IF(F589=I589,TRUE)</f>
        <v>1</v>
      </c>
    </row>
    <row r="590" spans="1:11" ht="22.5" customHeight="1">
      <c r="A590" s="2">
        <v>45930.459013333333</v>
      </c>
      <c r="B590" s="3">
        <v>45930</v>
      </c>
      <c r="C590" s="4" t="s">
        <v>512</v>
      </c>
      <c r="D590" s="4">
        <v>55</v>
      </c>
      <c r="E590" s="4">
        <v>30</v>
      </c>
      <c r="F590" s="4">
        <v>1650</v>
      </c>
      <c r="H590" s="4" t="str">
        <f>TEXT(B590, "MMMM YYYY")</f>
        <v>September 2025</v>
      </c>
      <c r="I590" s="4">
        <f>D590*E590</f>
        <v>1650</v>
      </c>
      <c r="J590" s="4">
        <f>E590*30</f>
        <v>900</v>
      </c>
      <c r="K590" s="4" t="b">
        <f>IF(F590=I590,TRUE)</f>
        <v>1</v>
      </c>
    </row>
    <row r="591" spans="1:11" ht="22.5" customHeight="1">
      <c r="A591" s="2">
        <v>45930.457965671296</v>
      </c>
      <c r="B591" s="3">
        <v>45930</v>
      </c>
      <c r="C591" s="4" t="s">
        <v>512</v>
      </c>
      <c r="D591" s="4">
        <v>50</v>
      </c>
      <c r="E591" s="4">
        <v>20</v>
      </c>
      <c r="F591" s="4">
        <v>1000</v>
      </c>
      <c r="H591" s="4" t="str">
        <f>TEXT(B591, "MMMM YYYY")</f>
        <v>September 2025</v>
      </c>
      <c r="I591" s="4">
        <f>D591*E591</f>
        <v>1000</v>
      </c>
      <c r="J591" s="4">
        <f>E591*30</f>
        <v>600</v>
      </c>
      <c r="K591" s="4" t="b">
        <f>IF(F591=I591,TRUE)</f>
        <v>1</v>
      </c>
    </row>
    <row r="592" spans="1:11" ht="22.5" customHeight="1">
      <c r="A592" s="2">
        <v>45930.457509224536</v>
      </c>
      <c r="B592" s="3">
        <v>45930</v>
      </c>
      <c r="C592" s="4" t="s">
        <v>511</v>
      </c>
      <c r="D592" s="4">
        <v>50</v>
      </c>
      <c r="E592" s="4">
        <v>40</v>
      </c>
      <c r="F592" s="4">
        <v>2000</v>
      </c>
      <c r="H592" s="4" t="str">
        <f>TEXT(B592, "MMMM YYYY")</f>
        <v>September 2025</v>
      </c>
      <c r="I592" s="4">
        <f>D592*E592</f>
        <v>2000</v>
      </c>
      <c r="J592" s="4">
        <f>E592*30</f>
        <v>1200</v>
      </c>
      <c r="K592" s="4" t="b">
        <f>IF(F592=I592,TRUE)</f>
        <v>1</v>
      </c>
    </row>
    <row r="593" spans="1:12" ht="22.5" customHeight="1">
      <c r="A593" s="2">
        <v>45930.201677638892</v>
      </c>
      <c r="B593" s="3">
        <v>45929</v>
      </c>
      <c r="C593" s="4" t="s">
        <v>511</v>
      </c>
      <c r="D593" s="4">
        <v>60</v>
      </c>
      <c r="E593" s="4">
        <v>10</v>
      </c>
      <c r="F593" s="4">
        <v>600</v>
      </c>
      <c r="H593" s="4" t="str">
        <f>TEXT(B593, "MMMM YYYY")</f>
        <v>September 2025</v>
      </c>
      <c r="I593" s="4">
        <f>D593*E593</f>
        <v>600</v>
      </c>
      <c r="J593" s="4">
        <f>E593*30</f>
        <v>300</v>
      </c>
      <c r="K593" s="4" t="b">
        <f>IF(F593=I593,TRUE)</f>
        <v>1</v>
      </c>
    </row>
    <row r="594" spans="1:12" ht="22.5" customHeight="1">
      <c r="A594" s="2">
        <v>45930.201297175925</v>
      </c>
      <c r="B594" s="3">
        <v>45929</v>
      </c>
      <c r="C594" s="4" t="s">
        <v>511</v>
      </c>
      <c r="D594" s="4">
        <v>55</v>
      </c>
      <c r="E594" s="4">
        <v>35</v>
      </c>
      <c r="F594" s="4">
        <v>1925</v>
      </c>
      <c r="H594" s="4" t="str">
        <f>TEXT(B594, "MMMM YYYY")</f>
        <v>September 2025</v>
      </c>
      <c r="I594" s="4">
        <f>D594*E594</f>
        <v>1925</v>
      </c>
      <c r="J594" s="4">
        <f>E594*30</f>
        <v>1050</v>
      </c>
      <c r="K594" s="4" t="b">
        <f>IF(F594=I594,TRUE)</f>
        <v>1</v>
      </c>
    </row>
    <row r="595" spans="1:12" ht="22.5" customHeight="1">
      <c r="A595" s="2">
        <v>45928.691567395828</v>
      </c>
      <c r="B595" s="3">
        <v>45928</v>
      </c>
      <c r="C595" s="4" t="s">
        <v>509</v>
      </c>
      <c r="D595" s="4">
        <v>45</v>
      </c>
      <c r="E595" s="4">
        <v>10</v>
      </c>
      <c r="F595" s="4">
        <v>450</v>
      </c>
      <c r="H595" s="4" t="str">
        <f>TEXT(B595, "MMMM YYYY")</f>
        <v>September 2025</v>
      </c>
      <c r="I595" s="4">
        <f>D595*E595</f>
        <v>450</v>
      </c>
      <c r="J595" s="4">
        <f>E595*30</f>
        <v>300</v>
      </c>
      <c r="K595" s="4" t="b">
        <f>IF(F595=I595,TRUE)</f>
        <v>1</v>
      </c>
    </row>
    <row r="596" spans="1:12" ht="22.5" customHeight="1">
      <c r="A596" s="2">
        <v>45929.18656347222</v>
      </c>
      <c r="B596" s="3">
        <v>45928</v>
      </c>
      <c r="C596" s="4" t="s">
        <v>514</v>
      </c>
      <c r="D596" s="4">
        <v>60</v>
      </c>
      <c r="E596" s="4">
        <v>6</v>
      </c>
      <c r="F596" s="4">
        <v>360</v>
      </c>
      <c r="H596" s="4" t="str">
        <f>TEXT(B596, "MMMM YYYY")</f>
        <v>September 2025</v>
      </c>
      <c r="I596" s="4">
        <f>D596*E596</f>
        <v>360</v>
      </c>
      <c r="J596" s="4">
        <f>E596*30</f>
        <v>180</v>
      </c>
      <c r="K596" s="4" t="b">
        <f>IF(F596=I596,TRUE)</f>
        <v>1</v>
      </c>
    </row>
    <row r="597" spans="1:12" ht="22.5" customHeight="1">
      <c r="A597" s="2">
        <v>45928.691850706018</v>
      </c>
      <c r="B597" s="3">
        <v>45928</v>
      </c>
      <c r="C597" s="4" t="s">
        <v>74</v>
      </c>
      <c r="D597" s="4">
        <v>65</v>
      </c>
      <c r="E597" s="4">
        <v>1</v>
      </c>
      <c r="F597" s="4">
        <v>65</v>
      </c>
      <c r="H597" s="4" t="str">
        <f>TEXT(B597, "MMMM YYYY")</f>
        <v>September 2025</v>
      </c>
      <c r="I597" s="4">
        <f>D597*E597</f>
        <v>65</v>
      </c>
      <c r="J597" s="4">
        <f>E597*30</f>
        <v>30</v>
      </c>
      <c r="K597" s="4" t="b">
        <f>IF(F597=I597,TRUE)</f>
        <v>1</v>
      </c>
      <c r="L597" s="4">
        <v>7370</v>
      </c>
    </row>
    <row r="598" spans="1:12" ht="22.5" customHeight="1">
      <c r="A598" s="2">
        <v>45928.690578148147</v>
      </c>
      <c r="B598" s="3">
        <v>45928</v>
      </c>
      <c r="C598" s="4" t="s">
        <v>527</v>
      </c>
      <c r="D598" s="4">
        <v>58</v>
      </c>
      <c r="E598" s="4">
        <v>10</v>
      </c>
      <c r="F598" s="4">
        <v>580</v>
      </c>
      <c r="H598" s="4" t="str">
        <f>TEXT(B598, "MMMM YYYY")</f>
        <v>September 2025</v>
      </c>
      <c r="I598" s="4">
        <f>D598*E598</f>
        <v>580</v>
      </c>
      <c r="J598" s="4">
        <f>E598*30</f>
        <v>300</v>
      </c>
      <c r="K598" s="4" t="b">
        <f>IF(F598=I598,TRUE)</f>
        <v>1</v>
      </c>
    </row>
    <row r="599" spans="1:12" ht="22.5" customHeight="1">
      <c r="A599" s="2">
        <v>45928.688470995374</v>
      </c>
      <c r="B599" s="3">
        <v>45928</v>
      </c>
      <c r="C599" s="4" t="s">
        <v>522</v>
      </c>
      <c r="D599" s="4">
        <v>60</v>
      </c>
      <c r="E599" s="4">
        <v>2</v>
      </c>
      <c r="F599" s="4">
        <v>120</v>
      </c>
      <c r="H599" s="4" t="str">
        <f>TEXT(B599, "MMMM YYYY")</f>
        <v>September 2025</v>
      </c>
      <c r="I599" s="4">
        <f>D599*E599</f>
        <v>120</v>
      </c>
      <c r="J599" s="4">
        <f>E599*30</f>
        <v>60</v>
      </c>
      <c r="K599" s="4" t="b">
        <f>IF(F599=I599,TRUE)</f>
        <v>1</v>
      </c>
    </row>
    <row r="600" spans="1:12" ht="22.5" customHeight="1">
      <c r="A600" s="2">
        <v>45928.688080763888</v>
      </c>
      <c r="B600" s="3">
        <v>45928</v>
      </c>
      <c r="C600" s="4" t="s">
        <v>639</v>
      </c>
      <c r="D600" s="4">
        <v>60</v>
      </c>
      <c r="E600" s="4">
        <v>2</v>
      </c>
      <c r="F600" s="4">
        <v>120</v>
      </c>
      <c r="H600" s="4" t="str">
        <f>TEXT(B600, "MMMM YYYY")</f>
        <v>September 2025</v>
      </c>
      <c r="I600" s="4">
        <f>D600*E600</f>
        <v>120</v>
      </c>
      <c r="J600" s="4">
        <f>E600*30</f>
        <v>60</v>
      </c>
      <c r="K600" s="4" t="b">
        <f>IF(F600=I600,TRUE)</f>
        <v>1</v>
      </c>
    </row>
    <row r="601" spans="1:12" ht="22.5" customHeight="1">
      <c r="A601" s="2">
        <v>45928.687881504629</v>
      </c>
      <c r="B601" s="3">
        <v>45928</v>
      </c>
      <c r="C601" s="4" t="s">
        <v>502</v>
      </c>
      <c r="D601" s="4">
        <v>65</v>
      </c>
      <c r="E601" s="4">
        <v>3</v>
      </c>
      <c r="F601" s="4">
        <v>195</v>
      </c>
      <c r="H601" s="4" t="str">
        <f>TEXT(B601, "MMMM YYYY")</f>
        <v>September 2025</v>
      </c>
      <c r="I601" s="4">
        <f>D601*E601</f>
        <v>195</v>
      </c>
      <c r="J601" s="4">
        <f>E601*30</f>
        <v>90</v>
      </c>
      <c r="K601" s="4" t="b">
        <f>IF(F601=I601,TRUE)</f>
        <v>1</v>
      </c>
    </row>
    <row r="602" spans="1:12" ht="22.5" customHeight="1">
      <c r="A602" s="2">
        <v>45928.397708749995</v>
      </c>
      <c r="B602" s="3">
        <v>45927</v>
      </c>
      <c r="C602" s="4" t="s">
        <v>594</v>
      </c>
      <c r="D602" s="4">
        <v>50</v>
      </c>
      <c r="E602" s="4">
        <v>2</v>
      </c>
      <c r="F602" s="4">
        <v>100</v>
      </c>
      <c r="H602" s="4" t="str">
        <f>TEXT(B602, "MMMM YYYY")</f>
        <v>September 2025</v>
      </c>
      <c r="I602" s="4">
        <f>D602*E602</f>
        <v>100</v>
      </c>
      <c r="J602" s="4">
        <f>E602*30</f>
        <v>60</v>
      </c>
      <c r="K602" s="4" t="b">
        <f>IF(F602=I602,TRUE)</f>
        <v>1</v>
      </c>
    </row>
    <row r="603" spans="1:12" ht="22.5" customHeight="1">
      <c r="A603" s="2">
        <v>45926.730531249996</v>
      </c>
      <c r="B603" s="3">
        <v>45926</v>
      </c>
      <c r="C603" s="4" t="s">
        <v>510</v>
      </c>
      <c r="D603" s="4">
        <v>55</v>
      </c>
      <c r="E603" s="4">
        <v>20</v>
      </c>
      <c r="F603" s="4">
        <v>1100</v>
      </c>
      <c r="H603" s="4" t="str">
        <f>TEXT(B603, "MMMM YYYY")</f>
        <v>September 2025</v>
      </c>
      <c r="I603" s="4">
        <f>D603*E603</f>
        <v>1100</v>
      </c>
      <c r="J603" s="4">
        <f>E603*30</f>
        <v>600</v>
      </c>
      <c r="K603" s="4" t="b">
        <f>IF(F603=I603,TRUE)</f>
        <v>1</v>
      </c>
    </row>
    <row r="604" spans="1:12" ht="22.5" customHeight="1">
      <c r="A604" s="2">
        <v>45926.72842861111</v>
      </c>
      <c r="B604" s="3">
        <v>45926</v>
      </c>
      <c r="C604" s="4" t="s">
        <v>510</v>
      </c>
      <c r="D604" s="4">
        <v>50</v>
      </c>
      <c r="E604" s="4">
        <v>30</v>
      </c>
      <c r="F604" s="4">
        <v>1500</v>
      </c>
      <c r="H604" s="4" t="str">
        <f>TEXT(B604, "MMMM YYYY")</f>
        <v>September 2025</v>
      </c>
      <c r="I604" s="4">
        <f>D604*E604</f>
        <v>1500</v>
      </c>
      <c r="J604" s="4">
        <f>E604*30</f>
        <v>900</v>
      </c>
      <c r="K604" s="4" t="b">
        <f>IF(F604=I604,TRUE)</f>
        <v>1</v>
      </c>
    </row>
    <row r="605" spans="1:12" ht="22.5" customHeight="1">
      <c r="A605" s="2">
        <v>45926.727934652779</v>
      </c>
      <c r="B605" s="3">
        <v>45926</v>
      </c>
      <c r="C605" s="4" t="s">
        <v>510</v>
      </c>
      <c r="D605" s="4">
        <v>48</v>
      </c>
      <c r="E605" s="4">
        <v>20</v>
      </c>
      <c r="F605" s="4">
        <v>960</v>
      </c>
      <c r="H605" s="4" t="str">
        <f>TEXT(B605, "MMMM YYYY")</f>
        <v>September 2025</v>
      </c>
      <c r="I605" s="4">
        <f>D605*E605</f>
        <v>960</v>
      </c>
      <c r="J605" s="4">
        <f>E605*30</f>
        <v>600</v>
      </c>
      <c r="K605" s="4" t="b">
        <f>IF(F605=I605,TRUE)</f>
        <v>1</v>
      </c>
    </row>
    <row r="606" spans="1:12" ht="22.5" customHeight="1">
      <c r="A606" s="2">
        <v>45925.466314097226</v>
      </c>
      <c r="B606" s="3">
        <v>45925</v>
      </c>
      <c r="C606" s="4" t="s">
        <v>224</v>
      </c>
      <c r="D606" s="4">
        <v>50</v>
      </c>
      <c r="E606" s="4">
        <v>1</v>
      </c>
      <c r="F606" s="4">
        <v>50</v>
      </c>
      <c r="H606" s="4" t="str">
        <f>TEXT(B606, "MMMM YYYY")</f>
        <v>September 2025</v>
      </c>
      <c r="I606" s="4">
        <f>D606*E606</f>
        <v>50</v>
      </c>
      <c r="J606" s="4">
        <f>E606*30</f>
        <v>30</v>
      </c>
      <c r="K606" s="4" t="b">
        <f>IF(F606=I606,TRUE)</f>
        <v>1</v>
      </c>
    </row>
    <row r="607" spans="1:12" ht="22.5" customHeight="1">
      <c r="A607" s="2">
        <v>45925.248482106486</v>
      </c>
      <c r="B607" s="3">
        <v>45925</v>
      </c>
      <c r="C607" s="4" t="s">
        <v>536</v>
      </c>
      <c r="D607" s="4">
        <v>50</v>
      </c>
      <c r="E607" s="4">
        <v>10</v>
      </c>
      <c r="F607" s="4">
        <v>500</v>
      </c>
      <c r="H607" s="4" t="str">
        <f>TEXT(B607, "MMMM YYYY")</f>
        <v>September 2025</v>
      </c>
      <c r="I607" s="4">
        <f>D607*E607</f>
        <v>500</v>
      </c>
      <c r="J607" s="4">
        <f>E607*30</f>
        <v>300</v>
      </c>
      <c r="K607" s="4" t="b">
        <f>IF(F607=I607,TRUE)</f>
        <v>1</v>
      </c>
    </row>
    <row r="608" spans="1:12" ht="22.5" customHeight="1">
      <c r="A608" s="2">
        <v>45924.604332326388</v>
      </c>
      <c r="B608" s="3">
        <v>45924</v>
      </c>
      <c r="C608" s="4" t="s">
        <v>532</v>
      </c>
      <c r="D608" s="4">
        <v>65</v>
      </c>
      <c r="E608" s="4">
        <v>4</v>
      </c>
      <c r="F608" s="4">
        <v>260</v>
      </c>
      <c r="H608" s="4" t="str">
        <f>TEXT(B608, "MMMM YYYY")</f>
        <v>September 2025</v>
      </c>
      <c r="I608" s="4">
        <f>D608*E608</f>
        <v>260</v>
      </c>
      <c r="J608" s="4">
        <f>E608*30</f>
        <v>120</v>
      </c>
      <c r="K608" s="4" t="b">
        <f>IF(F608=I608,TRUE)</f>
        <v>1</v>
      </c>
    </row>
    <row r="609" spans="1:12" ht="22.5" customHeight="1">
      <c r="A609" s="2">
        <v>45924.136242118053</v>
      </c>
      <c r="B609" s="3">
        <v>45923</v>
      </c>
      <c r="C609" s="4" t="s">
        <v>640</v>
      </c>
      <c r="D609" s="4">
        <v>0</v>
      </c>
      <c r="E609" s="4">
        <v>2</v>
      </c>
      <c r="F609" s="4">
        <v>0</v>
      </c>
      <c r="H609" s="4" t="str">
        <f>TEXT(B609, "MMMM YYYY")</f>
        <v>September 2025</v>
      </c>
      <c r="I609" s="4">
        <f>D609*E609</f>
        <v>0</v>
      </c>
      <c r="J609" s="4">
        <f>E609*30</f>
        <v>60</v>
      </c>
      <c r="K609" s="4" t="b">
        <f>IF(F609=I609,TRUE)</f>
        <v>1</v>
      </c>
    </row>
    <row r="610" spans="1:12" ht="22.5" customHeight="1">
      <c r="A610" s="2">
        <v>45924.133578402776</v>
      </c>
      <c r="B610" s="3">
        <v>45923</v>
      </c>
      <c r="C610" s="4" t="s">
        <v>623</v>
      </c>
      <c r="D610" s="4">
        <v>50</v>
      </c>
      <c r="E610" s="4">
        <v>2</v>
      </c>
      <c r="F610" s="4">
        <v>100</v>
      </c>
      <c r="H610" s="4" t="str">
        <f>TEXT(B610, "MMMM YYYY")</f>
        <v>September 2025</v>
      </c>
      <c r="I610" s="4">
        <f>D610*E610</f>
        <v>100</v>
      </c>
      <c r="J610" s="4">
        <f>E610*30</f>
        <v>60</v>
      </c>
      <c r="K610" s="4" t="b">
        <f>IF(F610=I610,TRUE)</f>
        <v>1</v>
      </c>
    </row>
    <row r="611" spans="1:12" ht="22.5" customHeight="1">
      <c r="A611" s="2">
        <v>45924.133331712961</v>
      </c>
      <c r="B611" s="3">
        <v>45923</v>
      </c>
      <c r="C611" s="4" t="s">
        <v>588</v>
      </c>
      <c r="D611" s="4">
        <v>60</v>
      </c>
      <c r="E611" s="4">
        <v>2</v>
      </c>
      <c r="F611" s="4">
        <v>120</v>
      </c>
      <c r="H611" s="4" t="str">
        <f>TEXT(B611, "MMMM YYYY")</f>
        <v>September 2025</v>
      </c>
      <c r="I611" s="4">
        <f>D611*E611</f>
        <v>120</v>
      </c>
      <c r="J611" s="4">
        <f>E611*30</f>
        <v>60</v>
      </c>
      <c r="K611" s="4" t="b">
        <f>IF(F611=I611,TRUE)</f>
        <v>1</v>
      </c>
    </row>
    <row r="612" spans="1:12" ht="22.5" customHeight="1">
      <c r="A612" s="2">
        <v>45924.129575810184</v>
      </c>
      <c r="B612" s="3">
        <v>45923</v>
      </c>
      <c r="C612" s="4" t="s">
        <v>538</v>
      </c>
      <c r="D612" s="4">
        <v>65</v>
      </c>
      <c r="E612" s="4">
        <v>1</v>
      </c>
      <c r="F612" s="4">
        <v>65</v>
      </c>
      <c r="H612" s="4" t="str">
        <f>TEXT(B612, "MMMM YYYY")</f>
        <v>September 2025</v>
      </c>
      <c r="I612" s="4">
        <f>D612*E612</f>
        <v>65</v>
      </c>
      <c r="J612" s="4">
        <f>E612*30</f>
        <v>30</v>
      </c>
      <c r="K612" s="4" t="b">
        <f>IF(F612=I612,TRUE)</f>
        <v>1</v>
      </c>
    </row>
    <row r="613" spans="1:12" ht="22.5" customHeight="1">
      <c r="A613" s="2">
        <v>45924.129254537038</v>
      </c>
      <c r="B613" s="3">
        <v>45923</v>
      </c>
      <c r="C613" s="4" t="s">
        <v>538</v>
      </c>
      <c r="D613" s="4">
        <v>55</v>
      </c>
      <c r="E613" s="4">
        <v>6</v>
      </c>
      <c r="F613" s="4">
        <v>330</v>
      </c>
      <c r="H613" s="4" t="str">
        <f>TEXT(B613, "MMMM YYYY")</f>
        <v>September 2025</v>
      </c>
      <c r="I613" s="4">
        <f>D613*E613</f>
        <v>330</v>
      </c>
      <c r="J613" s="4">
        <f>E613*30</f>
        <v>180</v>
      </c>
      <c r="K613" s="4" t="b">
        <f>IF(F613=I613,TRUE)</f>
        <v>1</v>
      </c>
    </row>
    <row r="614" spans="1:12" ht="22.5" customHeight="1">
      <c r="A614" s="2">
        <v>45924.128676400462</v>
      </c>
      <c r="B614" s="3">
        <v>45923</v>
      </c>
      <c r="C614" s="4" t="s">
        <v>68</v>
      </c>
      <c r="D614" s="4">
        <v>50</v>
      </c>
      <c r="E614" s="4">
        <v>4</v>
      </c>
      <c r="F614" s="4">
        <v>200</v>
      </c>
      <c r="H614" s="4" t="str">
        <f>TEXT(B614, "MMMM YYYY")</f>
        <v>September 2025</v>
      </c>
      <c r="I614" s="4">
        <f>D614*E614</f>
        <v>200</v>
      </c>
      <c r="J614" s="4">
        <f>E614*30</f>
        <v>120</v>
      </c>
      <c r="K614" s="4" t="b">
        <f>IF(F614=I614,TRUE)</f>
        <v>1</v>
      </c>
    </row>
    <row r="615" spans="1:12" ht="22.5" customHeight="1">
      <c r="A615" s="2">
        <v>45924.128399108798</v>
      </c>
      <c r="B615" s="3">
        <v>45923</v>
      </c>
      <c r="C615" s="4" t="s">
        <v>502</v>
      </c>
      <c r="D615" s="4">
        <v>65</v>
      </c>
      <c r="E615" s="4">
        <v>3</v>
      </c>
      <c r="F615" s="4">
        <v>195</v>
      </c>
      <c r="H615" s="4" t="str">
        <f>TEXT(B615, "MMMM YYYY")</f>
        <v>September 2025</v>
      </c>
      <c r="I615" s="4">
        <f>D615*E615</f>
        <v>195</v>
      </c>
      <c r="J615" s="4">
        <f>E615*30</f>
        <v>90</v>
      </c>
      <c r="K615" s="4" t="b">
        <f>IF(F615=I615,TRUE)</f>
        <v>1</v>
      </c>
    </row>
    <row r="616" spans="1:12" ht="22.5" customHeight="1">
      <c r="A616" s="2">
        <v>45923.531669548611</v>
      </c>
      <c r="B616" s="3">
        <v>45923</v>
      </c>
      <c r="C616" s="4" t="s">
        <v>514</v>
      </c>
      <c r="D616" s="4">
        <v>65</v>
      </c>
      <c r="E616" s="4">
        <v>2</v>
      </c>
      <c r="F616" s="4">
        <v>130</v>
      </c>
      <c r="H616" s="4" t="str">
        <f>TEXT(B616, "MMMM YYYY")</f>
        <v>September 2025</v>
      </c>
      <c r="I616" s="4">
        <f>D616*E616</f>
        <v>130</v>
      </c>
      <c r="J616" s="4">
        <f>E616*30</f>
        <v>60</v>
      </c>
      <c r="K616" s="4" t="b">
        <f>IF(F616=I616,TRUE)</f>
        <v>1</v>
      </c>
    </row>
    <row r="617" spans="1:12" ht="22.5" customHeight="1">
      <c r="A617" s="2">
        <v>45923.528559953702</v>
      </c>
      <c r="B617" s="3">
        <v>45923</v>
      </c>
      <c r="C617" s="4" t="s">
        <v>511</v>
      </c>
      <c r="D617" s="4">
        <v>55</v>
      </c>
      <c r="E617" s="4">
        <v>40</v>
      </c>
      <c r="F617" s="4">
        <v>2200</v>
      </c>
      <c r="H617" s="4" t="str">
        <f>TEXT(B617, "MMMM YYYY")</f>
        <v>September 2025</v>
      </c>
      <c r="I617" s="4">
        <f>D617*E617</f>
        <v>2200</v>
      </c>
      <c r="J617" s="4">
        <f>E617*30</f>
        <v>1200</v>
      </c>
      <c r="K617" s="4" t="b">
        <f>IF(F617=I617,TRUE)</f>
        <v>1</v>
      </c>
      <c r="L617" s="4">
        <v>2890</v>
      </c>
    </row>
    <row r="618" spans="1:12" ht="22.5" customHeight="1">
      <c r="A618" s="2">
        <v>45923.527501342593</v>
      </c>
      <c r="B618" s="3">
        <v>45923</v>
      </c>
      <c r="C618" s="4" t="s">
        <v>641</v>
      </c>
      <c r="D618" s="4">
        <v>60</v>
      </c>
      <c r="E618" s="4">
        <v>2</v>
      </c>
      <c r="F618" s="4">
        <v>120</v>
      </c>
      <c r="H618" s="4" t="str">
        <f>TEXT(B618, "MMMM YYYY")</f>
        <v>September 2025</v>
      </c>
      <c r="I618" s="4">
        <f>D618*E618</f>
        <v>120</v>
      </c>
      <c r="J618" s="4">
        <f>E618*30</f>
        <v>60</v>
      </c>
      <c r="K618" s="4" t="b">
        <f>IF(F618=I618,TRUE)</f>
        <v>1</v>
      </c>
    </row>
    <row r="619" spans="1:12" ht="22.5" customHeight="1">
      <c r="A619" s="2">
        <v>45923.042165752311</v>
      </c>
      <c r="B619" s="3">
        <v>45922</v>
      </c>
      <c r="C619" s="4" t="s">
        <v>507</v>
      </c>
      <c r="D619" s="4">
        <v>55</v>
      </c>
      <c r="E619" s="4">
        <v>8</v>
      </c>
      <c r="F619" s="4">
        <v>440</v>
      </c>
      <c r="H619" s="4" t="str">
        <f>TEXT(B619, "MMMM YYYY")</f>
        <v>September 2025</v>
      </c>
      <c r="I619" s="4">
        <f>D619*E619</f>
        <v>440</v>
      </c>
      <c r="J619" s="4">
        <f>E619*30</f>
        <v>240</v>
      </c>
      <c r="K619" s="4" t="b">
        <f>IF(F619=I619,TRUE)</f>
        <v>1</v>
      </c>
    </row>
    <row r="620" spans="1:12" ht="22.5" customHeight="1">
      <c r="A620" s="2">
        <v>45922.507943483797</v>
      </c>
      <c r="B620" s="3">
        <v>45922</v>
      </c>
      <c r="C620" s="4" t="s">
        <v>642</v>
      </c>
      <c r="D620" s="4">
        <v>50</v>
      </c>
      <c r="E620" s="4">
        <v>1</v>
      </c>
      <c r="F620" s="4">
        <v>50</v>
      </c>
      <c r="H620" s="4" t="str">
        <f>TEXT(B620, "MMMM YYYY")</f>
        <v>September 2025</v>
      </c>
      <c r="I620" s="4">
        <f>D620*E620</f>
        <v>50</v>
      </c>
      <c r="J620" s="4">
        <f>E620*30</f>
        <v>30</v>
      </c>
      <c r="K620" s="4" t="b">
        <f>IF(F620=I620,TRUE)</f>
        <v>1</v>
      </c>
      <c r="L620" s="4">
        <v>8280</v>
      </c>
    </row>
    <row r="621" spans="1:12" ht="22.5" customHeight="1">
      <c r="A621" s="2">
        <v>45922.496051134258</v>
      </c>
      <c r="B621" s="3">
        <v>45922</v>
      </c>
      <c r="C621" s="4" t="s">
        <v>309</v>
      </c>
      <c r="D621" s="4">
        <v>65</v>
      </c>
      <c r="E621" s="4">
        <v>2</v>
      </c>
      <c r="F621" s="4">
        <v>130</v>
      </c>
      <c r="H621" s="4" t="str">
        <f>TEXT(B621, "MMMM YYYY")</f>
        <v>September 2025</v>
      </c>
      <c r="I621" s="4">
        <f>D621*E621</f>
        <v>130</v>
      </c>
      <c r="J621" s="4">
        <f>E621*30</f>
        <v>60</v>
      </c>
      <c r="K621" s="4" t="b">
        <f>IF(F621=I621,TRUE)</f>
        <v>1</v>
      </c>
    </row>
    <row r="622" spans="1:12" ht="22.5" customHeight="1">
      <c r="A622" s="2">
        <v>45922.308549583337</v>
      </c>
      <c r="B622" s="3">
        <v>45922</v>
      </c>
      <c r="C622" s="4" t="s">
        <v>548</v>
      </c>
      <c r="D622" s="4">
        <v>50</v>
      </c>
      <c r="E622" s="4">
        <v>6</v>
      </c>
      <c r="F622" s="4">
        <v>300</v>
      </c>
      <c r="H622" s="4" t="str">
        <f>TEXT(B622, "MMMM YYYY")</f>
        <v>September 2025</v>
      </c>
      <c r="I622" s="4">
        <f>D622*E622</f>
        <v>300</v>
      </c>
      <c r="J622" s="4">
        <f>E622*30</f>
        <v>180</v>
      </c>
      <c r="K622" s="4" t="b">
        <f>IF(F622=I622,TRUE)</f>
        <v>1</v>
      </c>
    </row>
    <row r="623" spans="1:12" ht="22.5" customHeight="1">
      <c r="A623" s="2">
        <v>45922.308270312496</v>
      </c>
      <c r="B623" s="3">
        <v>45922</v>
      </c>
      <c r="C623" s="4" t="s">
        <v>89</v>
      </c>
      <c r="D623" s="4">
        <v>50</v>
      </c>
      <c r="E623" s="4">
        <v>2</v>
      </c>
      <c r="F623" s="4">
        <v>100</v>
      </c>
      <c r="H623" s="4" t="str">
        <f>TEXT(B623, "MMMM YYYY")</f>
        <v>September 2025</v>
      </c>
      <c r="I623" s="4">
        <f>D623*E623</f>
        <v>100</v>
      </c>
      <c r="J623" s="4">
        <f>E623*30</f>
        <v>60</v>
      </c>
      <c r="K623" s="4" t="b">
        <f>IF(F623=I623,TRUE)</f>
        <v>1</v>
      </c>
    </row>
    <row r="624" spans="1:12" ht="22.5" customHeight="1">
      <c r="A624" s="2">
        <v>45921.684919386578</v>
      </c>
      <c r="B624" s="3">
        <v>45921</v>
      </c>
      <c r="C624" s="4" t="s">
        <v>513</v>
      </c>
      <c r="D624" s="4">
        <v>60</v>
      </c>
      <c r="E624" s="4">
        <v>5</v>
      </c>
      <c r="F624" s="4">
        <v>300</v>
      </c>
      <c r="H624" s="4" t="str">
        <f>TEXT(B624, "MMMM YYYY")</f>
        <v>September 2025</v>
      </c>
      <c r="I624" s="4">
        <f>D624*E624</f>
        <v>300</v>
      </c>
      <c r="J624" s="4">
        <f>E624*30</f>
        <v>150</v>
      </c>
      <c r="K624" s="4" t="b">
        <f>IF(F624=I624,TRUE)</f>
        <v>1</v>
      </c>
    </row>
    <row r="625" spans="1:12" ht="22.5" customHeight="1">
      <c r="A625" s="2">
        <v>45921.684406689819</v>
      </c>
      <c r="B625" s="3">
        <v>45921</v>
      </c>
      <c r="C625" s="4" t="s">
        <v>514</v>
      </c>
      <c r="D625" s="4">
        <v>60</v>
      </c>
      <c r="E625" s="4">
        <v>1</v>
      </c>
      <c r="F625" s="4">
        <v>60</v>
      </c>
      <c r="H625" s="4" t="str">
        <f>TEXT(B625, "MMMM YYYY")</f>
        <v>September 2025</v>
      </c>
      <c r="I625" s="4">
        <f>D625*E625</f>
        <v>60</v>
      </c>
      <c r="J625" s="4">
        <f>E625*30</f>
        <v>30</v>
      </c>
      <c r="K625" s="4" t="b">
        <f>IF(F625=I625,TRUE)</f>
        <v>1</v>
      </c>
    </row>
    <row r="626" spans="1:12" ht="22.5" customHeight="1">
      <c r="A626" s="2">
        <v>45921.48807655093</v>
      </c>
      <c r="B626" s="3">
        <v>45921</v>
      </c>
      <c r="C626" s="4" t="s">
        <v>527</v>
      </c>
      <c r="D626" s="4">
        <v>60</v>
      </c>
      <c r="E626" s="4">
        <v>10</v>
      </c>
      <c r="F626" s="4">
        <v>600</v>
      </c>
      <c r="H626" s="4" t="str">
        <f>TEXT(B626, "MMMM YYYY")</f>
        <v>September 2025</v>
      </c>
      <c r="I626" s="4">
        <f>D626*E626</f>
        <v>600</v>
      </c>
      <c r="J626" s="4">
        <f>E626*30</f>
        <v>300</v>
      </c>
      <c r="K626" s="4" t="b">
        <f>IF(F626=I626,TRUE)</f>
        <v>1</v>
      </c>
    </row>
    <row r="627" spans="1:12" ht="22.5" customHeight="1">
      <c r="A627" s="2">
        <v>45921.487659143517</v>
      </c>
      <c r="B627" s="3">
        <v>45921</v>
      </c>
      <c r="C627" s="4" t="s">
        <v>643</v>
      </c>
      <c r="D627" s="4">
        <v>65</v>
      </c>
      <c r="E627" s="4">
        <v>1</v>
      </c>
      <c r="F627" s="4">
        <v>65</v>
      </c>
      <c r="H627" s="4" t="str">
        <f>TEXT(B627, "MMMM YYYY")</f>
        <v>September 2025</v>
      </c>
      <c r="I627" s="4">
        <f>D627*E627</f>
        <v>65</v>
      </c>
      <c r="J627" s="4">
        <f>E627*30</f>
        <v>30</v>
      </c>
      <c r="K627" s="4" t="b">
        <f>IF(F627=I627,TRUE)</f>
        <v>1</v>
      </c>
    </row>
    <row r="628" spans="1:12" ht="22.5" customHeight="1">
      <c r="A628" s="2">
        <v>45920.653651215282</v>
      </c>
      <c r="B628" s="3">
        <v>45920</v>
      </c>
      <c r="C628" s="4" t="s">
        <v>644</v>
      </c>
      <c r="D628" s="4">
        <v>55</v>
      </c>
      <c r="E628" s="4">
        <v>2</v>
      </c>
      <c r="F628" s="4">
        <v>110</v>
      </c>
      <c r="H628" s="4" t="str">
        <f>TEXT(B628, "MMMM YYYY")</f>
        <v>September 2025</v>
      </c>
      <c r="I628" s="4">
        <f>D628*E628</f>
        <v>110</v>
      </c>
      <c r="J628" s="4">
        <f>E628*30</f>
        <v>60</v>
      </c>
      <c r="K628" s="4" t="b">
        <f>IF(F628=I628,TRUE)</f>
        <v>1</v>
      </c>
    </row>
    <row r="629" spans="1:12" ht="22.5" customHeight="1">
      <c r="A629" s="2">
        <v>45920.171382928238</v>
      </c>
      <c r="B629" s="3">
        <v>45919</v>
      </c>
      <c r="C629" s="4" t="s">
        <v>624</v>
      </c>
      <c r="D629" s="4">
        <v>50</v>
      </c>
      <c r="E629" s="4">
        <v>8</v>
      </c>
      <c r="F629" s="4">
        <v>400</v>
      </c>
      <c r="H629" s="4" t="str">
        <f>TEXT(B629, "MMMM YYYY")</f>
        <v>September 2025</v>
      </c>
      <c r="I629" s="4">
        <f>D629*E629</f>
        <v>400</v>
      </c>
      <c r="J629" s="4">
        <f>E629*30</f>
        <v>240</v>
      </c>
      <c r="K629" s="4" t="b">
        <f>IF(F629=I629,TRUE)</f>
        <v>1</v>
      </c>
    </row>
    <row r="630" spans="1:12" ht="22.5" customHeight="1">
      <c r="A630" s="2">
        <v>45920.170968773149</v>
      </c>
      <c r="B630" s="3">
        <v>45919</v>
      </c>
      <c r="C630" s="4" t="s">
        <v>511</v>
      </c>
      <c r="D630" s="4">
        <v>60</v>
      </c>
      <c r="E630" s="4">
        <v>40</v>
      </c>
      <c r="F630" s="4">
        <v>2400</v>
      </c>
      <c r="H630" s="4" t="str">
        <f>TEXT(B630, "MMMM YYYY")</f>
        <v>September 2025</v>
      </c>
      <c r="I630" s="4">
        <f>D630*E630</f>
        <v>2400</v>
      </c>
      <c r="J630" s="4">
        <f>E630*30</f>
        <v>1200</v>
      </c>
      <c r="K630" s="4" t="b">
        <f>IF(F630=I630,TRUE)</f>
        <v>1</v>
      </c>
    </row>
    <row r="631" spans="1:12" ht="22.5" customHeight="1">
      <c r="A631" s="2">
        <v>45920.170460370369</v>
      </c>
      <c r="B631" s="3">
        <v>45919</v>
      </c>
      <c r="C631" s="4" t="s">
        <v>510</v>
      </c>
      <c r="D631" s="4">
        <v>53</v>
      </c>
      <c r="E631" s="4">
        <v>30</v>
      </c>
      <c r="F631" s="4">
        <v>1590</v>
      </c>
      <c r="H631" s="4" t="str">
        <f>TEXT(B631, "MMMM YYYY")</f>
        <v>September 2025</v>
      </c>
      <c r="I631" s="4">
        <f>D631*E631</f>
        <v>1590</v>
      </c>
      <c r="J631" s="4">
        <f>E631*30</f>
        <v>900</v>
      </c>
      <c r="K631" s="4" t="b">
        <f>IF(F631=I631,TRUE)</f>
        <v>1</v>
      </c>
    </row>
    <row r="632" spans="1:12" ht="22.5" customHeight="1">
      <c r="A632" s="2">
        <v>45920.170152141203</v>
      </c>
      <c r="B632" s="3">
        <v>45919</v>
      </c>
      <c r="C632" s="4" t="s">
        <v>510</v>
      </c>
      <c r="D632" s="4">
        <v>48</v>
      </c>
      <c r="E632" s="4">
        <v>20</v>
      </c>
      <c r="F632" s="4">
        <v>960</v>
      </c>
      <c r="H632" s="4" t="str">
        <f>TEXT(B632, "MMMM YYYY")</f>
        <v>September 2025</v>
      </c>
      <c r="I632" s="4">
        <f>D632*E632</f>
        <v>960</v>
      </c>
      <c r="J632" s="4">
        <f>E632*30</f>
        <v>600</v>
      </c>
      <c r="K632" s="4" t="b">
        <f>IF(F632=I632,TRUE)</f>
        <v>1</v>
      </c>
    </row>
    <row r="633" spans="1:12" ht="22.5" customHeight="1">
      <c r="A633" s="2">
        <v>45919.470192534718</v>
      </c>
      <c r="B633" s="3">
        <v>45919</v>
      </c>
      <c r="C633" s="4" t="s">
        <v>590</v>
      </c>
      <c r="D633" s="4">
        <v>50</v>
      </c>
      <c r="E633" s="4">
        <v>2</v>
      </c>
      <c r="F633" s="4">
        <v>100</v>
      </c>
      <c r="H633" s="4" t="str">
        <f>TEXT(B633, "MMMM YYYY")</f>
        <v>September 2025</v>
      </c>
      <c r="I633" s="4">
        <f>D633*E633</f>
        <v>100</v>
      </c>
      <c r="J633" s="4">
        <f>E633*30</f>
        <v>60</v>
      </c>
      <c r="K633" s="4" t="b">
        <f>IF(F633=I633,TRUE)</f>
        <v>1</v>
      </c>
    </row>
    <row r="634" spans="1:12" ht="22.5" customHeight="1">
      <c r="A634" s="2">
        <v>45918.587219687499</v>
      </c>
      <c r="B634" s="3">
        <v>45918</v>
      </c>
      <c r="C634" s="4" t="s">
        <v>598</v>
      </c>
      <c r="D634" s="4">
        <v>60</v>
      </c>
      <c r="E634" s="4">
        <v>2</v>
      </c>
      <c r="F634" s="4">
        <v>120</v>
      </c>
      <c r="H634" s="4" t="str">
        <f>TEXT(B634, "MMMM YYYY")</f>
        <v>September 2025</v>
      </c>
      <c r="I634" s="4">
        <f>D634*E634</f>
        <v>120</v>
      </c>
      <c r="J634" s="4">
        <f>E634*30</f>
        <v>60</v>
      </c>
      <c r="K634" s="4" t="b">
        <f>IF(F634=I634,TRUE)</f>
        <v>1</v>
      </c>
    </row>
    <row r="635" spans="1:12" ht="22.5" customHeight="1">
      <c r="A635" s="2">
        <v>45918.587012407406</v>
      </c>
      <c r="B635" s="3">
        <v>45918</v>
      </c>
      <c r="C635" s="4" t="s">
        <v>624</v>
      </c>
      <c r="D635" s="4">
        <v>55</v>
      </c>
      <c r="E635" s="4">
        <v>3</v>
      </c>
      <c r="F635" s="4">
        <v>165</v>
      </c>
      <c r="H635" s="4" t="str">
        <f>TEXT(B635, "MMMM YYYY")</f>
        <v>September 2025</v>
      </c>
      <c r="I635" s="4">
        <f>D635*E635</f>
        <v>165</v>
      </c>
      <c r="J635" s="4">
        <f>E635*30</f>
        <v>90</v>
      </c>
      <c r="K635" s="4" t="b">
        <f>IF(F635=I635,TRUE)</f>
        <v>1</v>
      </c>
    </row>
    <row r="636" spans="1:12" ht="22.5" customHeight="1">
      <c r="A636" s="2">
        <v>45917.693040138889</v>
      </c>
      <c r="B636" s="3">
        <v>45917</v>
      </c>
      <c r="C636" s="4" t="s">
        <v>507</v>
      </c>
      <c r="D636" s="4">
        <v>55</v>
      </c>
      <c r="E636" s="4">
        <v>6</v>
      </c>
      <c r="F636" s="4">
        <v>330</v>
      </c>
      <c r="H636" s="4" t="str">
        <f>TEXT(B636, "MMMM YYYY")</f>
        <v>September 2025</v>
      </c>
      <c r="I636" s="4">
        <f>D636*E636</f>
        <v>330</v>
      </c>
      <c r="J636" s="4">
        <f>E636*30</f>
        <v>180</v>
      </c>
      <c r="K636" s="4" t="b">
        <f>IF(F636=I636,TRUE)</f>
        <v>1</v>
      </c>
    </row>
    <row r="637" spans="1:12" ht="22.5" customHeight="1">
      <c r="A637" s="2">
        <v>45917.69269462963</v>
      </c>
      <c r="B637" s="3">
        <v>45917</v>
      </c>
      <c r="C637" s="4" t="s">
        <v>577</v>
      </c>
      <c r="D637" s="4">
        <v>50</v>
      </c>
      <c r="E637" s="4">
        <v>10</v>
      </c>
      <c r="F637" s="4">
        <v>500</v>
      </c>
      <c r="H637" s="4" t="str">
        <f>TEXT(B637, "MMMM YYYY")</f>
        <v>September 2025</v>
      </c>
      <c r="I637" s="4">
        <f>D637*E637</f>
        <v>500</v>
      </c>
      <c r="J637" s="4">
        <f>E637*30</f>
        <v>300</v>
      </c>
      <c r="K637" s="4" t="b">
        <f>IF(F637=I637,TRUE)</f>
        <v>1</v>
      </c>
    </row>
    <row r="638" spans="1:12" ht="22.5" customHeight="1">
      <c r="A638" s="2">
        <v>45917.207995034725</v>
      </c>
      <c r="B638" s="3">
        <v>45917</v>
      </c>
      <c r="C638" s="4" t="s">
        <v>701</v>
      </c>
      <c r="D638" s="4">
        <v>65</v>
      </c>
      <c r="E638" s="4">
        <v>1</v>
      </c>
      <c r="F638" s="4">
        <v>65</v>
      </c>
      <c r="H638" s="4" t="str">
        <f>TEXT(B638, "MMMM YYYY")</f>
        <v>September 2025</v>
      </c>
      <c r="I638" s="4">
        <f>D638*E638</f>
        <v>65</v>
      </c>
      <c r="J638" s="4">
        <f>E638*30</f>
        <v>30</v>
      </c>
      <c r="K638" s="4" t="b">
        <f>IF(F638=I638,TRUE)</f>
        <v>1</v>
      </c>
      <c r="L638" s="4">
        <v>2625</v>
      </c>
    </row>
    <row r="639" spans="1:12" ht="22.5" customHeight="1">
      <c r="A639" s="2">
        <v>45919.16118372685</v>
      </c>
      <c r="B639" s="3">
        <v>45916</v>
      </c>
      <c r="C639" s="4" t="s">
        <v>640</v>
      </c>
      <c r="D639" s="4">
        <v>0</v>
      </c>
      <c r="E639" s="4">
        <v>2</v>
      </c>
      <c r="F639" s="4">
        <v>0</v>
      </c>
      <c r="H639" s="4" t="str">
        <f>TEXT(B639, "MMMM YYYY")</f>
        <v>September 2025</v>
      </c>
      <c r="I639" s="4">
        <f>D639*E639</f>
        <v>0</v>
      </c>
      <c r="J639" s="4">
        <f>E639*30</f>
        <v>60</v>
      </c>
      <c r="K639" s="4" t="b">
        <f>IF(F639=I639,TRUE)</f>
        <v>1</v>
      </c>
    </row>
    <row r="640" spans="1:12" ht="22.5" customHeight="1">
      <c r="A640" s="2">
        <v>45916.552095543986</v>
      </c>
      <c r="B640" s="3">
        <v>45916</v>
      </c>
      <c r="C640" s="4" t="s">
        <v>502</v>
      </c>
      <c r="D640" s="4">
        <v>60</v>
      </c>
      <c r="E640" s="4">
        <v>2</v>
      </c>
      <c r="F640" s="4">
        <v>120</v>
      </c>
      <c r="H640" s="4" t="str">
        <f>TEXT(B640, "MMMM YYYY")</f>
        <v>September 2025</v>
      </c>
      <c r="I640" s="4">
        <f>D640*E640</f>
        <v>120</v>
      </c>
      <c r="J640" s="4">
        <f>E640*30</f>
        <v>60</v>
      </c>
      <c r="K640" s="4" t="b">
        <f>IF(F640=I640,TRUE)</f>
        <v>1</v>
      </c>
    </row>
    <row r="641" spans="1:12" ht="22.5" customHeight="1">
      <c r="A641" s="2">
        <v>45916.548392812503</v>
      </c>
      <c r="B641" s="3">
        <v>45916</v>
      </c>
      <c r="C641" s="4" t="s">
        <v>109</v>
      </c>
      <c r="D641" s="4">
        <v>65</v>
      </c>
      <c r="E641" s="4">
        <v>4</v>
      </c>
      <c r="F641" s="4">
        <v>260</v>
      </c>
      <c r="H641" s="4" t="str">
        <f>TEXT(B641, "MMMM YYYY")</f>
        <v>September 2025</v>
      </c>
      <c r="I641" s="4">
        <f>D641*E641</f>
        <v>260</v>
      </c>
      <c r="J641" s="4">
        <f>E641*30</f>
        <v>120</v>
      </c>
      <c r="K641" s="4" t="b">
        <f>IF(F641=I641,TRUE)</f>
        <v>1</v>
      </c>
    </row>
    <row r="642" spans="1:12" ht="22.5" customHeight="1">
      <c r="A642" s="2">
        <v>45916.531105601855</v>
      </c>
      <c r="B642" s="3">
        <v>45916</v>
      </c>
      <c r="C642" s="4" t="s">
        <v>512</v>
      </c>
      <c r="D642" s="4">
        <v>55</v>
      </c>
      <c r="E642" s="4">
        <v>20</v>
      </c>
      <c r="F642" s="4">
        <v>1100</v>
      </c>
      <c r="H642" s="4" t="str">
        <f>TEXT(B642, "MMMM YYYY")</f>
        <v>September 2025</v>
      </c>
      <c r="I642" s="4">
        <f>D642*E642</f>
        <v>1100</v>
      </c>
      <c r="J642" s="4">
        <f>E642*30</f>
        <v>600</v>
      </c>
      <c r="K642" s="4" t="b">
        <f>IF(F642=I642,TRUE)</f>
        <v>1</v>
      </c>
    </row>
    <row r="643" spans="1:12" ht="22.5" customHeight="1">
      <c r="A643" s="2">
        <v>45916.45728696759</v>
      </c>
      <c r="B643" s="3">
        <v>45916</v>
      </c>
      <c r="C643" s="4" t="s">
        <v>645</v>
      </c>
      <c r="D643" s="4">
        <v>55</v>
      </c>
      <c r="E643" s="4">
        <v>2</v>
      </c>
      <c r="F643" s="4">
        <v>110</v>
      </c>
      <c r="H643" s="4" t="str">
        <f>TEXT(B643, "MMMM YYYY")</f>
        <v>September 2025</v>
      </c>
      <c r="I643" s="4">
        <f>D643*E643</f>
        <v>110</v>
      </c>
      <c r="J643" s="4">
        <f>E643*30</f>
        <v>60</v>
      </c>
      <c r="K643" s="4" t="b">
        <f>IF(F643=I643,TRUE)</f>
        <v>1</v>
      </c>
    </row>
    <row r="644" spans="1:12" ht="22.5" customHeight="1">
      <c r="A644" s="2">
        <v>45916.456978842594</v>
      </c>
      <c r="B644" s="3">
        <v>45916</v>
      </c>
      <c r="C644" s="4" t="s">
        <v>526</v>
      </c>
      <c r="D644" s="4">
        <v>55</v>
      </c>
      <c r="E644" s="4">
        <v>10</v>
      </c>
      <c r="F644" s="4">
        <v>550</v>
      </c>
      <c r="H644" s="4" t="str">
        <f>TEXT(B644, "MMMM YYYY")</f>
        <v>September 2025</v>
      </c>
      <c r="I644" s="4">
        <f>D644*E644</f>
        <v>550</v>
      </c>
      <c r="J644" s="4">
        <f>E644*30</f>
        <v>300</v>
      </c>
      <c r="K644" s="4" t="b">
        <f>IF(F644=I644,TRUE)</f>
        <v>1</v>
      </c>
    </row>
    <row r="645" spans="1:12" ht="22.5" customHeight="1">
      <c r="A645" s="2">
        <v>45916.455976666664</v>
      </c>
      <c r="B645" s="3">
        <v>45916</v>
      </c>
      <c r="C645" s="4" t="s">
        <v>593</v>
      </c>
      <c r="D645" s="4">
        <v>60</v>
      </c>
      <c r="E645" s="4">
        <v>1</v>
      </c>
      <c r="F645" s="4">
        <v>60</v>
      </c>
      <c r="H645" s="4" t="str">
        <f>TEXT(B645, "MMMM YYYY")</f>
        <v>September 2025</v>
      </c>
      <c r="I645" s="4">
        <f>D645*E645</f>
        <v>60</v>
      </c>
      <c r="J645" s="4">
        <f>E645*30</f>
        <v>30</v>
      </c>
      <c r="K645" s="4" t="b">
        <f>IF(F645=I645,TRUE)</f>
        <v>1</v>
      </c>
    </row>
    <row r="646" spans="1:12" ht="22.5" customHeight="1">
      <c r="A646" s="2">
        <v>45916.455805578706</v>
      </c>
      <c r="B646" s="3">
        <v>45916</v>
      </c>
      <c r="C646" s="4" t="s">
        <v>592</v>
      </c>
      <c r="D646" s="4">
        <v>60</v>
      </c>
      <c r="E646" s="4">
        <v>1</v>
      </c>
      <c r="F646" s="4">
        <v>60</v>
      </c>
      <c r="H646" s="4" t="str">
        <f>TEXT(B646, "MMMM YYYY")</f>
        <v>September 2025</v>
      </c>
      <c r="I646" s="4">
        <f>D646*E646</f>
        <v>60</v>
      </c>
      <c r="J646" s="4">
        <f>E646*30</f>
        <v>30</v>
      </c>
      <c r="K646" s="4" t="b">
        <f>IF(F646=I646,TRUE)</f>
        <v>1</v>
      </c>
    </row>
    <row r="647" spans="1:12" ht="22.5" customHeight="1">
      <c r="A647" s="2">
        <v>45916.455595150459</v>
      </c>
      <c r="B647" s="3">
        <v>45916</v>
      </c>
      <c r="C647" s="4" t="s">
        <v>538</v>
      </c>
      <c r="D647" s="4">
        <v>50</v>
      </c>
      <c r="E647" s="4">
        <v>5</v>
      </c>
      <c r="F647" s="4">
        <v>250</v>
      </c>
      <c r="H647" s="4" t="str">
        <f>TEXT(B647, "MMMM YYYY")</f>
        <v>September 2025</v>
      </c>
      <c r="I647" s="4">
        <f>D647*E647</f>
        <v>250</v>
      </c>
      <c r="J647" s="4">
        <f>E647*30</f>
        <v>150</v>
      </c>
      <c r="K647" s="4" t="b">
        <f>IF(F647=I647,TRUE)</f>
        <v>1</v>
      </c>
    </row>
    <row r="648" spans="1:12" ht="22.5" customHeight="1">
      <c r="A648" s="2">
        <v>45916.121800312496</v>
      </c>
      <c r="B648" s="3">
        <v>45915</v>
      </c>
      <c r="C648" s="4" t="s">
        <v>646</v>
      </c>
      <c r="D648" s="4">
        <v>50</v>
      </c>
      <c r="E648" s="4">
        <v>1</v>
      </c>
      <c r="F648" s="4">
        <v>50</v>
      </c>
      <c r="H648" s="4" t="str">
        <f>TEXT(B648, "MMMM YYYY")</f>
        <v>September 2025</v>
      </c>
      <c r="I648" s="4">
        <f>D648*E648</f>
        <v>50</v>
      </c>
      <c r="J648" s="4">
        <f>E648*30</f>
        <v>30</v>
      </c>
      <c r="K648" s="4" t="b">
        <f>IF(F648=I648,TRUE)</f>
        <v>1</v>
      </c>
    </row>
    <row r="649" spans="1:12" ht="22.5" customHeight="1">
      <c r="A649" s="2">
        <v>45915.565399444444</v>
      </c>
      <c r="B649" s="3">
        <v>45915</v>
      </c>
      <c r="C649" s="4" t="s">
        <v>564</v>
      </c>
      <c r="D649" s="4">
        <v>50</v>
      </c>
      <c r="E649" s="4">
        <v>1</v>
      </c>
      <c r="F649" s="4">
        <v>50</v>
      </c>
      <c r="G649" s="4" t="s">
        <v>105</v>
      </c>
      <c r="H649" s="4" t="str">
        <f>TEXT(B649, "MMMM YYYY")</f>
        <v>September 2025</v>
      </c>
      <c r="I649" s="4">
        <f>D649*E649</f>
        <v>50</v>
      </c>
      <c r="J649" s="4">
        <f>E649*30</f>
        <v>30</v>
      </c>
      <c r="K649" s="4" t="b">
        <f>IF(F649=I649,TRUE)</f>
        <v>1</v>
      </c>
      <c r="L649" s="4">
        <v>17405</v>
      </c>
    </row>
    <row r="650" spans="1:12" ht="22.5" customHeight="1">
      <c r="A650" s="2">
        <v>45915.565166967594</v>
      </c>
      <c r="B650" s="3">
        <v>45915</v>
      </c>
      <c r="C650" s="4" t="s">
        <v>647</v>
      </c>
      <c r="D650" s="4">
        <v>50</v>
      </c>
      <c r="E650" s="4">
        <v>1</v>
      </c>
      <c r="F650" s="4">
        <v>50</v>
      </c>
      <c r="G650" s="4" t="s">
        <v>105</v>
      </c>
      <c r="H650" s="4" t="str">
        <f>TEXT(B650, "MMMM YYYY")</f>
        <v>September 2025</v>
      </c>
      <c r="I650" s="4">
        <f>D650*E650</f>
        <v>50</v>
      </c>
      <c r="J650" s="4">
        <f>E650*30</f>
        <v>30</v>
      </c>
      <c r="K650" s="4" t="b">
        <f>IF(F650=I650,TRUE)</f>
        <v>1</v>
      </c>
    </row>
    <row r="651" spans="1:12" ht="22.5" customHeight="1">
      <c r="A651" s="2">
        <v>45915.451147361113</v>
      </c>
      <c r="B651" s="3">
        <v>45915</v>
      </c>
      <c r="C651" s="4" t="s">
        <v>648</v>
      </c>
      <c r="D651" s="4">
        <v>50</v>
      </c>
      <c r="E651" s="4">
        <v>4</v>
      </c>
      <c r="F651" s="4">
        <v>200</v>
      </c>
      <c r="G651" s="4" t="s">
        <v>105</v>
      </c>
      <c r="H651" s="4" t="str">
        <f>TEXT(B651, "MMMM YYYY")</f>
        <v>September 2025</v>
      </c>
      <c r="I651" s="4">
        <f>D651*E651</f>
        <v>200</v>
      </c>
      <c r="J651" s="4">
        <f>E651*30</f>
        <v>120</v>
      </c>
      <c r="K651" s="4" t="b">
        <f>IF(F651=I651,TRUE)</f>
        <v>1</v>
      </c>
    </row>
    <row r="652" spans="1:12" ht="22.5" customHeight="1">
      <c r="A652" s="2">
        <v>45915.449736446761</v>
      </c>
      <c r="B652" s="3">
        <v>45914</v>
      </c>
      <c r="C652" s="4" t="s">
        <v>521</v>
      </c>
      <c r="D652" s="4">
        <v>53</v>
      </c>
      <c r="E652" s="4">
        <v>5</v>
      </c>
      <c r="F652" s="4">
        <v>265</v>
      </c>
      <c r="G652" s="4" t="s">
        <v>105</v>
      </c>
      <c r="H652" s="4" t="str">
        <f>TEXT(B652, "MMMM YYYY")</f>
        <v>September 2025</v>
      </c>
      <c r="I652" s="4">
        <f>D652*E652</f>
        <v>265</v>
      </c>
      <c r="J652" s="4">
        <f>E652*30</f>
        <v>150</v>
      </c>
      <c r="K652" s="4" t="b">
        <f>IF(F652=I652,TRUE)</f>
        <v>1</v>
      </c>
    </row>
    <row r="653" spans="1:12" ht="22.5" customHeight="1">
      <c r="A653" s="2">
        <v>45915.449288541669</v>
      </c>
      <c r="B653" s="3">
        <v>45914</v>
      </c>
      <c r="C653" s="4" t="s">
        <v>649</v>
      </c>
      <c r="D653" s="4">
        <v>50</v>
      </c>
      <c r="E653" s="4">
        <v>5</v>
      </c>
      <c r="F653" s="4">
        <v>250</v>
      </c>
      <c r="G653" s="4" t="s">
        <v>105</v>
      </c>
      <c r="H653" s="4" t="str">
        <f>TEXT(B653, "MMMM YYYY")</f>
        <v>September 2025</v>
      </c>
      <c r="I653" s="4">
        <f>D653*E653</f>
        <v>250</v>
      </c>
      <c r="J653" s="4">
        <f>E653*30</f>
        <v>150</v>
      </c>
      <c r="K653" s="4" t="b">
        <f>IF(F653=I653,TRUE)</f>
        <v>1</v>
      </c>
    </row>
    <row r="654" spans="1:12" ht="22.5" customHeight="1">
      <c r="A654" s="2">
        <v>45914.638577685182</v>
      </c>
      <c r="B654" s="3">
        <v>45914</v>
      </c>
      <c r="C654" s="4" t="s">
        <v>522</v>
      </c>
      <c r="D654" s="4">
        <v>60</v>
      </c>
      <c r="E654" s="4">
        <v>5</v>
      </c>
      <c r="F654" s="4">
        <v>300</v>
      </c>
      <c r="G654" s="4" t="s">
        <v>105</v>
      </c>
      <c r="H654" s="4" t="str">
        <f>TEXT(B654, "MMMM YYYY")</f>
        <v>September 2025</v>
      </c>
      <c r="I654" s="4">
        <f>D654*E654</f>
        <v>300</v>
      </c>
      <c r="J654" s="4">
        <f>E654*30</f>
        <v>150</v>
      </c>
      <c r="K654" s="4" t="b">
        <f>IF(F654=I654,TRUE)</f>
        <v>1</v>
      </c>
    </row>
    <row r="655" spans="1:12" ht="22.5" customHeight="1">
      <c r="A655" s="2">
        <v>45914.634775243059</v>
      </c>
      <c r="B655" s="3">
        <v>45914</v>
      </c>
      <c r="C655" s="4" t="s">
        <v>650</v>
      </c>
      <c r="D655" s="4">
        <v>60</v>
      </c>
      <c r="E655" s="4">
        <v>5</v>
      </c>
      <c r="F655" s="4">
        <v>300</v>
      </c>
      <c r="G655" s="4" t="s">
        <v>105</v>
      </c>
      <c r="H655" s="4" t="str">
        <f>TEXT(B655, "MMMM YYYY")</f>
        <v>September 2025</v>
      </c>
      <c r="I655" s="4">
        <f>D655*E655</f>
        <v>300</v>
      </c>
      <c r="J655" s="4">
        <f>E655*30</f>
        <v>150</v>
      </c>
      <c r="K655" s="4" t="b">
        <f>IF(F655=I655,TRUE)</f>
        <v>1</v>
      </c>
    </row>
    <row r="656" spans="1:12" ht="22.5" customHeight="1">
      <c r="A656" s="2">
        <v>45914.633245671299</v>
      </c>
      <c r="B656" s="3">
        <v>45914</v>
      </c>
      <c r="C656" s="4" t="s">
        <v>511</v>
      </c>
      <c r="D656" s="4">
        <v>65</v>
      </c>
      <c r="E656" s="4">
        <v>1</v>
      </c>
      <c r="F656" s="4">
        <v>65</v>
      </c>
      <c r="G656" s="4" t="s">
        <v>105</v>
      </c>
      <c r="H656" s="4" t="str">
        <f>TEXT(B656, "MMMM YYYY")</f>
        <v>September 2025</v>
      </c>
      <c r="I656" s="4">
        <f>D656*E656</f>
        <v>65</v>
      </c>
      <c r="J656" s="4">
        <f>E656*30</f>
        <v>30</v>
      </c>
      <c r="K656" s="4" t="b">
        <f>IF(F656=I656,TRUE)</f>
        <v>1</v>
      </c>
    </row>
    <row r="657" spans="1:11" ht="22.5" customHeight="1">
      <c r="A657" s="2">
        <v>45914.628211574076</v>
      </c>
      <c r="B657" s="3">
        <v>45914</v>
      </c>
      <c r="C657" s="4" t="s">
        <v>514</v>
      </c>
      <c r="D657" s="4">
        <v>65</v>
      </c>
      <c r="E657" s="4">
        <v>2</v>
      </c>
      <c r="F657" s="4">
        <v>130</v>
      </c>
      <c r="G657" s="4" t="s">
        <v>105</v>
      </c>
      <c r="H657" s="4" t="str">
        <f>TEXT(B657, "MMMM YYYY")</f>
        <v>September 2025</v>
      </c>
      <c r="I657" s="4">
        <f>D657*E657</f>
        <v>130</v>
      </c>
      <c r="J657" s="4">
        <f>E657*30</f>
        <v>60</v>
      </c>
      <c r="K657" s="4" t="b">
        <f>IF(F657=I657,TRUE)</f>
        <v>1</v>
      </c>
    </row>
    <row r="658" spans="1:11" ht="22.5" customHeight="1">
      <c r="A658" s="2">
        <v>45914.492332465277</v>
      </c>
      <c r="B658" s="3">
        <v>45914</v>
      </c>
      <c r="C658" s="4" t="s">
        <v>651</v>
      </c>
      <c r="D658" s="4">
        <v>50</v>
      </c>
      <c r="E658" s="4">
        <v>2</v>
      </c>
      <c r="F658" s="4">
        <v>100</v>
      </c>
      <c r="G658" s="4" t="s">
        <v>105</v>
      </c>
      <c r="H658" s="4" t="str">
        <f>TEXT(B658, "MMMM YYYY")</f>
        <v>September 2025</v>
      </c>
      <c r="I658" s="4">
        <f>D658*E658</f>
        <v>100</v>
      </c>
      <c r="J658" s="4">
        <f>E658*30</f>
        <v>60</v>
      </c>
      <c r="K658" s="4" t="b">
        <f>IF(F658=I658,TRUE)</f>
        <v>1</v>
      </c>
    </row>
    <row r="659" spans="1:11" ht="22.5" customHeight="1">
      <c r="A659" s="2">
        <v>45914.490893287038</v>
      </c>
      <c r="B659" s="3">
        <v>45914</v>
      </c>
      <c r="C659" s="4" t="s">
        <v>511</v>
      </c>
      <c r="D659" s="4">
        <v>55</v>
      </c>
      <c r="E659" s="4">
        <v>45</v>
      </c>
      <c r="F659" s="4">
        <v>2475</v>
      </c>
      <c r="G659" s="4" t="s">
        <v>105</v>
      </c>
      <c r="H659" s="4" t="str">
        <f>TEXT(B659, "MMMM YYYY")</f>
        <v>September 2025</v>
      </c>
      <c r="I659" s="4">
        <f>D659*E659</f>
        <v>2475</v>
      </c>
      <c r="J659" s="4">
        <f>E659*30</f>
        <v>1350</v>
      </c>
      <c r="K659" s="4" t="b">
        <f>IF(F659=I659,TRUE)</f>
        <v>1</v>
      </c>
    </row>
    <row r="660" spans="1:11" ht="22.5" customHeight="1">
      <c r="A660" s="2">
        <v>45914.490359710646</v>
      </c>
      <c r="B660" s="3">
        <v>45914</v>
      </c>
      <c r="C660" s="4" t="s">
        <v>527</v>
      </c>
      <c r="D660" s="4">
        <v>60</v>
      </c>
      <c r="E660" s="4">
        <v>10</v>
      </c>
      <c r="F660" s="4">
        <v>600</v>
      </c>
      <c r="G660" s="4" t="s">
        <v>105</v>
      </c>
      <c r="H660" s="4" t="str">
        <f>TEXT(B660, "MMMM YYYY")</f>
        <v>September 2025</v>
      </c>
      <c r="I660" s="4">
        <f>D660*E660</f>
        <v>600</v>
      </c>
      <c r="J660" s="4">
        <f>E660*30</f>
        <v>300</v>
      </c>
      <c r="K660" s="4" t="b">
        <f>IF(F660=I660,TRUE)</f>
        <v>1</v>
      </c>
    </row>
    <row r="661" spans="1:11" ht="22.5" customHeight="1">
      <c r="A661" s="2">
        <v>45914.129032476849</v>
      </c>
      <c r="B661" s="3">
        <v>45914</v>
      </c>
      <c r="C661" s="4" t="s">
        <v>536</v>
      </c>
      <c r="D661" s="4">
        <v>50</v>
      </c>
      <c r="E661" s="4">
        <v>3</v>
      </c>
      <c r="F661" s="4">
        <v>150</v>
      </c>
      <c r="G661" s="4" t="s">
        <v>105</v>
      </c>
      <c r="H661" s="4" t="str">
        <f>TEXT(B661, "MMMM YYYY")</f>
        <v>September 2025</v>
      </c>
      <c r="I661" s="4">
        <f>D661*E661</f>
        <v>150</v>
      </c>
      <c r="J661" s="4">
        <f>E661*30</f>
        <v>90</v>
      </c>
      <c r="K661" s="4" t="b">
        <f>IF(F661=I661,TRUE)</f>
        <v>1</v>
      </c>
    </row>
    <row r="662" spans="1:11" ht="22.5" customHeight="1">
      <c r="A662" s="2">
        <v>45914.492041736114</v>
      </c>
      <c r="B662" s="3">
        <v>45914</v>
      </c>
      <c r="C662" s="4" t="s">
        <v>509</v>
      </c>
      <c r="D662" s="4">
        <v>45</v>
      </c>
      <c r="E662" s="4">
        <v>10</v>
      </c>
      <c r="F662" s="4">
        <v>450</v>
      </c>
      <c r="G662" s="4" t="s">
        <v>105</v>
      </c>
      <c r="H662" s="4" t="str">
        <f>TEXT(B662, "MMMM YYYY")</f>
        <v>September 2025</v>
      </c>
      <c r="I662" s="4">
        <f>D662*E662</f>
        <v>450</v>
      </c>
      <c r="J662" s="4">
        <f>E662*30</f>
        <v>300</v>
      </c>
      <c r="K662" s="4" t="b">
        <f>IF(F662=I662,TRUE)</f>
        <v>1</v>
      </c>
    </row>
    <row r="663" spans="1:11" ht="22.5" customHeight="1">
      <c r="A663" s="2">
        <v>45913.707317893517</v>
      </c>
      <c r="B663" s="3">
        <v>45913</v>
      </c>
      <c r="C663" s="4" t="s">
        <v>120</v>
      </c>
      <c r="D663" s="4">
        <v>65</v>
      </c>
      <c r="E663" s="4">
        <v>1</v>
      </c>
      <c r="F663" s="4">
        <v>65</v>
      </c>
      <c r="G663" s="4" t="s">
        <v>105</v>
      </c>
      <c r="H663" s="4" t="str">
        <f>TEXT(B663, "MMMM YYYY")</f>
        <v>September 2025</v>
      </c>
      <c r="I663" s="4">
        <f>D663*E663</f>
        <v>65</v>
      </c>
      <c r="J663" s="4">
        <f>E663*30</f>
        <v>30</v>
      </c>
      <c r="K663" s="4" t="b">
        <f>IF(F663=I663,TRUE)</f>
        <v>1</v>
      </c>
    </row>
    <row r="664" spans="1:11" ht="22.5" customHeight="1">
      <c r="A664" s="2">
        <v>45913.706780601853</v>
      </c>
      <c r="B664" s="3">
        <v>45913</v>
      </c>
      <c r="C664" s="4" t="s">
        <v>624</v>
      </c>
      <c r="D664" s="4">
        <v>50</v>
      </c>
      <c r="E664" s="4">
        <v>1</v>
      </c>
      <c r="F664" s="4">
        <v>50</v>
      </c>
      <c r="G664" s="4" t="s">
        <v>105</v>
      </c>
      <c r="H664" s="4" t="str">
        <f>TEXT(B664, "MMMM YYYY")</f>
        <v>September 2025</v>
      </c>
      <c r="I664" s="4">
        <f>D664*E664</f>
        <v>50</v>
      </c>
      <c r="J664" s="4">
        <f>E664*30</f>
        <v>30</v>
      </c>
      <c r="K664" s="4" t="b">
        <f>IF(F664=I664,TRUE)</f>
        <v>1</v>
      </c>
    </row>
    <row r="665" spans="1:11" ht="22.5" customHeight="1">
      <c r="A665" s="2">
        <v>45913.331086319449</v>
      </c>
      <c r="B665" s="3">
        <v>45913</v>
      </c>
      <c r="C665" s="4" t="s">
        <v>598</v>
      </c>
      <c r="D665" s="4">
        <v>60</v>
      </c>
      <c r="E665" s="4">
        <v>2</v>
      </c>
      <c r="F665" s="4">
        <v>120</v>
      </c>
      <c r="G665" s="4" t="s">
        <v>105</v>
      </c>
      <c r="H665" s="4" t="str">
        <f>TEXT(B665, "MMMM YYYY")</f>
        <v>September 2025</v>
      </c>
      <c r="I665" s="4">
        <f>D665*E665</f>
        <v>120</v>
      </c>
      <c r="J665" s="4">
        <f>E665*30</f>
        <v>60</v>
      </c>
      <c r="K665" s="4" t="b">
        <f>IF(F665=I665,TRUE)</f>
        <v>1</v>
      </c>
    </row>
    <row r="666" spans="1:11" ht="22.5" customHeight="1">
      <c r="A666" s="2">
        <v>45913.199782777781</v>
      </c>
      <c r="B666" s="3">
        <v>45913</v>
      </c>
      <c r="C666" s="4" t="s">
        <v>652</v>
      </c>
      <c r="D666" s="4">
        <v>45</v>
      </c>
      <c r="E666" s="4">
        <v>10</v>
      </c>
      <c r="F666" s="4">
        <v>450</v>
      </c>
      <c r="G666" s="4" t="s">
        <v>105</v>
      </c>
      <c r="H666" s="4" t="str">
        <f>TEXT(B666, "MMMM YYYY")</f>
        <v>September 2025</v>
      </c>
      <c r="I666" s="4">
        <f>D666*E666</f>
        <v>450</v>
      </c>
      <c r="J666" s="4">
        <f>E666*30</f>
        <v>300</v>
      </c>
      <c r="K666" s="4" t="b">
        <f>IF(F666=I666,TRUE)</f>
        <v>1</v>
      </c>
    </row>
    <row r="667" spans="1:11" ht="22.5" customHeight="1">
      <c r="A667" s="2">
        <v>45912.414313819449</v>
      </c>
      <c r="B667" s="3">
        <v>45912</v>
      </c>
      <c r="C667" s="4" t="s">
        <v>548</v>
      </c>
      <c r="D667" s="4">
        <v>50</v>
      </c>
      <c r="E667" s="4">
        <v>6</v>
      </c>
      <c r="F667" s="4">
        <v>300</v>
      </c>
      <c r="G667" s="4" t="s">
        <v>105</v>
      </c>
      <c r="H667" s="4" t="str">
        <f>TEXT(B667, "MMMM YYYY")</f>
        <v>September 2025</v>
      </c>
      <c r="I667" s="4">
        <f>D667*E667</f>
        <v>300</v>
      </c>
      <c r="J667" s="4">
        <f>E667*30</f>
        <v>180</v>
      </c>
      <c r="K667" s="4" t="b">
        <f>IF(F667=I667,TRUE)</f>
        <v>1</v>
      </c>
    </row>
    <row r="668" spans="1:11" ht="22.5" customHeight="1">
      <c r="A668" s="2">
        <v>45911.736062013893</v>
      </c>
      <c r="B668" s="3">
        <v>45911</v>
      </c>
      <c r="C668" s="4" t="s">
        <v>510</v>
      </c>
      <c r="D668" s="4">
        <v>53</v>
      </c>
      <c r="E668" s="4">
        <v>30</v>
      </c>
      <c r="F668" s="4">
        <v>1590</v>
      </c>
      <c r="G668" s="4" t="s">
        <v>105</v>
      </c>
      <c r="H668" s="4" t="str">
        <f>TEXT(B668, "MMMM YYYY")</f>
        <v>September 2025</v>
      </c>
      <c r="I668" s="4">
        <f>D668*E668</f>
        <v>1590</v>
      </c>
      <c r="J668" s="4">
        <f>E668*30</f>
        <v>900</v>
      </c>
      <c r="K668" s="4" t="b">
        <f>IF(F668=I668,TRUE)</f>
        <v>1</v>
      </c>
    </row>
    <row r="669" spans="1:11" ht="22.5" customHeight="1">
      <c r="A669" s="2">
        <v>45911.73552850695</v>
      </c>
      <c r="B669" s="3">
        <v>45911</v>
      </c>
      <c r="C669" s="4" t="s">
        <v>510</v>
      </c>
      <c r="D669" s="4">
        <v>50</v>
      </c>
      <c r="E669" s="4">
        <v>30</v>
      </c>
      <c r="F669" s="4">
        <v>1500</v>
      </c>
      <c r="G669" s="4" t="s">
        <v>105</v>
      </c>
      <c r="H669" s="4" t="str">
        <f>TEXT(B669, "MMMM YYYY")</f>
        <v>September 2025</v>
      </c>
      <c r="I669" s="4">
        <f>D669*E669</f>
        <v>1500</v>
      </c>
      <c r="J669" s="4">
        <f>E669*30</f>
        <v>900</v>
      </c>
      <c r="K669" s="4" t="b">
        <f>IF(F669=I669,TRUE)</f>
        <v>1</v>
      </c>
    </row>
    <row r="670" spans="1:11" ht="22.5" customHeight="1">
      <c r="A670" s="2">
        <v>45911.643635023152</v>
      </c>
      <c r="B670" s="3">
        <v>45911</v>
      </c>
      <c r="C670" s="4" t="s">
        <v>653</v>
      </c>
      <c r="D670" s="4">
        <v>50</v>
      </c>
      <c r="E670" s="4">
        <v>20</v>
      </c>
      <c r="F670" s="4">
        <v>1000</v>
      </c>
      <c r="G670" s="4" t="s">
        <v>105</v>
      </c>
      <c r="H670" s="4" t="str">
        <f>TEXT(B670, "MMMM YYYY")</f>
        <v>September 2025</v>
      </c>
      <c r="I670" s="4">
        <f>D670*E670</f>
        <v>1000</v>
      </c>
      <c r="J670" s="4">
        <f>E670*30</f>
        <v>600</v>
      </c>
      <c r="K670" s="4" t="b">
        <f>IF(F670=I670,TRUE)</f>
        <v>1</v>
      </c>
    </row>
    <row r="671" spans="1:11" ht="22.5" customHeight="1">
      <c r="A671" s="2">
        <v>45911.632067511571</v>
      </c>
      <c r="B671" s="3">
        <v>45911</v>
      </c>
      <c r="C671" s="4" t="s">
        <v>654</v>
      </c>
      <c r="D671" s="4">
        <v>55</v>
      </c>
      <c r="E671" s="4">
        <v>1</v>
      </c>
      <c r="F671" s="4">
        <v>55</v>
      </c>
      <c r="G671" s="4" t="s">
        <v>105</v>
      </c>
      <c r="H671" s="4" t="str">
        <f>TEXT(B671, "MMMM YYYY")</f>
        <v>September 2025</v>
      </c>
      <c r="I671" s="4">
        <f>D671*E671</f>
        <v>55</v>
      </c>
      <c r="J671" s="4">
        <f>E671*30</f>
        <v>30</v>
      </c>
      <c r="K671" s="4" t="b">
        <f>IF(F671=I671,TRUE)</f>
        <v>1</v>
      </c>
    </row>
    <row r="672" spans="1:11" ht="22.5" customHeight="1">
      <c r="A672" s="2">
        <v>45911.6315783912</v>
      </c>
      <c r="B672" s="3">
        <v>45911</v>
      </c>
      <c r="C672" s="4" t="s">
        <v>629</v>
      </c>
      <c r="D672" s="4">
        <v>50</v>
      </c>
      <c r="E672" s="4">
        <v>4</v>
      </c>
      <c r="F672" s="4">
        <v>200</v>
      </c>
      <c r="G672" s="4" t="s">
        <v>105</v>
      </c>
      <c r="H672" s="4" t="str">
        <f>TEXT(B672, "MMMM YYYY")</f>
        <v>September 2025</v>
      </c>
      <c r="I672" s="4">
        <f>D672*E672</f>
        <v>200</v>
      </c>
      <c r="J672" s="4">
        <f>E672*30</f>
        <v>120</v>
      </c>
      <c r="K672" s="4" t="b">
        <f>IF(F672=I672,TRUE)</f>
        <v>1</v>
      </c>
    </row>
    <row r="673" spans="1:11" ht="22.5" customHeight="1">
      <c r="A673" s="2">
        <v>45911.63128533565</v>
      </c>
      <c r="B673" s="3">
        <v>45911</v>
      </c>
      <c r="C673" s="4" t="s">
        <v>644</v>
      </c>
      <c r="D673" s="4">
        <v>55</v>
      </c>
      <c r="E673" s="4">
        <v>2</v>
      </c>
      <c r="F673" s="4">
        <v>110</v>
      </c>
      <c r="G673" s="4" t="s">
        <v>105</v>
      </c>
      <c r="H673" s="4" t="str">
        <f>TEXT(B673, "MMMM YYYY")</f>
        <v>September 2025</v>
      </c>
      <c r="I673" s="4">
        <f>D673*E673</f>
        <v>110</v>
      </c>
      <c r="J673" s="4">
        <f>E673*30</f>
        <v>60</v>
      </c>
      <c r="K673" s="4" t="b">
        <f>IF(F673=I673,TRUE)</f>
        <v>1</v>
      </c>
    </row>
    <row r="674" spans="1:11" ht="22.5" customHeight="1">
      <c r="A674" s="2">
        <v>45911.630909537038</v>
      </c>
      <c r="B674" s="3">
        <v>45911</v>
      </c>
      <c r="C674" s="4" t="s">
        <v>507</v>
      </c>
      <c r="D674" s="4">
        <v>55</v>
      </c>
      <c r="E674" s="4">
        <v>6</v>
      </c>
      <c r="F674" s="4">
        <v>330</v>
      </c>
      <c r="G674" s="4" t="s">
        <v>105</v>
      </c>
      <c r="H674" s="4" t="str">
        <f>TEXT(B674, "MMMM YYYY")</f>
        <v>September 2025</v>
      </c>
      <c r="I674" s="4">
        <f>D674*E674</f>
        <v>330</v>
      </c>
      <c r="J674" s="4">
        <f>E674*30</f>
        <v>180</v>
      </c>
      <c r="K674" s="4" t="b">
        <f>IF(F674=I674,TRUE)</f>
        <v>1</v>
      </c>
    </row>
    <row r="675" spans="1:11" ht="22.5" customHeight="1">
      <c r="A675" s="2">
        <v>45911.630303356476</v>
      </c>
      <c r="B675" s="3">
        <v>45911</v>
      </c>
      <c r="C675" s="4" t="s">
        <v>624</v>
      </c>
      <c r="D675" s="4">
        <v>50</v>
      </c>
      <c r="E675" s="4">
        <v>1</v>
      </c>
      <c r="F675" s="4">
        <v>50</v>
      </c>
      <c r="G675" s="4" t="s">
        <v>105</v>
      </c>
      <c r="H675" s="4" t="str">
        <f>TEXT(B675, "MMMM YYYY")</f>
        <v>September 2025</v>
      </c>
      <c r="I675" s="4">
        <f>D675*E675</f>
        <v>50</v>
      </c>
      <c r="J675" s="4">
        <f>E675*30</f>
        <v>30</v>
      </c>
      <c r="K675" s="4" t="b">
        <f>IF(F675=I675,TRUE)</f>
        <v>1</v>
      </c>
    </row>
    <row r="676" spans="1:11" ht="22.5" customHeight="1">
      <c r="A676" s="2">
        <v>45910.731289236108</v>
      </c>
      <c r="B676" s="3">
        <v>45910</v>
      </c>
      <c r="C676" s="4" t="s">
        <v>511</v>
      </c>
      <c r="D676" s="4">
        <v>60</v>
      </c>
      <c r="E676" s="4">
        <v>20</v>
      </c>
      <c r="F676" s="4">
        <v>1200</v>
      </c>
      <c r="G676" s="4" t="s">
        <v>105</v>
      </c>
      <c r="H676" s="4" t="str">
        <f>TEXT(B676, "MMMM YYYY")</f>
        <v>September 2025</v>
      </c>
      <c r="I676" s="4">
        <f>D676*E676</f>
        <v>1200</v>
      </c>
      <c r="J676" s="4">
        <f>E676*30</f>
        <v>600</v>
      </c>
      <c r="K676" s="4" t="b">
        <f>IF(F676=I676,TRUE)</f>
        <v>1</v>
      </c>
    </row>
    <row r="677" spans="1:11" ht="22.5" customHeight="1">
      <c r="A677" s="2">
        <v>45910.290303495371</v>
      </c>
      <c r="B677" s="3">
        <v>45910</v>
      </c>
      <c r="C677" s="4" t="s">
        <v>536</v>
      </c>
      <c r="D677" s="4">
        <v>50</v>
      </c>
      <c r="E677" s="4">
        <v>2</v>
      </c>
      <c r="F677" s="4">
        <v>100</v>
      </c>
      <c r="G677" s="4" t="s">
        <v>105</v>
      </c>
      <c r="H677" s="4" t="str">
        <f>TEXT(B677, "MMMM YYYY")</f>
        <v>September 2025</v>
      </c>
      <c r="I677" s="4">
        <f>D677*E677</f>
        <v>100</v>
      </c>
      <c r="J677" s="4">
        <f>E677*30</f>
        <v>60</v>
      </c>
      <c r="K677" s="4" t="b">
        <f>IF(F677=I677,TRUE)</f>
        <v>1</v>
      </c>
    </row>
    <row r="678" spans="1:11" ht="22.5" customHeight="1">
      <c r="A678" s="2">
        <v>45910.290055173609</v>
      </c>
      <c r="B678" s="3">
        <v>45910</v>
      </c>
      <c r="C678" s="4" t="s">
        <v>598</v>
      </c>
      <c r="D678" s="4">
        <v>60</v>
      </c>
      <c r="E678" s="4">
        <v>1</v>
      </c>
      <c r="F678" s="4">
        <v>60</v>
      </c>
      <c r="G678" s="4" t="s">
        <v>105</v>
      </c>
      <c r="H678" s="4" t="str">
        <f>TEXT(B678, "MMMM YYYY")</f>
        <v>September 2025</v>
      </c>
      <c r="I678" s="4">
        <f>D678*E678</f>
        <v>60</v>
      </c>
      <c r="J678" s="4">
        <f>E678*30</f>
        <v>30</v>
      </c>
      <c r="K678" s="4" t="b">
        <f>IF(F678=I678,TRUE)</f>
        <v>1</v>
      </c>
    </row>
    <row r="679" spans="1:11" ht="22.5" customHeight="1">
      <c r="A679" s="2">
        <v>45910.731003055553</v>
      </c>
      <c r="B679" s="3">
        <v>45909</v>
      </c>
      <c r="C679" s="4" t="s">
        <v>513</v>
      </c>
      <c r="D679" s="4">
        <v>60</v>
      </c>
      <c r="E679" s="4">
        <v>3</v>
      </c>
      <c r="F679" s="4">
        <v>180</v>
      </c>
      <c r="G679" s="4" t="s">
        <v>655</v>
      </c>
      <c r="H679" s="4" t="str">
        <f>TEXT(B679, "MMMM YYYY")</f>
        <v>September 2025</v>
      </c>
      <c r="I679" s="4">
        <f>D679*E679</f>
        <v>180</v>
      </c>
      <c r="J679" s="4">
        <f>E679*30</f>
        <v>90</v>
      </c>
      <c r="K679" s="4" t="b">
        <f>IF(F679=I679,TRUE)</f>
        <v>1</v>
      </c>
    </row>
    <row r="680" spans="1:11" ht="22.5" customHeight="1">
      <c r="A680" s="2">
        <v>45910.289790243056</v>
      </c>
      <c r="B680" s="3">
        <v>45909</v>
      </c>
      <c r="C680" s="4" t="s">
        <v>92</v>
      </c>
      <c r="D680" s="4">
        <v>65</v>
      </c>
      <c r="E680" s="4">
        <v>2</v>
      </c>
      <c r="F680" s="4">
        <v>130</v>
      </c>
      <c r="G680" s="4" t="s">
        <v>105</v>
      </c>
      <c r="H680" s="4" t="str">
        <f>TEXT(B680, "MMMM YYYY")</f>
        <v>September 2025</v>
      </c>
      <c r="I680" s="4">
        <f>D680*E680</f>
        <v>130</v>
      </c>
      <c r="J680" s="4">
        <f>E680*30</f>
        <v>60</v>
      </c>
      <c r="K680" s="4" t="b">
        <f>IF(F680=I680,TRUE)</f>
        <v>1</v>
      </c>
    </row>
    <row r="681" spans="1:11" ht="22.5" customHeight="1">
      <c r="A681" s="2">
        <v>45910.087501030095</v>
      </c>
      <c r="B681" s="3">
        <v>45909</v>
      </c>
      <c r="C681" s="4" t="s">
        <v>502</v>
      </c>
      <c r="D681" s="4">
        <v>65</v>
      </c>
      <c r="E681" s="4">
        <v>6</v>
      </c>
      <c r="F681" s="4">
        <v>390</v>
      </c>
      <c r="G681" s="4" t="s">
        <v>105</v>
      </c>
      <c r="H681" s="4" t="str">
        <f>TEXT(B681, "MMMM YYYY")</f>
        <v>September 2025</v>
      </c>
      <c r="I681" s="4">
        <f>D681*E681</f>
        <v>390</v>
      </c>
      <c r="J681" s="4">
        <f>E681*30</f>
        <v>180</v>
      </c>
      <c r="K681" s="4" t="b">
        <f>IF(F681=I681,TRUE)</f>
        <v>1</v>
      </c>
    </row>
    <row r="682" spans="1:11" ht="22.5" customHeight="1">
      <c r="A682" s="2">
        <v>45909.808248842593</v>
      </c>
      <c r="B682" s="3">
        <v>45909</v>
      </c>
      <c r="C682" s="4" t="s">
        <v>514</v>
      </c>
      <c r="D682" s="4">
        <v>65</v>
      </c>
      <c r="E682" s="4">
        <v>2</v>
      </c>
      <c r="F682" s="4">
        <v>130</v>
      </c>
      <c r="G682" s="4" t="s">
        <v>105</v>
      </c>
      <c r="H682" s="4" t="str">
        <f>TEXT(B682, "MMMM YYYY")</f>
        <v>September 2025</v>
      </c>
      <c r="I682" s="4">
        <f>D682*E682</f>
        <v>130</v>
      </c>
      <c r="J682" s="4">
        <f>E682*30</f>
        <v>60</v>
      </c>
      <c r="K682" s="4" t="b">
        <f>IF(F682=I682,TRUE)</f>
        <v>1</v>
      </c>
    </row>
    <row r="683" spans="1:11" ht="22.5" customHeight="1">
      <c r="A683" s="2">
        <v>45909.536750555555</v>
      </c>
      <c r="B683" s="3">
        <v>45909</v>
      </c>
      <c r="C683" s="4" t="s">
        <v>656</v>
      </c>
      <c r="D683" s="4">
        <v>60</v>
      </c>
      <c r="E683" s="4">
        <v>5</v>
      </c>
      <c r="F683" s="4">
        <v>300</v>
      </c>
      <c r="G683" s="4" t="s">
        <v>105</v>
      </c>
      <c r="H683" s="4" t="str">
        <f>TEXT(B683, "MMMM YYYY")</f>
        <v>September 2025</v>
      </c>
      <c r="I683" s="4">
        <f>D683*E683</f>
        <v>300</v>
      </c>
      <c r="J683" s="4">
        <f>E683*30</f>
        <v>150</v>
      </c>
      <c r="K683" s="4" t="b">
        <f>IF(F683=I683,TRUE)</f>
        <v>1</v>
      </c>
    </row>
    <row r="684" spans="1:11" ht="22.5" customHeight="1">
      <c r="A684" s="2">
        <v>45909.536516446758</v>
      </c>
      <c r="B684" s="3">
        <v>45909</v>
      </c>
      <c r="C684" s="4" t="s">
        <v>656</v>
      </c>
      <c r="D684" s="4">
        <v>50</v>
      </c>
      <c r="E684" s="4">
        <v>10</v>
      </c>
      <c r="F684" s="4">
        <v>500</v>
      </c>
      <c r="G684" s="4" t="s">
        <v>105</v>
      </c>
      <c r="H684" s="4" t="str">
        <f>TEXT(B684, "MMMM YYYY")</f>
        <v>September 2025</v>
      </c>
      <c r="I684" s="4">
        <f>D684*E684</f>
        <v>500</v>
      </c>
      <c r="J684" s="4">
        <f>E684*30</f>
        <v>300</v>
      </c>
      <c r="K684" s="4" t="b">
        <f>IF(F684=I684,TRUE)</f>
        <v>1</v>
      </c>
    </row>
    <row r="685" spans="1:11" ht="22.5" customHeight="1">
      <c r="A685" s="2">
        <v>45909.536134652779</v>
      </c>
      <c r="B685" s="3">
        <v>45909</v>
      </c>
      <c r="C685" s="4" t="s">
        <v>656</v>
      </c>
      <c r="D685" s="4">
        <v>45</v>
      </c>
      <c r="E685" s="4">
        <v>10</v>
      </c>
      <c r="F685" s="4">
        <v>450</v>
      </c>
      <c r="G685" s="4" t="s">
        <v>105</v>
      </c>
      <c r="H685" s="4" t="str">
        <f>TEXT(B685, "MMMM YYYY")</f>
        <v>September 2025</v>
      </c>
      <c r="I685" s="4">
        <f>D685*E685</f>
        <v>450</v>
      </c>
      <c r="J685" s="4">
        <f>E685*30</f>
        <v>300</v>
      </c>
      <c r="K685" s="4" t="b">
        <f>IF(F685=I685,TRUE)</f>
        <v>1</v>
      </c>
    </row>
    <row r="686" spans="1:11" ht="22.5" customHeight="1">
      <c r="A686" s="2">
        <v>45909.535654872685</v>
      </c>
      <c r="B686" s="3">
        <v>45909</v>
      </c>
      <c r="C686" s="4" t="s">
        <v>511</v>
      </c>
      <c r="D686" s="4">
        <v>55</v>
      </c>
      <c r="E686" s="4">
        <v>40</v>
      </c>
      <c r="F686" s="4">
        <v>2200</v>
      </c>
      <c r="G686" s="4" t="s">
        <v>105</v>
      </c>
      <c r="H686" s="4" t="str">
        <f>TEXT(B686, "MMMM YYYY")</f>
        <v>September 2025</v>
      </c>
      <c r="I686" s="4">
        <f>D686*E686</f>
        <v>2200</v>
      </c>
      <c r="J686" s="4">
        <f>E686*30</f>
        <v>1200</v>
      </c>
      <c r="K686" s="4" t="b">
        <f>IF(F686=I686,TRUE)</f>
        <v>1</v>
      </c>
    </row>
    <row r="687" spans="1:11" ht="22.5" customHeight="1">
      <c r="A687" s="2">
        <v>45909.12270043981</v>
      </c>
      <c r="B687" s="3">
        <v>45908</v>
      </c>
      <c r="C687" s="4" t="s">
        <v>657</v>
      </c>
      <c r="D687" s="4">
        <v>50</v>
      </c>
      <c r="E687" s="4">
        <v>10</v>
      </c>
      <c r="F687" s="4">
        <v>500</v>
      </c>
      <c r="G687" s="4" t="s">
        <v>105</v>
      </c>
      <c r="H687" s="4" t="str">
        <f>TEXT(B687, "MMMM YYYY")</f>
        <v>September 2025</v>
      </c>
      <c r="I687" s="4">
        <f>D687*E687</f>
        <v>500</v>
      </c>
      <c r="J687" s="4">
        <f>E687*30</f>
        <v>300</v>
      </c>
      <c r="K687" s="4" t="b">
        <f>IF(F687=I687,TRUE)</f>
        <v>1</v>
      </c>
    </row>
    <row r="688" spans="1:11" ht="22.5" customHeight="1">
      <c r="A688" s="2">
        <v>45909.122303611111</v>
      </c>
      <c r="B688" s="3">
        <v>45908</v>
      </c>
      <c r="C688" s="4" t="s">
        <v>89</v>
      </c>
      <c r="D688" s="4">
        <v>60</v>
      </c>
      <c r="E688" s="4">
        <v>1</v>
      </c>
      <c r="F688" s="4">
        <v>60</v>
      </c>
      <c r="G688" s="4" t="s">
        <v>105</v>
      </c>
      <c r="H688" s="4" t="str">
        <f>TEXT(B688, "MMMM YYYY")</f>
        <v>September 2025</v>
      </c>
      <c r="I688" s="4">
        <f>D688*E688</f>
        <v>60</v>
      </c>
      <c r="J688" s="4">
        <f>E688*30</f>
        <v>30</v>
      </c>
      <c r="K688" s="4" t="b">
        <f>IF(F688=I688,TRUE)</f>
        <v>1</v>
      </c>
    </row>
    <row r="689" spans="1:12" ht="22.5" customHeight="1">
      <c r="A689" s="2">
        <v>45908.255177835643</v>
      </c>
      <c r="B689" s="3">
        <v>45907</v>
      </c>
      <c r="C689" s="4" t="s">
        <v>624</v>
      </c>
      <c r="D689" s="4">
        <v>50</v>
      </c>
      <c r="E689" s="4">
        <v>3</v>
      </c>
      <c r="F689" s="4">
        <v>150</v>
      </c>
      <c r="G689" s="4" t="s">
        <v>105</v>
      </c>
      <c r="H689" s="4" t="str">
        <f>TEXT(B689, "MMMM YYYY")</f>
        <v>September 2025</v>
      </c>
      <c r="I689" s="4">
        <f>D689*E689</f>
        <v>150</v>
      </c>
      <c r="J689" s="4">
        <f>E689*30</f>
        <v>90</v>
      </c>
      <c r="K689" s="4" t="b">
        <f>IF(F689=I689,TRUE)</f>
        <v>1</v>
      </c>
    </row>
    <row r="690" spans="1:12" ht="22.5" customHeight="1">
      <c r="A690" s="2">
        <v>45908.254814641201</v>
      </c>
      <c r="B690" s="3">
        <v>45907</v>
      </c>
      <c r="C690" s="4" t="s">
        <v>548</v>
      </c>
      <c r="D690" s="4">
        <v>50</v>
      </c>
      <c r="E690" s="4">
        <v>5</v>
      </c>
      <c r="F690" s="4">
        <v>250</v>
      </c>
      <c r="G690" s="4" t="s">
        <v>105</v>
      </c>
      <c r="H690" s="4" t="str">
        <f>TEXT(B690, "MMMM YYYY")</f>
        <v>September 2025</v>
      </c>
      <c r="I690" s="4">
        <f>D690*E690</f>
        <v>250</v>
      </c>
      <c r="J690" s="4">
        <f>E690*30</f>
        <v>150</v>
      </c>
      <c r="K690" s="4" t="b">
        <f>IF(F690=I690,TRUE)</f>
        <v>1</v>
      </c>
    </row>
    <row r="691" spans="1:12" ht="22.5" customHeight="1">
      <c r="A691" s="2">
        <v>45908.254607037037</v>
      </c>
      <c r="B691" s="3">
        <v>45907</v>
      </c>
      <c r="C691" s="4" t="s">
        <v>601</v>
      </c>
      <c r="D691" s="4">
        <v>50</v>
      </c>
      <c r="E691" s="4">
        <v>1</v>
      </c>
      <c r="F691" s="4">
        <v>50</v>
      </c>
      <c r="G691" s="4" t="s">
        <v>105</v>
      </c>
      <c r="H691" s="4" t="str">
        <f>TEXT(B691, "MMMM YYYY")</f>
        <v>September 2025</v>
      </c>
      <c r="I691" s="4">
        <f>D691*E691</f>
        <v>50</v>
      </c>
      <c r="J691" s="4">
        <f>E691*30</f>
        <v>30</v>
      </c>
      <c r="K691" s="4" t="b">
        <f>IF(F691=I691,TRUE)</f>
        <v>1</v>
      </c>
    </row>
    <row r="692" spans="1:12" ht="22.5" customHeight="1">
      <c r="A692" s="2">
        <v>45908.254304988426</v>
      </c>
      <c r="B692" s="3">
        <v>45907</v>
      </c>
      <c r="C692" s="4" t="s">
        <v>110</v>
      </c>
      <c r="D692" s="4">
        <v>60</v>
      </c>
      <c r="E692" s="4">
        <v>1</v>
      </c>
      <c r="F692" s="4">
        <v>60</v>
      </c>
      <c r="G692" s="4" t="s">
        <v>655</v>
      </c>
      <c r="H692" s="4" t="str">
        <f>TEXT(B692, "MMMM YYYY")</f>
        <v>September 2025</v>
      </c>
      <c r="I692" s="4">
        <f>D692*E692</f>
        <v>60</v>
      </c>
      <c r="J692" s="4">
        <f>E692*30</f>
        <v>30</v>
      </c>
      <c r="K692" s="4" t="b">
        <f>IF(F692=I692,TRUE)</f>
        <v>1</v>
      </c>
    </row>
    <row r="693" spans="1:12" ht="22.5" customHeight="1">
      <c r="A693" s="2">
        <v>45907.702277071759</v>
      </c>
      <c r="B693" s="3">
        <v>45907</v>
      </c>
      <c r="C693" s="4" t="s">
        <v>502</v>
      </c>
      <c r="D693" s="4">
        <v>60</v>
      </c>
      <c r="E693" s="4">
        <v>3</v>
      </c>
      <c r="F693" s="4">
        <v>180</v>
      </c>
      <c r="G693" s="4" t="s">
        <v>105</v>
      </c>
      <c r="H693" s="4" t="str">
        <f>TEXT(B693, "MMMM YYYY")</f>
        <v>September 2025</v>
      </c>
      <c r="I693" s="4">
        <f>D693*E693</f>
        <v>180</v>
      </c>
      <c r="J693" s="4">
        <f>E693*30</f>
        <v>90</v>
      </c>
      <c r="K693" s="4" t="b">
        <f>IF(F693=I693,TRUE)</f>
        <v>1</v>
      </c>
      <c r="L693" s="4">
        <v>3130</v>
      </c>
    </row>
    <row r="694" spans="1:12" ht="22.5" customHeight="1">
      <c r="A694" s="2">
        <v>45907.701206851852</v>
      </c>
      <c r="B694" s="3">
        <v>45907</v>
      </c>
      <c r="C694" s="4" t="s">
        <v>527</v>
      </c>
      <c r="D694" s="4">
        <v>60</v>
      </c>
      <c r="E694" s="4">
        <v>15</v>
      </c>
      <c r="F694" s="4">
        <v>900</v>
      </c>
      <c r="G694" s="4" t="s">
        <v>105</v>
      </c>
      <c r="H694" s="4" t="str">
        <f>TEXT(B694, "MMMM YYYY")</f>
        <v>September 2025</v>
      </c>
      <c r="I694" s="4">
        <f>D694*E694</f>
        <v>900</v>
      </c>
      <c r="J694" s="4">
        <f>E694*30</f>
        <v>450</v>
      </c>
      <c r="K694" s="4" t="b">
        <f>IF(F694=I694,TRUE)</f>
        <v>1</v>
      </c>
    </row>
    <row r="695" spans="1:12" ht="22.5" customHeight="1">
      <c r="A695" s="2">
        <v>45907.700866018524</v>
      </c>
      <c r="B695" s="3">
        <v>45907</v>
      </c>
      <c r="C695" s="4" t="s">
        <v>514</v>
      </c>
      <c r="D695" s="4">
        <v>60</v>
      </c>
      <c r="E695" s="4">
        <v>3</v>
      </c>
      <c r="F695" s="4">
        <v>180</v>
      </c>
      <c r="G695" s="4" t="s">
        <v>105</v>
      </c>
      <c r="H695" s="4" t="str">
        <f>TEXT(B695, "MMMM YYYY")</f>
        <v>September 2025</v>
      </c>
      <c r="I695" s="4">
        <f>D695*E695</f>
        <v>180</v>
      </c>
      <c r="J695" s="4">
        <f>E695*30</f>
        <v>90</v>
      </c>
      <c r="K695" s="4" t="b">
        <f>IF(F695=I695,TRUE)</f>
        <v>1</v>
      </c>
    </row>
    <row r="696" spans="1:12" ht="22.5" customHeight="1">
      <c r="A696" s="2">
        <v>45907.635572905092</v>
      </c>
      <c r="B696" s="3">
        <v>45907</v>
      </c>
      <c r="C696" s="4" t="s">
        <v>658</v>
      </c>
      <c r="D696" s="4">
        <v>65</v>
      </c>
      <c r="E696" s="4">
        <v>1</v>
      </c>
      <c r="F696" s="4">
        <v>65</v>
      </c>
      <c r="G696" s="4" t="s">
        <v>105</v>
      </c>
      <c r="H696" s="4" t="str">
        <f>TEXT(B696, "MMMM YYYY")</f>
        <v>September 2025</v>
      </c>
      <c r="I696" s="4">
        <f>D696*E696</f>
        <v>65</v>
      </c>
      <c r="J696" s="4">
        <f>E696*30</f>
        <v>30</v>
      </c>
      <c r="K696" s="4" t="b">
        <f>IF(F696=I696,TRUE)</f>
        <v>1</v>
      </c>
    </row>
    <row r="697" spans="1:12" ht="22.5" customHeight="1">
      <c r="A697" s="2">
        <v>45907.701508043981</v>
      </c>
      <c r="B697" s="3">
        <v>45907</v>
      </c>
      <c r="C697" s="4" t="s">
        <v>509</v>
      </c>
      <c r="D697" s="4">
        <v>45</v>
      </c>
      <c r="E697" s="4">
        <v>10</v>
      </c>
      <c r="F697" s="4">
        <v>450</v>
      </c>
      <c r="G697" s="4" t="s">
        <v>105</v>
      </c>
      <c r="H697" s="4" t="str">
        <f>TEXT(B697, "MMMM YYYY")</f>
        <v>September 2025</v>
      </c>
      <c r="I697" s="4">
        <f>D697*E697</f>
        <v>450</v>
      </c>
      <c r="J697" s="4">
        <f>E697*30</f>
        <v>300</v>
      </c>
      <c r="K697" s="4" t="b">
        <f>IF(F697=I697,TRUE)</f>
        <v>1</v>
      </c>
    </row>
    <row r="698" spans="1:12" ht="22.5" customHeight="1">
      <c r="A698" s="2">
        <v>45907.053976423616</v>
      </c>
      <c r="B698" s="3">
        <v>45906</v>
      </c>
      <c r="C698" s="4" t="s">
        <v>659</v>
      </c>
      <c r="D698" s="4">
        <v>65</v>
      </c>
      <c r="E698" s="4">
        <v>1</v>
      </c>
      <c r="F698" s="4">
        <v>65</v>
      </c>
      <c r="G698" s="4" t="s">
        <v>105</v>
      </c>
      <c r="H698" s="4" t="str">
        <f>TEXT(B698, "MMMM YYYY")</f>
        <v>September 2025</v>
      </c>
      <c r="I698" s="4">
        <f>D698*E698</f>
        <v>65</v>
      </c>
      <c r="J698" s="4">
        <f>E698*30</f>
        <v>30</v>
      </c>
      <c r="K698" s="4" t="b">
        <f>IF(F698=I698,TRUE)</f>
        <v>1</v>
      </c>
    </row>
    <row r="699" spans="1:12" ht="22.5" customHeight="1">
      <c r="A699" s="2">
        <v>45907.054450104166</v>
      </c>
      <c r="B699" s="3">
        <v>45906</v>
      </c>
      <c r="C699" s="4" t="s">
        <v>221</v>
      </c>
      <c r="D699" s="4">
        <v>65</v>
      </c>
      <c r="E699" s="4">
        <v>2</v>
      </c>
      <c r="F699" s="4">
        <v>130</v>
      </c>
      <c r="G699" s="4" t="s">
        <v>105</v>
      </c>
      <c r="H699" s="4" t="str">
        <f>TEXT(B699, "MMMM YYYY")</f>
        <v>September 2025</v>
      </c>
      <c r="I699" s="4">
        <f>D699*E699</f>
        <v>130</v>
      </c>
      <c r="J699" s="4">
        <f>E699*30</f>
        <v>60</v>
      </c>
      <c r="K699" s="4" t="b">
        <f>IF(F699=I699,TRUE)</f>
        <v>1</v>
      </c>
    </row>
    <row r="700" spans="1:12" ht="22.5" customHeight="1">
      <c r="A700" s="2">
        <v>45907.053679722223</v>
      </c>
      <c r="B700" s="3">
        <v>45906</v>
      </c>
      <c r="C700" s="4" t="s">
        <v>523</v>
      </c>
      <c r="D700" s="4">
        <v>65</v>
      </c>
      <c r="E700" s="4">
        <v>2</v>
      </c>
      <c r="F700" s="4">
        <v>130</v>
      </c>
      <c r="G700" s="4" t="s">
        <v>105</v>
      </c>
      <c r="H700" s="4" t="str">
        <f>TEXT(B700, "MMMM YYYY")</f>
        <v>September 2025</v>
      </c>
      <c r="I700" s="4">
        <f>D700*E700</f>
        <v>130</v>
      </c>
      <c r="J700" s="4">
        <f>E700*30</f>
        <v>60</v>
      </c>
      <c r="K700" s="4" t="b">
        <f>IF(F700=I700,TRUE)</f>
        <v>1</v>
      </c>
    </row>
    <row r="701" spans="1:12" ht="22.5" customHeight="1">
      <c r="A701" s="2">
        <v>45907.053406134262</v>
      </c>
      <c r="B701" s="3">
        <v>45906</v>
      </c>
      <c r="C701" s="4" t="s">
        <v>522</v>
      </c>
      <c r="D701" s="4">
        <v>60</v>
      </c>
      <c r="E701" s="4">
        <v>5</v>
      </c>
      <c r="F701" s="4">
        <v>300</v>
      </c>
      <c r="G701" s="4" t="s">
        <v>105</v>
      </c>
      <c r="H701" s="4" t="str">
        <f>TEXT(B701, "MMMM YYYY")</f>
        <v>September 2025</v>
      </c>
      <c r="I701" s="4">
        <f>D701*E701</f>
        <v>300</v>
      </c>
      <c r="J701" s="4">
        <f>E701*30</f>
        <v>150</v>
      </c>
      <c r="K701" s="4" t="b">
        <f>IF(F701=I701,TRUE)</f>
        <v>1</v>
      </c>
    </row>
    <row r="702" spans="1:12" ht="22.5" customHeight="1">
      <c r="A702" s="2">
        <v>45907.055240787042</v>
      </c>
      <c r="B702" s="3">
        <v>45906</v>
      </c>
      <c r="C702" s="4" t="s">
        <v>773</v>
      </c>
      <c r="D702" s="4">
        <v>55</v>
      </c>
      <c r="E702" s="4">
        <v>4</v>
      </c>
      <c r="F702" s="4">
        <v>220</v>
      </c>
      <c r="G702" s="4" t="s">
        <v>105</v>
      </c>
      <c r="H702" s="4" t="str">
        <f>TEXT(B702, "MMMM YYYY")</f>
        <v>September 2025</v>
      </c>
      <c r="I702" s="4">
        <f>D702*E702</f>
        <v>220</v>
      </c>
      <c r="J702" s="4">
        <f>E702*30</f>
        <v>120</v>
      </c>
      <c r="K702" s="4" t="b">
        <f>IF(F702=I702,TRUE)</f>
        <v>1</v>
      </c>
    </row>
    <row r="703" spans="1:12" ht="22.5" customHeight="1">
      <c r="A703" s="2">
        <v>45905.841971817128</v>
      </c>
      <c r="B703" s="3">
        <v>45905</v>
      </c>
      <c r="C703" s="4" t="s">
        <v>512</v>
      </c>
      <c r="D703" s="4">
        <v>60</v>
      </c>
      <c r="E703" s="4">
        <v>20</v>
      </c>
      <c r="F703" s="4">
        <v>1200</v>
      </c>
      <c r="G703" s="4" t="s">
        <v>105</v>
      </c>
      <c r="H703" s="4" t="str">
        <f>TEXT(B703, "MMMM YYYY")</f>
        <v>September 2025</v>
      </c>
      <c r="I703" s="4">
        <f>D703*E703</f>
        <v>1200</v>
      </c>
      <c r="J703" s="4">
        <f>E703*30</f>
        <v>600</v>
      </c>
      <c r="K703" s="4" t="b">
        <f>IF(F703=I703,TRUE)</f>
        <v>1</v>
      </c>
      <c r="L703" s="4">
        <v>24017</v>
      </c>
    </row>
    <row r="704" spans="1:12" ht="22.5" customHeight="1">
      <c r="A704" s="2">
        <v>45905.841533981482</v>
      </c>
      <c r="B704" s="3">
        <v>45905</v>
      </c>
      <c r="C704" s="4" t="s">
        <v>512</v>
      </c>
      <c r="D704" s="4">
        <v>55</v>
      </c>
      <c r="E704" s="4">
        <v>20</v>
      </c>
      <c r="F704" s="4">
        <v>1100</v>
      </c>
      <c r="G704" s="4" t="s">
        <v>105</v>
      </c>
      <c r="H704" s="4" t="str">
        <f>TEXT(B704, "MMMM YYYY")</f>
        <v>September 2025</v>
      </c>
      <c r="I704" s="4">
        <f>D704*E704</f>
        <v>1100</v>
      </c>
      <c r="J704" s="4">
        <f>E704*30</f>
        <v>600</v>
      </c>
      <c r="K704" s="4" t="b">
        <f>IF(F704=I704,TRUE)</f>
        <v>1</v>
      </c>
    </row>
    <row r="705" spans="1:12" ht="22.5" customHeight="1">
      <c r="A705" s="2">
        <v>45905.553520648144</v>
      </c>
      <c r="B705" s="3">
        <v>45905</v>
      </c>
      <c r="C705" s="4" t="s">
        <v>611</v>
      </c>
      <c r="D705" s="4">
        <v>65</v>
      </c>
      <c r="E705" s="4">
        <v>2</v>
      </c>
      <c r="F705" s="4">
        <v>130</v>
      </c>
      <c r="G705" s="4" t="s">
        <v>105</v>
      </c>
      <c r="H705" s="4" t="str">
        <f>TEXT(B705, "MMMM YYYY")</f>
        <v>September 2025</v>
      </c>
      <c r="I705" s="4">
        <f>D705*E705</f>
        <v>130</v>
      </c>
      <c r="J705" s="4">
        <f>E705*30</f>
        <v>60</v>
      </c>
      <c r="K705" s="4" t="b">
        <f>IF(F705=I705,TRUE)</f>
        <v>1</v>
      </c>
    </row>
    <row r="706" spans="1:12" ht="22.5" customHeight="1">
      <c r="A706" s="2">
        <v>45905.354025787034</v>
      </c>
      <c r="B706" s="3">
        <v>45905</v>
      </c>
      <c r="C706" s="4" t="s">
        <v>660</v>
      </c>
      <c r="D706" s="4">
        <v>65</v>
      </c>
      <c r="E706" s="4">
        <v>1</v>
      </c>
      <c r="F706" s="4">
        <v>65</v>
      </c>
      <c r="G706" s="4" t="s">
        <v>105</v>
      </c>
      <c r="H706" s="4" t="str">
        <f>TEXT(B706, "MMMM YYYY")</f>
        <v>September 2025</v>
      </c>
      <c r="I706" s="4">
        <f>D706*E706</f>
        <v>65</v>
      </c>
      <c r="J706" s="4">
        <f>E706*30</f>
        <v>30</v>
      </c>
      <c r="K706" s="4" t="b">
        <f>IF(F706=I706,TRUE)</f>
        <v>1</v>
      </c>
    </row>
    <row r="707" spans="1:12" ht="22.5" customHeight="1">
      <c r="A707" s="2">
        <v>45905.250063819447</v>
      </c>
      <c r="B707" s="3">
        <v>45905</v>
      </c>
      <c r="C707" s="4" t="s">
        <v>661</v>
      </c>
      <c r="D707" s="4">
        <v>65</v>
      </c>
      <c r="E707" s="4">
        <v>4</v>
      </c>
      <c r="F707" s="4">
        <v>260</v>
      </c>
      <c r="G707" s="4" t="s">
        <v>105</v>
      </c>
      <c r="H707" s="4" t="str">
        <f>TEXT(B707, "MMMM YYYY")</f>
        <v>September 2025</v>
      </c>
      <c r="I707" s="4">
        <f>D707*E707</f>
        <v>260</v>
      </c>
      <c r="J707" s="4">
        <f>E707*30</f>
        <v>120</v>
      </c>
      <c r="K707" s="4" t="b">
        <f>IF(F707=I707,TRUE)</f>
        <v>1</v>
      </c>
    </row>
    <row r="708" spans="1:12" ht="22.5" customHeight="1">
      <c r="A708" s="2">
        <v>45905.237068113427</v>
      </c>
      <c r="B708" s="3">
        <v>45904</v>
      </c>
      <c r="C708" s="4" t="s">
        <v>89</v>
      </c>
      <c r="D708" s="4">
        <v>65</v>
      </c>
      <c r="E708" s="4">
        <v>1</v>
      </c>
      <c r="F708" s="4">
        <v>65</v>
      </c>
      <c r="G708" s="4" t="s">
        <v>105</v>
      </c>
      <c r="H708" s="4" t="str">
        <f>TEXT(B708, "MMMM YYYY")</f>
        <v>September 2025</v>
      </c>
      <c r="I708" s="4">
        <f>D708*E708</f>
        <v>65</v>
      </c>
      <c r="J708" s="4">
        <f>E708*30</f>
        <v>30</v>
      </c>
      <c r="K708" s="4" t="b">
        <f>IF(F708=I708,TRUE)</f>
        <v>1</v>
      </c>
    </row>
    <row r="709" spans="1:12" ht="22.5" customHeight="1">
      <c r="A709" s="2">
        <v>45904.595965324072</v>
      </c>
      <c r="B709" s="3">
        <v>45904</v>
      </c>
      <c r="C709" s="4" t="s">
        <v>598</v>
      </c>
      <c r="D709" s="4">
        <v>60</v>
      </c>
      <c r="E709" s="4">
        <v>2</v>
      </c>
      <c r="F709" s="4">
        <v>120</v>
      </c>
      <c r="G709" s="4" t="s">
        <v>105</v>
      </c>
      <c r="H709" s="4" t="str">
        <f>TEXT(B709, "MMMM YYYY")</f>
        <v>September 2025</v>
      </c>
      <c r="I709" s="4">
        <f>D709*E709</f>
        <v>120</v>
      </c>
      <c r="J709" s="4">
        <f>E709*30</f>
        <v>60</v>
      </c>
      <c r="K709" s="4" t="b">
        <f>IF(F709=I709,TRUE)</f>
        <v>1</v>
      </c>
    </row>
    <row r="710" spans="1:12" ht="22.5" customHeight="1">
      <c r="A710" s="2">
        <v>45904.595675104167</v>
      </c>
      <c r="B710" s="3">
        <v>45904</v>
      </c>
      <c r="C710" s="4" t="s">
        <v>507</v>
      </c>
      <c r="D710" s="4">
        <v>55</v>
      </c>
      <c r="E710" s="4">
        <v>8</v>
      </c>
      <c r="F710" s="4">
        <v>440</v>
      </c>
      <c r="G710" s="4" t="s">
        <v>105</v>
      </c>
      <c r="H710" s="4" t="str">
        <f>TEXT(B710, "MMMM YYYY")</f>
        <v>September 2025</v>
      </c>
      <c r="I710" s="4">
        <f>D710*E710</f>
        <v>440</v>
      </c>
      <c r="J710" s="4">
        <f>E710*30</f>
        <v>240</v>
      </c>
      <c r="K710" s="4" t="b">
        <f>IF(F710=I710,TRUE)</f>
        <v>1</v>
      </c>
    </row>
    <row r="711" spans="1:12" ht="22.5" customHeight="1">
      <c r="A711" s="2">
        <v>45904.594858240744</v>
      </c>
      <c r="B711" s="3">
        <v>45904</v>
      </c>
      <c r="C711" s="4" t="s">
        <v>662</v>
      </c>
      <c r="D711" s="4">
        <v>50</v>
      </c>
      <c r="E711" s="4">
        <v>1</v>
      </c>
      <c r="F711" s="4">
        <v>50</v>
      </c>
      <c r="G711" s="4" t="s">
        <v>105</v>
      </c>
      <c r="H711" s="4" t="str">
        <f>TEXT(B711, "MMMM YYYY")</f>
        <v>September 2025</v>
      </c>
      <c r="I711" s="4">
        <f>D711*E711</f>
        <v>50</v>
      </c>
      <c r="J711" s="4">
        <f>E711*30</f>
        <v>30</v>
      </c>
      <c r="K711" s="4" t="b">
        <f>IF(F711=I711,TRUE)</f>
        <v>1</v>
      </c>
    </row>
    <row r="712" spans="1:12" ht="22.5" customHeight="1">
      <c r="A712" s="2">
        <v>45904.59452392361</v>
      </c>
      <c r="B712" s="3">
        <v>45904</v>
      </c>
      <c r="C712" s="4" t="s">
        <v>644</v>
      </c>
      <c r="D712" s="4">
        <v>55</v>
      </c>
      <c r="E712" s="4">
        <v>2</v>
      </c>
      <c r="F712" s="4">
        <v>110</v>
      </c>
      <c r="G712" s="4" t="s">
        <v>105</v>
      </c>
      <c r="H712" s="4" t="str">
        <f>TEXT(B712, "MMMM YYYY")</f>
        <v>September 2025</v>
      </c>
      <c r="I712" s="4">
        <f>D712*E712</f>
        <v>110</v>
      </c>
      <c r="J712" s="4">
        <f>E712*30</f>
        <v>60</v>
      </c>
      <c r="K712" s="4" t="b">
        <f>IF(F712=I712,TRUE)</f>
        <v>1</v>
      </c>
    </row>
    <row r="713" spans="1:12" ht="22.5" customHeight="1">
      <c r="A713" s="2">
        <v>45904.592521226848</v>
      </c>
      <c r="B713" s="3">
        <v>45904</v>
      </c>
      <c r="C713" s="4" t="s">
        <v>571</v>
      </c>
      <c r="D713" s="4">
        <v>45</v>
      </c>
      <c r="E713" s="4">
        <v>5</v>
      </c>
      <c r="F713" s="4">
        <v>225</v>
      </c>
      <c r="G713" s="4" t="s">
        <v>105</v>
      </c>
      <c r="H713" s="4" t="str">
        <f>TEXT(B713, "MMMM YYYY")</f>
        <v>September 2025</v>
      </c>
      <c r="I713" s="4">
        <f>D713*E713</f>
        <v>225</v>
      </c>
      <c r="J713" s="4">
        <f>E713*30</f>
        <v>150</v>
      </c>
      <c r="K713" s="4" t="b">
        <f>IF(F713=I713,TRUE)</f>
        <v>1</v>
      </c>
    </row>
    <row r="714" spans="1:12" ht="22.5" customHeight="1">
      <c r="A714" s="2">
        <v>45903.22571269676</v>
      </c>
      <c r="B714" s="3">
        <v>45903</v>
      </c>
      <c r="C714" s="4" t="s">
        <v>623</v>
      </c>
      <c r="D714" s="4">
        <v>50</v>
      </c>
      <c r="E714" s="4">
        <v>2</v>
      </c>
      <c r="F714" s="4">
        <v>100</v>
      </c>
      <c r="G714" s="4" t="s">
        <v>655</v>
      </c>
      <c r="H714" s="4" t="str">
        <f>TEXT(B714, "MMMM YYYY")</f>
        <v>September 2025</v>
      </c>
      <c r="I714" s="4">
        <f>D714*E714</f>
        <v>100</v>
      </c>
      <c r="J714" s="4">
        <f>E714*30</f>
        <v>60</v>
      </c>
      <c r="K714" s="4" t="b">
        <f>IF(F714=I714,TRUE)</f>
        <v>1</v>
      </c>
      <c r="L714" s="4">
        <v>2923</v>
      </c>
    </row>
    <row r="715" spans="1:12" ht="22.5" customHeight="1">
      <c r="A715" s="2">
        <v>45903.149766087961</v>
      </c>
      <c r="B715" s="3">
        <v>45902</v>
      </c>
      <c r="C715" s="4" t="s">
        <v>577</v>
      </c>
      <c r="D715" s="4">
        <v>50</v>
      </c>
      <c r="E715" s="4">
        <v>4</v>
      </c>
      <c r="F715" s="4">
        <v>200</v>
      </c>
      <c r="G715" s="4" t="s">
        <v>105</v>
      </c>
      <c r="H715" s="4" t="str">
        <f>TEXT(B715, "MMMM YYYY")</f>
        <v>September 2025</v>
      </c>
      <c r="I715" s="4">
        <f>D715*E715</f>
        <v>200</v>
      </c>
      <c r="J715" s="4">
        <f>E715*30</f>
        <v>120</v>
      </c>
      <c r="K715" s="4" t="b">
        <f>IF(F715=I715,TRUE)</f>
        <v>1</v>
      </c>
    </row>
    <row r="716" spans="1:12" ht="22.5" customHeight="1">
      <c r="A716" s="2">
        <v>45903.149242141204</v>
      </c>
      <c r="B716" s="3">
        <v>45902</v>
      </c>
      <c r="C716" s="4" t="s">
        <v>623</v>
      </c>
      <c r="D716" s="4">
        <v>50</v>
      </c>
      <c r="E716" s="4">
        <v>1</v>
      </c>
      <c r="F716" s="4">
        <v>50</v>
      </c>
      <c r="G716" s="4" t="s">
        <v>105</v>
      </c>
      <c r="H716" s="4" t="str">
        <f>TEXT(B716, "MMMM YYYY")</f>
        <v>September 2025</v>
      </c>
      <c r="I716" s="4">
        <f>D716*E716</f>
        <v>50</v>
      </c>
      <c r="J716" s="4">
        <f>E716*30</f>
        <v>30</v>
      </c>
      <c r="K716" s="4" t="b">
        <f>IF(F716=I716,TRUE)</f>
        <v>1</v>
      </c>
    </row>
    <row r="717" spans="1:12" ht="22.5" customHeight="1">
      <c r="A717" s="2">
        <v>45903.148936122685</v>
      </c>
      <c r="B717" s="3">
        <v>45902</v>
      </c>
      <c r="C717" s="4" t="s">
        <v>548</v>
      </c>
      <c r="D717" s="4">
        <v>50</v>
      </c>
      <c r="E717" s="4">
        <v>3</v>
      </c>
      <c r="F717" s="4">
        <v>150</v>
      </c>
      <c r="G717" s="4" t="s">
        <v>105</v>
      </c>
      <c r="H717" s="4" t="str">
        <f>TEXT(B717, "MMMM YYYY")</f>
        <v>September 2025</v>
      </c>
      <c r="I717" s="4">
        <f>D717*E717</f>
        <v>150</v>
      </c>
      <c r="J717" s="4">
        <f>E717*30</f>
        <v>90</v>
      </c>
      <c r="K717" s="4" t="b">
        <f>IF(F717=I717,TRUE)</f>
        <v>1</v>
      </c>
    </row>
    <row r="718" spans="1:12" ht="22.5" customHeight="1">
      <c r="A718" s="2">
        <v>45903.14865599537</v>
      </c>
      <c r="B718" s="3">
        <v>45902</v>
      </c>
      <c r="C718" s="4" t="s">
        <v>663</v>
      </c>
      <c r="D718" s="4">
        <v>50</v>
      </c>
      <c r="E718" s="4">
        <v>2</v>
      </c>
      <c r="F718" s="4">
        <v>100</v>
      </c>
      <c r="G718" s="4" t="s">
        <v>105</v>
      </c>
      <c r="H718" s="4" t="str">
        <f>TEXT(B718, "MMMM YYYY")</f>
        <v>September 2025</v>
      </c>
      <c r="I718" s="4">
        <f>D718*E718</f>
        <v>100</v>
      </c>
      <c r="J718" s="4">
        <f>E718*30</f>
        <v>60</v>
      </c>
      <c r="K718" s="4" t="b">
        <f>IF(F718=I718,TRUE)</f>
        <v>1</v>
      </c>
    </row>
    <row r="719" spans="1:12" ht="22.5" customHeight="1">
      <c r="A719" s="2">
        <v>45903.147793668977</v>
      </c>
      <c r="B719" s="3">
        <v>45902</v>
      </c>
      <c r="C719" s="4" t="s">
        <v>611</v>
      </c>
      <c r="D719" s="4">
        <v>60</v>
      </c>
      <c r="E719" s="4">
        <v>4</v>
      </c>
      <c r="F719" s="4">
        <v>240</v>
      </c>
      <c r="G719" s="4" t="s">
        <v>105</v>
      </c>
      <c r="H719" s="4" t="str">
        <f>TEXT(B719, "MMMM YYYY")</f>
        <v>September 2025</v>
      </c>
      <c r="I719" s="4">
        <f>D719*E719</f>
        <v>240</v>
      </c>
      <c r="J719" s="4">
        <f>E719*30</f>
        <v>120</v>
      </c>
      <c r="K719" s="4" t="b">
        <f>IF(F719=I719,TRUE)</f>
        <v>1</v>
      </c>
    </row>
    <row r="720" spans="1:12" ht="22.5" customHeight="1">
      <c r="A720" s="2">
        <v>45903.071072708335</v>
      </c>
      <c r="B720" s="3">
        <v>45902</v>
      </c>
      <c r="C720" s="4" t="s">
        <v>513</v>
      </c>
      <c r="D720" s="4">
        <v>60</v>
      </c>
      <c r="E720" s="4">
        <v>5</v>
      </c>
      <c r="F720" s="4">
        <v>300</v>
      </c>
      <c r="G720" s="4" t="s">
        <v>105</v>
      </c>
      <c r="H720" s="4" t="str">
        <f>TEXT(B720, "MMMM YYYY")</f>
        <v>September 2025</v>
      </c>
      <c r="I720" s="4">
        <f>D720*E720</f>
        <v>300</v>
      </c>
      <c r="J720" s="4">
        <f>E720*30</f>
        <v>150</v>
      </c>
      <c r="K720" s="4" t="b">
        <f>IF(F720=I720,TRUE)</f>
        <v>1</v>
      </c>
    </row>
    <row r="721" spans="1:11" ht="22.5" customHeight="1">
      <c r="A721" s="2">
        <v>45902.647343321762</v>
      </c>
      <c r="B721" s="3">
        <v>45902</v>
      </c>
      <c r="C721" s="4" t="s">
        <v>514</v>
      </c>
      <c r="D721" s="4">
        <v>60</v>
      </c>
      <c r="E721" s="4">
        <v>2</v>
      </c>
      <c r="F721" s="4">
        <v>120</v>
      </c>
      <c r="G721" s="4" t="s">
        <v>655</v>
      </c>
      <c r="H721" s="4" t="str">
        <f>TEXT(B721, "MMMM YYYY")</f>
        <v>September 2025</v>
      </c>
      <c r="I721" s="4">
        <f>D721*E721</f>
        <v>120</v>
      </c>
      <c r="J721" s="4">
        <f>E721*30</f>
        <v>60</v>
      </c>
      <c r="K721" s="4" t="b">
        <f>IF(F721=I721,TRUE)</f>
        <v>1</v>
      </c>
    </row>
    <row r="722" spans="1:11" ht="22.5" customHeight="1">
      <c r="A722" s="2">
        <v>45902.646794259257</v>
      </c>
      <c r="B722" s="3">
        <v>45902</v>
      </c>
      <c r="C722" s="4" t="s">
        <v>527</v>
      </c>
      <c r="D722" s="4">
        <v>60</v>
      </c>
      <c r="E722" s="4">
        <v>11</v>
      </c>
      <c r="F722" s="4">
        <v>660</v>
      </c>
      <c r="G722" s="4" t="s">
        <v>105</v>
      </c>
      <c r="H722" s="4" t="str">
        <f>TEXT(B722, "MMMM YYYY")</f>
        <v>September 2025</v>
      </c>
      <c r="I722" s="4">
        <f>D722*E722</f>
        <v>660</v>
      </c>
      <c r="J722" s="4">
        <f>E722*30</f>
        <v>330</v>
      </c>
      <c r="K722" s="4" t="b">
        <f>IF(F722=I722,TRUE)</f>
        <v>1</v>
      </c>
    </row>
    <row r="723" spans="1:11" ht="22.5" customHeight="1">
      <c r="A723" s="2">
        <v>45902.607196851852</v>
      </c>
      <c r="B723" s="3">
        <v>45902</v>
      </c>
      <c r="C723" s="4" t="s">
        <v>664</v>
      </c>
      <c r="D723" s="4">
        <v>60</v>
      </c>
      <c r="E723" s="4">
        <v>5</v>
      </c>
      <c r="F723" s="4">
        <v>300</v>
      </c>
      <c r="G723" s="4" t="s">
        <v>655</v>
      </c>
      <c r="H723" s="4" t="str">
        <f>TEXT(B723, "MMMM YYYY")</f>
        <v>September 2025</v>
      </c>
      <c r="I723" s="4">
        <f>D723*E723</f>
        <v>300</v>
      </c>
      <c r="J723" s="4">
        <f>E723*30</f>
        <v>150</v>
      </c>
      <c r="K723" s="4" t="b">
        <f>IF(F723=I723,TRUE)</f>
        <v>1</v>
      </c>
    </row>
    <row r="724" spans="1:11" ht="22.5" customHeight="1">
      <c r="A724" s="2">
        <v>45902.441795324077</v>
      </c>
      <c r="B724" s="3">
        <v>45902</v>
      </c>
      <c r="C724" s="4" t="s">
        <v>665</v>
      </c>
      <c r="D724" s="4">
        <v>60</v>
      </c>
      <c r="E724" s="4">
        <v>5</v>
      </c>
      <c r="F724" s="4">
        <v>300</v>
      </c>
      <c r="G724" s="4" t="s">
        <v>655</v>
      </c>
      <c r="H724" s="4" t="str">
        <f>TEXT(B724, "MMMM YYYY")</f>
        <v>September 2025</v>
      </c>
      <c r="I724" s="4">
        <f>D724*E724</f>
        <v>300</v>
      </c>
      <c r="J724" s="4">
        <f>E724*30</f>
        <v>150</v>
      </c>
      <c r="K724" s="4" t="b">
        <f>IF(F724=I724,TRUE)</f>
        <v>1</v>
      </c>
    </row>
    <row r="725" spans="1:11" ht="22.5" customHeight="1">
      <c r="A725" s="2">
        <v>45902.441318645833</v>
      </c>
      <c r="B725" s="3">
        <v>45902</v>
      </c>
      <c r="C725" s="4" t="s">
        <v>666</v>
      </c>
      <c r="D725" s="4">
        <v>55</v>
      </c>
      <c r="E725" s="4">
        <v>5</v>
      </c>
      <c r="F725" s="4">
        <v>275</v>
      </c>
      <c r="G725" s="4" t="s">
        <v>105</v>
      </c>
      <c r="H725" s="4" t="str">
        <f>TEXT(B725, "MMMM YYYY")</f>
        <v>September 2025</v>
      </c>
      <c r="I725" s="4">
        <f>D725*E725</f>
        <v>275</v>
      </c>
      <c r="J725" s="4">
        <f>E725*30</f>
        <v>150</v>
      </c>
      <c r="K725" s="4" t="b">
        <f>IF(F725=I725,TRUE)</f>
        <v>1</v>
      </c>
    </row>
    <row r="726" spans="1:11" ht="22.5" customHeight="1">
      <c r="A726" s="2">
        <v>45902.439980416668</v>
      </c>
      <c r="B726" s="3">
        <v>45902</v>
      </c>
      <c r="C726" s="4" t="s">
        <v>667</v>
      </c>
      <c r="D726" s="4">
        <v>60</v>
      </c>
      <c r="E726" s="4">
        <v>2</v>
      </c>
      <c r="F726" s="4">
        <v>120</v>
      </c>
      <c r="G726" s="4" t="s">
        <v>105</v>
      </c>
      <c r="H726" s="4" t="str">
        <f>TEXT(B726, "MMMM YYYY")</f>
        <v>September 2025</v>
      </c>
      <c r="I726" s="4">
        <f>D726*E726</f>
        <v>120</v>
      </c>
      <c r="J726" s="4">
        <f>E726*30</f>
        <v>60</v>
      </c>
      <c r="K726" s="4" t="b">
        <f>IF(F726=I726,TRUE)</f>
        <v>1</v>
      </c>
    </row>
    <row r="727" spans="1:11" ht="22.5" customHeight="1">
      <c r="A727" s="2">
        <v>45902.43940447917</v>
      </c>
      <c r="B727" s="3">
        <v>45902</v>
      </c>
      <c r="C727" s="4" t="s">
        <v>506</v>
      </c>
      <c r="D727" s="4">
        <v>50</v>
      </c>
      <c r="E727" s="4">
        <v>10</v>
      </c>
      <c r="F727" s="4">
        <v>500</v>
      </c>
      <c r="G727" s="4" t="s">
        <v>105</v>
      </c>
      <c r="H727" s="4" t="str">
        <f>TEXT(B727, "MMMM YYYY")</f>
        <v>September 2025</v>
      </c>
      <c r="I727" s="4">
        <f>D727*E727</f>
        <v>500</v>
      </c>
      <c r="J727" s="4">
        <f>E727*30</f>
        <v>300</v>
      </c>
      <c r="K727" s="4" t="b">
        <f>IF(F727=I727,TRUE)</f>
        <v>1</v>
      </c>
    </row>
    <row r="728" spans="1:11" ht="22.5" customHeight="1">
      <c r="A728" s="2">
        <v>45902.439139074078</v>
      </c>
      <c r="B728" s="3">
        <v>45902</v>
      </c>
      <c r="C728" s="4" t="s">
        <v>549</v>
      </c>
      <c r="D728" s="4">
        <v>60</v>
      </c>
      <c r="E728" s="4">
        <v>4</v>
      </c>
      <c r="F728" s="4">
        <v>240</v>
      </c>
      <c r="G728" s="4" t="s">
        <v>105</v>
      </c>
      <c r="H728" s="4" t="str">
        <f>TEXT(B728, "MMMM YYYY")</f>
        <v>September 2025</v>
      </c>
      <c r="I728" s="4">
        <f>D728*E728</f>
        <v>240</v>
      </c>
      <c r="J728" s="4">
        <f>E728*30</f>
        <v>120</v>
      </c>
      <c r="K728" s="4" t="b">
        <f>IF(F728=I728,TRUE)</f>
        <v>1</v>
      </c>
    </row>
    <row r="729" spans="1:11" ht="22.5" customHeight="1">
      <c r="A729" s="2">
        <v>45902.26092774306</v>
      </c>
      <c r="B729" s="3">
        <v>45902</v>
      </c>
      <c r="C729" s="4" t="s">
        <v>510</v>
      </c>
      <c r="D729" s="4">
        <v>53</v>
      </c>
      <c r="E729" s="4">
        <v>10</v>
      </c>
      <c r="F729" s="4">
        <v>530</v>
      </c>
      <c r="G729" s="4" t="s">
        <v>105</v>
      </c>
      <c r="H729" s="4" t="str">
        <f>TEXT(B729, "MMMM YYYY")</f>
        <v>September 2025</v>
      </c>
      <c r="I729" s="4">
        <f>D729*E729</f>
        <v>530</v>
      </c>
      <c r="J729" s="4">
        <f>E729*30</f>
        <v>300</v>
      </c>
      <c r="K729" s="4" t="b">
        <f>IF(F729=I729,TRUE)</f>
        <v>1</v>
      </c>
    </row>
    <row r="730" spans="1:11" ht="22.5" customHeight="1">
      <c r="A730" s="2">
        <v>45902.260193263894</v>
      </c>
      <c r="B730" s="3">
        <v>45902</v>
      </c>
      <c r="C730" s="4" t="s">
        <v>510</v>
      </c>
      <c r="D730" s="4">
        <v>50</v>
      </c>
      <c r="E730" s="4">
        <v>50</v>
      </c>
      <c r="F730" s="4">
        <v>2500</v>
      </c>
      <c r="G730" s="4" t="s">
        <v>105</v>
      </c>
      <c r="H730" s="4" t="str">
        <f>TEXT(B730, "MMMM YYYY")</f>
        <v>September 2025</v>
      </c>
      <c r="I730" s="4">
        <f>D730*E730</f>
        <v>2500</v>
      </c>
      <c r="J730" s="4">
        <f>E730*30</f>
        <v>1500</v>
      </c>
      <c r="K730" s="4" t="b">
        <f>IF(F730=I730,TRUE)</f>
        <v>1</v>
      </c>
    </row>
    <row r="731" spans="1:11" ht="22.5" customHeight="1">
      <c r="A731" s="2">
        <v>45901.541361979165</v>
      </c>
      <c r="B731" s="3">
        <v>45901</v>
      </c>
      <c r="C731" s="4" t="s">
        <v>549</v>
      </c>
      <c r="D731" s="4">
        <v>45</v>
      </c>
      <c r="E731" s="4">
        <v>2</v>
      </c>
      <c r="F731" s="4">
        <v>90</v>
      </c>
      <c r="G731" s="4" t="s">
        <v>105</v>
      </c>
      <c r="H731" s="4" t="str">
        <f>TEXT(B731, "MMMM YYYY")</f>
        <v>September 2025</v>
      </c>
      <c r="I731" s="4">
        <f>D731*E731</f>
        <v>90</v>
      </c>
      <c r="J731" s="4">
        <f>E731*30</f>
        <v>60</v>
      </c>
      <c r="K731" s="4" t="b">
        <f>IF(F731=I731,TRUE)</f>
        <v>1</v>
      </c>
    </row>
    <row r="732" spans="1:11" ht="22.5" customHeight="1">
      <c r="A732" s="2">
        <v>45901.515132835644</v>
      </c>
      <c r="B732" s="3">
        <v>45901</v>
      </c>
      <c r="C732" s="4" t="s">
        <v>511</v>
      </c>
      <c r="D732" s="4">
        <v>60</v>
      </c>
      <c r="E732" s="4">
        <v>40</v>
      </c>
      <c r="F732" s="4">
        <v>2400</v>
      </c>
      <c r="G732" s="4" t="s">
        <v>105</v>
      </c>
      <c r="H732" s="4" t="str">
        <f>TEXT(B732, "MMMM YYYY")</f>
        <v>September 2025</v>
      </c>
      <c r="I732" s="4">
        <f>D732*E732</f>
        <v>2400</v>
      </c>
      <c r="J732" s="4">
        <f>E732*30</f>
        <v>1200</v>
      </c>
      <c r="K732" s="4" t="b">
        <f>IF(F732=I732,TRUE)</f>
        <v>1</v>
      </c>
    </row>
    <row r="733" spans="1:11" ht="22.5" customHeight="1">
      <c r="A733" s="2">
        <v>45901.512921793983</v>
      </c>
      <c r="B733" s="3">
        <v>45901</v>
      </c>
      <c r="C733" s="4" t="s">
        <v>511</v>
      </c>
      <c r="D733" s="4">
        <v>55</v>
      </c>
      <c r="E733" s="4">
        <v>30</v>
      </c>
      <c r="F733" s="4">
        <v>1650</v>
      </c>
      <c r="G733" s="4" t="s">
        <v>105</v>
      </c>
      <c r="H733" s="4" t="str">
        <f>TEXT(B733, "MMMM YYYY")</f>
        <v>September 2025</v>
      </c>
      <c r="I733" s="4">
        <f>D733*E733</f>
        <v>1650</v>
      </c>
      <c r="J733" s="4">
        <f>E733*30</f>
        <v>900</v>
      </c>
      <c r="K733" s="4" t="b">
        <f>IF(F733=I733,TRUE)</f>
        <v>1</v>
      </c>
    </row>
    <row r="734" spans="1:11" ht="22.5" customHeight="1">
      <c r="A734" s="2">
        <v>45901.511555335645</v>
      </c>
      <c r="B734" s="3">
        <v>45901</v>
      </c>
      <c r="C734" s="4" t="s">
        <v>547</v>
      </c>
      <c r="D734" s="4">
        <v>55</v>
      </c>
      <c r="E734" s="4">
        <v>1</v>
      </c>
      <c r="F734" s="4">
        <v>55</v>
      </c>
      <c r="G734" s="4" t="s">
        <v>105</v>
      </c>
      <c r="H734" s="4" t="str">
        <f>TEXT(B734, "MMMM YYYY")</f>
        <v>September 2025</v>
      </c>
      <c r="I734" s="4">
        <f>D734*E734</f>
        <v>55</v>
      </c>
      <c r="J734" s="4">
        <f>E734*30</f>
        <v>30</v>
      </c>
      <c r="K734" s="4" t="b">
        <f>IF(F734=I734,TRUE)</f>
        <v>1</v>
      </c>
    </row>
    <row r="735" spans="1:11" ht="22.5" customHeight="1">
      <c r="A735" s="2">
        <v>45901.510836331014</v>
      </c>
      <c r="B735" s="3">
        <v>45901</v>
      </c>
      <c r="C735" s="4" t="s">
        <v>502</v>
      </c>
      <c r="D735" s="4">
        <v>60</v>
      </c>
      <c r="E735" s="4">
        <v>2</v>
      </c>
      <c r="F735" s="4">
        <v>120</v>
      </c>
      <c r="G735" s="4" t="s">
        <v>105</v>
      </c>
      <c r="H735" s="4" t="str">
        <f>TEXT(B735, "MMMM YYYY")</f>
        <v>September 2025</v>
      </c>
      <c r="I735" s="4">
        <f>D735*E735</f>
        <v>120</v>
      </c>
      <c r="J735" s="4">
        <f>E735*30</f>
        <v>60</v>
      </c>
      <c r="K735" s="4" t="b">
        <f>IF(F735=I735,TRUE)</f>
        <v>1</v>
      </c>
    </row>
    <row r="736" spans="1:11" ht="22.5" customHeight="1">
      <c r="A736" s="2">
        <v>45901.530837210652</v>
      </c>
      <c r="B736" s="3">
        <v>45901</v>
      </c>
      <c r="C736" s="4" t="s">
        <v>668</v>
      </c>
      <c r="D736" s="4">
        <v>57</v>
      </c>
      <c r="E736" s="4">
        <v>30</v>
      </c>
      <c r="F736" s="4">
        <v>1710</v>
      </c>
      <c r="G736" s="4" t="s">
        <v>105</v>
      </c>
      <c r="H736" s="4" t="str">
        <f>TEXT(B736, "MMMM YYYY")</f>
        <v>September 2025</v>
      </c>
      <c r="I736" s="4">
        <f>D736*E736</f>
        <v>1710</v>
      </c>
      <c r="J736" s="4">
        <f>E736*30</f>
        <v>900</v>
      </c>
      <c r="K736" s="4" t="b">
        <f>IF(F736=I736,TRUE)</f>
        <v>1</v>
      </c>
    </row>
    <row r="737" spans="1:11" ht="22.5" customHeight="1">
      <c r="A737" s="2">
        <v>45901.527238391209</v>
      </c>
      <c r="B737" s="3">
        <v>45901</v>
      </c>
      <c r="C737" s="4" t="s">
        <v>668</v>
      </c>
      <c r="D737" s="4">
        <v>53</v>
      </c>
      <c r="E737" s="4">
        <v>60</v>
      </c>
      <c r="F737" s="4">
        <v>3180</v>
      </c>
      <c r="G737" s="4" t="s">
        <v>105</v>
      </c>
      <c r="H737" s="4" t="str">
        <f>TEXT(B737, "MMMM YYYY")</f>
        <v>September 2025</v>
      </c>
      <c r="I737" s="4">
        <f>D737*E737</f>
        <v>3180</v>
      </c>
      <c r="J737" s="4">
        <f>E737*30</f>
        <v>1800</v>
      </c>
      <c r="K737" s="4" t="b">
        <f>IF(F737=I737,TRUE)</f>
        <v>1</v>
      </c>
    </row>
    <row r="738" spans="1:11" ht="22.5" customHeight="1">
      <c r="A738" s="2">
        <v>45901.520321516204</v>
      </c>
      <c r="B738" s="3">
        <v>45901</v>
      </c>
      <c r="C738" s="4" t="s">
        <v>668</v>
      </c>
      <c r="D738" s="4">
        <v>45</v>
      </c>
      <c r="E738" s="4">
        <v>15</v>
      </c>
      <c r="F738" s="4">
        <v>675</v>
      </c>
      <c r="G738" s="4" t="s">
        <v>105</v>
      </c>
      <c r="H738" s="4" t="str">
        <f>TEXT(B738, "MMMM YYYY")</f>
        <v>September 2025</v>
      </c>
      <c r="I738" s="4">
        <f>D738*E738</f>
        <v>675</v>
      </c>
      <c r="J738" s="4">
        <f>E738*30</f>
        <v>450</v>
      </c>
      <c r="K738" s="4" t="b">
        <f>IF(F738=I738,TRUE)</f>
        <v>1</v>
      </c>
    </row>
    <row r="739" spans="1:11" ht="22.5" customHeight="1">
      <c r="A739" s="2">
        <v>45900.784533541664</v>
      </c>
      <c r="B739" s="3">
        <v>45900</v>
      </c>
      <c r="C739" s="4" t="s">
        <v>509</v>
      </c>
      <c r="D739" s="4">
        <v>45</v>
      </c>
      <c r="E739" s="4">
        <v>10</v>
      </c>
      <c r="F739" s="4">
        <v>450</v>
      </c>
      <c r="G739" s="4" t="s">
        <v>655</v>
      </c>
      <c r="H739" s="4" t="str">
        <f>TEXT(B739, "MMMM YYYY")</f>
        <v>August 2025</v>
      </c>
      <c r="I739" s="4">
        <f>D739*E739</f>
        <v>450</v>
      </c>
      <c r="J739" s="4">
        <f>E739*30</f>
        <v>300</v>
      </c>
      <c r="K739" s="4" t="b">
        <f>IF(F739=I739,TRUE)</f>
        <v>1</v>
      </c>
    </row>
    <row r="740" spans="1:11" ht="22.5" customHeight="1">
      <c r="A740" s="2">
        <v>45900.787909398146</v>
      </c>
      <c r="B740" s="3">
        <v>45900</v>
      </c>
      <c r="C740" s="4" t="s">
        <v>513</v>
      </c>
      <c r="D740" s="4">
        <v>65</v>
      </c>
      <c r="E740" s="4">
        <v>3</v>
      </c>
      <c r="F740" s="4">
        <v>195</v>
      </c>
      <c r="G740" s="4" t="s">
        <v>105</v>
      </c>
      <c r="H740" s="4" t="str">
        <f>TEXT(B740, "MMMM YYYY")</f>
        <v>August 2025</v>
      </c>
      <c r="I740" s="4">
        <f>D740*E740</f>
        <v>195</v>
      </c>
      <c r="J740" s="4">
        <f>E740*30</f>
        <v>90</v>
      </c>
      <c r="K740" s="4" t="b">
        <f>IF(F740=I740,TRUE)</f>
        <v>1</v>
      </c>
    </row>
    <row r="741" spans="1:11" ht="22.5" customHeight="1">
      <c r="A741" s="2">
        <v>45900.783680370369</v>
      </c>
      <c r="B741" s="3">
        <v>45900</v>
      </c>
      <c r="C741" s="4" t="s">
        <v>669</v>
      </c>
      <c r="D741" s="4">
        <v>65</v>
      </c>
      <c r="E741" s="4">
        <v>5</v>
      </c>
      <c r="F741" s="4">
        <v>325</v>
      </c>
      <c r="G741" s="4" t="s">
        <v>105</v>
      </c>
      <c r="H741" s="4" t="str">
        <f>TEXT(B741, "MMMM YYYY")</f>
        <v>August 2025</v>
      </c>
      <c r="I741" s="4">
        <f>D741*E741</f>
        <v>325</v>
      </c>
      <c r="J741" s="4">
        <f>E741*30</f>
        <v>150</v>
      </c>
      <c r="K741" s="4" t="b">
        <f>IF(F741=I741,TRUE)</f>
        <v>1</v>
      </c>
    </row>
    <row r="742" spans="1:11" ht="22.5" customHeight="1">
      <c r="A742" s="2">
        <v>45900.783030590275</v>
      </c>
      <c r="B742" s="3">
        <v>45900</v>
      </c>
      <c r="C742" s="4" t="s">
        <v>669</v>
      </c>
      <c r="D742" s="4">
        <v>58</v>
      </c>
      <c r="E742" s="4">
        <v>10</v>
      </c>
      <c r="F742" s="4">
        <v>580</v>
      </c>
      <c r="G742" s="4" t="s">
        <v>105</v>
      </c>
      <c r="H742" s="4" t="str">
        <f>TEXT(B742, "MMMM YYYY")</f>
        <v>August 2025</v>
      </c>
      <c r="I742" s="4">
        <f>D742*E742</f>
        <v>580</v>
      </c>
      <c r="J742" s="4">
        <f>E742*30</f>
        <v>300</v>
      </c>
      <c r="K742" s="4" t="b">
        <f>IF(F742=I742,TRUE)</f>
        <v>1</v>
      </c>
    </row>
    <row r="743" spans="1:11" ht="22.5" customHeight="1">
      <c r="A743" s="2">
        <v>45900.781576574074</v>
      </c>
      <c r="B743" s="3">
        <v>45900</v>
      </c>
      <c r="C743" s="4" t="s">
        <v>669</v>
      </c>
      <c r="D743" s="4">
        <v>53</v>
      </c>
      <c r="E743" s="4">
        <v>10</v>
      </c>
      <c r="F743" s="4">
        <v>530</v>
      </c>
      <c r="G743" s="4" t="s">
        <v>105</v>
      </c>
      <c r="H743" s="4" t="str">
        <f>TEXT(B743, "MMMM YYYY")</f>
        <v>August 2025</v>
      </c>
      <c r="I743" s="4">
        <f>D743*E743</f>
        <v>530</v>
      </c>
      <c r="J743" s="4">
        <f>E743*30</f>
        <v>300</v>
      </c>
      <c r="K743" s="4" t="b">
        <f>IF(F743=I743,TRUE)</f>
        <v>1</v>
      </c>
    </row>
    <row r="744" spans="1:11" ht="22.5" customHeight="1">
      <c r="A744" s="2">
        <v>45900.78073402778</v>
      </c>
      <c r="B744" s="3">
        <v>45900</v>
      </c>
      <c r="C744" s="4" t="s">
        <v>670</v>
      </c>
      <c r="D744" s="4">
        <v>55</v>
      </c>
      <c r="E744" s="4">
        <v>10</v>
      </c>
      <c r="F744" s="4">
        <v>550</v>
      </c>
      <c r="G744" s="4" t="s">
        <v>105</v>
      </c>
      <c r="H744" s="4" t="str">
        <f>TEXT(B744, "MMMM YYYY")</f>
        <v>August 2025</v>
      </c>
      <c r="I744" s="4">
        <f>D744*E744</f>
        <v>550</v>
      </c>
      <c r="J744" s="4">
        <f>E744*30</f>
        <v>300</v>
      </c>
      <c r="K744" s="4" t="b">
        <f>IF(F744=I744,TRUE)</f>
        <v>1</v>
      </c>
    </row>
    <row r="745" spans="1:11" ht="22.5" customHeight="1">
      <c r="A745" s="2">
        <v>45900.762889456018</v>
      </c>
      <c r="B745" s="3">
        <v>45900</v>
      </c>
      <c r="C745" s="4" t="s">
        <v>554</v>
      </c>
      <c r="D745" s="4">
        <v>60</v>
      </c>
      <c r="E745" s="4">
        <v>2</v>
      </c>
      <c r="F745" s="4">
        <v>120</v>
      </c>
      <c r="G745" s="4" t="s">
        <v>105</v>
      </c>
      <c r="H745" s="4" t="str">
        <f>TEXT(B745, "MMMM YYYY")</f>
        <v>August 2025</v>
      </c>
      <c r="I745" s="4">
        <f>D745*E745</f>
        <v>120</v>
      </c>
      <c r="J745" s="4">
        <f>E745*30</f>
        <v>60</v>
      </c>
      <c r="K745" s="4" t="b">
        <f>IF(F745=I745,TRUE)</f>
        <v>1</v>
      </c>
    </row>
    <row r="746" spans="1:11" ht="22.5" customHeight="1">
      <c r="A746" s="2">
        <v>45900.762370069446</v>
      </c>
      <c r="B746" s="3">
        <v>45900</v>
      </c>
      <c r="C746" s="4" t="s">
        <v>554</v>
      </c>
      <c r="D746" s="4">
        <v>65</v>
      </c>
      <c r="E746" s="4">
        <v>5</v>
      </c>
      <c r="F746" s="4">
        <v>325</v>
      </c>
      <c r="G746" s="4" t="s">
        <v>105</v>
      </c>
      <c r="H746" s="4" t="str">
        <f>TEXT(B746, "MMMM YYYY")</f>
        <v>August 2025</v>
      </c>
      <c r="I746" s="4">
        <f>D746*E746</f>
        <v>325</v>
      </c>
      <c r="J746" s="4">
        <f>E746*30</f>
        <v>150</v>
      </c>
      <c r="K746" s="4" t="b">
        <f>IF(F746=I746,TRUE)</f>
        <v>1</v>
      </c>
    </row>
    <row r="747" spans="1:11" ht="22.5" customHeight="1">
      <c r="A747" s="2">
        <v>45900.761193842598</v>
      </c>
      <c r="B747" s="3">
        <v>45900</v>
      </c>
      <c r="C747" s="4" t="s">
        <v>671</v>
      </c>
      <c r="D747" s="4">
        <v>65</v>
      </c>
      <c r="E747" s="4">
        <v>3</v>
      </c>
      <c r="F747" s="4">
        <v>195</v>
      </c>
      <c r="G747" s="4" t="s">
        <v>105</v>
      </c>
      <c r="H747" s="4" t="str">
        <f>TEXT(B747, "MMMM YYYY")</f>
        <v>August 2025</v>
      </c>
      <c r="I747" s="4">
        <f>D747*E747</f>
        <v>195</v>
      </c>
      <c r="J747" s="4">
        <f>E747*30</f>
        <v>90</v>
      </c>
      <c r="K747" s="4" t="b">
        <f>IF(F747=I747,TRUE)</f>
        <v>1</v>
      </c>
    </row>
    <row r="748" spans="1:11" ht="22.5" customHeight="1">
      <c r="A748" s="2">
        <v>45900.370158171296</v>
      </c>
      <c r="B748" s="3">
        <v>45900</v>
      </c>
      <c r="C748" s="4" t="s">
        <v>536</v>
      </c>
      <c r="D748" s="4">
        <v>50</v>
      </c>
      <c r="E748" s="4">
        <v>2</v>
      </c>
      <c r="F748" s="4">
        <v>100</v>
      </c>
      <c r="G748" s="4" t="s">
        <v>105</v>
      </c>
      <c r="H748" s="4" t="str">
        <f>TEXT(B748, "MMMM YYYY")</f>
        <v>August 2025</v>
      </c>
      <c r="I748" s="4">
        <f>D748*E748</f>
        <v>100</v>
      </c>
      <c r="J748" s="4">
        <f>E748*30</f>
        <v>60</v>
      </c>
      <c r="K748" s="4" t="b">
        <f>IF(F748=I748,TRUE)</f>
        <v>1</v>
      </c>
    </row>
    <row r="749" spans="1:11" ht="22.5" customHeight="1">
      <c r="A749" s="2">
        <v>45900.17222202546</v>
      </c>
      <c r="B749" s="3">
        <v>45899</v>
      </c>
      <c r="C749" s="4" t="s">
        <v>623</v>
      </c>
      <c r="D749" s="4">
        <v>50</v>
      </c>
      <c r="E749" s="4">
        <v>2</v>
      </c>
      <c r="F749" s="4">
        <v>100</v>
      </c>
      <c r="G749" s="4" t="s">
        <v>105</v>
      </c>
      <c r="H749" s="4" t="str">
        <f>TEXT(B749, "MMMM YYYY")</f>
        <v>August 2025</v>
      </c>
      <c r="I749" s="4">
        <f>D749*E749</f>
        <v>100</v>
      </c>
      <c r="J749" s="4">
        <f>E749*30</f>
        <v>60</v>
      </c>
      <c r="K749" s="4" t="b">
        <f>IF(F749=I749,TRUE)</f>
        <v>1</v>
      </c>
    </row>
    <row r="750" spans="1:11" ht="22.5" customHeight="1">
      <c r="A750" s="2">
        <v>45900.170369027779</v>
      </c>
      <c r="B750" s="3">
        <v>45899</v>
      </c>
      <c r="C750" s="4" t="s">
        <v>137</v>
      </c>
      <c r="D750" s="4">
        <v>60</v>
      </c>
      <c r="E750" s="4">
        <v>6</v>
      </c>
      <c r="F750" s="4">
        <v>360</v>
      </c>
      <c r="G750" s="4" t="s">
        <v>105</v>
      </c>
      <c r="H750" s="4" t="str">
        <f>TEXT(B750, "MMMM YYYY")</f>
        <v>August 2025</v>
      </c>
      <c r="I750" s="4">
        <f>D750*E750</f>
        <v>360</v>
      </c>
      <c r="J750" s="4">
        <f>E750*30</f>
        <v>180</v>
      </c>
      <c r="K750" s="4" t="b">
        <f>IF(F750=I750,TRUE)</f>
        <v>1</v>
      </c>
    </row>
    <row r="751" spans="1:11" ht="22.5" customHeight="1">
      <c r="A751" s="2">
        <v>45900.169181712961</v>
      </c>
      <c r="B751" s="3">
        <v>45899</v>
      </c>
      <c r="C751" s="4" t="s">
        <v>507</v>
      </c>
      <c r="D751" s="4">
        <v>55</v>
      </c>
      <c r="E751" s="4">
        <v>6</v>
      </c>
      <c r="F751" s="4">
        <v>330</v>
      </c>
      <c r="G751" s="4" t="s">
        <v>105</v>
      </c>
      <c r="H751" s="4" t="str">
        <f>TEXT(B751, "MMMM YYYY")</f>
        <v>August 2025</v>
      </c>
      <c r="I751" s="4">
        <f>D751*E751</f>
        <v>330</v>
      </c>
      <c r="J751" s="4">
        <f>E751*30</f>
        <v>180</v>
      </c>
      <c r="K751" s="4" t="b">
        <f>IF(F751=I751,TRUE)</f>
        <v>1</v>
      </c>
    </row>
    <row r="752" spans="1:11" ht="22.5" customHeight="1">
      <c r="A752" s="2">
        <v>45899.56681650463</v>
      </c>
      <c r="B752" s="3">
        <v>45899</v>
      </c>
      <c r="C752" s="4" t="s">
        <v>137</v>
      </c>
      <c r="D752" s="4">
        <v>60</v>
      </c>
      <c r="E752" s="4">
        <v>2</v>
      </c>
      <c r="F752" s="4">
        <v>120</v>
      </c>
      <c r="G752" s="4" t="s">
        <v>105</v>
      </c>
      <c r="H752" s="4" t="str">
        <f>TEXT(B752, "MMMM YYYY")</f>
        <v>August 2025</v>
      </c>
      <c r="I752" s="4">
        <f>D752*E752</f>
        <v>120</v>
      </c>
      <c r="J752" s="4">
        <f>E752*30</f>
        <v>60</v>
      </c>
      <c r="K752" s="4" t="b">
        <f>IF(F752=I752,TRUE)</f>
        <v>1</v>
      </c>
    </row>
    <row r="753" spans="1:13" ht="22.5" customHeight="1">
      <c r="A753" s="2">
        <v>45899.173152326388</v>
      </c>
      <c r="B753" s="3">
        <v>45898</v>
      </c>
      <c r="C753" s="4" t="s">
        <v>671</v>
      </c>
      <c r="D753" s="4">
        <v>65</v>
      </c>
      <c r="E753" s="4">
        <v>5</v>
      </c>
      <c r="F753" s="4">
        <v>325</v>
      </c>
      <c r="G753" s="4" t="s">
        <v>105</v>
      </c>
      <c r="H753" s="4" t="str">
        <f>TEXT(B753, "MMMM YYYY")</f>
        <v>August 2025</v>
      </c>
      <c r="I753" s="4">
        <f>D753*E753</f>
        <v>325</v>
      </c>
      <c r="J753" s="4">
        <f>E753*30</f>
        <v>150</v>
      </c>
      <c r="K753" s="4" t="b">
        <f>IF(F753=I753,TRUE)</f>
        <v>1</v>
      </c>
    </row>
    <row r="754" spans="1:13" ht="22.5" customHeight="1">
      <c r="A754" s="2">
        <v>45899.167364340276</v>
      </c>
      <c r="B754" s="3">
        <v>45898</v>
      </c>
      <c r="C754" s="4" t="s">
        <v>672</v>
      </c>
      <c r="D754" s="4">
        <v>65</v>
      </c>
      <c r="E754" s="4">
        <v>4</v>
      </c>
      <c r="F754" s="4">
        <v>260</v>
      </c>
      <c r="G754" s="4" t="s">
        <v>105</v>
      </c>
      <c r="H754" s="4" t="str">
        <f>TEXT(B754, "MMMM YYYY")</f>
        <v>August 2025</v>
      </c>
      <c r="I754" s="4">
        <f>D754*E754</f>
        <v>260</v>
      </c>
      <c r="J754" s="4">
        <f>E754*30</f>
        <v>120</v>
      </c>
      <c r="K754" s="4" t="b">
        <f>IF(F754=I754,TRUE)</f>
        <v>1</v>
      </c>
    </row>
    <row r="755" spans="1:13" ht="22.5" customHeight="1">
      <c r="A755" s="2">
        <v>45899.166689942125</v>
      </c>
      <c r="B755" s="3">
        <v>45898</v>
      </c>
      <c r="C755" s="4" t="s">
        <v>137</v>
      </c>
      <c r="D755" s="4">
        <v>60</v>
      </c>
      <c r="E755" s="4">
        <v>2</v>
      </c>
      <c r="F755" s="4">
        <v>120</v>
      </c>
      <c r="G755" s="4" t="s">
        <v>105</v>
      </c>
      <c r="H755" s="4" t="str">
        <f>TEXT(B755, "MMMM YYYY")</f>
        <v>August 2025</v>
      </c>
      <c r="I755" s="4">
        <f>D755*E755</f>
        <v>120</v>
      </c>
      <c r="J755" s="4">
        <f>E755*30</f>
        <v>60</v>
      </c>
      <c r="K755" s="4" t="b">
        <f>IF(F755=I755,TRUE)</f>
        <v>1</v>
      </c>
    </row>
    <row r="756" spans="1:13" ht="22.5" customHeight="1">
      <c r="A756" s="2">
        <v>45899.166468530093</v>
      </c>
      <c r="B756" s="3">
        <v>45898</v>
      </c>
      <c r="C756" s="4" t="s">
        <v>89</v>
      </c>
      <c r="D756" s="4">
        <v>65</v>
      </c>
      <c r="E756" s="4">
        <v>3</v>
      </c>
      <c r="F756" s="4">
        <v>195</v>
      </c>
      <c r="G756" s="4" t="s">
        <v>105</v>
      </c>
      <c r="H756" s="4" t="str">
        <f>TEXT(B756, "MMMM YYYY")</f>
        <v>August 2025</v>
      </c>
      <c r="I756" s="4">
        <f>D756*E756</f>
        <v>195</v>
      </c>
      <c r="J756" s="4">
        <f>E756*30</f>
        <v>90</v>
      </c>
      <c r="K756" s="4" t="b">
        <f>IF(F756=I756,TRUE)</f>
        <v>1</v>
      </c>
    </row>
    <row r="757" spans="1:13" ht="22.5" customHeight="1">
      <c r="A757" s="2">
        <v>45899.165793333334</v>
      </c>
      <c r="B757" s="3">
        <v>45898</v>
      </c>
      <c r="C757" s="4" t="s">
        <v>623</v>
      </c>
      <c r="D757" s="4">
        <v>50</v>
      </c>
      <c r="E757" s="4">
        <v>1</v>
      </c>
      <c r="F757" s="4">
        <v>50</v>
      </c>
      <c r="G757" s="4" t="s">
        <v>105</v>
      </c>
      <c r="H757" s="4" t="str">
        <f>TEXT(B757, "MMMM YYYY")</f>
        <v>August 2025</v>
      </c>
      <c r="I757" s="4">
        <f>D757*E757</f>
        <v>50</v>
      </c>
      <c r="J757" s="4">
        <f>E757*30</f>
        <v>30</v>
      </c>
      <c r="K757" s="4" t="b">
        <f>IF(F757=I757,TRUE)</f>
        <v>1</v>
      </c>
    </row>
    <row r="758" spans="1:13" ht="22.5" customHeight="1">
      <c r="A758" s="2">
        <v>45898.28207710648</v>
      </c>
      <c r="B758" s="3">
        <v>45898</v>
      </c>
      <c r="C758" s="4" t="s">
        <v>623</v>
      </c>
      <c r="D758" s="4">
        <v>50</v>
      </c>
      <c r="E758" s="4">
        <v>3</v>
      </c>
      <c r="F758" s="4">
        <v>150</v>
      </c>
      <c r="G758" s="4" t="s">
        <v>105</v>
      </c>
      <c r="H758" s="4" t="str">
        <f>TEXT(B758, "MMMM YYYY")</f>
        <v>August 2025</v>
      </c>
      <c r="I758" s="4">
        <f>D758*E758</f>
        <v>150</v>
      </c>
      <c r="J758" s="4">
        <f>E758*30</f>
        <v>90</v>
      </c>
      <c r="K758" s="4" t="b">
        <f>IF(F758=I758,TRUE)</f>
        <v>1</v>
      </c>
    </row>
    <row r="759" spans="1:13" ht="22.5" customHeight="1">
      <c r="A759" s="2">
        <v>45897.99878415509</v>
      </c>
      <c r="B759" s="3">
        <v>45897</v>
      </c>
      <c r="C759" s="4" t="s">
        <v>137</v>
      </c>
      <c r="D759" s="4">
        <v>50</v>
      </c>
      <c r="E759" s="4">
        <v>2</v>
      </c>
      <c r="F759" s="4">
        <v>100</v>
      </c>
      <c r="G759" s="4" t="s">
        <v>105</v>
      </c>
      <c r="H759" s="4" t="str">
        <f>TEXT(B759, "MMMM YYYY")</f>
        <v>August 2025</v>
      </c>
      <c r="I759" s="4">
        <f>D759*E759</f>
        <v>100</v>
      </c>
      <c r="J759" s="4">
        <f>E759*30</f>
        <v>60</v>
      </c>
      <c r="K759" s="4" t="b">
        <f>IF(F759=I759,TRUE)</f>
        <v>1</v>
      </c>
    </row>
    <row r="760" spans="1:13" ht="22.5" customHeight="1">
      <c r="A760" s="2">
        <v>45897.998161585652</v>
      </c>
      <c r="B760" s="3">
        <v>45897</v>
      </c>
      <c r="C760" s="4" t="s">
        <v>673</v>
      </c>
      <c r="D760" s="4">
        <v>65</v>
      </c>
      <c r="E760" s="4">
        <v>2</v>
      </c>
      <c r="F760" s="4">
        <v>130</v>
      </c>
      <c r="G760" s="4" t="s">
        <v>105</v>
      </c>
      <c r="H760" s="4" t="str">
        <f>TEXT(B760, "MMMM YYYY")</f>
        <v>August 2025</v>
      </c>
      <c r="I760" s="4">
        <f>D760*E760</f>
        <v>130</v>
      </c>
      <c r="J760" s="4">
        <f>E760*30</f>
        <v>60</v>
      </c>
      <c r="K760" s="4" t="b">
        <f>IF(F760=I760,TRUE)</f>
        <v>1</v>
      </c>
    </row>
    <row r="761" spans="1:13" ht="22.5" customHeight="1">
      <c r="A761" s="2">
        <v>45897.610392025468</v>
      </c>
      <c r="B761" s="3">
        <v>45897</v>
      </c>
      <c r="C761" s="4" t="s">
        <v>674</v>
      </c>
      <c r="D761" s="4">
        <v>45</v>
      </c>
      <c r="E761" s="4">
        <v>3</v>
      </c>
      <c r="F761" s="4">
        <v>135</v>
      </c>
      <c r="G761" s="4" t="s">
        <v>105</v>
      </c>
      <c r="H761" s="4" t="str">
        <f>TEXT(B761, "MMMM YYYY")</f>
        <v>August 2025</v>
      </c>
      <c r="I761" s="4">
        <f>D761*E761</f>
        <v>135</v>
      </c>
      <c r="J761" s="4">
        <f>E761*30</f>
        <v>90</v>
      </c>
      <c r="K761" s="4" t="b">
        <f>IF(F761=I761,TRUE)</f>
        <v>1</v>
      </c>
    </row>
    <row r="762" spans="1:13" ht="22.5" customHeight="1">
      <c r="A762" s="2">
        <v>45897.605798206016</v>
      </c>
      <c r="B762" s="3">
        <v>45897</v>
      </c>
      <c r="C762" s="4" t="s">
        <v>548</v>
      </c>
      <c r="D762" s="4">
        <v>50</v>
      </c>
      <c r="E762" s="4">
        <v>2</v>
      </c>
      <c r="F762" s="4">
        <v>100</v>
      </c>
      <c r="G762" s="4" t="s">
        <v>105</v>
      </c>
      <c r="H762" s="4" t="str">
        <f>TEXT(B762, "MMMM YYYY")</f>
        <v>August 2025</v>
      </c>
      <c r="I762" s="4">
        <f>D762*E762</f>
        <v>100</v>
      </c>
      <c r="J762" s="4">
        <f>E762*30</f>
        <v>60</v>
      </c>
      <c r="K762" s="4" t="b">
        <f>IF(F762=I762,TRUE)</f>
        <v>1</v>
      </c>
    </row>
    <row r="763" spans="1:13" ht="22.5" customHeight="1">
      <c r="A763" s="2">
        <v>45897.605604791665</v>
      </c>
      <c r="B763" s="3">
        <v>45897</v>
      </c>
      <c r="C763" s="4" t="s">
        <v>675</v>
      </c>
      <c r="D763" s="4">
        <v>55</v>
      </c>
      <c r="E763" s="4">
        <v>4</v>
      </c>
      <c r="F763" s="4">
        <v>220</v>
      </c>
      <c r="G763" s="4" t="s">
        <v>105</v>
      </c>
      <c r="H763" s="4" t="str">
        <f>TEXT(B763, "MMMM YYYY")</f>
        <v>August 2025</v>
      </c>
      <c r="I763" s="4">
        <f>D763*E763</f>
        <v>220</v>
      </c>
      <c r="J763" s="4">
        <f>E763*30</f>
        <v>120</v>
      </c>
      <c r="K763" s="4" t="b">
        <f>IF(F763=I763,TRUE)</f>
        <v>1</v>
      </c>
    </row>
    <row r="764" spans="1:13" ht="22.5" customHeight="1">
      <c r="A764" s="2">
        <v>45897.604816620369</v>
      </c>
      <c r="B764" s="3">
        <v>45897</v>
      </c>
      <c r="C764" s="4" t="s">
        <v>676</v>
      </c>
      <c r="D764" s="4">
        <v>65</v>
      </c>
      <c r="E764" s="4">
        <v>3</v>
      </c>
      <c r="F764" s="4">
        <v>195</v>
      </c>
      <c r="G764" s="4" t="s">
        <v>105</v>
      </c>
      <c r="H764" s="4" t="str">
        <f>TEXT(B764, "MMMM YYYY")</f>
        <v>August 2025</v>
      </c>
      <c r="I764" s="4">
        <f>D764*E764</f>
        <v>195</v>
      </c>
      <c r="J764" s="4">
        <f>E764*30</f>
        <v>90</v>
      </c>
      <c r="K764" s="4" t="b">
        <f>IF(F764=I764,TRUE)</f>
        <v>1</v>
      </c>
    </row>
    <row r="765" spans="1:13" ht="22.5" customHeight="1">
      <c r="A765" s="2">
        <v>45897.235191018517</v>
      </c>
      <c r="B765" s="3">
        <v>45897</v>
      </c>
      <c r="C765" s="4" t="s">
        <v>662</v>
      </c>
      <c r="D765" s="4">
        <v>50</v>
      </c>
      <c r="E765" s="4">
        <v>1</v>
      </c>
      <c r="F765" s="4">
        <v>50</v>
      </c>
      <c r="G765" s="4" t="s">
        <v>105</v>
      </c>
      <c r="H765" s="4" t="str">
        <f>TEXT(B765, "MMMM YYYY")</f>
        <v>August 2025</v>
      </c>
      <c r="I765" s="4">
        <f>D765*E765</f>
        <v>50</v>
      </c>
      <c r="J765" s="4">
        <f>E765*30</f>
        <v>30</v>
      </c>
      <c r="K765" s="4" t="b">
        <f>IF(F765=I765,TRUE)</f>
        <v>1</v>
      </c>
    </row>
    <row r="766" spans="1:13" ht="22.5" customHeight="1">
      <c r="A766" s="2">
        <v>45897.144722592595</v>
      </c>
      <c r="B766" s="3">
        <v>45897</v>
      </c>
      <c r="C766" s="4" t="s">
        <v>536</v>
      </c>
      <c r="D766" s="4">
        <v>50</v>
      </c>
      <c r="E766" s="4">
        <v>2</v>
      </c>
      <c r="F766" s="4">
        <v>100</v>
      </c>
      <c r="G766" s="4" t="s">
        <v>105</v>
      </c>
      <c r="H766" s="4" t="str">
        <f>TEXT(B766, "MMMM YYYY")</f>
        <v>August 2025</v>
      </c>
      <c r="I766" s="4">
        <f>D766*E766</f>
        <v>100</v>
      </c>
      <c r="J766" s="4">
        <f>E766*30</f>
        <v>60</v>
      </c>
      <c r="K766" s="4" t="b">
        <f>IF(F766=I766,TRUE)</f>
        <v>1</v>
      </c>
      <c r="M766" s="5" t="s">
        <v>688</v>
      </c>
    </row>
    <row r="767" spans="1:13" ht="22.5" customHeight="1">
      <c r="A767" s="2">
        <v>45896.658696944447</v>
      </c>
      <c r="B767" s="3">
        <v>45896</v>
      </c>
      <c r="C767" s="4" t="s">
        <v>548</v>
      </c>
      <c r="D767" s="4">
        <v>50</v>
      </c>
      <c r="E767" s="4">
        <v>2</v>
      </c>
      <c r="F767" s="4">
        <v>100</v>
      </c>
      <c r="G767" s="4" t="s">
        <v>105</v>
      </c>
      <c r="H767" s="4" t="str">
        <f>TEXT(B767, "MMMM YYYY")</f>
        <v>August 2025</v>
      </c>
      <c r="I767" s="4">
        <f>D767*E767</f>
        <v>100</v>
      </c>
      <c r="J767" s="4">
        <f>E767*30</f>
        <v>60</v>
      </c>
      <c r="K767" s="4" t="b">
        <f>IF(F767=I767,TRUE)</f>
        <v>1</v>
      </c>
    </row>
    <row r="768" spans="1:13" ht="22.5" customHeight="1">
      <c r="A768" s="2">
        <v>45896.658448148148</v>
      </c>
      <c r="B768" s="3">
        <v>45896</v>
      </c>
      <c r="C768" s="4" t="s">
        <v>677</v>
      </c>
      <c r="D768" s="4">
        <v>50</v>
      </c>
      <c r="E768" s="4">
        <v>2</v>
      </c>
      <c r="F768" s="4">
        <v>100</v>
      </c>
      <c r="G768" s="4" t="s">
        <v>105</v>
      </c>
      <c r="H768" s="4" t="str">
        <f>TEXT(B768, "MMMM YYYY")</f>
        <v>August 2025</v>
      </c>
      <c r="I768" s="4">
        <f>D768*E768</f>
        <v>100</v>
      </c>
      <c r="J768" s="4">
        <f>E768*30</f>
        <v>60</v>
      </c>
      <c r="K768" s="4" t="b">
        <f>IF(F768=I768,TRUE)</f>
        <v>1</v>
      </c>
    </row>
    <row r="769" spans="1:12" ht="22.5" customHeight="1">
      <c r="A769" s="2">
        <v>45895.80963880787</v>
      </c>
      <c r="B769" s="3">
        <v>45895</v>
      </c>
      <c r="C769" s="4" t="s">
        <v>678</v>
      </c>
      <c r="D769" s="4">
        <v>50</v>
      </c>
      <c r="E769" s="4">
        <v>1</v>
      </c>
      <c r="F769" s="4">
        <v>50</v>
      </c>
      <c r="G769" s="4" t="s">
        <v>655</v>
      </c>
      <c r="H769" s="4" t="str">
        <f>TEXT(B769, "MMMM YYYY")</f>
        <v>August 2025</v>
      </c>
      <c r="I769" s="4">
        <f>D769*E769</f>
        <v>50</v>
      </c>
      <c r="J769" s="4">
        <f>E769*30</f>
        <v>30</v>
      </c>
      <c r="K769" s="4" t="b">
        <f>IF(F769=I769,TRUE)</f>
        <v>1</v>
      </c>
    </row>
    <row r="770" spans="1:12" ht="22.5" customHeight="1">
      <c r="A770" s="2">
        <v>45895.809269166668</v>
      </c>
      <c r="B770" s="3">
        <v>45895</v>
      </c>
      <c r="C770" s="4" t="s">
        <v>110</v>
      </c>
      <c r="D770" s="4">
        <v>50</v>
      </c>
      <c r="E770" s="4">
        <v>2</v>
      </c>
      <c r="F770" s="4">
        <v>100</v>
      </c>
      <c r="G770" s="4" t="s">
        <v>105</v>
      </c>
      <c r="H770" s="4" t="str">
        <f>TEXT(B770, "MMMM YYYY")</f>
        <v>August 2025</v>
      </c>
      <c r="I770" s="4">
        <f>D770*E770</f>
        <v>100</v>
      </c>
      <c r="J770" s="4">
        <f>E770*30</f>
        <v>60</v>
      </c>
      <c r="K770" s="4" t="b">
        <f>IF(F770=I770,TRUE)</f>
        <v>1</v>
      </c>
    </row>
    <row r="771" spans="1:12" ht="22.5" customHeight="1">
      <c r="A771" s="2">
        <v>45895.555516296299</v>
      </c>
      <c r="B771" s="3">
        <v>45895</v>
      </c>
      <c r="C771" s="4" t="s">
        <v>679</v>
      </c>
      <c r="D771" s="4">
        <v>60</v>
      </c>
      <c r="E771" s="4">
        <v>5</v>
      </c>
      <c r="F771" s="4">
        <v>300</v>
      </c>
      <c r="G771" s="4" t="s">
        <v>105</v>
      </c>
      <c r="H771" s="4" t="str">
        <f>TEXT(B771, "MMMM YYYY")</f>
        <v>August 2025</v>
      </c>
      <c r="I771" s="4">
        <f>D771*E771</f>
        <v>300</v>
      </c>
      <c r="J771" s="4">
        <f>E771*30</f>
        <v>150</v>
      </c>
      <c r="K771" s="4" t="b">
        <f>IF(F771=I771,TRUE)</f>
        <v>1</v>
      </c>
      <c r="L771" s="4">
        <v>14115</v>
      </c>
    </row>
    <row r="772" spans="1:12" ht="22.5" customHeight="1">
      <c r="A772" s="2">
        <v>45895.513896307872</v>
      </c>
      <c r="B772" s="3">
        <v>45895</v>
      </c>
      <c r="C772" s="4" t="s">
        <v>511</v>
      </c>
      <c r="D772" s="4">
        <v>60</v>
      </c>
      <c r="E772" s="4">
        <v>40</v>
      </c>
      <c r="F772" s="4">
        <v>2400</v>
      </c>
      <c r="G772" s="4" t="s">
        <v>105</v>
      </c>
      <c r="H772" s="4" t="str">
        <f>TEXT(B772, "MMMM YYYY")</f>
        <v>August 2025</v>
      </c>
      <c r="I772" s="4">
        <f>D772*E772</f>
        <v>2400</v>
      </c>
      <c r="J772" s="4">
        <f>E772*30</f>
        <v>1200</v>
      </c>
      <c r="K772" s="4" t="b">
        <f>IF(F772=I772,TRUE)</f>
        <v>1</v>
      </c>
    </row>
    <row r="773" spans="1:12" ht="22.5" customHeight="1">
      <c r="A773" s="2">
        <v>45895.513552060183</v>
      </c>
      <c r="B773" s="3">
        <v>45895</v>
      </c>
      <c r="C773" s="4" t="s">
        <v>511</v>
      </c>
      <c r="D773" s="4">
        <v>55</v>
      </c>
      <c r="E773" s="4">
        <v>15</v>
      </c>
      <c r="F773" s="4">
        <v>825</v>
      </c>
      <c r="G773" s="4" t="s">
        <v>105</v>
      </c>
      <c r="H773" s="4" t="str">
        <f>TEXT(B773, "MMMM YYYY")</f>
        <v>August 2025</v>
      </c>
      <c r="I773" s="4">
        <f>D773*E773</f>
        <v>825</v>
      </c>
      <c r="J773" s="4">
        <f>E773*30</f>
        <v>450</v>
      </c>
      <c r="K773" s="4" t="b">
        <f>IF(F773=I773,TRUE)</f>
        <v>1</v>
      </c>
    </row>
    <row r="774" spans="1:12" ht="22.5" customHeight="1">
      <c r="A774" s="2">
        <v>45895.51092836805</v>
      </c>
      <c r="B774" s="3">
        <v>45895</v>
      </c>
      <c r="C774" s="4" t="s">
        <v>502</v>
      </c>
      <c r="D774" s="4">
        <v>65</v>
      </c>
      <c r="E774" s="4">
        <v>10</v>
      </c>
      <c r="F774" s="4">
        <v>650</v>
      </c>
      <c r="G774" s="4" t="s">
        <v>105</v>
      </c>
      <c r="H774" s="4" t="str">
        <f>TEXT(B774, "MMMM YYYY")</f>
        <v>August 2025</v>
      </c>
      <c r="I774" s="4">
        <f>D774*E774</f>
        <v>650</v>
      </c>
      <c r="J774" s="4">
        <f>E774*30</f>
        <v>300</v>
      </c>
      <c r="K774" s="4" t="b">
        <f>IF(F774=I774,TRUE)</f>
        <v>1</v>
      </c>
    </row>
    <row r="775" spans="1:12" ht="22.5" customHeight="1">
      <c r="A775" s="2">
        <v>45895.510233599533</v>
      </c>
      <c r="B775" s="3">
        <v>45895</v>
      </c>
      <c r="C775" s="4" t="s">
        <v>109</v>
      </c>
      <c r="D775" s="4">
        <v>60</v>
      </c>
      <c r="E775" s="4">
        <v>2</v>
      </c>
      <c r="F775" s="4">
        <v>120</v>
      </c>
      <c r="G775" s="4" t="s">
        <v>105</v>
      </c>
      <c r="H775" s="4" t="str">
        <f>TEXT(B775, "MMMM YYYY")</f>
        <v>August 2025</v>
      </c>
      <c r="I775" s="4">
        <f>D775*E775</f>
        <v>120</v>
      </c>
      <c r="J775" s="4">
        <f>E775*30</f>
        <v>60</v>
      </c>
      <c r="K775" s="4" t="b">
        <f>IF(F775=I775,TRUE)</f>
        <v>1</v>
      </c>
    </row>
    <row r="776" spans="1:12" ht="22.5" customHeight="1">
      <c r="A776" s="2">
        <v>45895.276076481481</v>
      </c>
      <c r="B776" s="3">
        <v>45895</v>
      </c>
      <c r="C776" s="4" t="s">
        <v>510</v>
      </c>
      <c r="D776" s="4">
        <v>53</v>
      </c>
      <c r="E776" s="4">
        <v>20</v>
      </c>
      <c r="F776" s="4">
        <v>1060</v>
      </c>
      <c r="G776" s="4" t="s">
        <v>105</v>
      </c>
      <c r="H776" s="4" t="str">
        <f>TEXT(B776, "MMMM YYYY")</f>
        <v>August 2025</v>
      </c>
      <c r="I776" s="4">
        <f>D776*E776</f>
        <v>1060</v>
      </c>
      <c r="J776" s="4">
        <f>E776*30</f>
        <v>600</v>
      </c>
      <c r="K776" s="4" t="b">
        <f>IF(F776=I776,TRUE)</f>
        <v>1</v>
      </c>
    </row>
    <row r="777" spans="1:12" ht="22.5" customHeight="1">
      <c r="A777" s="2">
        <v>45895.275325462964</v>
      </c>
      <c r="B777" s="3">
        <v>45895</v>
      </c>
      <c r="C777" s="4" t="s">
        <v>510</v>
      </c>
      <c r="D777" s="4">
        <v>50</v>
      </c>
      <c r="E777" s="4">
        <v>30</v>
      </c>
      <c r="F777" s="4">
        <v>1500</v>
      </c>
      <c r="G777" s="4" t="s">
        <v>680</v>
      </c>
      <c r="H777" s="4" t="str">
        <f>TEXT(B777, "MMMM YYYY")</f>
        <v>August 2025</v>
      </c>
      <c r="I777" s="4">
        <f>D777*E777</f>
        <v>1500</v>
      </c>
      <c r="J777" s="4">
        <f>E777*30</f>
        <v>900</v>
      </c>
      <c r="K777" s="4" t="b">
        <f>IF(F777=I777,TRUE)</f>
        <v>1</v>
      </c>
    </row>
    <row r="778" spans="1:12" ht="22.5" customHeight="1">
      <c r="A778" s="2">
        <v>45895.274663761578</v>
      </c>
      <c r="B778" s="3">
        <v>45895</v>
      </c>
      <c r="C778" s="4" t="s">
        <v>681</v>
      </c>
      <c r="D778" s="4">
        <v>50</v>
      </c>
      <c r="E778" s="4">
        <v>10</v>
      </c>
      <c r="F778" s="4">
        <v>500</v>
      </c>
      <c r="G778" s="4" t="s">
        <v>105</v>
      </c>
      <c r="H778" s="4" t="str">
        <f>TEXT(B778, "MMMM YYYY")</f>
        <v>August 2025</v>
      </c>
      <c r="I778" s="4">
        <f>D778*E778</f>
        <v>500</v>
      </c>
      <c r="J778" s="4">
        <f>E778*30</f>
        <v>300</v>
      </c>
      <c r="K778" s="4" t="b">
        <f>IF(F778=I778,TRUE)</f>
        <v>1</v>
      </c>
    </row>
    <row r="779" spans="1:12" ht="22.5" customHeight="1">
      <c r="A779" s="2">
        <v>45895.273683634259</v>
      </c>
      <c r="B779" s="3">
        <v>45894</v>
      </c>
      <c r="C779" s="4" t="s">
        <v>682</v>
      </c>
      <c r="D779" s="4">
        <v>50</v>
      </c>
      <c r="E779" s="4">
        <v>1</v>
      </c>
      <c r="F779" s="4">
        <v>50</v>
      </c>
      <c r="G779" s="4" t="s">
        <v>105</v>
      </c>
      <c r="H779" s="4" t="str">
        <f>TEXT(B779, "MMMM YYYY")</f>
        <v>August 2025</v>
      </c>
      <c r="I779" s="4">
        <f>D779*E779</f>
        <v>50</v>
      </c>
      <c r="J779" s="4">
        <f>E779*30</f>
        <v>30</v>
      </c>
      <c r="K779" s="4" t="b">
        <f>IF(F779=I779,TRUE)</f>
        <v>1</v>
      </c>
    </row>
    <row r="780" spans="1:12" ht="22.5" customHeight="1">
      <c r="A780" s="2">
        <v>45894.637469039357</v>
      </c>
      <c r="B780" s="3">
        <v>45894</v>
      </c>
      <c r="C780" s="4" t="s">
        <v>683</v>
      </c>
      <c r="D780" s="4">
        <v>65</v>
      </c>
      <c r="E780" s="4">
        <v>3</v>
      </c>
      <c r="F780" s="4">
        <v>195</v>
      </c>
      <c r="G780" s="4" t="s">
        <v>105</v>
      </c>
      <c r="H780" s="4" t="str">
        <f>TEXT(B780, "MMMM YYYY")</f>
        <v>August 2025</v>
      </c>
      <c r="I780" s="4">
        <f>D780*E780</f>
        <v>195</v>
      </c>
      <c r="J780" s="4">
        <f>E780*30</f>
        <v>90</v>
      </c>
      <c r="K780" s="4" t="b">
        <f>IF(F780=I780,TRUE)</f>
        <v>1</v>
      </c>
    </row>
    <row r="781" spans="1:12" ht="22.5" customHeight="1">
      <c r="A781" s="2">
        <v>45894.636978738425</v>
      </c>
      <c r="B781" s="3">
        <v>45894</v>
      </c>
      <c r="C781" s="4" t="s">
        <v>684</v>
      </c>
      <c r="D781" s="4">
        <v>65</v>
      </c>
      <c r="E781" s="4">
        <v>2</v>
      </c>
      <c r="F781" s="4">
        <v>130</v>
      </c>
      <c r="G781" s="4" t="s">
        <v>105</v>
      </c>
      <c r="H781" s="4" t="str">
        <f>TEXT(B781, "MMMM YYYY")</f>
        <v>August 2025</v>
      </c>
      <c r="I781" s="4">
        <f>D781*E781</f>
        <v>130</v>
      </c>
      <c r="J781" s="4">
        <f>E781*30</f>
        <v>60</v>
      </c>
      <c r="K781" s="4" t="b">
        <f>IF(F781=I781,TRUE)</f>
        <v>1</v>
      </c>
    </row>
    <row r="782" spans="1:12" ht="22.5" customHeight="1">
      <c r="A782" s="2">
        <v>45894.530116678245</v>
      </c>
      <c r="B782" s="3">
        <v>45894</v>
      </c>
      <c r="C782" s="4" t="s">
        <v>648</v>
      </c>
      <c r="D782" s="4">
        <v>55</v>
      </c>
      <c r="E782" s="4">
        <v>2</v>
      </c>
      <c r="F782" s="4">
        <v>110</v>
      </c>
      <c r="G782" s="4" t="s">
        <v>655</v>
      </c>
      <c r="H782" s="4" t="str">
        <f>TEXT(B782, "MMMM YYYY")</f>
        <v>August 2025</v>
      </c>
      <c r="I782" s="4">
        <f>D782*E782</f>
        <v>110</v>
      </c>
      <c r="J782" s="4">
        <f>E782*30</f>
        <v>60</v>
      </c>
      <c r="K782" s="4" t="b">
        <f>IF(F782=I782,TRUE)</f>
        <v>1</v>
      </c>
    </row>
    <row r="783" spans="1:12" ht="22.5" customHeight="1">
      <c r="A783" s="2">
        <v>45893.872915972221</v>
      </c>
      <c r="B783" s="3">
        <v>45893</v>
      </c>
      <c r="C783" s="4" t="s">
        <v>53</v>
      </c>
      <c r="D783" s="4">
        <v>65</v>
      </c>
      <c r="E783" s="4">
        <v>3</v>
      </c>
      <c r="F783" s="4">
        <v>195</v>
      </c>
      <c r="G783" s="4" t="s">
        <v>105</v>
      </c>
      <c r="H783" s="4" t="str">
        <f>TEXT(B783, "MMMM YYYY")</f>
        <v>August 2025</v>
      </c>
      <c r="I783" s="4">
        <f>D783*E783</f>
        <v>195</v>
      </c>
      <c r="J783" s="4">
        <f>E783*30</f>
        <v>90</v>
      </c>
      <c r="K783" s="4" t="b">
        <f>IF(F783=I783,TRUE)</f>
        <v>1</v>
      </c>
    </row>
    <row r="784" spans="1:12" ht="22.5" customHeight="1">
      <c r="A784" s="2">
        <v>45893.871650243054</v>
      </c>
      <c r="B784" s="3">
        <v>45893</v>
      </c>
      <c r="C784" s="4" t="s">
        <v>685</v>
      </c>
      <c r="D784" s="4">
        <v>55</v>
      </c>
      <c r="E784" s="4">
        <v>5</v>
      </c>
      <c r="F784" s="4">
        <v>275</v>
      </c>
      <c r="G784" s="4" t="s">
        <v>105</v>
      </c>
      <c r="H784" s="4" t="str">
        <f>TEXT(B784, "MMMM YYYY")</f>
        <v>August 2025</v>
      </c>
      <c r="I784" s="4">
        <f>D784*E784</f>
        <v>275</v>
      </c>
      <c r="J784" s="4">
        <f>E784*30</f>
        <v>150</v>
      </c>
      <c r="K784" s="4" t="b">
        <f>IF(F784=I784,TRUE)</f>
        <v>1</v>
      </c>
    </row>
    <row r="785" spans="1:12" ht="22.5" customHeight="1">
      <c r="A785" s="2">
        <v>45893.577858969904</v>
      </c>
      <c r="B785" s="3">
        <v>45893</v>
      </c>
      <c r="C785" s="4" t="s">
        <v>527</v>
      </c>
      <c r="D785" s="4">
        <v>60</v>
      </c>
      <c r="E785" s="4">
        <v>10</v>
      </c>
      <c r="F785" s="4">
        <v>600</v>
      </c>
      <c r="G785" s="4" t="s">
        <v>105</v>
      </c>
      <c r="H785" s="4" t="str">
        <f>TEXT(B785, "MMMM YYYY")</f>
        <v>August 2025</v>
      </c>
      <c r="I785" s="4">
        <f>D785*E785</f>
        <v>600</v>
      </c>
      <c r="J785" s="4">
        <f>E785*30</f>
        <v>300</v>
      </c>
      <c r="K785" s="4" t="b">
        <f>IF(F785=I785,TRUE)</f>
        <v>1</v>
      </c>
    </row>
    <row r="786" spans="1:12" ht="22.5" customHeight="1">
      <c r="A786" s="2">
        <v>45893.577627916668</v>
      </c>
      <c r="B786" s="3">
        <v>45893</v>
      </c>
      <c r="C786" s="4" t="s">
        <v>773</v>
      </c>
      <c r="D786" s="4">
        <v>60</v>
      </c>
      <c r="E786" s="4">
        <v>5</v>
      </c>
      <c r="F786" s="4">
        <v>300</v>
      </c>
      <c r="G786" s="4" t="s">
        <v>105</v>
      </c>
      <c r="H786" s="4" t="str">
        <f>TEXT(B786, "MMMM YYYY")</f>
        <v>August 2025</v>
      </c>
      <c r="I786" s="4">
        <f>D786*E786</f>
        <v>300</v>
      </c>
      <c r="J786" s="4">
        <f>E786*30</f>
        <v>150</v>
      </c>
      <c r="K786" s="4" t="b">
        <f>IF(F786=I786,TRUE)</f>
        <v>1</v>
      </c>
    </row>
    <row r="787" spans="1:12" ht="22.5" customHeight="1">
      <c r="A787" s="2">
        <v>45892.679229861111</v>
      </c>
      <c r="B787" s="3">
        <v>45892</v>
      </c>
      <c r="C787" s="4" t="s">
        <v>507</v>
      </c>
      <c r="D787" s="4">
        <v>55</v>
      </c>
      <c r="E787" s="4">
        <v>5</v>
      </c>
      <c r="F787" s="4">
        <v>275</v>
      </c>
      <c r="G787" s="4" t="s">
        <v>105</v>
      </c>
      <c r="H787" s="4" t="str">
        <f>TEXT(B787, "MMMM YYYY")</f>
        <v>August 2025</v>
      </c>
      <c r="I787" s="4">
        <f>D787*E787</f>
        <v>275</v>
      </c>
      <c r="J787" s="4">
        <f>E787*30</f>
        <v>150</v>
      </c>
      <c r="K787" s="4" t="b">
        <f>IF(F787=I787,TRUE)</f>
        <v>1</v>
      </c>
    </row>
    <row r="788" spans="1:12" ht="22.5" customHeight="1">
      <c r="A788" s="2">
        <v>45892.67895976852</v>
      </c>
      <c r="B788" s="3">
        <v>45892</v>
      </c>
      <c r="C788" s="4" t="s">
        <v>516</v>
      </c>
      <c r="D788" s="4">
        <v>65</v>
      </c>
      <c r="E788" s="4">
        <v>1</v>
      </c>
      <c r="F788" s="4">
        <v>65</v>
      </c>
      <c r="G788" s="4" t="s">
        <v>105</v>
      </c>
      <c r="H788" s="4" t="str">
        <f>TEXT(B788, "MMMM YYYY")</f>
        <v>August 2025</v>
      </c>
      <c r="I788" s="4">
        <f>D788*E788</f>
        <v>65</v>
      </c>
      <c r="J788" s="4">
        <f>E788*30</f>
        <v>30</v>
      </c>
      <c r="K788" s="4" t="b">
        <f>IF(F788=I788,TRUE)</f>
        <v>1</v>
      </c>
    </row>
    <row r="789" spans="1:12" ht="22.5" customHeight="1">
      <c r="A789" s="2">
        <v>45892.611926620375</v>
      </c>
      <c r="B789" s="3">
        <v>45892</v>
      </c>
      <c r="C789" s="4" t="s">
        <v>604</v>
      </c>
      <c r="D789" s="4">
        <v>55</v>
      </c>
      <c r="E789" s="4">
        <v>2</v>
      </c>
      <c r="F789" s="4">
        <v>110</v>
      </c>
      <c r="G789" s="4" t="s">
        <v>105</v>
      </c>
      <c r="H789" s="4" t="str">
        <f>TEXT(B789, "MMMM YYYY")</f>
        <v>August 2025</v>
      </c>
      <c r="I789" s="4">
        <f>D789*E789</f>
        <v>110</v>
      </c>
      <c r="J789" s="4">
        <f>E789*30</f>
        <v>60</v>
      </c>
      <c r="K789" s="4" t="b">
        <f>IF(F789=I789,TRUE)</f>
        <v>1</v>
      </c>
    </row>
    <row r="790" spans="1:12" ht="22.5" customHeight="1">
      <c r="A790" s="2">
        <v>45892.387219641205</v>
      </c>
      <c r="B790" s="3">
        <v>45892</v>
      </c>
      <c r="C790" s="4" t="s">
        <v>92</v>
      </c>
      <c r="D790" s="4">
        <v>65</v>
      </c>
      <c r="E790" s="4">
        <v>3</v>
      </c>
      <c r="F790" s="4">
        <v>195</v>
      </c>
      <c r="G790" s="4" t="s">
        <v>105</v>
      </c>
      <c r="H790" s="4" t="str">
        <f>TEXT(B790, "MMMM YYYY")</f>
        <v>August 2025</v>
      </c>
      <c r="I790" s="4">
        <f>D790*E790</f>
        <v>195</v>
      </c>
      <c r="J790" s="4">
        <f>E790*30</f>
        <v>90</v>
      </c>
      <c r="K790" s="4" t="b">
        <f>IF(F790=I790,TRUE)</f>
        <v>1</v>
      </c>
    </row>
    <row r="791" spans="1:12" ht="22.5" customHeight="1">
      <c r="A791" s="2">
        <v>45891.723448263889</v>
      </c>
      <c r="B791" s="3">
        <v>45891</v>
      </c>
      <c r="C791" s="4" t="s">
        <v>598</v>
      </c>
      <c r="D791" s="4">
        <v>60</v>
      </c>
      <c r="E791" s="4">
        <v>2</v>
      </c>
      <c r="F791" s="4">
        <v>120</v>
      </c>
      <c r="G791" s="4" t="s">
        <v>105</v>
      </c>
      <c r="H791" s="4" t="str">
        <f>TEXT(B791, "MMMM YYYY")</f>
        <v>August 2025</v>
      </c>
      <c r="I791" s="4">
        <f>D791*E791</f>
        <v>120</v>
      </c>
      <c r="J791" s="4">
        <f>E791*30</f>
        <v>60</v>
      </c>
      <c r="K791" s="4" t="b">
        <f>IF(F791=I791,TRUE)</f>
        <v>1</v>
      </c>
    </row>
    <row r="792" spans="1:12" ht="22.5" customHeight="1">
      <c r="A792" s="2">
        <v>45891.16896649306</v>
      </c>
      <c r="B792" s="3">
        <v>45890</v>
      </c>
      <c r="C792" s="4" t="s">
        <v>48</v>
      </c>
      <c r="D792" s="4">
        <v>50</v>
      </c>
      <c r="E792" s="4">
        <v>3</v>
      </c>
      <c r="F792" s="4">
        <v>150</v>
      </c>
      <c r="G792" s="4" t="s">
        <v>105</v>
      </c>
      <c r="H792" s="4" t="str">
        <f>TEXT(B792, "MMMM YYYY")</f>
        <v>August 2025</v>
      </c>
      <c r="I792" s="4">
        <f>D792*E792</f>
        <v>150</v>
      </c>
      <c r="J792" s="4">
        <f>E792*30</f>
        <v>90</v>
      </c>
      <c r="K792" s="4" t="b">
        <f>IF(F792=I792,TRUE)</f>
        <v>1</v>
      </c>
    </row>
    <row r="793" spans="1:12" ht="22.5" customHeight="1">
      <c r="A793" s="2">
        <v>45890.610442824072</v>
      </c>
      <c r="B793" s="3">
        <v>45890</v>
      </c>
      <c r="C793" s="4" t="s">
        <v>604</v>
      </c>
      <c r="D793" s="4">
        <v>55</v>
      </c>
      <c r="E793" s="4">
        <v>2</v>
      </c>
      <c r="F793" s="4">
        <v>110</v>
      </c>
      <c r="G793" s="4" t="s">
        <v>105</v>
      </c>
      <c r="H793" s="4" t="str">
        <f>TEXT(B793, "MMMM YYYY")</f>
        <v>August 2025</v>
      </c>
      <c r="I793" s="4">
        <f>D793*E793</f>
        <v>110</v>
      </c>
      <c r="J793" s="4">
        <f>E793*30</f>
        <v>60</v>
      </c>
      <c r="K793" s="4" t="b">
        <f>IF(F793=I793,TRUE)</f>
        <v>1</v>
      </c>
    </row>
    <row r="794" spans="1:12" ht="22.5" customHeight="1">
      <c r="A794" s="2">
        <v>45890.580854456013</v>
      </c>
      <c r="B794" s="3">
        <v>45890</v>
      </c>
      <c r="C794" s="4" t="s">
        <v>662</v>
      </c>
      <c r="D794" s="4">
        <v>50</v>
      </c>
      <c r="E794" s="4">
        <v>1</v>
      </c>
      <c r="F794" s="4">
        <v>50</v>
      </c>
      <c r="G794" s="4" t="s">
        <v>105</v>
      </c>
      <c r="H794" s="4" t="str">
        <f>TEXT(B794, "MMMM YYYY")</f>
        <v>August 2025</v>
      </c>
      <c r="I794" s="4">
        <f>D794*E794</f>
        <v>50</v>
      </c>
      <c r="J794" s="4">
        <f>E794*30</f>
        <v>30</v>
      </c>
      <c r="K794" s="4" t="b">
        <f>IF(F794=I794,TRUE)</f>
        <v>1</v>
      </c>
      <c r="L794" s="4">
        <v>10166</v>
      </c>
    </row>
    <row r="795" spans="1:12" ht="22.5" customHeight="1">
      <c r="A795" s="2">
        <v>45890.175126076385</v>
      </c>
      <c r="B795" s="3">
        <v>45889</v>
      </c>
      <c r="C795" s="4" t="s">
        <v>536</v>
      </c>
      <c r="D795" s="4">
        <v>50</v>
      </c>
      <c r="E795" s="4">
        <v>2</v>
      </c>
      <c r="F795" s="4">
        <v>100</v>
      </c>
      <c r="G795" s="4" t="s">
        <v>105</v>
      </c>
      <c r="H795" s="4" t="str">
        <f>TEXT(B795, "MMMM YYYY")</f>
        <v>August 2025</v>
      </c>
      <c r="I795" s="4">
        <f>D795*E795</f>
        <v>100</v>
      </c>
      <c r="J795" s="4">
        <f>E795*30</f>
        <v>60</v>
      </c>
      <c r="K795" s="4" t="b">
        <f>IF(F795=I795,TRUE)</f>
        <v>1</v>
      </c>
    </row>
    <row r="796" spans="1:12" ht="22.5" customHeight="1">
      <c r="A796" s="2">
        <v>45890.174800046298</v>
      </c>
      <c r="B796" s="3">
        <v>45889</v>
      </c>
      <c r="C796" s="4" t="s">
        <v>589</v>
      </c>
      <c r="D796" s="4">
        <v>65</v>
      </c>
      <c r="E796" s="4">
        <v>1</v>
      </c>
      <c r="F796" s="4">
        <v>65</v>
      </c>
      <c r="G796" s="4" t="s">
        <v>105</v>
      </c>
      <c r="H796" s="4" t="str">
        <f>TEXT(B796, "MMMM YYYY")</f>
        <v>August 2025</v>
      </c>
      <c r="I796" s="4">
        <f>D796*E796</f>
        <v>65</v>
      </c>
      <c r="J796" s="4">
        <f>E796*30</f>
        <v>30</v>
      </c>
      <c r="K796" s="4" t="b">
        <f>IF(F796=I796,TRUE)</f>
        <v>1</v>
      </c>
    </row>
    <row r="797" spans="1:12" ht="22.5" customHeight="1">
      <c r="A797" s="2">
        <v>45888.879630856478</v>
      </c>
      <c r="B797" s="3">
        <v>45888</v>
      </c>
      <c r="C797" s="4" t="s">
        <v>513</v>
      </c>
      <c r="D797" s="4">
        <v>65</v>
      </c>
      <c r="E797" s="4">
        <v>2</v>
      </c>
      <c r="F797" s="4">
        <v>130</v>
      </c>
      <c r="G797" s="4" t="s">
        <v>655</v>
      </c>
      <c r="H797" s="4" t="str">
        <f>TEXT(B797, "MMMM YYYY")</f>
        <v>August 2025</v>
      </c>
      <c r="I797" s="4">
        <f>D797*E797</f>
        <v>130</v>
      </c>
      <c r="J797" s="4">
        <f>E797*30</f>
        <v>60</v>
      </c>
      <c r="K797" s="4" t="b">
        <f>IF(F797=I797,TRUE)</f>
        <v>1</v>
      </c>
    </row>
    <row r="798" spans="1:12" ht="22.5" customHeight="1">
      <c r="A798" s="2">
        <v>45888.850777222222</v>
      </c>
      <c r="B798" s="3">
        <v>45888</v>
      </c>
      <c r="C798" s="4" t="s">
        <v>511</v>
      </c>
      <c r="D798" s="4">
        <v>55</v>
      </c>
      <c r="E798" s="4">
        <v>14</v>
      </c>
      <c r="F798" s="4">
        <v>770</v>
      </c>
      <c r="G798" s="4" t="s">
        <v>105</v>
      </c>
      <c r="H798" s="4" t="str">
        <f>TEXT(B798, "MMMM YYYY")</f>
        <v>August 2025</v>
      </c>
      <c r="I798" s="4">
        <f>D798*E798</f>
        <v>770</v>
      </c>
      <c r="J798" s="4">
        <f>E798*30</f>
        <v>420</v>
      </c>
      <c r="K798" s="4" t="b">
        <f>IF(F798=I798,TRUE)</f>
        <v>1</v>
      </c>
    </row>
    <row r="799" spans="1:12" ht="22.5" customHeight="1">
      <c r="A799" s="2">
        <v>45888.849118784725</v>
      </c>
      <c r="B799" s="3">
        <v>45888</v>
      </c>
      <c r="C799" s="4" t="s">
        <v>511</v>
      </c>
      <c r="D799" s="4">
        <v>60</v>
      </c>
      <c r="E799" s="4">
        <v>40</v>
      </c>
      <c r="F799" s="4">
        <v>2400</v>
      </c>
      <c r="G799" s="4" t="s">
        <v>105</v>
      </c>
      <c r="H799" s="4" t="str">
        <f>TEXT(B799, "MMMM YYYY")</f>
        <v>August 2025</v>
      </c>
      <c r="I799" s="4">
        <f>D799*E799</f>
        <v>2400</v>
      </c>
      <c r="J799" s="4">
        <f>E799*30</f>
        <v>1200</v>
      </c>
      <c r="K799" s="4" t="b">
        <f>IF(F799=I799,TRUE)</f>
        <v>1</v>
      </c>
    </row>
    <row r="800" spans="1:12" ht="22.5" customHeight="1">
      <c r="A800" s="2">
        <v>45888.635534027781</v>
      </c>
      <c r="B800" s="3">
        <v>45888</v>
      </c>
      <c r="C800" s="4" t="s">
        <v>588</v>
      </c>
      <c r="D800" s="4">
        <v>65</v>
      </c>
      <c r="E800" s="4">
        <v>1</v>
      </c>
      <c r="F800" s="4">
        <v>65</v>
      </c>
      <c r="G800" s="4" t="s">
        <v>105</v>
      </c>
      <c r="H800" s="4" t="str">
        <f>TEXT(B800, "MMMM YYYY")</f>
        <v>August 2025</v>
      </c>
      <c r="I800" s="4">
        <f>D800*E800</f>
        <v>65</v>
      </c>
      <c r="J800" s="4">
        <f>E800*30</f>
        <v>30</v>
      </c>
      <c r="K800" s="4" t="b">
        <f>IF(F800=I800,TRUE)</f>
        <v>1</v>
      </c>
    </row>
    <row r="801" spans="1:11" ht="22.5" customHeight="1">
      <c r="A801" s="2">
        <v>45888.483115185183</v>
      </c>
      <c r="B801" s="3">
        <v>45888</v>
      </c>
      <c r="C801" s="4" t="s">
        <v>512</v>
      </c>
      <c r="D801" s="4">
        <v>60</v>
      </c>
      <c r="E801" s="4">
        <v>20</v>
      </c>
      <c r="F801" s="4">
        <v>1200</v>
      </c>
      <c r="G801" s="4" t="s">
        <v>105</v>
      </c>
      <c r="H801" s="4" t="str">
        <f>TEXT(B801, "MMMM YYYY")</f>
        <v>August 2025</v>
      </c>
      <c r="I801" s="4">
        <f>D801*E801</f>
        <v>1200</v>
      </c>
      <c r="J801" s="4">
        <f>E801*30</f>
        <v>600</v>
      </c>
      <c r="K801" s="4" t="b">
        <f>IF(F801=I801,TRUE)</f>
        <v>1</v>
      </c>
    </row>
    <row r="802" spans="1:11" ht="22.5" customHeight="1">
      <c r="A802" s="2">
        <v>45888.48197930555</v>
      </c>
      <c r="B802" s="3">
        <v>45888</v>
      </c>
      <c r="C802" s="4" t="s">
        <v>512</v>
      </c>
      <c r="D802" s="4">
        <v>55</v>
      </c>
      <c r="E802" s="4">
        <v>10</v>
      </c>
      <c r="F802" s="4">
        <v>550</v>
      </c>
      <c r="G802" s="4" t="s">
        <v>105</v>
      </c>
      <c r="H802" s="4" t="str">
        <f>TEXT(B802, "MMMM YYYY")</f>
        <v>August 2025</v>
      </c>
      <c r="I802" s="4">
        <f>D802*E802</f>
        <v>550</v>
      </c>
      <c r="J802" s="4">
        <f>E802*30</f>
        <v>300</v>
      </c>
      <c r="K802" s="4" t="b">
        <f>IF(F802=I802,TRUE)</f>
        <v>1</v>
      </c>
    </row>
    <row r="803" spans="1:11" ht="22.5" customHeight="1">
      <c r="A803" s="2">
        <v>45888.41077869213</v>
      </c>
      <c r="B803" s="3">
        <v>45888</v>
      </c>
      <c r="C803" s="4" t="s">
        <v>686</v>
      </c>
      <c r="D803" s="4">
        <v>55</v>
      </c>
      <c r="E803" s="4">
        <v>1</v>
      </c>
      <c r="F803" s="4">
        <v>55</v>
      </c>
      <c r="G803" s="4" t="s">
        <v>105</v>
      </c>
      <c r="H803" s="4" t="str">
        <f>TEXT(B803, "MMMM YYYY")</f>
        <v>August 2025</v>
      </c>
      <c r="I803" s="4">
        <f>D803*E803</f>
        <v>55</v>
      </c>
      <c r="J803" s="4">
        <f>E803*30</f>
        <v>30</v>
      </c>
      <c r="K803" s="4" t="b">
        <f>IF(F803=I803,TRUE)</f>
        <v>1</v>
      </c>
    </row>
    <row r="804" spans="1:11" ht="22.5" customHeight="1">
      <c r="A804" s="2">
        <v>45888.247410555559</v>
      </c>
      <c r="B804" s="3">
        <v>45888</v>
      </c>
      <c r="C804" s="4" t="s">
        <v>510</v>
      </c>
      <c r="D804" s="4">
        <v>53</v>
      </c>
      <c r="E804" s="4">
        <v>20</v>
      </c>
      <c r="F804" s="4">
        <v>1060</v>
      </c>
      <c r="G804" s="4" t="s">
        <v>655</v>
      </c>
      <c r="H804" s="4" t="str">
        <f>TEXT(B804, "MMMM YYYY")</f>
        <v>August 2025</v>
      </c>
      <c r="I804" s="4">
        <f>D804*E804</f>
        <v>1060</v>
      </c>
      <c r="J804" s="4">
        <f>E804*30</f>
        <v>600</v>
      </c>
      <c r="K804" s="4" t="b">
        <f>IF(F804=I804,TRUE)</f>
        <v>1</v>
      </c>
    </row>
    <row r="805" spans="1:11" ht="22.5" customHeight="1">
      <c r="A805" s="2">
        <v>45888.246807986114</v>
      </c>
      <c r="B805" s="3">
        <v>45888</v>
      </c>
      <c r="C805" s="4" t="s">
        <v>510</v>
      </c>
      <c r="D805" s="4">
        <v>50</v>
      </c>
      <c r="E805" s="4">
        <v>10</v>
      </c>
      <c r="F805" s="4">
        <v>500</v>
      </c>
      <c r="G805" s="4" t="s">
        <v>105</v>
      </c>
      <c r="H805" s="4" t="str">
        <f>TEXT(B805, "MMMM YYYY")</f>
        <v>August 2025</v>
      </c>
      <c r="I805" s="4">
        <f>D805*E805</f>
        <v>500</v>
      </c>
      <c r="J805" s="4">
        <f>E805*30</f>
        <v>300</v>
      </c>
      <c r="K805" s="4" t="b">
        <f>IF(F805=I805,TRUE)</f>
        <v>1</v>
      </c>
    </row>
    <row r="806" spans="1:11" ht="22.5" customHeight="1">
      <c r="A806" s="2">
        <v>45887.59173586806</v>
      </c>
      <c r="B806" s="3">
        <v>45887</v>
      </c>
      <c r="C806" s="4" t="s">
        <v>604</v>
      </c>
      <c r="D806" s="4">
        <v>55</v>
      </c>
      <c r="E806" s="4">
        <v>2</v>
      </c>
      <c r="F806" s="4">
        <v>110</v>
      </c>
      <c r="G806" s="4" t="s">
        <v>105</v>
      </c>
      <c r="H806" s="4" t="str">
        <f>TEXT(B806, "MMMM YYYY")</f>
        <v>August 2025</v>
      </c>
      <c r="I806" s="4">
        <f>D806*E806</f>
        <v>110</v>
      </c>
      <c r="J806" s="4">
        <f>E806*30</f>
        <v>60</v>
      </c>
      <c r="K806" s="4" t="b">
        <f>IF(F806=I806,TRUE)</f>
        <v>1</v>
      </c>
    </row>
    <row r="807" spans="1:11" ht="22.5" customHeight="1">
      <c r="A807" s="2">
        <v>45887.590893078705</v>
      </c>
      <c r="B807" s="3">
        <v>45887</v>
      </c>
      <c r="C807" s="4" t="s">
        <v>687</v>
      </c>
      <c r="D807" s="4">
        <v>50</v>
      </c>
      <c r="E807" s="4">
        <v>5</v>
      </c>
      <c r="F807" s="4">
        <v>250</v>
      </c>
      <c r="G807" s="4" t="s">
        <v>105</v>
      </c>
      <c r="H807" s="4" t="str">
        <f>TEXT(B807, "MMMM YYYY")</f>
        <v>August 2025</v>
      </c>
      <c r="I807" s="4">
        <f>D807*E807</f>
        <v>250</v>
      </c>
      <c r="J807" s="4">
        <f>E807*30</f>
        <v>150</v>
      </c>
      <c r="K807" s="4" t="b">
        <f>IF(F807=I807,TRUE)</f>
        <v>1</v>
      </c>
    </row>
    <row r="808" spans="1:11" ht="22.5" customHeight="1">
      <c r="A808" s="2">
        <v>45887.589220798611</v>
      </c>
      <c r="B808" s="3">
        <v>45887</v>
      </c>
      <c r="C808" s="4" t="s">
        <v>598</v>
      </c>
      <c r="D808" s="4">
        <v>60</v>
      </c>
      <c r="E808" s="4">
        <v>2</v>
      </c>
      <c r="F808" s="4">
        <v>120</v>
      </c>
      <c r="G808" s="4" t="s">
        <v>655</v>
      </c>
      <c r="H808" s="4" t="str">
        <f>TEXT(B808, "MMMM YYYY")</f>
        <v>August 2025</v>
      </c>
      <c r="I808" s="4">
        <f>D808*E808</f>
        <v>120</v>
      </c>
      <c r="J808" s="4">
        <f>E808*30</f>
        <v>60</v>
      </c>
      <c r="K808" s="4" t="b">
        <f>IF(F808=I808,TRUE)</f>
        <v>1</v>
      </c>
    </row>
    <row r="809" spans="1:11" ht="22.5" customHeight="1">
      <c r="A809" s="2">
        <v>45887.35162184028</v>
      </c>
      <c r="B809" s="3">
        <v>45887</v>
      </c>
      <c r="C809" s="4" t="s">
        <v>571</v>
      </c>
      <c r="D809" s="4">
        <v>45</v>
      </c>
      <c r="E809" s="4">
        <v>6</v>
      </c>
      <c r="F809" s="4">
        <v>270</v>
      </c>
      <c r="G809" s="4" t="s">
        <v>655</v>
      </c>
      <c r="H809" s="4" t="str">
        <f>TEXT(B809, "MMMM YYYY")</f>
        <v>August 2025</v>
      </c>
      <c r="I809" s="4">
        <f>D809*E809</f>
        <v>270</v>
      </c>
      <c r="J809" s="4">
        <f>E809*30</f>
        <v>180</v>
      </c>
      <c r="K809" s="4" t="b">
        <f>IF(F809=I809,TRUE)</f>
        <v>1</v>
      </c>
    </row>
    <row r="810" spans="1:11" ht="22.5" customHeight="1">
      <c r="A810" s="2">
        <v>45887.350966678241</v>
      </c>
      <c r="B810" s="3">
        <v>45886</v>
      </c>
      <c r="C810" s="4" t="s">
        <v>689</v>
      </c>
      <c r="D810" s="4">
        <v>65</v>
      </c>
      <c r="E810" s="4">
        <v>3</v>
      </c>
      <c r="F810" s="4">
        <v>195</v>
      </c>
      <c r="G810" s="4" t="s">
        <v>105</v>
      </c>
      <c r="H810" s="4" t="str">
        <f>TEXT(B810, "MMMM YYYY")</f>
        <v>August 2025</v>
      </c>
      <c r="I810" s="4">
        <f>D810*E810</f>
        <v>195</v>
      </c>
      <c r="J810" s="4">
        <f>E810*30</f>
        <v>90</v>
      </c>
      <c r="K810" s="4" t="b">
        <f>IF(F810=I810,TRUE)</f>
        <v>1</v>
      </c>
    </row>
    <row r="811" spans="1:11" ht="22.5" customHeight="1">
      <c r="A811" s="2">
        <v>45887.168268958332</v>
      </c>
      <c r="B811" s="3">
        <v>45886</v>
      </c>
      <c r="C811" s="4" t="s">
        <v>521</v>
      </c>
      <c r="D811" s="4">
        <v>53</v>
      </c>
      <c r="E811" s="4">
        <v>10</v>
      </c>
      <c r="F811" s="4">
        <v>530</v>
      </c>
      <c r="G811" s="4" t="s">
        <v>105</v>
      </c>
      <c r="H811" s="4" t="str">
        <f>TEXT(B811, "MMMM YYYY")</f>
        <v>August 2025</v>
      </c>
      <c r="I811" s="4">
        <f>D811*E811</f>
        <v>530</v>
      </c>
      <c r="J811" s="4">
        <f>E811*30</f>
        <v>300</v>
      </c>
      <c r="K811" s="4" t="b">
        <f>IF(F811=I811,TRUE)</f>
        <v>1</v>
      </c>
    </row>
    <row r="812" spans="1:11" ht="22.5" customHeight="1">
      <c r="A812" s="2">
        <v>45887.167883865739</v>
      </c>
      <c r="B812" s="3">
        <v>45886</v>
      </c>
      <c r="C812" s="4" t="s">
        <v>526</v>
      </c>
      <c r="D812" s="4">
        <v>55</v>
      </c>
      <c r="E812" s="4">
        <v>8</v>
      </c>
      <c r="F812" s="4">
        <v>440</v>
      </c>
      <c r="G812" s="4" t="s">
        <v>655</v>
      </c>
      <c r="H812" s="4" t="str">
        <f>TEXT(B812, "MMMM YYYY")</f>
        <v>August 2025</v>
      </c>
      <c r="I812" s="4">
        <f>D812*E812</f>
        <v>440</v>
      </c>
      <c r="J812" s="4">
        <f>E812*30</f>
        <v>240</v>
      </c>
      <c r="K812" s="4" t="b">
        <f>IF(F812=I812,TRUE)</f>
        <v>1</v>
      </c>
    </row>
    <row r="813" spans="1:11" ht="22.5" customHeight="1">
      <c r="A813" s="2">
        <v>45886.698098726847</v>
      </c>
      <c r="B813" s="3">
        <v>45886</v>
      </c>
      <c r="C813" s="4" t="s">
        <v>513</v>
      </c>
      <c r="D813" s="4">
        <v>60</v>
      </c>
      <c r="E813" s="4">
        <v>8</v>
      </c>
      <c r="F813" s="4">
        <v>480</v>
      </c>
      <c r="G813" s="4" t="s">
        <v>105</v>
      </c>
      <c r="H813" s="4" t="str">
        <f>TEXT(B813, "MMMM YYYY")</f>
        <v>August 2025</v>
      </c>
      <c r="I813" s="4">
        <f>D813*E813</f>
        <v>480</v>
      </c>
      <c r="J813" s="4">
        <f>E813*30</f>
        <v>240</v>
      </c>
      <c r="K813" s="4" t="b">
        <f>IF(F813=I813,TRUE)</f>
        <v>1</v>
      </c>
    </row>
    <row r="814" spans="1:11" ht="22.5" customHeight="1">
      <c r="A814" s="2">
        <v>45886.6978284375</v>
      </c>
      <c r="B814" s="3">
        <v>45886</v>
      </c>
      <c r="C814" s="4" t="s">
        <v>701</v>
      </c>
      <c r="D814" s="4">
        <v>65</v>
      </c>
      <c r="E814" s="4">
        <v>1</v>
      </c>
      <c r="F814" s="4">
        <v>65</v>
      </c>
      <c r="G814" s="4" t="s">
        <v>105</v>
      </c>
      <c r="H814" s="4" t="str">
        <f>TEXT(B814, "MMMM YYYY")</f>
        <v>August 2025</v>
      </c>
      <c r="I814" s="4">
        <f>D814*E814</f>
        <v>65</v>
      </c>
      <c r="J814" s="4">
        <f>E814*30</f>
        <v>30</v>
      </c>
      <c r="K814" s="4" t="b">
        <f>IF(F814=I814,TRUE)</f>
        <v>1</v>
      </c>
    </row>
    <row r="815" spans="1:11" ht="22.5" customHeight="1">
      <c r="A815" s="2">
        <v>45886.586936018517</v>
      </c>
      <c r="B815" s="3">
        <v>45886</v>
      </c>
      <c r="C815" s="4" t="s">
        <v>581</v>
      </c>
      <c r="D815" s="4">
        <v>65</v>
      </c>
      <c r="E815" s="4">
        <v>1</v>
      </c>
      <c r="F815" s="4">
        <v>65</v>
      </c>
      <c r="G815" s="4" t="s">
        <v>105</v>
      </c>
      <c r="H815" s="4" t="str">
        <f>TEXT(B815, "MMMM YYYY")</f>
        <v>August 2025</v>
      </c>
      <c r="I815" s="4">
        <f>D815*E815</f>
        <v>65</v>
      </c>
      <c r="J815" s="4">
        <f>E815*30</f>
        <v>30</v>
      </c>
      <c r="K815" s="4" t="b">
        <f>IF(F815=I815,TRUE)</f>
        <v>1</v>
      </c>
    </row>
    <row r="816" spans="1:11" ht="22.5" customHeight="1">
      <c r="A816" s="2">
        <v>45886.586608807869</v>
      </c>
      <c r="B816" s="3">
        <v>45886</v>
      </c>
      <c r="C816" s="4" t="s">
        <v>527</v>
      </c>
      <c r="D816" s="4">
        <v>65</v>
      </c>
      <c r="E816" s="4">
        <v>3</v>
      </c>
      <c r="F816" s="4">
        <v>195</v>
      </c>
      <c r="G816" s="4" t="s">
        <v>105</v>
      </c>
      <c r="H816" s="4" t="str">
        <f>TEXT(B816, "MMMM YYYY")</f>
        <v>August 2025</v>
      </c>
      <c r="I816" s="4">
        <f>D816*E816</f>
        <v>195</v>
      </c>
      <c r="J816" s="4">
        <f>E816*30</f>
        <v>90</v>
      </c>
      <c r="K816" s="4" t="b">
        <f>IF(F816=I816,TRUE)</f>
        <v>1</v>
      </c>
    </row>
    <row r="817" spans="1:12" ht="22.5" customHeight="1">
      <c r="A817" s="2">
        <v>45886.586291388885</v>
      </c>
      <c r="B817" s="3">
        <v>45886</v>
      </c>
      <c r="C817" s="4" t="s">
        <v>527</v>
      </c>
      <c r="D817" s="4">
        <v>60</v>
      </c>
      <c r="E817" s="4">
        <v>10</v>
      </c>
      <c r="F817" s="4">
        <v>600</v>
      </c>
      <c r="G817" s="4" t="s">
        <v>105</v>
      </c>
      <c r="H817" s="4" t="str">
        <f>TEXT(B817, "MMMM YYYY")</f>
        <v>August 2025</v>
      </c>
      <c r="I817" s="4">
        <f>D817*E817</f>
        <v>600</v>
      </c>
      <c r="J817" s="4">
        <f>E817*30</f>
        <v>300</v>
      </c>
      <c r="K817" s="4" t="b">
        <f>IF(F817=I817,TRUE)</f>
        <v>1</v>
      </c>
    </row>
    <row r="818" spans="1:12" ht="22.5" customHeight="1">
      <c r="A818" s="2">
        <v>45886.585868159724</v>
      </c>
      <c r="B818" s="3">
        <v>45886</v>
      </c>
      <c r="C818" s="4" t="s">
        <v>514</v>
      </c>
      <c r="D818" s="4">
        <v>65</v>
      </c>
      <c r="E818" s="4">
        <v>2</v>
      </c>
      <c r="F818" s="4">
        <v>130</v>
      </c>
      <c r="G818" s="4" t="s">
        <v>105</v>
      </c>
      <c r="H818" s="4" t="str">
        <f>TEXT(B818, "MMMM YYYY")</f>
        <v>August 2025</v>
      </c>
      <c r="I818" s="4">
        <f>D818*E818</f>
        <v>130</v>
      </c>
      <c r="J818" s="4">
        <f>E818*30</f>
        <v>60</v>
      </c>
      <c r="K818" s="4" t="b">
        <f>IF(F818=I818,TRUE)</f>
        <v>1</v>
      </c>
    </row>
    <row r="819" spans="1:12" ht="22.5" customHeight="1">
      <c r="A819" s="2">
        <v>45886.58540747685</v>
      </c>
      <c r="B819" s="3">
        <v>45886</v>
      </c>
      <c r="C819" s="4" t="s">
        <v>690</v>
      </c>
      <c r="D819" s="4">
        <v>65</v>
      </c>
      <c r="E819" s="4">
        <v>4</v>
      </c>
      <c r="F819" s="4">
        <v>260</v>
      </c>
      <c r="G819" s="4" t="s">
        <v>105</v>
      </c>
      <c r="H819" s="4" t="str">
        <f>TEXT(B819, "MMMM YYYY")</f>
        <v>August 2025</v>
      </c>
      <c r="I819" s="4">
        <f>D819*E819</f>
        <v>260</v>
      </c>
      <c r="J819" s="4">
        <f>E819*30</f>
        <v>120</v>
      </c>
      <c r="K819" s="4" t="b">
        <f>IF(F819=I819,TRUE)</f>
        <v>1</v>
      </c>
    </row>
    <row r="820" spans="1:12" ht="22.5" customHeight="1">
      <c r="A820" s="2">
        <v>45886.584991701384</v>
      </c>
      <c r="B820" s="3">
        <v>45886</v>
      </c>
      <c r="C820" s="4" t="s">
        <v>691</v>
      </c>
      <c r="D820" s="4">
        <v>50</v>
      </c>
      <c r="E820" s="4">
        <v>5</v>
      </c>
      <c r="F820" s="4">
        <v>250</v>
      </c>
      <c r="G820" s="4" t="s">
        <v>655</v>
      </c>
      <c r="H820" s="4" t="str">
        <f>TEXT(B820, "MMMM YYYY")</f>
        <v>August 2025</v>
      </c>
      <c r="I820" s="4">
        <f>D820*E820</f>
        <v>250</v>
      </c>
      <c r="J820" s="4">
        <f>E820*30</f>
        <v>150</v>
      </c>
      <c r="K820" s="4" t="b">
        <f>IF(F820=I820,TRUE)</f>
        <v>1</v>
      </c>
    </row>
    <row r="821" spans="1:12" ht="22.5" customHeight="1">
      <c r="A821" s="2">
        <v>45886.584558356481</v>
      </c>
      <c r="B821" s="3">
        <v>45886</v>
      </c>
      <c r="C821" s="4" t="s">
        <v>49</v>
      </c>
      <c r="D821" s="4">
        <v>65</v>
      </c>
      <c r="E821" s="4">
        <v>2</v>
      </c>
      <c r="F821" s="4">
        <v>130</v>
      </c>
      <c r="G821" s="4" t="s">
        <v>105</v>
      </c>
      <c r="H821" s="4" t="str">
        <f>TEXT(B821, "MMMM YYYY")</f>
        <v>August 2025</v>
      </c>
      <c r="I821" s="4">
        <f>D821*E821</f>
        <v>130</v>
      </c>
      <c r="J821" s="4">
        <f>E821*30</f>
        <v>60</v>
      </c>
      <c r="K821" s="4" t="b">
        <f>IF(F821=I821,TRUE)</f>
        <v>1</v>
      </c>
    </row>
    <row r="822" spans="1:12" ht="22.5" customHeight="1">
      <c r="A822" s="2">
        <v>45886.584250046297</v>
      </c>
      <c r="B822" s="3">
        <v>45886</v>
      </c>
      <c r="C822" s="4" t="s">
        <v>643</v>
      </c>
      <c r="D822" s="4">
        <v>65</v>
      </c>
      <c r="E822" s="4">
        <v>1</v>
      </c>
      <c r="F822" s="4">
        <v>65</v>
      </c>
      <c r="G822" s="4" t="s">
        <v>105</v>
      </c>
      <c r="H822" s="4" t="str">
        <f>TEXT(B822, "MMMM YYYY")</f>
        <v>August 2025</v>
      </c>
      <c r="I822" s="4">
        <f>D822*E822</f>
        <v>65</v>
      </c>
      <c r="J822" s="4">
        <f>E822*30</f>
        <v>30</v>
      </c>
      <c r="K822" s="4" t="b">
        <f>IF(F822=I822,TRUE)</f>
        <v>1</v>
      </c>
    </row>
    <row r="823" spans="1:12" ht="22.5" customHeight="1">
      <c r="A823" s="2">
        <v>45886.583924537037</v>
      </c>
      <c r="B823" s="3">
        <v>45886</v>
      </c>
      <c r="C823" s="4" t="s">
        <v>692</v>
      </c>
      <c r="D823" s="4">
        <v>60</v>
      </c>
      <c r="E823" s="4">
        <v>2</v>
      </c>
      <c r="F823" s="4">
        <v>120</v>
      </c>
      <c r="G823" s="4" t="s">
        <v>105</v>
      </c>
      <c r="H823" s="4" t="str">
        <f>TEXT(B823, "MMMM YYYY")</f>
        <v>August 2025</v>
      </c>
      <c r="I823" s="4">
        <f>D823*E823</f>
        <v>120</v>
      </c>
      <c r="J823" s="4">
        <f>E823*30</f>
        <v>60</v>
      </c>
      <c r="K823" s="4" t="b">
        <f>IF(F823=I823,TRUE)</f>
        <v>1</v>
      </c>
    </row>
    <row r="824" spans="1:12" ht="22.5" customHeight="1">
      <c r="A824" s="2">
        <v>45885.791980717593</v>
      </c>
      <c r="B824" s="3">
        <v>45885</v>
      </c>
      <c r="C824" s="4" t="s">
        <v>623</v>
      </c>
      <c r="D824" s="4">
        <v>60</v>
      </c>
      <c r="E824" s="4">
        <v>1</v>
      </c>
      <c r="F824" s="4">
        <v>60</v>
      </c>
      <c r="G824" s="4" t="s">
        <v>655</v>
      </c>
      <c r="H824" s="4" t="str">
        <f>TEXT(B824, "MMMM YYYY")</f>
        <v>August 2025</v>
      </c>
      <c r="I824" s="4">
        <f>D824*E824</f>
        <v>60</v>
      </c>
      <c r="J824" s="4">
        <f>E824*30</f>
        <v>30</v>
      </c>
      <c r="K824" s="4" t="b">
        <f>IF(F824=I824,TRUE)</f>
        <v>1</v>
      </c>
    </row>
    <row r="825" spans="1:12" ht="22.5" customHeight="1">
      <c r="A825" s="2">
        <v>45885.791372476851</v>
      </c>
      <c r="B825" s="3">
        <v>45885</v>
      </c>
      <c r="C825" s="4" t="s">
        <v>693</v>
      </c>
      <c r="D825" s="4">
        <v>55</v>
      </c>
      <c r="E825" s="4">
        <v>2</v>
      </c>
      <c r="F825" s="4">
        <v>110</v>
      </c>
      <c r="G825" s="4" t="s">
        <v>105</v>
      </c>
      <c r="H825" s="4" t="str">
        <f>TEXT(B825, "MMMM YYYY")</f>
        <v>August 2025</v>
      </c>
      <c r="I825" s="4">
        <f>D825*E825</f>
        <v>110</v>
      </c>
      <c r="J825" s="4">
        <f>E825*30</f>
        <v>60</v>
      </c>
      <c r="K825" s="4" t="b">
        <f>IF(F825=I825,TRUE)</f>
        <v>1</v>
      </c>
    </row>
    <row r="826" spans="1:12" ht="22.5" customHeight="1">
      <c r="A826" s="2">
        <v>45885.790753611116</v>
      </c>
      <c r="B826" s="3">
        <v>45885</v>
      </c>
      <c r="C826" s="4" t="s">
        <v>652</v>
      </c>
      <c r="D826" s="4">
        <v>45</v>
      </c>
      <c r="E826" s="4">
        <v>20</v>
      </c>
      <c r="F826" s="4">
        <v>900</v>
      </c>
      <c r="G826" s="4" t="s">
        <v>655</v>
      </c>
      <c r="H826" s="4" t="str">
        <f>TEXT(B826, "MMMM YYYY")</f>
        <v>August 2025</v>
      </c>
      <c r="I826" s="4">
        <f>D826*E826</f>
        <v>900</v>
      </c>
      <c r="J826" s="4">
        <f>E826*30</f>
        <v>600</v>
      </c>
      <c r="K826" s="4" t="b">
        <f>IF(F826=I826,TRUE)</f>
        <v>1</v>
      </c>
    </row>
    <row r="827" spans="1:12" ht="22.5" customHeight="1">
      <c r="A827" s="2">
        <v>45884.941550763891</v>
      </c>
      <c r="B827" s="3">
        <v>45884</v>
      </c>
      <c r="C827" s="4" t="s">
        <v>694</v>
      </c>
      <c r="D827" s="4">
        <v>50</v>
      </c>
      <c r="E827" s="4">
        <v>2</v>
      </c>
      <c r="F827" s="4">
        <v>100</v>
      </c>
      <c r="G827" s="4" t="s">
        <v>105</v>
      </c>
      <c r="H827" s="4" t="str">
        <f>TEXT(B827, "MMMM YYYY")</f>
        <v>August 2025</v>
      </c>
      <c r="I827" s="4">
        <f>D827*E827</f>
        <v>100</v>
      </c>
      <c r="J827" s="4">
        <f>E827*30</f>
        <v>60</v>
      </c>
      <c r="K827" s="4" t="b">
        <f>IF(F827=I827,TRUE)</f>
        <v>1</v>
      </c>
    </row>
    <row r="828" spans="1:12" ht="22.5" customHeight="1">
      <c r="A828" s="2">
        <v>45884.941313229167</v>
      </c>
      <c r="B828" s="3">
        <v>45884</v>
      </c>
      <c r="C828" s="4" t="s">
        <v>89</v>
      </c>
      <c r="D828" s="4">
        <v>60</v>
      </c>
      <c r="E828" s="4">
        <v>1</v>
      </c>
      <c r="F828" s="4">
        <v>60</v>
      </c>
      <c r="G828" s="4" t="s">
        <v>105</v>
      </c>
      <c r="H828" s="4" t="str">
        <f>TEXT(B828, "MMMM YYYY")</f>
        <v>August 2025</v>
      </c>
      <c r="I828" s="4">
        <f>D828*E828</f>
        <v>60</v>
      </c>
      <c r="J828" s="4">
        <f>E828*30</f>
        <v>30</v>
      </c>
      <c r="K828" s="4" t="b">
        <f>IF(F828=I828,TRUE)</f>
        <v>1</v>
      </c>
    </row>
    <row r="829" spans="1:12" ht="22.5" customHeight="1">
      <c r="A829" s="2">
        <v>45883.251205671295</v>
      </c>
      <c r="B829" s="3">
        <v>45883</v>
      </c>
      <c r="C829" s="4" t="s">
        <v>598</v>
      </c>
      <c r="D829" s="4">
        <v>60</v>
      </c>
      <c r="E829" s="4">
        <v>2</v>
      </c>
      <c r="F829" s="4">
        <v>120</v>
      </c>
      <c r="G829" s="4" t="s">
        <v>105</v>
      </c>
      <c r="H829" s="4" t="str">
        <f>TEXT(B829, "MMMM YYYY")</f>
        <v>August 2025</v>
      </c>
      <c r="I829" s="4">
        <f>D829*E829</f>
        <v>120</v>
      </c>
      <c r="J829" s="4">
        <f>E829*30</f>
        <v>60</v>
      </c>
      <c r="K829" s="4" t="b">
        <f>IF(F829=I829,TRUE)</f>
        <v>1</v>
      </c>
      <c r="L829" s="4">
        <v>3040</v>
      </c>
    </row>
    <row r="830" spans="1:12" ht="22.5" customHeight="1">
      <c r="A830" s="2">
        <v>45882.605061435184</v>
      </c>
      <c r="B830" s="3">
        <v>45882</v>
      </c>
      <c r="C830" s="4" t="s">
        <v>641</v>
      </c>
      <c r="D830" s="4">
        <v>60</v>
      </c>
      <c r="E830" s="4">
        <v>1</v>
      </c>
      <c r="F830" s="4">
        <v>60</v>
      </c>
      <c r="G830" s="4" t="s">
        <v>655</v>
      </c>
      <c r="H830" s="4" t="str">
        <f>TEXT(B830, "MMMM YYYY")</f>
        <v>August 2025</v>
      </c>
      <c r="I830" s="4">
        <f>D830*E830</f>
        <v>60</v>
      </c>
      <c r="J830" s="4">
        <f>E830*30</f>
        <v>30</v>
      </c>
      <c r="K830" s="4" t="b">
        <f>IF(F830=I830,TRUE)</f>
        <v>1</v>
      </c>
    </row>
    <row r="831" spans="1:12" ht="22.5" customHeight="1">
      <c r="A831" s="2">
        <v>45882.604482951385</v>
      </c>
      <c r="B831" s="3">
        <v>45882</v>
      </c>
      <c r="C831" s="4" t="s">
        <v>507</v>
      </c>
      <c r="D831" s="4">
        <v>60</v>
      </c>
      <c r="E831" s="4">
        <v>2</v>
      </c>
      <c r="F831" s="4">
        <v>120</v>
      </c>
      <c r="G831" s="4" t="s">
        <v>105</v>
      </c>
      <c r="H831" s="4" t="str">
        <f>TEXT(B831, "MMMM YYYY")</f>
        <v>August 2025</v>
      </c>
      <c r="I831" s="4">
        <f>D831*E831</f>
        <v>120</v>
      </c>
      <c r="J831" s="4">
        <f>E831*30</f>
        <v>60</v>
      </c>
      <c r="K831" s="4" t="b">
        <f>IF(F831=I831,TRUE)</f>
        <v>1</v>
      </c>
    </row>
    <row r="832" spans="1:12" ht="22.5" customHeight="1">
      <c r="A832" s="2">
        <v>45882.60357605324</v>
      </c>
      <c r="B832" s="3">
        <v>45882</v>
      </c>
      <c r="C832" s="4" t="s">
        <v>507</v>
      </c>
      <c r="D832" s="4">
        <v>55</v>
      </c>
      <c r="E832" s="4">
        <v>5</v>
      </c>
      <c r="F832" s="4">
        <v>275</v>
      </c>
      <c r="G832" s="4" t="s">
        <v>105</v>
      </c>
      <c r="H832" s="4" t="str">
        <f>TEXT(B832, "MMMM YYYY")</f>
        <v>August 2025</v>
      </c>
      <c r="I832" s="4">
        <f>D832*E832</f>
        <v>275</v>
      </c>
      <c r="J832" s="4">
        <f>E832*30</f>
        <v>150</v>
      </c>
      <c r="K832" s="4" t="b">
        <f>IF(F832=I832,TRUE)</f>
        <v>1</v>
      </c>
    </row>
    <row r="833" spans="1:12" ht="22.5" customHeight="1">
      <c r="A833" s="2">
        <v>45882.529699444443</v>
      </c>
      <c r="B833" s="3">
        <v>45882</v>
      </c>
      <c r="C833" s="4" t="s">
        <v>661</v>
      </c>
      <c r="D833" s="4">
        <v>60</v>
      </c>
      <c r="E833" s="4">
        <v>5</v>
      </c>
      <c r="F833" s="4">
        <v>300</v>
      </c>
      <c r="G833" s="4" t="s">
        <v>105</v>
      </c>
      <c r="H833" s="4" t="str">
        <f>TEXT(B833, "MMMM YYYY")</f>
        <v>August 2025</v>
      </c>
      <c r="I833" s="4">
        <f>D833*E833</f>
        <v>300</v>
      </c>
      <c r="J833" s="4">
        <f>E833*30</f>
        <v>150</v>
      </c>
      <c r="K833" s="4" t="b">
        <f>IF(F833=I833,TRUE)</f>
        <v>1</v>
      </c>
    </row>
    <row r="834" spans="1:12" ht="22.5" customHeight="1">
      <c r="A834" s="2">
        <v>45882.529100636573</v>
      </c>
      <c r="B834" s="3">
        <v>45882</v>
      </c>
      <c r="C834" s="4" t="s">
        <v>601</v>
      </c>
      <c r="D834" s="4">
        <v>50</v>
      </c>
      <c r="E834" s="4">
        <v>1</v>
      </c>
      <c r="F834" s="4">
        <v>50</v>
      </c>
      <c r="G834" s="4" t="s">
        <v>655</v>
      </c>
      <c r="H834" s="4" t="str">
        <f>TEXT(B834, "MMMM YYYY")</f>
        <v>August 2025</v>
      </c>
      <c r="I834" s="4">
        <f>D834*E834</f>
        <v>50</v>
      </c>
      <c r="J834" s="4">
        <f>E834*30</f>
        <v>30</v>
      </c>
      <c r="K834" s="4" t="b">
        <f>IF(F834=I834,TRUE)</f>
        <v>1</v>
      </c>
    </row>
    <row r="835" spans="1:12" ht="22.5" customHeight="1">
      <c r="A835" s="2">
        <v>45882.528856736113</v>
      </c>
      <c r="B835" s="3">
        <v>45882</v>
      </c>
      <c r="C835" s="4" t="s">
        <v>623</v>
      </c>
      <c r="D835" s="4">
        <v>50</v>
      </c>
      <c r="E835" s="4">
        <v>2</v>
      </c>
      <c r="F835" s="4">
        <v>100</v>
      </c>
      <c r="G835" s="4" t="s">
        <v>105</v>
      </c>
      <c r="H835" s="4" t="str">
        <f>TEXT(B835, "MMMM YYYY")</f>
        <v>August 2025</v>
      </c>
      <c r="I835" s="4">
        <f>D835*E835</f>
        <v>100</v>
      </c>
      <c r="J835" s="4">
        <f>E835*30</f>
        <v>60</v>
      </c>
      <c r="K835" s="4" t="b">
        <f>IF(F835=I835,TRUE)</f>
        <v>1</v>
      </c>
    </row>
    <row r="836" spans="1:12" ht="22.5" customHeight="1">
      <c r="A836" s="2">
        <v>45882.112254675929</v>
      </c>
      <c r="B836" s="3">
        <v>45881</v>
      </c>
      <c r="C836" s="4" t="s">
        <v>527</v>
      </c>
      <c r="D836" s="4">
        <v>60</v>
      </c>
      <c r="E836" s="4">
        <v>7</v>
      </c>
      <c r="F836" s="4">
        <v>420</v>
      </c>
      <c r="G836" s="4" t="s">
        <v>655</v>
      </c>
      <c r="H836" s="4" t="str">
        <f>TEXT(B836, "MMMM YYYY")</f>
        <v>August 2025</v>
      </c>
      <c r="I836" s="4">
        <f>D836*E836</f>
        <v>420</v>
      </c>
      <c r="J836" s="4">
        <f>E836*30</f>
        <v>210</v>
      </c>
      <c r="K836" s="4" t="b">
        <f>IF(F836=I836,TRUE)</f>
        <v>1</v>
      </c>
    </row>
    <row r="837" spans="1:12" ht="22.5" customHeight="1">
      <c r="A837" s="2">
        <v>45882.086154594908</v>
      </c>
      <c r="B837" s="3">
        <v>45881</v>
      </c>
      <c r="C837" s="4" t="s">
        <v>502</v>
      </c>
      <c r="D837" s="4">
        <v>65</v>
      </c>
      <c r="E837" s="4">
        <v>2</v>
      </c>
      <c r="F837" s="4">
        <v>130</v>
      </c>
      <c r="G837" s="4" t="s">
        <v>105</v>
      </c>
      <c r="H837" s="4" t="str">
        <f>TEXT(B837, "MMMM YYYY")</f>
        <v>August 2025</v>
      </c>
      <c r="I837" s="4">
        <f>D837*E837</f>
        <v>130</v>
      </c>
      <c r="J837" s="4">
        <f>E837*30</f>
        <v>60</v>
      </c>
      <c r="K837" s="4" t="b">
        <f>IF(F837=I837,TRUE)</f>
        <v>1</v>
      </c>
    </row>
    <row r="838" spans="1:12" ht="22.5" customHeight="1">
      <c r="A838" s="2">
        <v>45882.085911898146</v>
      </c>
      <c r="B838" s="3">
        <v>45881</v>
      </c>
      <c r="C838" s="4" t="s">
        <v>502</v>
      </c>
      <c r="D838" s="4">
        <v>60</v>
      </c>
      <c r="E838" s="4">
        <v>2</v>
      </c>
      <c r="F838" s="4">
        <v>120</v>
      </c>
      <c r="G838" s="4" t="s">
        <v>105</v>
      </c>
      <c r="H838" s="4" t="str">
        <f>TEXT(B838, "MMMM YYYY")</f>
        <v>August 2025</v>
      </c>
      <c r="I838" s="4">
        <f>D838*E838</f>
        <v>120</v>
      </c>
      <c r="J838" s="4">
        <f>E838*30</f>
        <v>60</v>
      </c>
      <c r="K838" s="4" t="b">
        <f>IF(F838=I838,TRUE)</f>
        <v>1</v>
      </c>
    </row>
    <row r="839" spans="1:12" ht="22.5" customHeight="1">
      <c r="A839" s="2">
        <v>45881.589528009259</v>
      </c>
      <c r="B839" s="3">
        <v>45881</v>
      </c>
      <c r="C839" s="4" t="s">
        <v>695</v>
      </c>
      <c r="D839" s="4">
        <v>65</v>
      </c>
      <c r="E839" s="4">
        <v>1</v>
      </c>
      <c r="F839" s="4">
        <v>65</v>
      </c>
      <c r="G839" s="4" t="s">
        <v>105</v>
      </c>
      <c r="H839" s="4" t="str">
        <f>TEXT(B839, "MMMM YYYY")</f>
        <v>August 2025</v>
      </c>
      <c r="I839" s="4">
        <f>D839*E839</f>
        <v>65</v>
      </c>
      <c r="J839" s="4">
        <f>E839*30</f>
        <v>30</v>
      </c>
      <c r="K839" s="4" t="b">
        <f>IF(F839=I839,TRUE)</f>
        <v>1</v>
      </c>
    </row>
    <row r="840" spans="1:12" ht="22.5" customHeight="1">
      <c r="A840" s="2">
        <v>45881.572816273147</v>
      </c>
      <c r="B840" s="3">
        <v>45881</v>
      </c>
      <c r="C840" s="4" t="s">
        <v>137</v>
      </c>
      <c r="D840" s="4">
        <v>60</v>
      </c>
      <c r="E840" s="4">
        <v>1</v>
      </c>
      <c r="F840" s="4">
        <v>60</v>
      </c>
      <c r="G840" s="4" t="s">
        <v>105</v>
      </c>
      <c r="H840" s="4" t="str">
        <f>TEXT(B840, "MMMM YYYY")</f>
        <v>August 2025</v>
      </c>
      <c r="I840" s="4">
        <f>D840*E840</f>
        <v>60</v>
      </c>
      <c r="J840" s="4">
        <f>E840*30</f>
        <v>30</v>
      </c>
      <c r="K840" s="4" t="b">
        <f>IF(F840=I840,TRUE)</f>
        <v>1</v>
      </c>
    </row>
    <row r="841" spans="1:12" ht="22.5" customHeight="1">
      <c r="A841" s="2">
        <v>45881.531042199073</v>
      </c>
      <c r="B841" s="3">
        <v>45881</v>
      </c>
      <c r="C841" s="4" t="s">
        <v>593</v>
      </c>
      <c r="D841" s="4">
        <v>60</v>
      </c>
      <c r="E841" s="4">
        <v>1</v>
      </c>
      <c r="F841" s="4">
        <v>60</v>
      </c>
      <c r="G841" s="4" t="s">
        <v>105</v>
      </c>
      <c r="H841" s="4" t="str">
        <f>TEXT(B841, "MMMM YYYY")</f>
        <v>August 2025</v>
      </c>
      <c r="I841" s="4">
        <f>D841*E841</f>
        <v>60</v>
      </c>
      <c r="J841" s="4">
        <f>E841*30</f>
        <v>30</v>
      </c>
      <c r="K841" s="4" t="b">
        <f>IF(F841=I841,TRUE)</f>
        <v>1</v>
      </c>
    </row>
    <row r="842" spans="1:12" ht="22.5" customHeight="1">
      <c r="A842" s="2">
        <v>45881.53022576389</v>
      </c>
      <c r="B842" s="3">
        <v>45881</v>
      </c>
      <c r="C842" s="4" t="s">
        <v>137</v>
      </c>
      <c r="D842" s="4">
        <v>60</v>
      </c>
      <c r="E842" s="4">
        <v>1</v>
      </c>
      <c r="F842" s="4">
        <v>60</v>
      </c>
      <c r="G842" s="4" t="s">
        <v>105</v>
      </c>
      <c r="H842" s="4" t="str">
        <f>TEXT(B842, "MMMM YYYY")</f>
        <v>August 2025</v>
      </c>
      <c r="I842" s="4">
        <f>D842*E842</f>
        <v>60</v>
      </c>
      <c r="J842" s="4">
        <f>E842*30</f>
        <v>30</v>
      </c>
      <c r="K842" s="4" t="b">
        <f>IF(F842=I842,TRUE)</f>
        <v>1</v>
      </c>
    </row>
    <row r="843" spans="1:12" ht="22.5" customHeight="1">
      <c r="A843" s="2">
        <v>45881.529936747684</v>
      </c>
      <c r="B843" s="3">
        <v>45881</v>
      </c>
      <c r="C843" s="4" t="s">
        <v>511</v>
      </c>
      <c r="D843" s="4">
        <v>60</v>
      </c>
      <c r="E843" s="4">
        <v>25</v>
      </c>
      <c r="F843" s="16">
        <v>1500</v>
      </c>
      <c r="G843" s="4" t="s">
        <v>655</v>
      </c>
      <c r="H843" s="4" t="str">
        <f>TEXT(B843, "MMMM YYYY")</f>
        <v>August 2025</v>
      </c>
      <c r="I843" s="4">
        <f>D843*E843</f>
        <v>1500</v>
      </c>
      <c r="J843" s="4">
        <f>E843*30</f>
        <v>750</v>
      </c>
      <c r="K843" s="4" t="b">
        <f>IF(F843=I843,TRUE)</f>
        <v>1</v>
      </c>
    </row>
    <row r="844" spans="1:12" ht="22.5" customHeight="1">
      <c r="A844" s="2">
        <v>45881.524935833339</v>
      </c>
      <c r="B844" s="3">
        <v>45881</v>
      </c>
      <c r="C844" s="4" t="s">
        <v>511</v>
      </c>
      <c r="D844" s="4">
        <v>55</v>
      </c>
      <c r="E844" s="4">
        <v>10</v>
      </c>
      <c r="F844" s="4">
        <v>550</v>
      </c>
      <c r="G844" s="4" t="s">
        <v>105</v>
      </c>
      <c r="H844" s="4" t="str">
        <f>TEXT(B844, "MMMM YYYY")</f>
        <v>August 2025</v>
      </c>
      <c r="I844" s="4">
        <f>D844*E844</f>
        <v>550</v>
      </c>
      <c r="J844" s="4">
        <f>E844*30</f>
        <v>300</v>
      </c>
      <c r="K844" s="4" t="b">
        <f>IF(F844=I844,TRUE)</f>
        <v>1</v>
      </c>
    </row>
    <row r="845" spans="1:12" ht="22.5" customHeight="1">
      <c r="A845" s="2">
        <v>45881.524393958331</v>
      </c>
      <c r="B845" s="3">
        <v>45881</v>
      </c>
      <c r="C845" s="4" t="s">
        <v>510</v>
      </c>
      <c r="D845" s="4">
        <v>53</v>
      </c>
      <c r="E845" s="4">
        <v>20</v>
      </c>
      <c r="F845" s="4">
        <v>1060</v>
      </c>
      <c r="G845" s="4" t="s">
        <v>105</v>
      </c>
      <c r="H845" s="4" t="str">
        <f>TEXT(B845, "MMMM YYYY")</f>
        <v>August 2025</v>
      </c>
      <c r="I845" s="4">
        <f>D845*E845</f>
        <v>1060</v>
      </c>
      <c r="J845" s="4">
        <f>E845*30</f>
        <v>600</v>
      </c>
      <c r="K845" s="4" t="b">
        <f>IF(F845=I845,TRUE)</f>
        <v>1</v>
      </c>
    </row>
    <row r="846" spans="1:12" ht="22.5" customHeight="1">
      <c r="A846" s="2">
        <v>45881.523693645839</v>
      </c>
      <c r="B846" s="3">
        <v>45881</v>
      </c>
      <c r="C846" s="4" t="s">
        <v>510</v>
      </c>
      <c r="D846" s="4">
        <v>50</v>
      </c>
      <c r="E846" s="4">
        <v>30</v>
      </c>
      <c r="F846" s="16">
        <v>1500</v>
      </c>
      <c r="G846" s="4" t="s">
        <v>105</v>
      </c>
      <c r="H846" s="4" t="str">
        <f>TEXT(B846, "MMMM YYYY")</f>
        <v>August 2025</v>
      </c>
      <c r="I846" s="4">
        <f>D846*E846</f>
        <v>1500</v>
      </c>
      <c r="J846" s="4">
        <f>E846*30</f>
        <v>900</v>
      </c>
      <c r="K846" s="4" t="b">
        <f>IF(F846=I846,TRUE)</f>
        <v>1</v>
      </c>
      <c r="L846" s="4">
        <v>2664</v>
      </c>
    </row>
    <row r="847" spans="1:12" ht="22.5" customHeight="1">
      <c r="A847" s="2">
        <v>45881.420339201388</v>
      </c>
      <c r="B847" s="3">
        <v>45881</v>
      </c>
      <c r="C847" s="4" t="s">
        <v>696</v>
      </c>
      <c r="D847" s="4">
        <v>50</v>
      </c>
      <c r="E847" s="4">
        <v>12</v>
      </c>
      <c r="F847" s="4">
        <v>600</v>
      </c>
      <c r="G847" s="4" t="s">
        <v>105</v>
      </c>
      <c r="H847" s="4" t="str">
        <f>TEXT(B847, "MMMM YYYY")</f>
        <v>August 2025</v>
      </c>
      <c r="I847" s="4">
        <f>D847*E847</f>
        <v>600</v>
      </c>
      <c r="J847" s="4">
        <f>E847*30</f>
        <v>360</v>
      </c>
      <c r="K847" s="4" t="b">
        <f>IF(F847=I847,TRUE)</f>
        <v>1</v>
      </c>
    </row>
    <row r="848" spans="1:12" ht="22.5" customHeight="1">
      <c r="A848" s="2">
        <v>45880.500228668985</v>
      </c>
      <c r="B848" s="3">
        <v>45880</v>
      </c>
      <c r="C848" s="4" t="s">
        <v>536</v>
      </c>
      <c r="D848" s="4">
        <v>50</v>
      </c>
      <c r="E848" s="4">
        <v>5</v>
      </c>
      <c r="F848" s="4">
        <v>250</v>
      </c>
      <c r="G848" s="4" t="s">
        <v>105</v>
      </c>
      <c r="H848" s="4" t="str">
        <f>TEXT(B848, "MMMM YYYY")</f>
        <v>August 2025</v>
      </c>
      <c r="I848" s="4">
        <f>D848*E848</f>
        <v>250</v>
      </c>
      <c r="J848" s="4">
        <f>E848*30</f>
        <v>150</v>
      </c>
      <c r="K848" s="4" t="b">
        <f>IF(F848=I848,TRUE)</f>
        <v>1</v>
      </c>
      <c r="L848" s="4">
        <v>6095</v>
      </c>
    </row>
    <row r="849" spans="1:11" ht="22.5" customHeight="1">
      <c r="A849" s="2">
        <v>45879.700627881946</v>
      </c>
      <c r="B849" s="3">
        <v>45879</v>
      </c>
      <c r="C849" s="4" t="s">
        <v>110</v>
      </c>
      <c r="D849" s="4">
        <v>65</v>
      </c>
      <c r="E849" s="4">
        <v>4</v>
      </c>
      <c r="F849" s="4">
        <v>260</v>
      </c>
      <c r="G849" s="4" t="s">
        <v>105</v>
      </c>
      <c r="H849" s="4" t="str">
        <f>TEXT(B849, "MMMM YYYY")</f>
        <v>August 2025</v>
      </c>
      <c r="I849" s="4">
        <f>D849*E849</f>
        <v>260</v>
      </c>
      <c r="J849" s="4">
        <f>E849*30</f>
        <v>120</v>
      </c>
      <c r="K849" s="4" t="b">
        <f>IF(F849=I849,TRUE)</f>
        <v>1</v>
      </c>
    </row>
    <row r="850" spans="1:11" ht="22.5" customHeight="1">
      <c r="A850" s="2">
        <v>45879.379253692125</v>
      </c>
      <c r="B850" s="3">
        <v>45879</v>
      </c>
      <c r="C850" s="4" t="s">
        <v>588</v>
      </c>
      <c r="D850" s="4">
        <v>65</v>
      </c>
      <c r="E850" s="4">
        <v>1</v>
      </c>
      <c r="F850" s="4">
        <v>65</v>
      </c>
      <c r="G850" s="4" t="s">
        <v>105</v>
      </c>
      <c r="H850" s="4" t="str">
        <f>TEXT(B850, "MMMM YYYY")</f>
        <v>August 2025</v>
      </c>
      <c r="I850" s="4">
        <f>D850*E850</f>
        <v>65</v>
      </c>
      <c r="J850" s="4">
        <f>E850*30</f>
        <v>30</v>
      </c>
      <c r="K850" s="4" t="b">
        <f>IF(F850=I850,TRUE)</f>
        <v>1</v>
      </c>
    </row>
    <row r="851" spans="1:11" ht="22.5" customHeight="1">
      <c r="A851" s="2">
        <v>45879.378947870369</v>
      </c>
      <c r="B851" s="3">
        <v>45879</v>
      </c>
      <c r="C851" s="4" t="s">
        <v>697</v>
      </c>
      <c r="D851" s="4">
        <v>65</v>
      </c>
      <c r="E851" s="4">
        <v>1</v>
      </c>
      <c r="F851" s="4">
        <v>65</v>
      </c>
      <c r="G851" s="4" t="s">
        <v>105</v>
      </c>
      <c r="H851" s="4" t="str">
        <f>TEXT(B851, "MMMM YYYY")</f>
        <v>August 2025</v>
      </c>
      <c r="I851" s="4">
        <f>D851*E851</f>
        <v>65</v>
      </c>
      <c r="J851" s="4">
        <f>E851*30</f>
        <v>30</v>
      </c>
      <c r="K851" s="4" t="b">
        <f>IF(F851=I851,TRUE)</f>
        <v>1</v>
      </c>
    </row>
    <row r="852" spans="1:11" ht="22.5" customHeight="1">
      <c r="A852" s="2">
        <v>45879.365290706017</v>
      </c>
      <c r="B852" s="3">
        <v>45879</v>
      </c>
      <c r="C852" s="4" t="s">
        <v>49</v>
      </c>
      <c r="D852" s="4">
        <v>65</v>
      </c>
      <c r="E852" s="4">
        <v>3</v>
      </c>
      <c r="F852" s="4">
        <v>195</v>
      </c>
      <c r="G852" s="4" t="s">
        <v>105</v>
      </c>
      <c r="H852" s="4" t="str">
        <f>TEXT(B852, "MMMM YYYY")</f>
        <v>August 2025</v>
      </c>
      <c r="I852" s="4">
        <f>D852*E852</f>
        <v>195</v>
      </c>
      <c r="J852" s="4">
        <f>E852*30</f>
        <v>90</v>
      </c>
      <c r="K852" s="4" t="b">
        <f>IF(F852=I852,TRUE)</f>
        <v>1</v>
      </c>
    </row>
    <row r="853" spans="1:11" ht="22.5" customHeight="1">
      <c r="A853" s="2">
        <v>45879.364394629629</v>
      </c>
      <c r="B853" s="3">
        <v>45879</v>
      </c>
      <c r="C853" s="4" t="s">
        <v>698</v>
      </c>
      <c r="D853" s="4">
        <v>60</v>
      </c>
      <c r="E853" s="4">
        <v>5</v>
      </c>
      <c r="F853" s="4">
        <v>300</v>
      </c>
      <c r="G853" s="4" t="s">
        <v>655</v>
      </c>
      <c r="H853" s="4" t="str">
        <f>TEXT(B853, "MMMM YYYY")</f>
        <v>August 2025</v>
      </c>
      <c r="I853" s="4">
        <f>D853*E853</f>
        <v>300</v>
      </c>
      <c r="J853" s="4">
        <f>E853*30</f>
        <v>150</v>
      </c>
      <c r="K853" s="4" t="b">
        <f>IF(F853=I853,TRUE)</f>
        <v>1</v>
      </c>
    </row>
    <row r="854" spans="1:11" ht="22.5" customHeight="1">
      <c r="A854" s="2">
        <v>45879.363182500005</v>
      </c>
      <c r="B854" s="3">
        <v>45879</v>
      </c>
      <c r="C854" s="4" t="s">
        <v>694</v>
      </c>
      <c r="D854" s="4">
        <v>60</v>
      </c>
      <c r="E854" s="4">
        <v>4</v>
      </c>
      <c r="F854" s="4">
        <v>240</v>
      </c>
      <c r="G854" s="4" t="s">
        <v>655</v>
      </c>
      <c r="H854" s="4" t="str">
        <f>TEXT(B854, "MMMM YYYY")</f>
        <v>August 2025</v>
      </c>
      <c r="I854" s="4">
        <f>D854*E854</f>
        <v>240</v>
      </c>
      <c r="J854" s="4">
        <f>E854*30</f>
        <v>120</v>
      </c>
      <c r="K854" s="4" t="b">
        <f>IF(F854=I854,TRUE)</f>
        <v>1</v>
      </c>
    </row>
    <row r="855" spans="1:11" ht="22.5" customHeight="1">
      <c r="A855" s="2">
        <v>45877.753753020836</v>
      </c>
      <c r="B855" s="3">
        <v>45877</v>
      </c>
      <c r="C855" s="4" t="s">
        <v>679</v>
      </c>
      <c r="D855" s="4">
        <v>60</v>
      </c>
      <c r="E855" s="4">
        <v>5</v>
      </c>
      <c r="F855" s="4">
        <v>300</v>
      </c>
      <c r="G855" s="4" t="s">
        <v>105</v>
      </c>
      <c r="H855" s="4" t="str">
        <f>TEXT(B855, "MMMM YYYY")</f>
        <v>August 2025</v>
      </c>
      <c r="I855" s="4">
        <f>D855*E855</f>
        <v>300</v>
      </c>
      <c r="J855" s="4">
        <f>E855*30</f>
        <v>150</v>
      </c>
      <c r="K855" s="4" t="b">
        <f>IF(F855=I855,TRUE)</f>
        <v>1</v>
      </c>
    </row>
    <row r="856" spans="1:11" ht="22.5" customHeight="1">
      <c r="A856" s="2">
        <v>45877.753193090277</v>
      </c>
      <c r="B856" s="3">
        <v>45877</v>
      </c>
      <c r="C856" s="4" t="s">
        <v>699</v>
      </c>
      <c r="D856" s="4">
        <v>55</v>
      </c>
      <c r="E856" s="4">
        <v>10</v>
      </c>
      <c r="F856" s="4">
        <v>550</v>
      </c>
      <c r="G856" s="4" t="s">
        <v>655</v>
      </c>
      <c r="H856" s="4" t="str">
        <f>TEXT(B856, "MMMM YYYY")</f>
        <v>August 2025</v>
      </c>
      <c r="I856" s="4">
        <f>D856*E856</f>
        <v>550</v>
      </c>
      <c r="J856" s="4">
        <f>E856*30</f>
        <v>300</v>
      </c>
      <c r="K856" s="4" t="b">
        <f>IF(F856=I856,TRUE)</f>
        <v>1</v>
      </c>
    </row>
    <row r="857" spans="1:11" ht="22.5" customHeight="1">
      <c r="A857" s="2">
        <v>45877.690255486115</v>
      </c>
      <c r="B857" s="3">
        <v>45877</v>
      </c>
      <c r="C857" s="4" t="s">
        <v>68</v>
      </c>
      <c r="D857" s="4">
        <v>65</v>
      </c>
      <c r="E857" s="4">
        <v>2</v>
      </c>
      <c r="F857" s="4">
        <v>130</v>
      </c>
      <c r="G857" s="4" t="s">
        <v>105</v>
      </c>
      <c r="H857" s="4" t="str">
        <f>TEXT(B857, "MMMM YYYY")</f>
        <v>August 2025</v>
      </c>
      <c r="I857" s="4">
        <f>D857*E857</f>
        <v>130</v>
      </c>
      <c r="J857" s="4">
        <f>E857*30</f>
        <v>60</v>
      </c>
      <c r="K857" s="4" t="b">
        <f>IF(F857=I857,TRUE)</f>
        <v>1</v>
      </c>
    </row>
    <row r="858" spans="1:11" ht="22.5" customHeight="1">
      <c r="A858" s="2">
        <v>45877.670162164351</v>
      </c>
      <c r="B858" s="3">
        <v>45877</v>
      </c>
      <c r="C858" s="4" t="s">
        <v>700</v>
      </c>
      <c r="D858" s="4">
        <v>60</v>
      </c>
      <c r="E858" s="4">
        <v>10</v>
      </c>
      <c r="F858" s="4">
        <v>600</v>
      </c>
      <c r="G858" s="4" t="s">
        <v>105</v>
      </c>
      <c r="H858" s="4" t="str">
        <f>TEXT(B858, "MMMM YYYY")</f>
        <v>August 2025</v>
      </c>
      <c r="I858" s="4">
        <f>D858*E858</f>
        <v>600</v>
      </c>
      <c r="J858" s="4">
        <f>E858*30</f>
        <v>300</v>
      </c>
      <c r="K858" s="4" t="b">
        <f>IF(F858=I858,TRUE)</f>
        <v>1</v>
      </c>
    </row>
    <row r="859" spans="1:11" ht="22.5" customHeight="1">
      <c r="A859" s="2">
        <v>45877.668864085645</v>
      </c>
      <c r="B859" s="3">
        <v>45877</v>
      </c>
      <c r="C859" s="4" t="s">
        <v>701</v>
      </c>
      <c r="D859" s="4">
        <v>65</v>
      </c>
      <c r="E859" s="4">
        <v>1</v>
      </c>
      <c r="F859" s="4">
        <v>65</v>
      </c>
      <c r="G859" s="4" t="s">
        <v>105</v>
      </c>
      <c r="H859" s="4" t="str">
        <f>TEXT(B859, "MMMM YYYY")</f>
        <v>August 2025</v>
      </c>
      <c r="I859" s="4">
        <f>D859*E859</f>
        <v>65</v>
      </c>
      <c r="J859" s="4">
        <f>E859*30</f>
        <v>30</v>
      </c>
      <c r="K859" s="4" t="b">
        <f>IF(F859=I859,TRUE)</f>
        <v>1</v>
      </c>
    </row>
    <row r="860" spans="1:11" ht="22.5" customHeight="1">
      <c r="A860" s="2">
        <v>45877.667477407405</v>
      </c>
      <c r="B860" s="3">
        <v>45877</v>
      </c>
      <c r="C860" s="4" t="s">
        <v>702</v>
      </c>
      <c r="D860" s="4">
        <v>65</v>
      </c>
      <c r="E860" s="4">
        <v>2</v>
      </c>
      <c r="F860" s="4">
        <v>130</v>
      </c>
      <c r="G860" s="4" t="s">
        <v>105</v>
      </c>
      <c r="H860" s="4" t="str">
        <f>TEXT(B860, "MMMM YYYY")</f>
        <v>August 2025</v>
      </c>
      <c r="I860" s="4">
        <f>D860*E860</f>
        <v>130</v>
      </c>
      <c r="J860" s="4">
        <f>E860*30</f>
        <v>60</v>
      </c>
      <c r="K860" s="4" t="b">
        <f>IF(F860=I860,TRUE)</f>
        <v>1</v>
      </c>
    </row>
    <row r="861" spans="1:11" ht="22.5" customHeight="1">
      <c r="A861" s="2">
        <v>45877.656523171296</v>
      </c>
      <c r="B861" s="3">
        <v>45877</v>
      </c>
      <c r="C861" s="4" t="s">
        <v>589</v>
      </c>
      <c r="D861" s="4">
        <v>60</v>
      </c>
      <c r="E861" s="4">
        <v>1</v>
      </c>
      <c r="F861" s="4">
        <v>60</v>
      </c>
      <c r="G861" s="4" t="s">
        <v>655</v>
      </c>
      <c r="H861" s="4" t="str">
        <f>TEXT(B861, "MMMM YYYY")</f>
        <v>August 2025</v>
      </c>
      <c r="I861" s="4">
        <f>D861*E861</f>
        <v>60</v>
      </c>
      <c r="J861" s="4">
        <f>E861*30</f>
        <v>30</v>
      </c>
      <c r="K861" s="4" t="b">
        <f>IF(F861=I861,TRUE)</f>
        <v>1</v>
      </c>
    </row>
    <row r="862" spans="1:11" ht="22.5" customHeight="1">
      <c r="A862" s="2">
        <v>45877.65592881944</v>
      </c>
      <c r="B862" s="3">
        <v>45877</v>
      </c>
      <c r="C862" s="4" t="s">
        <v>510</v>
      </c>
      <c r="D862" s="4">
        <v>50</v>
      </c>
      <c r="E862" s="4">
        <v>10</v>
      </c>
      <c r="F862" s="4">
        <v>500</v>
      </c>
      <c r="G862" s="4" t="s">
        <v>655</v>
      </c>
      <c r="H862" s="4" t="str">
        <f>TEXT(B862, "MMMM YYYY")</f>
        <v>August 2025</v>
      </c>
      <c r="I862" s="4">
        <f>D862*E862</f>
        <v>500</v>
      </c>
      <c r="J862" s="4">
        <f>E862*30</f>
        <v>300</v>
      </c>
      <c r="K862" s="4" t="b">
        <f>IF(F862=I862,TRUE)</f>
        <v>1</v>
      </c>
    </row>
    <row r="863" spans="1:11" ht="22.5" customHeight="1">
      <c r="A863" s="2">
        <v>45877.655116180555</v>
      </c>
      <c r="B863" s="3">
        <v>45877</v>
      </c>
      <c r="C863" s="4" t="s">
        <v>510</v>
      </c>
      <c r="D863" s="4">
        <v>53</v>
      </c>
      <c r="E863" s="4">
        <v>15</v>
      </c>
      <c r="F863" s="4">
        <v>795</v>
      </c>
      <c r="G863" s="4" t="s">
        <v>105</v>
      </c>
      <c r="H863" s="4" t="str">
        <f>TEXT(B863, "MMMM YYYY")</f>
        <v>August 2025</v>
      </c>
      <c r="I863" s="4">
        <f>D863*E863</f>
        <v>795</v>
      </c>
      <c r="J863" s="4">
        <f>E863*30</f>
        <v>450</v>
      </c>
      <c r="K863" s="4" t="b">
        <f>IF(F863=I863,TRUE)</f>
        <v>1</v>
      </c>
    </row>
    <row r="864" spans="1:11" ht="22.5" customHeight="1">
      <c r="A864" s="2">
        <v>45877.66940157408</v>
      </c>
      <c r="B864" s="3">
        <v>45877</v>
      </c>
      <c r="C864" s="4" t="s">
        <v>509</v>
      </c>
      <c r="D864" s="4">
        <v>45</v>
      </c>
      <c r="E864" s="4">
        <v>10</v>
      </c>
      <c r="F864" s="4">
        <v>450</v>
      </c>
      <c r="G864" s="4" t="s">
        <v>105</v>
      </c>
      <c r="H864" s="4" t="str">
        <f>TEXT(B864, "MMMM YYYY")</f>
        <v>August 2025</v>
      </c>
      <c r="I864" s="4">
        <f>D864*E864</f>
        <v>450</v>
      </c>
      <c r="J864" s="4">
        <f>E864*30</f>
        <v>300</v>
      </c>
      <c r="K864" s="4" t="b">
        <f>IF(F864=I864,TRUE)</f>
        <v>1</v>
      </c>
    </row>
    <row r="865" spans="1:11" ht="22.5" customHeight="1">
      <c r="A865" s="2">
        <v>45876.625673668983</v>
      </c>
      <c r="B865" s="3">
        <v>45876</v>
      </c>
      <c r="C865" s="4" t="s">
        <v>703</v>
      </c>
      <c r="D865" s="4">
        <v>65</v>
      </c>
      <c r="E865" s="4">
        <v>1</v>
      </c>
      <c r="F865" s="4">
        <v>65</v>
      </c>
      <c r="G865" s="4" t="s">
        <v>655</v>
      </c>
      <c r="H865" s="4" t="str">
        <f>TEXT(B865, "MMMM YYYY")</f>
        <v>August 2025</v>
      </c>
      <c r="I865" s="4">
        <f>D865*E865</f>
        <v>65</v>
      </c>
      <c r="J865" s="4">
        <f>E865*30</f>
        <v>30</v>
      </c>
      <c r="K865" s="4" t="b">
        <f>IF(F865=I865,TRUE)</f>
        <v>1</v>
      </c>
    </row>
    <row r="866" spans="1:11" ht="22.5" customHeight="1">
      <c r="A866" s="2">
        <v>45876.624510787035</v>
      </c>
      <c r="B866" s="3">
        <v>45876</v>
      </c>
      <c r="C866" s="4" t="s">
        <v>604</v>
      </c>
      <c r="D866" s="4">
        <v>55</v>
      </c>
      <c r="E866" s="4">
        <v>3</v>
      </c>
      <c r="F866" s="4">
        <v>165</v>
      </c>
      <c r="G866" s="4" t="s">
        <v>655</v>
      </c>
      <c r="H866" s="4" t="str">
        <f>TEXT(B866, "MMMM YYYY")</f>
        <v>August 2025</v>
      </c>
      <c r="I866" s="4">
        <f>D866*E866</f>
        <v>165</v>
      </c>
      <c r="J866" s="4">
        <f>E866*30</f>
        <v>90</v>
      </c>
      <c r="K866" s="4" t="b">
        <f>IF(F866=I866,TRUE)</f>
        <v>1</v>
      </c>
    </row>
    <row r="867" spans="1:11" ht="22.5" customHeight="1">
      <c r="A867" s="2">
        <v>45876.623432025459</v>
      </c>
      <c r="B867" s="3">
        <v>45876</v>
      </c>
      <c r="C867" s="4" t="s">
        <v>598</v>
      </c>
      <c r="D867" s="4">
        <v>60</v>
      </c>
      <c r="E867" s="4">
        <v>2</v>
      </c>
      <c r="F867" s="4">
        <v>120</v>
      </c>
      <c r="G867" s="4" t="s">
        <v>105</v>
      </c>
      <c r="H867" s="4" t="str">
        <f>TEXT(B867, "MMMM YYYY")</f>
        <v>August 2025</v>
      </c>
      <c r="I867" s="4">
        <f>D867*E867</f>
        <v>120</v>
      </c>
      <c r="J867" s="4">
        <f>E867*30</f>
        <v>60</v>
      </c>
      <c r="K867" s="4" t="b">
        <f>IF(F867=I867,TRUE)</f>
        <v>1</v>
      </c>
    </row>
    <row r="868" spans="1:11" ht="22.5" customHeight="1">
      <c r="A868" s="2">
        <v>45876.622897974536</v>
      </c>
      <c r="B868" s="3">
        <v>45876</v>
      </c>
      <c r="C868" s="4" t="s">
        <v>704</v>
      </c>
      <c r="D868" s="4">
        <v>55</v>
      </c>
      <c r="E868" s="4">
        <v>2</v>
      </c>
      <c r="F868" s="4">
        <v>110</v>
      </c>
      <c r="G868" s="4" t="s">
        <v>105</v>
      </c>
      <c r="H868" s="4" t="str">
        <f>TEXT(B868, "MMMM YYYY")</f>
        <v>August 2025</v>
      </c>
      <c r="I868" s="4">
        <f>D868*E868</f>
        <v>110</v>
      </c>
      <c r="J868" s="4">
        <f>E868*30</f>
        <v>60</v>
      </c>
      <c r="K868" s="4" t="b">
        <f>IF(F868=I868,TRUE)</f>
        <v>1</v>
      </c>
    </row>
    <row r="869" spans="1:11" ht="22.5" customHeight="1">
      <c r="A869" s="2">
        <v>45875.719344039353</v>
      </c>
      <c r="B869" s="3">
        <v>45875</v>
      </c>
      <c r="C869" s="4" t="s">
        <v>662</v>
      </c>
      <c r="D869" s="4">
        <v>60</v>
      </c>
      <c r="E869" s="4">
        <v>1</v>
      </c>
      <c r="F869" s="4">
        <v>60</v>
      </c>
      <c r="G869" s="4" t="s">
        <v>105</v>
      </c>
      <c r="H869" s="4" t="str">
        <f>TEXT(B869, "MMMM YYYY")</f>
        <v>August 2025</v>
      </c>
      <c r="I869" s="4">
        <f>D869*E869</f>
        <v>60</v>
      </c>
      <c r="J869" s="4">
        <f>E869*30</f>
        <v>30</v>
      </c>
      <c r="K869" s="4" t="b">
        <f>IF(F869=I869,TRUE)</f>
        <v>1</v>
      </c>
    </row>
    <row r="870" spans="1:11" ht="22.5" customHeight="1">
      <c r="A870" s="2">
        <v>45875.246290925927</v>
      </c>
      <c r="B870" s="3">
        <v>45875</v>
      </c>
      <c r="C870" s="4" t="s">
        <v>536</v>
      </c>
      <c r="D870" s="4">
        <v>50</v>
      </c>
      <c r="E870" s="4">
        <v>2</v>
      </c>
      <c r="F870" s="4">
        <v>100</v>
      </c>
      <c r="G870" s="4" t="s">
        <v>105</v>
      </c>
      <c r="H870" s="4" t="str">
        <f>TEXT(B870, "MMMM YYYY")</f>
        <v>August 2025</v>
      </c>
      <c r="I870" s="4">
        <f>D870*E870</f>
        <v>100</v>
      </c>
      <c r="J870" s="4">
        <f>E870*30</f>
        <v>60</v>
      </c>
      <c r="K870" s="4" t="b">
        <f>IF(F870=I870,TRUE)</f>
        <v>1</v>
      </c>
    </row>
    <row r="871" spans="1:11" ht="22.5" customHeight="1">
      <c r="A871" s="2">
        <v>45875.245605694443</v>
      </c>
      <c r="B871" s="3">
        <v>45875</v>
      </c>
      <c r="C871" s="4" t="s">
        <v>119</v>
      </c>
      <c r="D871" s="4">
        <v>55</v>
      </c>
      <c r="E871" s="4">
        <v>2</v>
      </c>
      <c r="F871" s="4">
        <v>110</v>
      </c>
      <c r="G871" s="4" t="s">
        <v>105</v>
      </c>
      <c r="H871" s="4" t="str">
        <f>TEXT(B871, "MMMM YYYY")</f>
        <v>August 2025</v>
      </c>
      <c r="I871" s="4">
        <f>D871*E871</f>
        <v>110</v>
      </c>
      <c r="J871" s="4">
        <f>E871*30</f>
        <v>60</v>
      </c>
      <c r="K871" s="4" t="b">
        <f>IF(F871=I871,TRUE)</f>
        <v>1</v>
      </c>
    </row>
    <row r="872" spans="1:11" ht="22.5" customHeight="1">
      <c r="A872" s="2">
        <v>45874.707875300926</v>
      </c>
      <c r="B872" s="3">
        <v>45874</v>
      </c>
      <c r="C872" s="4" t="s">
        <v>92</v>
      </c>
      <c r="D872" s="4">
        <v>65</v>
      </c>
      <c r="E872" s="4">
        <v>3</v>
      </c>
      <c r="F872" s="4">
        <v>195</v>
      </c>
      <c r="G872" s="4" t="s">
        <v>105</v>
      </c>
      <c r="H872" s="4" t="str">
        <f>TEXT(B872, "MMMM YYYY")</f>
        <v>August 2025</v>
      </c>
      <c r="I872" s="4">
        <f>D872*E872</f>
        <v>195</v>
      </c>
      <c r="J872" s="4">
        <f>E872*30</f>
        <v>90</v>
      </c>
      <c r="K872" s="4" t="b">
        <f>IF(F872=I872,TRUE)</f>
        <v>1</v>
      </c>
    </row>
    <row r="873" spans="1:11" ht="22.5" customHeight="1">
      <c r="A873" s="2">
        <v>45874.707063194444</v>
      </c>
      <c r="B873" s="3">
        <v>45874</v>
      </c>
      <c r="C873" s="4" t="s">
        <v>705</v>
      </c>
      <c r="D873" s="4">
        <v>65</v>
      </c>
      <c r="E873" s="4">
        <v>1</v>
      </c>
      <c r="F873" s="4">
        <v>65</v>
      </c>
      <c r="G873" s="4" t="s">
        <v>655</v>
      </c>
      <c r="H873" s="4" t="str">
        <f>TEXT(B873, "MMMM YYYY")</f>
        <v>August 2025</v>
      </c>
      <c r="I873" s="4">
        <f>D873*E873</f>
        <v>65</v>
      </c>
      <c r="J873" s="4">
        <f>E873*30</f>
        <v>30</v>
      </c>
      <c r="K873" s="4" t="b">
        <f>IF(F873=I873,TRUE)</f>
        <v>1</v>
      </c>
    </row>
    <row r="874" spans="1:11" ht="22.5" customHeight="1">
      <c r="A874" s="2">
        <v>45874.572902650463</v>
      </c>
      <c r="B874" s="3">
        <v>45874</v>
      </c>
      <c r="C874" s="4" t="s">
        <v>514</v>
      </c>
      <c r="D874" s="4">
        <v>65</v>
      </c>
      <c r="E874" s="4">
        <v>2</v>
      </c>
      <c r="F874" s="4">
        <v>130</v>
      </c>
      <c r="G874" s="4" t="s">
        <v>105</v>
      </c>
      <c r="H874" s="4" t="str">
        <f>TEXT(B874, "MMMM YYYY")</f>
        <v>August 2025</v>
      </c>
      <c r="I874" s="4">
        <f>D874*E874</f>
        <v>130</v>
      </c>
      <c r="J874" s="4">
        <f>E874*30</f>
        <v>60</v>
      </c>
      <c r="K874" s="4" t="b">
        <f>IF(F874=I874,TRUE)</f>
        <v>1</v>
      </c>
    </row>
    <row r="875" spans="1:11" ht="22.5" customHeight="1">
      <c r="A875" s="2">
        <v>45874.572276296298</v>
      </c>
      <c r="B875" s="3">
        <v>45874</v>
      </c>
      <c r="C875" s="4" t="s">
        <v>511</v>
      </c>
      <c r="D875" s="4">
        <v>60</v>
      </c>
      <c r="E875" s="4">
        <v>10</v>
      </c>
      <c r="F875" s="4">
        <v>600</v>
      </c>
      <c r="G875" s="4" t="s">
        <v>105</v>
      </c>
      <c r="H875" s="4" t="str">
        <f>TEXT(B875, "MMMM YYYY")</f>
        <v>August 2025</v>
      </c>
      <c r="I875" s="4">
        <f>D875*E875</f>
        <v>600</v>
      </c>
      <c r="J875" s="4">
        <f>E875*30</f>
        <v>300</v>
      </c>
      <c r="K875" s="4" t="b">
        <f>IF(F875=I875,TRUE)</f>
        <v>1</v>
      </c>
    </row>
    <row r="876" spans="1:11" ht="22.5" customHeight="1">
      <c r="A876" s="2">
        <v>45874.571996701387</v>
      </c>
      <c r="B876" s="3">
        <v>45874</v>
      </c>
      <c r="C876" s="4" t="s">
        <v>511</v>
      </c>
      <c r="D876" s="4">
        <v>55</v>
      </c>
      <c r="E876" s="4">
        <v>20</v>
      </c>
      <c r="F876" s="4">
        <v>1100</v>
      </c>
      <c r="G876" s="4" t="s">
        <v>105</v>
      </c>
      <c r="H876" s="4" t="str">
        <f>TEXT(B876, "MMMM YYYY")</f>
        <v>August 2025</v>
      </c>
      <c r="I876" s="4">
        <f>D876*E876</f>
        <v>1100</v>
      </c>
      <c r="J876" s="4">
        <f>E876*30</f>
        <v>600</v>
      </c>
      <c r="K876" s="4" t="b">
        <f>IF(F876=I876,TRUE)</f>
        <v>1</v>
      </c>
    </row>
    <row r="877" spans="1:11" ht="22.5" customHeight="1">
      <c r="A877" s="2">
        <v>45874.357385277777</v>
      </c>
      <c r="B877" s="3">
        <v>45874</v>
      </c>
      <c r="C877" s="4" t="s">
        <v>521</v>
      </c>
      <c r="D877" s="4">
        <v>65</v>
      </c>
      <c r="E877" s="4">
        <v>2</v>
      </c>
      <c r="F877" s="4">
        <v>130</v>
      </c>
      <c r="G877" s="4" t="s">
        <v>105</v>
      </c>
      <c r="H877" s="4" t="str">
        <f>TEXT(B877, "MMMM YYYY")</f>
        <v>August 2025</v>
      </c>
      <c r="I877" s="4">
        <f>D877*E877</f>
        <v>130</v>
      </c>
      <c r="J877" s="4">
        <f>E877*30</f>
        <v>60</v>
      </c>
      <c r="K877" s="4" t="b">
        <f>IF(F877=I877,TRUE)</f>
        <v>1</v>
      </c>
    </row>
    <row r="878" spans="1:11" ht="22.5" customHeight="1">
      <c r="A878" s="2">
        <v>45874.357029444443</v>
      </c>
      <c r="B878" s="3">
        <v>45874</v>
      </c>
      <c r="C878" s="4" t="s">
        <v>521</v>
      </c>
      <c r="D878" s="4">
        <v>53</v>
      </c>
      <c r="E878" s="4">
        <v>10</v>
      </c>
      <c r="F878" s="4">
        <v>530</v>
      </c>
      <c r="G878" s="4" t="s">
        <v>105</v>
      </c>
      <c r="H878" s="4" t="str">
        <f>TEXT(B878, "MMMM YYYY")</f>
        <v>August 2025</v>
      </c>
      <c r="I878" s="4">
        <f>D878*E878</f>
        <v>530</v>
      </c>
      <c r="J878" s="4">
        <f>E878*30</f>
        <v>300</v>
      </c>
      <c r="K878" s="4" t="b">
        <f>IF(F878=I878,TRUE)</f>
        <v>1</v>
      </c>
    </row>
    <row r="879" spans="1:11" ht="22.5" customHeight="1">
      <c r="A879" s="2">
        <v>45874.35659502315</v>
      </c>
      <c r="B879" s="3">
        <v>45874</v>
      </c>
      <c r="C879" s="4" t="s">
        <v>521</v>
      </c>
      <c r="D879" s="4">
        <v>50</v>
      </c>
      <c r="E879" s="4">
        <v>10</v>
      </c>
      <c r="F879" s="4">
        <v>500</v>
      </c>
      <c r="G879" s="4" t="s">
        <v>105</v>
      </c>
      <c r="H879" s="4" t="str">
        <f>TEXT(B879, "MMMM YYYY")</f>
        <v>August 2025</v>
      </c>
      <c r="I879" s="4">
        <f>D879*E879</f>
        <v>500</v>
      </c>
      <c r="J879" s="4">
        <f>E879*30</f>
        <v>300</v>
      </c>
      <c r="K879" s="4" t="b">
        <f>IF(F879=I879,TRUE)</f>
        <v>1</v>
      </c>
    </row>
    <row r="880" spans="1:11" ht="22.5" customHeight="1">
      <c r="A880" s="2">
        <v>45874.706259131941</v>
      </c>
      <c r="B880" s="3">
        <v>45874</v>
      </c>
      <c r="C880" s="4" t="s">
        <v>594</v>
      </c>
      <c r="D880" s="4">
        <v>50</v>
      </c>
      <c r="E880" s="4">
        <v>3</v>
      </c>
      <c r="F880" s="4">
        <v>150</v>
      </c>
      <c r="G880" s="4" t="s">
        <v>655</v>
      </c>
      <c r="H880" s="4" t="str">
        <f>TEXT(B880, "MMMM YYYY")</f>
        <v>August 2025</v>
      </c>
      <c r="I880" s="4">
        <f>D880*E880</f>
        <v>150</v>
      </c>
      <c r="J880" s="4">
        <f>E880*30</f>
        <v>90</v>
      </c>
      <c r="K880" s="4" t="b">
        <f>IF(F880=I880,TRUE)</f>
        <v>1</v>
      </c>
    </row>
    <row r="881" spans="1:12" ht="22.5" customHeight="1">
      <c r="A881" s="2">
        <v>45874.355905787037</v>
      </c>
      <c r="B881" s="3">
        <v>45873</v>
      </c>
      <c r="C881" s="4" t="s">
        <v>513</v>
      </c>
      <c r="D881" s="4">
        <v>60</v>
      </c>
      <c r="E881" s="4">
        <v>5</v>
      </c>
      <c r="F881" s="4">
        <v>300</v>
      </c>
      <c r="G881" s="4" t="s">
        <v>105</v>
      </c>
      <c r="H881" s="4" t="str">
        <f>TEXT(B881, "MMMM YYYY")</f>
        <v>August 2025</v>
      </c>
      <c r="I881" s="4">
        <f>D881*E881</f>
        <v>300</v>
      </c>
      <c r="J881" s="4">
        <f>E881*30</f>
        <v>150</v>
      </c>
      <c r="K881" s="4" t="b">
        <f>IF(F881=I881,TRUE)</f>
        <v>1</v>
      </c>
    </row>
    <row r="882" spans="1:12" ht="22.5" customHeight="1">
      <c r="A882" s="2">
        <v>45873.574768402774</v>
      </c>
      <c r="B882" s="3">
        <v>45873</v>
      </c>
      <c r="C882" s="4" t="s">
        <v>611</v>
      </c>
      <c r="D882" s="4">
        <v>65</v>
      </c>
      <c r="E882" s="4">
        <v>5</v>
      </c>
      <c r="F882" s="4">
        <v>325</v>
      </c>
      <c r="G882" s="4" t="s">
        <v>105</v>
      </c>
      <c r="H882" s="4" t="str">
        <f>TEXT(B882, "MMMM YYYY")</f>
        <v>August 2025</v>
      </c>
      <c r="I882" s="4">
        <f>D882*E882</f>
        <v>325</v>
      </c>
      <c r="J882" s="4">
        <f>E882*30</f>
        <v>150</v>
      </c>
      <c r="K882" s="4" t="b">
        <f>IF(F882=I882,TRUE)</f>
        <v>1</v>
      </c>
    </row>
    <row r="883" spans="1:12" ht="22.5" customHeight="1">
      <c r="A883" s="2">
        <v>45873.175967210649</v>
      </c>
      <c r="B883" s="3">
        <v>45873</v>
      </c>
      <c r="C883" s="4" t="s">
        <v>706</v>
      </c>
      <c r="D883" s="4">
        <v>50</v>
      </c>
      <c r="E883" s="4">
        <v>5</v>
      </c>
      <c r="F883" s="4">
        <v>250</v>
      </c>
      <c r="G883" s="4" t="s">
        <v>105</v>
      </c>
      <c r="H883" s="4" t="str">
        <f>TEXT(B883, "MMMM YYYY")</f>
        <v>August 2025</v>
      </c>
      <c r="I883" s="4">
        <f>D883*E883</f>
        <v>250</v>
      </c>
      <c r="J883" s="4">
        <f>E883*30</f>
        <v>150</v>
      </c>
      <c r="K883" s="4" t="b">
        <f>IF(F883=I883,TRUE)</f>
        <v>1</v>
      </c>
      <c r="L883" s="4">
        <v>17425</v>
      </c>
    </row>
    <row r="884" spans="1:12" ht="22.5" customHeight="1">
      <c r="A884" s="2">
        <v>45873.175635983796</v>
      </c>
      <c r="B884" s="3">
        <v>45872</v>
      </c>
      <c r="C884" s="4" t="s">
        <v>527</v>
      </c>
      <c r="D884" s="4">
        <v>65</v>
      </c>
      <c r="E884" s="4">
        <v>5</v>
      </c>
      <c r="F884" s="4">
        <v>325</v>
      </c>
      <c r="G884" s="4" t="s">
        <v>105</v>
      </c>
      <c r="H884" s="4" t="str">
        <f>TEXT(B884, "MMMM YYYY")</f>
        <v>August 2025</v>
      </c>
      <c r="I884" s="4">
        <f>D884*E884</f>
        <v>325</v>
      </c>
      <c r="J884" s="4">
        <f>E884*30</f>
        <v>150</v>
      </c>
      <c r="K884" s="4" t="b">
        <f>IF(F884=I884,TRUE)</f>
        <v>1</v>
      </c>
    </row>
    <row r="885" spans="1:12" ht="22.5" customHeight="1">
      <c r="A885" s="2">
        <v>45873.17502480324</v>
      </c>
      <c r="B885" s="3">
        <v>45872</v>
      </c>
      <c r="C885" s="4" t="s">
        <v>527</v>
      </c>
      <c r="D885" s="4">
        <v>60</v>
      </c>
      <c r="E885" s="4">
        <v>10</v>
      </c>
      <c r="F885" s="4">
        <v>600</v>
      </c>
      <c r="G885" s="4" t="s">
        <v>105</v>
      </c>
      <c r="H885" s="4" t="str">
        <f>TEXT(B885, "MMMM YYYY")</f>
        <v>August 2025</v>
      </c>
      <c r="I885" s="4">
        <f>D885*E885</f>
        <v>600</v>
      </c>
      <c r="J885" s="4">
        <f>E885*30</f>
        <v>300</v>
      </c>
      <c r="K885" s="4" t="b">
        <f>IF(F885=I885,TRUE)</f>
        <v>1</v>
      </c>
    </row>
    <row r="886" spans="1:12" ht="22.5" customHeight="1">
      <c r="A886" s="2">
        <v>45873.108119027776</v>
      </c>
      <c r="B886" s="3">
        <v>45872</v>
      </c>
      <c r="C886" s="4" t="s">
        <v>137</v>
      </c>
      <c r="D886" s="4">
        <v>65</v>
      </c>
      <c r="E886" s="4">
        <v>2</v>
      </c>
      <c r="F886" s="4">
        <v>130</v>
      </c>
      <c r="G886" s="4" t="s">
        <v>105</v>
      </c>
      <c r="H886" s="4" t="str">
        <f>TEXT(B886, "MMMM YYYY")</f>
        <v>August 2025</v>
      </c>
      <c r="I886" s="4">
        <f>D886*E886</f>
        <v>130</v>
      </c>
      <c r="J886" s="4">
        <f>E886*30</f>
        <v>60</v>
      </c>
      <c r="K886" s="4" t="b">
        <f>IF(F886=I886,TRUE)</f>
        <v>1</v>
      </c>
    </row>
    <row r="887" spans="1:12" ht="22.5" customHeight="1">
      <c r="A887" s="2">
        <v>45872.30274864583</v>
      </c>
      <c r="B887" s="3">
        <v>45872</v>
      </c>
      <c r="C887" s="4" t="s">
        <v>510</v>
      </c>
      <c r="D887" s="4">
        <v>50</v>
      </c>
      <c r="E887" s="4">
        <v>11</v>
      </c>
      <c r="F887" s="4">
        <v>550</v>
      </c>
      <c r="G887" s="4" t="s">
        <v>105</v>
      </c>
      <c r="H887" s="4" t="str">
        <f>TEXT(B887, "MMMM YYYY")</f>
        <v>August 2025</v>
      </c>
      <c r="I887" s="4">
        <f>D887*E887</f>
        <v>550</v>
      </c>
      <c r="J887" s="4">
        <f>E887*30</f>
        <v>330</v>
      </c>
      <c r="K887" s="4" t="b">
        <f>IF(F887=I887,TRUE)</f>
        <v>1</v>
      </c>
    </row>
    <row r="888" spans="1:12" ht="22.5" customHeight="1">
      <c r="A888" s="2">
        <v>45872.302475324075</v>
      </c>
      <c r="B888" s="3">
        <v>45872</v>
      </c>
      <c r="C888" s="4" t="s">
        <v>510</v>
      </c>
      <c r="D888" s="4">
        <v>53</v>
      </c>
      <c r="E888" s="4">
        <v>15</v>
      </c>
      <c r="F888" s="4">
        <v>795</v>
      </c>
      <c r="G888" s="4" t="s">
        <v>105</v>
      </c>
      <c r="H888" s="4" t="str">
        <f>TEXT(B888, "MMMM YYYY")</f>
        <v>August 2025</v>
      </c>
      <c r="I888" s="4">
        <f>D888*E888</f>
        <v>795</v>
      </c>
      <c r="J888" s="4">
        <f>E888*30</f>
        <v>450</v>
      </c>
      <c r="K888" s="4" t="b">
        <f>IF(F888=I888,TRUE)</f>
        <v>1</v>
      </c>
    </row>
    <row r="889" spans="1:12" ht="22.5" customHeight="1">
      <c r="A889" s="2">
        <v>45872.133250937499</v>
      </c>
      <c r="B889" s="3">
        <v>45872</v>
      </c>
      <c r="C889" s="4" t="s">
        <v>707</v>
      </c>
      <c r="D889" s="4">
        <v>55</v>
      </c>
      <c r="E889" s="4">
        <v>3</v>
      </c>
      <c r="F889" s="4">
        <v>165</v>
      </c>
      <c r="G889" s="4" t="s">
        <v>105</v>
      </c>
      <c r="H889" s="4" t="str">
        <f>TEXT(B889, "MMMM YYYY")</f>
        <v>August 2025</v>
      </c>
      <c r="I889" s="4">
        <f>D889*E889</f>
        <v>165</v>
      </c>
      <c r="J889" s="4">
        <f>E889*30</f>
        <v>90</v>
      </c>
      <c r="K889" s="4" t="b">
        <f>IF(F889=I889,TRUE)</f>
        <v>1</v>
      </c>
    </row>
    <row r="890" spans="1:12" ht="22.5" customHeight="1">
      <c r="A890" s="2">
        <v>45872.303062743056</v>
      </c>
      <c r="B890" s="3">
        <v>45872</v>
      </c>
      <c r="C890" s="4" t="s">
        <v>773</v>
      </c>
      <c r="D890" s="4">
        <v>60</v>
      </c>
      <c r="E890" s="4">
        <v>5</v>
      </c>
      <c r="F890" s="4">
        <v>300</v>
      </c>
      <c r="G890" s="4" t="s">
        <v>105</v>
      </c>
      <c r="H890" s="4" t="str">
        <f>TEXT(B890, "MMMM YYYY")</f>
        <v>August 2025</v>
      </c>
      <c r="I890" s="4">
        <f>D890*E890</f>
        <v>300</v>
      </c>
      <c r="J890" s="4">
        <f>E890*30</f>
        <v>150</v>
      </c>
      <c r="K890" s="4" t="b">
        <f>IF(F890=I890,TRUE)</f>
        <v>1</v>
      </c>
    </row>
    <row r="891" spans="1:12" ht="22.5" customHeight="1">
      <c r="A891" s="2">
        <v>45872.132750370365</v>
      </c>
      <c r="B891" s="3">
        <v>45870</v>
      </c>
      <c r="C891" s="4" t="s">
        <v>670</v>
      </c>
      <c r="D891" s="4">
        <v>53</v>
      </c>
      <c r="E891" s="4">
        <v>10</v>
      </c>
      <c r="F891" s="4">
        <v>530</v>
      </c>
      <c r="G891" s="4" t="s">
        <v>105</v>
      </c>
      <c r="H891" s="4" t="str">
        <f>TEXT(B891, "MMMM YYYY")</f>
        <v>August 2025</v>
      </c>
      <c r="I891" s="4">
        <f>D891*E891</f>
        <v>530</v>
      </c>
      <c r="J891" s="4">
        <f>E891*30</f>
        <v>300</v>
      </c>
      <c r="K891" s="4" t="b">
        <f>IF(F891=I891,TRUE)</f>
        <v>1</v>
      </c>
    </row>
    <row r="892" spans="1:12" ht="22.5" customHeight="1">
      <c r="A892" s="2">
        <v>45870.446090104168</v>
      </c>
      <c r="B892" s="3">
        <v>45870</v>
      </c>
      <c r="C892" s="4" t="s">
        <v>507</v>
      </c>
      <c r="D892" s="4">
        <v>60</v>
      </c>
      <c r="E892" s="4">
        <v>5</v>
      </c>
      <c r="F892" s="4">
        <v>300</v>
      </c>
      <c r="G892" s="4" t="s">
        <v>105</v>
      </c>
      <c r="H892" s="4" t="str">
        <f>TEXT(B892, "MMMM YYYY")</f>
        <v>August 2025</v>
      </c>
      <c r="I892" s="4">
        <f>D892*E892</f>
        <v>300</v>
      </c>
      <c r="J892" s="4">
        <f>E892*30</f>
        <v>150</v>
      </c>
      <c r="K892" s="4" t="b">
        <f>IF(F892=I892,TRUE)</f>
        <v>1</v>
      </c>
    </row>
    <row r="893" spans="1:12" ht="22.5" customHeight="1">
      <c r="A893" s="2">
        <v>45870.445846458329</v>
      </c>
      <c r="B893" s="3">
        <v>45870</v>
      </c>
      <c r="C893" s="4" t="s">
        <v>507</v>
      </c>
      <c r="D893" s="4">
        <v>55</v>
      </c>
      <c r="E893" s="4">
        <v>6</v>
      </c>
      <c r="F893" s="4">
        <v>330</v>
      </c>
      <c r="G893" s="4" t="s">
        <v>105</v>
      </c>
      <c r="H893" s="4" t="str">
        <f>TEXT(B893, "MMMM YYYY")</f>
        <v>August 2025</v>
      </c>
      <c r="I893" s="4">
        <f>D893*E893</f>
        <v>330</v>
      </c>
      <c r="J893" s="4">
        <f>E893*30</f>
        <v>180</v>
      </c>
      <c r="K893" s="4" t="b">
        <f>IF(F893=I893,TRUE)</f>
        <v>1</v>
      </c>
    </row>
    <row r="894" spans="1:12" ht="22.5" customHeight="1">
      <c r="A894" s="2">
        <v>45870.445497615743</v>
      </c>
      <c r="B894" s="3">
        <v>45870</v>
      </c>
      <c r="C894" s="4" t="s">
        <v>708</v>
      </c>
      <c r="D894" s="4">
        <v>55</v>
      </c>
      <c r="E894" s="4">
        <v>20</v>
      </c>
      <c r="F894" s="4">
        <v>1100</v>
      </c>
      <c r="G894" s="4" t="s">
        <v>105</v>
      </c>
      <c r="H894" s="4" t="str">
        <f>TEXT(B894, "MMMM YYYY")</f>
        <v>August 2025</v>
      </c>
      <c r="I894" s="4">
        <f>D894*E894</f>
        <v>1100</v>
      </c>
      <c r="J894" s="4">
        <f>E894*30</f>
        <v>600</v>
      </c>
      <c r="K894" s="4" t="b">
        <f>IF(F894=I894,TRUE)</f>
        <v>1</v>
      </c>
    </row>
    <row r="895" spans="1:12" ht="22.5" customHeight="1">
      <c r="A895" s="2">
        <v>45870.445200208334</v>
      </c>
      <c r="B895" s="3">
        <v>45870</v>
      </c>
      <c r="C895" s="4" t="s">
        <v>709</v>
      </c>
      <c r="D895" s="4">
        <v>50</v>
      </c>
      <c r="E895" s="4">
        <v>20</v>
      </c>
      <c r="F895" s="4">
        <v>1000</v>
      </c>
      <c r="G895" s="4" t="s">
        <v>105</v>
      </c>
      <c r="H895" s="4" t="str">
        <f>TEXT(B895, "MMMM YYYY")</f>
        <v>August 2025</v>
      </c>
      <c r="I895" s="4">
        <f>D895*E895</f>
        <v>1000</v>
      </c>
      <c r="J895" s="4">
        <f>E895*30</f>
        <v>600</v>
      </c>
      <c r="K895" s="4" t="b">
        <f>IF(F895=I895,TRUE)</f>
        <v>1</v>
      </c>
    </row>
    <row r="896" spans="1:12" ht="22.5" customHeight="1">
      <c r="A896" s="2">
        <v>45870.444886712961</v>
      </c>
      <c r="B896" s="3">
        <v>45870</v>
      </c>
      <c r="C896" s="4" t="s">
        <v>708</v>
      </c>
      <c r="D896" s="4">
        <v>45</v>
      </c>
      <c r="E896" s="4">
        <v>10</v>
      </c>
      <c r="F896" s="4">
        <v>450</v>
      </c>
      <c r="G896" s="4" t="s">
        <v>105</v>
      </c>
      <c r="H896" s="4" t="str">
        <f>TEXT(B896, "MMMM YYYY")</f>
        <v>August 2025</v>
      </c>
      <c r="I896" s="4">
        <f>D896*E896</f>
        <v>450</v>
      </c>
      <c r="J896" s="4">
        <f>E896*30</f>
        <v>300</v>
      </c>
      <c r="K896" s="4" t="b">
        <f>IF(F896=I896,TRUE)</f>
        <v>1</v>
      </c>
    </row>
    <row r="897" spans="1:12" ht="22.5" customHeight="1">
      <c r="A897" s="2">
        <v>45870.747952025464</v>
      </c>
      <c r="B897" s="3">
        <v>45870</v>
      </c>
      <c r="C897" s="4" t="s">
        <v>668</v>
      </c>
      <c r="D897" s="4">
        <v>55</v>
      </c>
      <c r="E897" s="4">
        <v>30</v>
      </c>
      <c r="F897" s="4">
        <v>1650</v>
      </c>
      <c r="G897" s="4" t="s">
        <v>105</v>
      </c>
      <c r="H897" s="4" t="str">
        <f>TEXT(B897, "MMMM YYYY")</f>
        <v>August 2025</v>
      </c>
      <c r="I897" s="4">
        <f>D897*E897</f>
        <v>1650</v>
      </c>
      <c r="J897" s="4">
        <f>E897*30</f>
        <v>900</v>
      </c>
      <c r="K897" s="4" t="b">
        <f>IF(F897=I897,TRUE)</f>
        <v>1</v>
      </c>
    </row>
    <row r="898" spans="1:12" ht="22.5" customHeight="1">
      <c r="A898" s="2">
        <v>45870.746465092598</v>
      </c>
      <c r="B898" s="3">
        <v>45870</v>
      </c>
      <c r="C898" s="4" t="s">
        <v>668</v>
      </c>
      <c r="D898" s="4">
        <v>50</v>
      </c>
      <c r="E898" s="4">
        <v>10</v>
      </c>
      <c r="F898" s="4">
        <v>500</v>
      </c>
      <c r="G898" s="4" t="s">
        <v>105</v>
      </c>
      <c r="H898" s="4" t="str">
        <f>TEXT(B898, "MMMM YYYY")</f>
        <v>August 2025</v>
      </c>
      <c r="I898" s="4">
        <f>D898*E898</f>
        <v>500</v>
      </c>
      <c r="J898" s="4">
        <f>E898*30</f>
        <v>300</v>
      </c>
      <c r="K898" s="4" t="b">
        <f>IF(F898=I898,TRUE)</f>
        <v>1</v>
      </c>
    </row>
    <row r="899" spans="1:12" ht="22.5" customHeight="1">
      <c r="A899" s="2">
        <v>45869.267379571756</v>
      </c>
      <c r="B899" s="3">
        <v>45869</v>
      </c>
      <c r="C899" s="4" t="s">
        <v>598</v>
      </c>
      <c r="D899" s="4">
        <v>60</v>
      </c>
      <c r="E899" s="4">
        <v>1</v>
      </c>
      <c r="F899" s="4">
        <v>60</v>
      </c>
      <c r="G899" s="4" t="s">
        <v>105</v>
      </c>
      <c r="H899" s="4" t="str">
        <f>TEXT(B899, "MMMM YYYY")</f>
        <v>July 2025</v>
      </c>
      <c r="I899" s="4">
        <f>D899*E899</f>
        <v>60</v>
      </c>
      <c r="J899" s="4">
        <f>E899*30</f>
        <v>30</v>
      </c>
      <c r="K899" s="4" t="b">
        <f>IF(F899=I899,TRUE)</f>
        <v>1</v>
      </c>
    </row>
    <row r="900" spans="1:12" ht="22.5" customHeight="1">
      <c r="A900" s="2">
        <v>45868.594223368054</v>
      </c>
      <c r="B900" s="3">
        <v>45868</v>
      </c>
      <c r="C900" s="4" t="s">
        <v>589</v>
      </c>
      <c r="D900" s="4">
        <v>65</v>
      </c>
      <c r="E900" s="4">
        <v>6</v>
      </c>
      <c r="F900" s="4">
        <v>390</v>
      </c>
      <c r="G900" s="4" t="s">
        <v>105</v>
      </c>
      <c r="H900" s="4" t="str">
        <f>TEXT(B900, "MMMM YYYY")</f>
        <v>July 2025</v>
      </c>
      <c r="I900" s="4">
        <f>D900*E900</f>
        <v>390</v>
      </c>
      <c r="J900" s="4">
        <f>E900*30</f>
        <v>180</v>
      </c>
      <c r="K900" s="4" t="b">
        <f>IF(F900=I900,TRUE)</f>
        <v>1</v>
      </c>
    </row>
    <row r="901" spans="1:12" ht="22.5" customHeight="1">
      <c r="A901" s="2">
        <v>45868.599792534718</v>
      </c>
      <c r="B901" s="3">
        <v>45867</v>
      </c>
      <c r="C901" s="4" t="s">
        <v>511</v>
      </c>
      <c r="D901" s="4">
        <v>60</v>
      </c>
      <c r="E901" s="4">
        <v>10</v>
      </c>
      <c r="F901" s="4">
        <v>600</v>
      </c>
      <c r="G901" s="4" t="s">
        <v>105</v>
      </c>
      <c r="H901" s="4" t="str">
        <f>TEXT(B901, "MMMM YYYY")</f>
        <v>July 2025</v>
      </c>
      <c r="I901" s="4">
        <f>D901*E901</f>
        <v>600</v>
      </c>
      <c r="J901" s="4">
        <f>E901*30</f>
        <v>300</v>
      </c>
      <c r="K901" s="4" t="b">
        <f>IF(F901=I901,TRUE)</f>
        <v>1</v>
      </c>
    </row>
    <row r="902" spans="1:12" ht="22.5" customHeight="1">
      <c r="A902" s="2">
        <v>45867.533189293987</v>
      </c>
      <c r="B902" s="3">
        <v>45867</v>
      </c>
      <c r="C902" s="4" t="s">
        <v>502</v>
      </c>
      <c r="D902" s="4">
        <v>65</v>
      </c>
      <c r="E902" s="4">
        <v>6</v>
      </c>
      <c r="F902" s="4">
        <v>390</v>
      </c>
      <c r="G902" s="4" t="s">
        <v>105</v>
      </c>
      <c r="H902" s="4" t="str">
        <f>TEXT(B902, "MMMM YYYY")</f>
        <v>July 2025</v>
      </c>
      <c r="I902" s="4">
        <f>D902*E902</f>
        <v>390</v>
      </c>
      <c r="J902" s="4">
        <f>E902*30</f>
        <v>180</v>
      </c>
      <c r="K902" s="4" t="b">
        <f>IF(F902=I902,TRUE)</f>
        <v>1</v>
      </c>
    </row>
    <row r="903" spans="1:12" ht="22.5" customHeight="1">
      <c r="A903" s="2">
        <v>45867.491539317125</v>
      </c>
      <c r="B903" s="3">
        <v>45867</v>
      </c>
      <c r="C903" s="4" t="s">
        <v>511</v>
      </c>
      <c r="D903" s="4">
        <v>55</v>
      </c>
      <c r="E903" s="4">
        <v>25</v>
      </c>
      <c r="F903" s="4">
        <v>1375</v>
      </c>
      <c r="G903" s="4" t="s">
        <v>655</v>
      </c>
      <c r="H903" s="4" t="str">
        <f>TEXT(B903, "MMMM YYYY")</f>
        <v>July 2025</v>
      </c>
      <c r="I903" s="4">
        <f>D903*E903</f>
        <v>1375</v>
      </c>
      <c r="J903" s="4">
        <f>E903*30</f>
        <v>750</v>
      </c>
      <c r="K903" s="4" t="b">
        <f>IF(F903=I903,TRUE)</f>
        <v>1</v>
      </c>
    </row>
    <row r="904" spans="1:12" ht="22.5" customHeight="1">
      <c r="A904" s="2">
        <v>45867.415134745374</v>
      </c>
      <c r="B904" s="3">
        <v>45867</v>
      </c>
      <c r="C904" s="4" t="s">
        <v>581</v>
      </c>
      <c r="D904" s="4">
        <v>65</v>
      </c>
      <c r="E904" s="4">
        <v>3</v>
      </c>
      <c r="F904" s="4">
        <v>195</v>
      </c>
      <c r="G904" s="4" t="s">
        <v>105</v>
      </c>
      <c r="H904" s="4" t="str">
        <f>TEXT(B904, "MMMM YYYY")</f>
        <v>July 2025</v>
      </c>
      <c r="I904" s="4">
        <f>D904*E904</f>
        <v>195</v>
      </c>
      <c r="J904" s="4">
        <f>E904*30</f>
        <v>90</v>
      </c>
      <c r="K904" s="4" t="b">
        <f>IF(F904=I904,TRUE)</f>
        <v>1</v>
      </c>
    </row>
    <row r="905" spans="1:12" ht="22.5" customHeight="1">
      <c r="A905" s="2">
        <v>45867.414865115745</v>
      </c>
      <c r="B905" s="3">
        <v>45867</v>
      </c>
      <c r="C905" s="4" t="s">
        <v>110</v>
      </c>
      <c r="D905" s="4">
        <v>65</v>
      </c>
      <c r="E905" s="4">
        <v>1</v>
      </c>
      <c r="F905" s="4">
        <v>65</v>
      </c>
      <c r="G905" s="4" t="s">
        <v>655</v>
      </c>
      <c r="H905" s="4" t="str">
        <f>TEXT(B905, "MMMM YYYY")</f>
        <v>July 2025</v>
      </c>
      <c r="I905" s="4">
        <f>D905*E905</f>
        <v>65</v>
      </c>
      <c r="J905" s="4">
        <f>E905*30</f>
        <v>30</v>
      </c>
      <c r="K905" s="4" t="b">
        <f>IF(F905=I905,TRUE)</f>
        <v>1</v>
      </c>
    </row>
    <row r="906" spans="1:12" ht="22.5" customHeight="1">
      <c r="A906" s="2">
        <v>45867.312687094905</v>
      </c>
      <c r="B906" s="3">
        <v>45867</v>
      </c>
      <c r="C906" s="4" t="s">
        <v>510</v>
      </c>
      <c r="D906" s="4">
        <v>53</v>
      </c>
      <c r="E906" s="4">
        <v>10</v>
      </c>
      <c r="F906" s="4">
        <v>530</v>
      </c>
      <c r="G906" s="4" t="s">
        <v>105</v>
      </c>
      <c r="H906" s="4" t="str">
        <f>TEXT(B906, "MMMM YYYY")</f>
        <v>July 2025</v>
      </c>
      <c r="I906" s="4">
        <f>D906*E906</f>
        <v>530</v>
      </c>
      <c r="J906" s="4">
        <f>E906*30</f>
        <v>300</v>
      </c>
      <c r="K906" s="4" t="b">
        <f>IF(F906=I906,TRUE)</f>
        <v>1</v>
      </c>
    </row>
    <row r="907" spans="1:12" ht="22.5" customHeight="1">
      <c r="A907" s="2">
        <v>45867.311679178238</v>
      </c>
      <c r="B907" s="3">
        <v>45867</v>
      </c>
      <c r="C907" s="4" t="s">
        <v>510</v>
      </c>
      <c r="D907" s="4">
        <v>50</v>
      </c>
      <c r="E907" s="4">
        <v>15</v>
      </c>
      <c r="F907" s="4">
        <v>750</v>
      </c>
      <c r="G907" s="4" t="s">
        <v>105</v>
      </c>
      <c r="H907" s="4" t="str">
        <f>TEXT(B907, "MMMM YYYY")</f>
        <v>July 2025</v>
      </c>
      <c r="I907" s="4">
        <f>D907*E907</f>
        <v>750</v>
      </c>
      <c r="J907" s="4">
        <f>E907*30</f>
        <v>450</v>
      </c>
      <c r="K907" s="4" t="b">
        <f>IF(F907=I907,TRUE)</f>
        <v>1</v>
      </c>
    </row>
    <row r="908" spans="1:12" ht="22.5" customHeight="1">
      <c r="A908" s="2">
        <v>45867.288128252316</v>
      </c>
      <c r="B908" s="3">
        <v>45867</v>
      </c>
      <c r="C908" s="4" t="s">
        <v>616</v>
      </c>
      <c r="D908" s="4">
        <v>50</v>
      </c>
      <c r="E908" s="4">
        <v>4</v>
      </c>
      <c r="F908" s="4">
        <v>200</v>
      </c>
      <c r="G908" s="4" t="s">
        <v>105</v>
      </c>
      <c r="H908" s="4" t="str">
        <f>TEXT(B908, "MMMM YYYY")</f>
        <v>July 2025</v>
      </c>
      <c r="I908" s="4">
        <f>D908*E908</f>
        <v>200</v>
      </c>
      <c r="J908" s="4">
        <f>E908*30</f>
        <v>120</v>
      </c>
      <c r="K908" s="4" t="b">
        <f>IF(F908=I908,TRUE)</f>
        <v>1</v>
      </c>
    </row>
    <row r="909" spans="1:12" ht="22.5" customHeight="1">
      <c r="A909" s="2">
        <v>45867.287114849532</v>
      </c>
      <c r="B909" s="3">
        <v>45867</v>
      </c>
      <c r="C909" s="4" t="s">
        <v>536</v>
      </c>
      <c r="D909" s="4">
        <v>50</v>
      </c>
      <c r="E909" s="4">
        <v>3</v>
      </c>
      <c r="F909" s="4">
        <v>150</v>
      </c>
      <c r="G909" s="4" t="s">
        <v>655</v>
      </c>
      <c r="H909" s="4" t="str">
        <f>TEXT(B909, "MMMM YYYY")</f>
        <v>July 2025</v>
      </c>
      <c r="I909" s="4">
        <f>D909*E909</f>
        <v>150</v>
      </c>
      <c r="J909" s="4">
        <f>E909*30</f>
        <v>90</v>
      </c>
      <c r="K909" s="4" t="b">
        <f>IF(F909=I909,TRUE)</f>
        <v>1</v>
      </c>
    </row>
    <row r="910" spans="1:12" ht="22.5" customHeight="1">
      <c r="A910" s="2">
        <v>45867.283489016205</v>
      </c>
      <c r="B910" s="3">
        <v>45866</v>
      </c>
      <c r="C910" s="4" t="s">
        <v>710</v>
      </c>
      <c r="D910" s="4">
        <v>65</v>
      </c>
      <c r="E910" s="4">
        <v>2</v>
      </c>
      <c r="F910" s="4">
        <v>130</v>
      </c>
      <c r="G910" s="4" t="s">
        <v>105</v>
      </c>
      <c r="H910" s="4" t="str">
        <f>TEXT(B910, "MMMM YYYY")</f>
        <v>July 2025</v>
      </c>
      <c r="I910" s="4">
        <f>D910*E910</f>
        <v>130</v>
      </c>
      <c r="J910" s="4">
        <f>E910*30</f>
        <v>60</v>
      </c>
      <c r="K910" s="4" t="b">
        <f>IF(F910=I910,TRUE)</f>
        <v>1</v>
      </c>
    </row>
    <row r="911" spans="1:12" ht="22.5" customHeight="1">
      <c r="A911" s="2">
        <v>45866.179679513887</v>
      </c>
      <c r="B911" s="3">
        <v>45865</v>
      </c>
      <c r="C911" s="4" t="s">
        <v>509</v>
      </c>
      <c r="D911" s="4">
        <v>45</v>
      </c>
      <c r="E911" s="4">
        <v>12</v>
      </c>
      <c r="F911" s="4">
        <v>540</v>
      </c>
      <c r="G911" s="4" t="s">
        <v>105</v>
      </c>
      <c r="H911" s="4" t="str">
        <f>TEXT(B911, "MMMM YYYY")</f>
        <v>July 2025</v>
      </c>
      <c r="I911" s="4">
        <f>D911*E911</f>
        <v>540</v>
      </c>
      <c r="J911" s="4">
        <f>E911*30</f>
        <v>360</v>
      </c>
      <c r="K911" s="4" t="b">
        <f>IF(F911=I911,TRUE)</f>
        <v>1</v>
      </c>
    </row>
    <row r="912" spans="1:12" ht="22.5" customHeight="1">
      <c r="A912" s="2">
        <v>45866.31740965278</v>
      </c>
      <c r="B912" s="3">
        <v>45865</v>
      </c>
      <c r="C912" s="4" t="s">
        <v>706</v>
      </c>
      <c r="D912" s="4">
        <v>60</v>
      </c>
      <c r="E912" s="4">
        <v>3</v>
      </c>
      <c r="F912" s="4">
        <v>180</v>
      </c>
      <c r="G912" s="4" t="s">
        <v>105</v>
      </c>
      <c r="H912" s="4" t="str">
        <f>TEXT(B912, "MMMM YYYY")</f>
        <v>July 2025</v>
      </c>
      <c r="I912" s="4">
        <f>D912*E912</f>
        <v>180</v>
      </c>
      <c r="J912" s="4">
        <f>E912*30</f>
        <v>90</v>
      </c>
      <c r="K912" s="4" t="b">
        <f>IF(F912=I912,TRUE)</f>
        <v>1</v>
      </c>
      <c r="L912" s="4">
        <v>8232</v>
      </c>
    </row>
    <row r="913" spans="1:11" ht="22.5" customHeight="1">
      <c r="A913" s="2">
        <v>45866.18397643519</v>
      </c>
      <c r="B913" s="3">
        <v>45865</v>
      </c>
      <c r="C913" s="4" t="s">
        <v>521</v>
      </c>
      <c r="D913" s="4">
        <v>53</v>
      </c>
      <c r="E913" s="4">
        <v>9</v>
      </c>
      <c r="F913" s="4">
        <v>477</v>
      </c>
      <c r="G913" s="4" t="s">
        <v>105</v>
      </c>
      <c r="H913" s="4" t="str">
        <f>TEXT(B913, "MMMM YYYY")</f>
        <v>July 2025</v>
      </c>
      <c r="I913" s="4">
        <f>D913*E913</f>
        <v>477</v>
      </c>
      <c r="J913" s="4">
        <f>E913*30</f>
        <v>270</v>
      </c>
      <c r="K913" s="4" t="b">
        <f>IF(F913=I913,TRUE)</f>
        <v>1</v>
      </c>
    </row>
    <row r="914" spans="1:11" ht="22.5" customHeight="1">
      <c r="A914" s="2">
        <v>45866.183530219903</v>
      </c>
      <c r="B914" s="3">
        <v>45865</v>
      </c>
      <c r="C914" s="4" t="s">
        <v>521</v>
      </c>
      <c r="D914" s="4">
        <v>50</v>
      </c>
      <c r="E914" s="4">
        <v>9</v>
      </c>
      <c r="F914" s="4">
        <v>450</v>
      </c>
      <c r="G914" s="4" t="s">
        <v>105</v>
      </c>
      <c r="H914" s="4" t="str">
        <f>TEXT(B914, "MMMM YYYY")</f>
        <v>July 2025</v>
      </c>
      <c r="I914" s="4">
        <f>D914*E914</f>
        <v>450</v>
      </c>
      <c r="J914" s="4">
        <f>E914*30</f>
        <v>270</v>
      </c>
      <c r="K914" s="4" t="b">
        <f>IF(F914=I914,TRUE)</f>
        <v>1</v>
      </c>
    </row>
    <row r="915" spans="1:11" ht="22.5" customHeight="1">
      <c r="A915" s="2">
        <v>45866.183244270833</v>
      </c>
      <c r="B915" s="3">
        <v>45865</v>
      </c>
      <c r="C915" s="4" t="s">
        <v>513</v>
      </c>
      <c r="D915" s="4">
        <v>65</v>
      </c>
      <c r="E915" s="4">
        <v>1</v>
      </c>
      <c r="F915" s="4">
        <v>65</v>
      </c>
      <c r="G915" s="4" t="s">
        <v>105</v>
      </c>
      <c r="H915" s="4" t="str">
        <f>TEXT(B915, "MMMM YYYY")</f>
        <v>July 2025</v>
      </c>
      <c r="I915" s="4">
        <f>D915*E915</f>
        <v>65</v>
      </c>
      <c r="J915" s="4">
        <f>E915*30</f>
        <v>30</v>
      </c>
      <c r="K915" s="4" t="b">
        <f>IF(F915=I915,TRUE)</f>
        <v>1</v>
      </c>
    </row>
    <row r="916" spans="1:11" ht="22.5" customHeight="1">
      <c r="A916" s="2">
        <v>45866.183000879631</v>
      </c>
      <c r="B916" s="3">
        <v>45865</v>
      </c>
      <c r="C916" s="4" t="s">
        <v>513</v>
      </c>
      <c r="D916" s="4">
        <v>60</v>
      </c>
      <c r="E916" s="4">
        <v>5</v>
      </c>
      <c r="F916" s="4">
        <v>300</v>
      </c>
      <c r="G916" s="4" t="s">
        <v>105</v>
      </c>
      <c r="H916" s="4" t="str">
        <f>TEXT(B916, "MMMM YYYY")</f>
        <v>July 2025</v>
      </c>
      <c r="I916" s="4">
        <f>D916*E916</f>
        <v>300</v>
      </c>
      <c r="J916" s="4">
        <f>E916*30</f>
        <v>150</v>
      </c>
      <c r="K916" s="4" t="b">
        <f>IF(F916=I916,TRUE)</f>
        <v>1</v>
      </c>
    </row>
    <row r="917" spans="1:11" ht="22.5" customHeight="1">
      <c r="A917" s="2">
        <v>45866.182570821758</v>
      </c>
      <c r="B917" s="3">
        <v>45865</v>
      </c>
      <c r="C917" s="4" t="s">
        <v>690</v>
      </c>
      <c r="D917" s="4">
        <v>50</v>
      </c>
      <c r="E917" s="4">
        <v>2</v>
      </c>
      <c r="F917" s="4">
        <v>100</v>
      </c>
      <c r="G917" s="4" t="s">
        <v>105</v>
      </c>
      <c r="H917" s="4" t="str">
        <f>TEXT(B917, "MMMM YYYY")</f>
        <v>July 2025</v>
      </c>
      <c r="I917" s="4">
        <f>D917*E917</f>
        <v>100</v>
      </c>
      <c r="J917" s="4">
        <f>E917*30</f>
        <v>60</v>
      </c>
      <c r="K917" s="4" t="b">
        <f>IF(F917=I917,TRUE)</f>
        <v>1</v>
      </c>
    </row>
    <row r="918" spans="1:11" ht="22.5" customHeight="1">
      <c r="A918" s="2">
        <v>45866.182344305555</v>
      </c>
      <c r="B918" s="3">
        <v>45865</v>
      </c>
      <c r="C918" s="4" t="s">
        <v>690</v>
      </c>
      <c r="D918" s="4">
        <v>55</v>
      </c>
      <c r="E918" s="4">
        <v>2</v>
      </c>
      <c r="F918" s="4">
        <v>110</v>
      </c>
      <c r="G918" s="4" t="s">
        <v>655</v>
      </c>
      <c r="H918" s="4" t="str">
        <f>TEXT(B918, "MMMM YYYY")</f>
        <v>July 2025</v>
      </c>
      <c r="I918" s="4">
        <f>D918*E918</f>
        <v>110</v>
      </c>
      <c r="J918" s="4">
        <f>E918*30</f>
        <v>60</v>
      </c>
      <c r="K918" s="4" t="b">
        <f>IF(F918=I918,TRUE)</f>
        <v>1</v>
      </c>
    </row>
    <row r="919" spans="1:11" ht="22.5" customHeight="1">
      <c r="A919" s="2">
        <v>45866.181843576385</v>
      </c>
      <c r="B919" s="3">
        <v>45865</v>
      </c>
      <c r="C919" s="4" t="s">
        <v>690</v>
      </c>
      <c r="D919" s="4">
        <v>60</v>
      </c>
      <c r="E919" s="4">
        <v>2</v>
      </c>
      <c r="F919" s="4">
        <v>120</v>
      </c>
      <c r="G919" s="4" t="s">
        <v>655</v>
      </c>
      <c r="H919" s="4" t="str">
        <f>TEXT(B919, "MMMM YYYY")</f>
        <v>July 2025</v>
      </c>
      <c r="I919" s="4">
        <f>D919*E919</f>
        <v>120</v>
      </c>
      <c r="J919" s="4">
        <f>E919*30</f>
        <v>60</v>
      </c>
      <c r="K919" s="4" t="b">
        <f>IF(F919=I919,TRUE)</f>
        <v>1</v>
      </c>
    </row>
    <row r="920" spans="1:11" ht="22.5" customHeight="1">
      <c r="A920" s="2">
        <v>45866.179011458335</v>
      </c>
      <c r="B920" s="3">
        <v>45865</v>
      </c>
      <c r="C920" s="4" t="s">
        <v>711</v>
      </c>
      <c r="D920" s="4">
        <v>65</v>
      </c>
      <c r="E920" s="4">
        <v>4</v>
      </c>
      <c r="F920" s="4">
        <v>260</v>
      </c>
      <c r="G920" s="4" t="s">
        <v>105</v>
      </c>
      <c r="H920" s="4" t="str">
        <f>TEXT(B920, "MMMM YYYY")</f>
        <v>July 2025</v>
      </c>
      <c r="I920" s="4">
        <f>D920*E920</f>
        <v>260</v>
      </c>
      <c r="J920" s="4">
        <f>E920*30</f>
        <v>120</v>
      </c>
      <c r="K920" s="4" t="b">
        <f>IF(F920=I920,TRUE)</f>
        <v>1</v>
      </c>
    </row>
    <row r="921" spans="1:11" ht="22.5" customHeight="1">
      <c r="A921" s="2">
        <v>45866.176737071757</v>
      </c>
      <c r="B921" s="3">
        <v>45865</v>
      </c>
      <c r="C921" s="4" t="s">
        <v>712</v>
      </c>
      <c r="D921" s="4">
        <v>60</v>
      </c>
      <c r="E921" s="4">
        <v>3</v>
      </c>
      <c r="F921" s="4">
        <v>180</v>
      </c>
      <c r="G921" s="4" t="s">
        <v>105</v>
      </c>
      <c r="H921" s="4" t="str">
        <f>TEXT(B921, "MMMM YYYY")</f>
        <v>July 2025</v>
      </c>
      <c r="I921" s="4">
        <f>D921*E921</f>
        <v>180</v>
      </c>
      <c r="J921" s="4">
        <f>E921*30</f>
        <v>90</v>
      </c>
      <c r="K921" s="4" t="b">
        <f>IF(F921=I921,TRUE)</f>
        <v>1</v>
      </c>
    </row>
    <row r="922" spans="1:11" ht="22.5" customHeight="1">
      <c r="A922" s="2">
        <v>45866.176099722223</v>
      </c>
      <c r="B922" s="3">
        <v>45865</v>
      </c>
      <c r="C922" s="4" t="s">
        <v>527</v>
      </c>
      <c r="D922" s="4">
        <v>60</v>
      </c>
      <c r="E922" s="4">
        <v>15</v>
      </c>
      <c r="F922" s="4">
        <v>900</v>
      </c>
      <c r="G922" s="4" t="s">
        <v>105</v>
      </c>
      <c r="H922" s="4" t="str">
        <f>TEXT(B922, "MMMM YYYY")</f>
        <v>July 2025</v>
      </c>
      <c r="I922" s="4">
        <f>D922*E922</f>
        <v>900</v>
      </c>
      <c r="J922" s="4">
        <f>E922*30</f>
        <v>450</v>
      </c>
      <c r="K922" s="4" t="b">
        <f>IF(F922=I922,TRUE)</f>
        <v>1</v>
      </c>
    </row>
    <row r="923" spans="1:11" ht="22.5" customHeight="1">
      <c r="A923" s="2">
        <v>45866.178633668984</v>
      </c>
      <c r="B923" s="3">
        <v>45865</v>
      </c>
      <c r="C923" s="4" t="s">
        <v>773</v>
      </c>
      <c r="D923" s="4">
        <v>55</v>
      </c>
      <c r="E923" s="4">
        <v>4</v>
      </c>
      <c r="F923" s="4">
        <v>220</v>
      </c>
      <c r="G923" s="4" t="s">
        <v>105</v>
      </c>
      <c r="H923" s="4" t="str">
        <f>TEXT(B923, "MMMM YYYY")</f>
        <v>July 2025</v>
      </c>
      <c r="I923" s="4">
        <f>D923*E923</f>
        <v>220</v>
      </c>
      <c r="J923" s="4">
        <f>E923*30</f>
        <v>120</v>
      </c>
      <c r="K923" s="4" t="b">
        <f>IF(F923=I923,TRUE)</f>
        <v>1</v>
      </c>
    </row>
    <row r="924" spans="1:11" ht="22.5" customHeight="1">
      <c r="A924" s="2">
        <v>45866.178379108795</v>
      </c>
      <c r="B924" s="3">
        <v>45865</v>
      </c>
      <c r="C924" s="4" t="s">
        <v>773</v>
      </c>
      <c r="D924" s="4">
        <v>60</v>
      </c>
      <c r="E924" s="4">
        <v>6</v>
      </c>
      <c r="F924" s="4">
        <v>360</v>
      </c>
      <c r="G924" s="4" t="s">
        <v>105</v>
      </c>
      <c r="H924" s="4" t="str">
        <f>TEXT(B924, "MMMM YYYY")</f>
        <v>July 2025</v>
      </c>
      <c r="I924" s="4">
        <f>D924*E924</f>
        <v>360</v>
      </c>
      <c r="J924" s="4">
        <f>E924*30</f>
        <v>180</v>
      </c>
      <c r="K924" s="4" t="b">
        <f>IF(F924=I924,TRUE)</f>
        <v>1</v>
      </c>
    </row>
    <row r="925" spans="1:11" ht="22.5" customHeight="1">
      <c r="A925" s="2">
        <v>45864.736409988429</v>
      </c>
      <c r="B925" s="3">
        <v>45864</v>
      </c>
      <c r="C925" s="4" t="s">
        <v>662</v>
      </c>
      <c r="D925" s="4">
        <v>60</v>
      </c>
      <c r="E925" s="4">
        <v>2</v>
      </c>
      <c r="F925" s="4">
        <v>120</v>
      </c>
      <c r="G925" s="4" t="s">
        <v>105</v>
      </c>
      <c r="H925" s="4" t="str">
        <f>TEXT(B925, "MMMM YYYY")</f>
        <v>July 2025</v>
      </c>
      <c r="I925" s="4">
        <f>D925*E925</f>
        <v>120</v>
      </c>
      <c r="J925" s="4">
        <f>E925*30</f>
        <v>60</v>
      </c>
      <c r="K925" s="4" t="b">
        <f>IF(F925=I925,TRUE)</f>
        <v>1</v>
      </c>
    </row>
    <row r="926" spans="1:11" ht="22.5" customHeight="1">
      <c r="A926" s="2">
        <v>45864.725380081014</v>
      </c>
      <c r="B926" s="3">
        <v>45864</v>
      </c>
      <c r="C926" s="4" t="s">
        <v>713</v>
      </c>
      <c r="D926" s="4">
        <v>55</v>
      </c>
      <c r="E926" s="4">
        <v>10</v>
      </c>
      <c r="F926" s="4">
        <v>550</v>
      </c>
      <c r="G926" s="4" t="s">
        <v>105</v>
      </c>
      <c r="H926" s="4" t="str">
        <f>TEXT(B926, "MMMM YYYY")</f>
        <v>July 2025</v>
      </c>
      <c r="I926" s="4">
        <f>D926*E926</f>
        <v>550</v>
      </c>
      <c r="J926" s="4">
        <f>E926*30</f>
        <v>300</v>
      </c>
      <c r="K926" s="4" t="b">
        <f>IF(F926=I926,TRUE)</f>
        <v>1</v>
      </c>
    </row>
    <row r="927" spans="1:11" ht="22.5" customHeight="1">
      <c r="A927" s="2">
        <v>45864.725020659724</v>
      </c>
      <c r="B927" s="3">
        <v>45864</v>
      </c>
      <c r="C927" s="4" t="s">
        <v>714</v>
      </c>
      <c r="D927" s="4">
        <v>50</v>
      </c>
      <c r="E927" s="4">
        <v>40</v>
      </c>
      <c r="F927" s="4">
        <v>2000</v>
      </c>
      <c r="G927" s="4" t="s">
        <v>105</v>
      </c>
      <c r="H927" s="4" t="str">
        <f>TEXT(B927, "MMMM YYYY")</f>
        <v>July 2025</v>
      </c>
      <c r="I927" s="4">
        <f>D927*E927</f>
        <v>2000</v>
      </c>
      <c r="J927" s="4">
        <f>E927*30</f>
        <v>1200</v>
      </c>
      <c r="K927" s="4" t="b">
        <f>IF(F927=I927,TRUE)</f>
        <v>1</v>
      </c>
    </row>
    <row r="928" spans="1:11" ht="22.5" customHeight="1">
      <c r="A928" s="2">
        <v>45864.366712499999</v>
      </c>
      <c r="B928" s="3">
        <v>45863</v>
      </c>
      <c r="C928" s="4" t="s">
        <v>510</v>
      </c>
      <c r="D928" s="4">
        <v>55</v>
      </c>
      <c r="E928" s="4">
        <v>10</v>
      </c>
      <c r="F928" s="4">
        <v>550</v>
      </c>
      <c r="G928" s="4" t="s">
        <v>105</v>
      </c>
      <c r="H928" s="4" t="str">
        <f>TEXT(B928, "MMMM YYYY")</f>
        <v>July 2025</v>
      </c>
      <c r="I928" s="4">
        <f>D928*E928</f>
        <v>550</v>
      </c>
      <c r="J928" s="4">
        <f>E928*30</f>
        <v>300</v>
      </c>
      <c r="K928" s="4" t="b">
        <f>IF(F928=I928,TRUE)</f>
        <v>1</v>
      </c>
    </row>
    <row r="929" spans="1:12" ht="22.5" customHeight="1">
      <c r="A929" s="2">
        <v>45864.36639974537</v>
      </c>
      <c r="B929" s="3">
        <v>45863</v>
      </c>
      <c r="C929" s="4" t="s">
        <v>510</v>
      </c>
      <c r="D929" s="4">
        <v>50</v>
      </c>
      <c r="E929" s="4">
        <v>15</v>
      </c>
      <c r="F929" s="4">
        <v>750</v>
      </c>
      <c r="G929" s="4" t="s">
        <v>105</v>
      </c>
      <c r="H929" s="4" t="str">
        <f>TEXT(B929, "MMMM YYYY")</f>
        <v>July 2025</v>
      </c>
      <c r="I929" s="4">
        <f>D929*E929</f>
        <v>750</v>
      </c>
      <c r="J929" s="4">
        <f>E929*30</f>
        <v>450</v>
      </c>
      <c r="K929" s="4" t="b">
        <f>IF(F929=I929,TRUE)</f>
        <v>1</v>
      </c>
    </row>
    <row r="930" spans="1:12" ht="22.5" customHeight="1">
      <c r="A930" s="2">
        <v>45863.55156172454</v>
      </c>
      <c r="B930" s="3">
        <v>45863</v>
      </c>
      <c r="C930" s="4" t="s">
        <v>502</v>
      </c>
      <c r="D930" s="4">
        <v>60</v>
      </c>
      <c r="E930" s="4">
        <v>4</v>
      </c>
      <c r="F930" s="4">
        <v>240</v>
      </c>
      <c r="G930" s="4" t="s">
        <v>655</v>
      </c>
      <c r="H930" s="4" t="str">
        <f>TEXT(B930, "MMMM YYYY")</f>
        <v>July 2025</v>
      </c>
      <c r="I930" s="4">
        <f>D930*E930</f>
        <v>240</v>
      </c>
      <c r="J930" s="4">
        <f>E930*30</f>
        <v>120</v>
      </c>
      <c r="K930" s="4" t="b">
        <f>IF(F930=I930,TRUE)</f>
        <v>1</v>
      </c>
    </row>
    <row r="931" spans="1:12" ht="22.5" customHeight="1">
      <c r="A931" s="2">
        <v>45863.551035173616</v>
      </c>
      <c r="B931" s="3">
        <v>45863</v>
      </c>
      <c r="C931" s="4" t="s">
        <v>502</v>
      </c>
      <c r="D931" s="4">
        <v>65</v>
      </c>
      <c r="E931" s="4">
        <v>7</v>
      </c>
      <c r="F931" s="4">
        <v>455</v>
      </c>
      <c r="G931" s="4" t="s">
        <v>105</v>
      </c>
      <c r="H931" s="4" t="str">
        <f>TEXT(B931, "MMMM YYYY")</f>
        <v>July 2025</v>
      </c>
      <c r="I931" s="4">
        <f>D931*E931</f>
        <v>455</v>
      </c>
      <c r="J931" s="4">
        <f>E931*30</f>
        <v>210</v>
      </c>
      <c r="K931" s="4" t="b">
        <f>IF(F931=I931,TRUE)</f>
        <v>1</v>
      </c>
    </row>
    <row r="932" spans="1:12" ht="22.5" customHeight="1">
      <c r="A932" s="2">
        <v>45863.550308819445</v>
      </c>
      <c r="B932" s="3">
        <v>45863</v>
      </c>
      <c r="C932" s="4" t="s">
        <v>589</v>
      </c>
      <c r="D932" s="4">
        <v>65</v>
      </c>
      <c r="E932" s="4">
        <v>1</v>
      </c>
      <c r="F932" s="4">
        <v>65</v>
      </c>
      <c r="G932" s="4" t="s">
        <v>655</v>
      </c>
      <c r="H932" s="4" t="str">
        <f>TEXT(B932, "MMMM YYYY")</f>
        <v>July 2025</v>
      </c>
      <c r="I932" s="4">
        <f>D932*E932</f>
        <v>65</v>
      </c>
      <c r="J932" s="4">
        <f>E932*30</f>
        <v>30</v>
      </c>
      <c r="K932" s="4" t="b">
        <f>IF(F932=I932,TRUE)</f>
        <v>1</v>
      </c>
    </row>
    <row r="933" spans="1:12" ht="22.5" customHeight="1">
      <c r="A933" s="2">
        <v>45863.546579027781</v>
      </c>
      <c r="B933" s="3">
        <v>45863</v>
      </c>
      <c r="C933" s="4" t="s">
        <v>715</v>
      </c>
      <c r="D933" s="4">
        <v>55</v>
      </c>
      <c r="E933" s="4">
        <v>7</v>
      </c>
      <c r="F933" s="4">
        <v>385</v>
      </c>
      <c r="G933" s="4" t="s">
        <v>105</v>
      </c>
      <c r="H933" s="4" t="str">
        <f>TEXT(B933, "MMMM YYYY")</f>
        <v>July 2025</v>
      </c>
      <c r="I933" s="4">
        <f>D933*E933</f>
        <v>385</v>
      </c>
      <c r="J933" s="4">
        <f>E933*30</f>
        <v>210</v>
      </c>
      <c r="K933" s="4" t="b">
        <f>IF(F933=I933,TRUE)</f>
        <v>1</v>
      </c>
      <c r="L933" s="4">
        <v>1775</v>
      </c>
    </row>
    <row r="934" spans="1:12" ht="22.5" customHeight="1">
      <c r="A934" s="2">
        <v>45862.838528009263</v>
      </c>
      <c r="B934" s="3">
        <v>45862</v>
      </c>
      <c r="C934" s="4" t="s">
        <v>716</v>
      </c>
      <c r="D934" s="4">
        <v>60</v>
      </c>
      <c r="E934" s="4">
        <v>1</v>
      </c>
      <c r="F934" s="4">
        <v>60</v>
      </c>
      <c r="G934" s="4" t="s">
        <v>105</v>
      </c>
      <c r="H934" s="4" t="str">
        <f>TEXT(B934, "MMMM YYYY")</f>
        <v>July 2025</v>
      </c>
      <c r="I934" s="4">
        <f>D934*E934</f>
        <v>60</v>
      </c>
      <c r="J934" s="4">
        <f>E934*30</f>
        <v>30</v>
      </c>
      <c r="K934" s="4" t="b">
        <f>IF(F934=I934,TRUE)</f>
        <v>1</v>
      </c>
    </row>
    <row r="935" spans="1:12" ht="22.5" customHeight="1">
      <c r="A935" s="2">
        <v>45862.838104374998</v>
      </c>
      <c r="B935" s="3">
        <v>45862</v>
      </c>
      <c r="C935" s="4" t="s">
        <v>89</v>
      </c>
      <c r="D935" s="4">
        <v>65</v>
      </c>
      <c r="E935" s="4">
        <v>1</v>
      </c>
      <c r="F935" s="4">
        <v>65</v>
      </c>
      <c r="G935" s="4" t="s">
        <v>105</v>
      </c>
      <c r="H935" s="4" t="str">
        <f>TEXT(B935, "MMMM YYYY")</f>
        <v>July 2025</v>
      </c>
      <c r="I935" s="4">
        <f>D935*E935</f>
        <v>65</v>
      </c>
      <c r="J935" s="4">
        <f>E935*30</f>
        <v>30</v>
      </c>
      <c r="K935" s="4" t="b">
        <f>IF(F935=I935,TRUE)</f>
        <v>1</v>
      </c>
    </row>
    <row r="936" spans="1:12" ht="22.5" customHeight="1">
      <c r="A936" s="2">
        <v>45862.836992500001</v>
      </c>
      <c r="B936" s="3">
        <v>45862</v>
      </c>
      <c r="C936" s="4" t="s">
        <v>507</v>
      </c>
      <c r="D936" s="4">
        <v>60</v>
      </c>
      <c r="E936" s="4">
        <v>2</v>
      </c>
      <c r="F936" s="4">
        <v>120</v>
      </c>
      <c r="G936" s="4" t="s">
        <v>105</v>
      </c>
      <c r="H936" s="4" t="str">
        <f>TEXT(B936, "MMMM YYYY")</f>
        <v>July 2025</v>
      </c>
      <c r="I936" s="4">
        <f>D936*E936</f>
        <v>120</v>
      </c>
      <c r="J936" s="4">
        <f>E936*30</f>
        <v>60</v>
      </c>
      <c r="K936" s="4" t="b">
        <f>IF(F936=I936,TRUE)</f>
        <v>1</v>
      </c>
    </row>
    <row r="937" spans="1:12" ht="22.5" customHeight="1">
      <c r="A937" s="2">
        <v>45862.836606643519</v>
      </c>
      <c r="B937" s="3">
        <v>45862</v>
      </c>
      <c r="C937" s="4" t="s">
        <v>507</v>
      </c>
      <c r="D937" s="4">
        <v>55</v>
      </c>
      <c r="E937" s="4">
        <v>7</v>
      </c>
      <c r="F937" s="4">
        <v>385</v>
      </c>
      <c r="G937" s="4" t="s">
        <v>105</v>
      </c>
      <c r="H937" s="4" t="str">
        <f>TEXT(B937, "MMMM YYYY")</f>
        <v>July 2025</v>
      </c>
      <c r="I937" s="4">
        <f>D937*E937</f>
        <v>385</v>
      </c>
      <c r="J937" s="4">
        <f>E937*30</f>
        <v>210</v>
      </c>
      <c r="K937" s="4" t="b">
        <f>IF(F937=I937,TRUE)</f>
        <v>1</v>
      </c>
    </row>
    <row r="938" spans="1:12" ht="22.5" customHeight="1">
      <c r="A938" s="2">
        <v>45861.633993900468</v>
      </c>
      <c r="B938" s="3">
        <v>45861</v>
      </c>
      <c r="C938" s="4" t="s">
        <v>509</v>
      </c>
      <c r="D938" s="4">
        <v>45</v>
      </c>
      <c r="E938" s="4">
        <v>6</v>
      </c>
      <c r="F938" s="4">
        <v>270</v>
      </c>
      <c r="G938" s="4" t="s">
        <v>655</v>
      </c>
      <c r="H938" s="4" t="str">
        <f>TEXT(B938, "MMMM YYYY")</f>
        <v>July 2025</v>
      </c>
      <c r="I938" s="4">
        <f>D938*E938</f>
        <v>270</v>
      </c>
      <c r="J938" s="4">
        <f>E938*30</f>
        <v>180</v>
      </c>
      <c r="K938" s="4" t="b">
        <f>IF(F938=I938,TRUE)</f>
        <v>1</v>
      </c>
    </row>
    <row r="939" spans="1:12" ht="22.5" customHeight="1">
      <c r="A939" s="2">
        <v>45861.634592696762</v>
      </c>
      <c r="B939" s="3">
        <v>45861</v>
      </c>
      <c r="C939" s="4" t="s">
        <v>652</v>
      </c>
      <c r="D939" s="4">
        <v>50</v>
      </c>
      <c r="E939" s="4">
        <v>10</v>
      </c>
      <c r="F939" s="4">
        <v>500</v>
      </c>
      <c r="G939" s="4" t="s">
        <v>655</v>
      </c>
      <c r="H939" s="4" t="str">
        <f>TEXT(B939, "MMMM YYYY")</f>
        <v>July 2025</v>
      </c>
      <c r="I939" s="4">
        <f>D939*E939</f>
        <v>500</v>
      </c>
      <c r="J939" s="4">
        <f>E939*30</f>
        <v>300</v>
      </c>
      <c r="K939" s="4" t="b">
        <f>IF(F939=I939,TRUE)</f>
        <v>1</v>
      </c>
      <c r="L939" s="4">
        <v>4778</v>
      </c>
    </row>
    <row r="940" spans="1:12" ht="22.5" customHeight="1">
      <c r="A940" s="2">
        <v>45861.63427707176</v>
      </c>
      <c r="B940" s="3">
        <v>45861</v>
      </c>
      <c r="C940" s="4" t="s">
        <v>598</v>
      </c>
      <c r="D940" s="4">
        <v>60</v>
      </c>
      <c r="E940" s="4">
        <v>2</v>
      </c>
      <c r="F940" s="4">
        <v>120</v>
      </c>
      <c r="G940" s="4" t="s">
        <v>655</v>
      </c>
      <c r="H940" s="4" t="str">
        <f>TEXT(B940, "MMMM YYYY")</f>
        <v>July 2025</v>
      </c>
      <c r="I940" s="4">
        <f>D940*E940</f>
        <v>120</v>
      </c>
      <c r="J940" s="4">
        <f>E940*30</f>
        <v>60</v>
      </c>
      <c r="K940" s="4" t="b">
        <f>IF(F940=I940,TRUE)</f>
        <v>1</v>
      </c>
    </row>
    <row r="941" spans="1:12" ht="22.5" customHeight="1">
      <c r="A941" s="2">
        <v>45860.736677766203</v>
      </c>
      <c r="B941" s="3">
        <v>45860</v>
      </c>
      <c r="C941" s="4" t="s">
        <v>514</v>
      </c>
      <c r="D941" s="4">
        <v>60</v>
      </c>
      <c r="E941" s="4">
        <v>2</v>
      </c>
      <c r="F941" s="4">
        <v>120</v>
      </c>
      <c r="G941" s="4" t="s">
        <v>105</v>
      </c>
      <c r="H941" s="4" t="str">
        <f>TEXT(B941, "MMMM YYYY")</f>
        <v>July 2025</v>
      </c>
      <c r="I941" s="4">
        <f>D941*E941</f>
        <v>120</v>
      </c>
      <c r="J941" s="4">
        <f>E941*30</f>
        <v>60</v>
      </c>
      <c r="K941" s="4" t="b">
        <f>IF(F941=I941,TRUE)</f>
        <v>1</v>
      </c>
    </row>
    <row r="942" spans="1:12" ht="22.5" customHeight="1">
      <c r="A942" s="2">
        <v>45860.593262407405</v>
      </c>
      <c r="B942" s="3">
        <v>45860</v>
      </c>
      <c r="C942" s="4" t="s">
        <v>225</v>
      </c>
      <c r="D942" s="4">
        <v>65</v>
      </c>
      <c r="E942" s="4">
        <v>10</v>
      </c>
      <c r="F942" s="4">
        <v>650</v>
      </c>
      <c r="G942" s="4" t="s">
        <v>105</v>
      </c>
      <c r="H942" s="4" t="str">
        <f>TEXT(B942, "MMMM YYYY")</f>
        <v>July 2025</v>
      </c>
      <c r="I942" s="4">
        <f>D942*E942</f>
        <v>650</v>
      </c>
      <c r="J942" s="4">
        <f>E942*30</f>
        <v>300</v>
      </c>
      <c r="K942" s="4" t="b">
        <f>IF(F942=I942,TRUE)</f>
        <v>1</v>
      </c>
    </row>
    <row r="943" spans="1:12" ht="22.5" customHeight="1">
      <c r="A943" s="2">
        <v>45860.591906817128</v>
      </c>
      <c r="B943" s="3">
        <v>45860</v>
      </c>
      <c r="C943" s="4" t="s">
        <v>511</v>
      </c>
      <c r="D943" s="4">
        <v>60</v>
      </c>
      <c r="E943" s="4">
        <v>15</v>
      </c>
      <c r="F943" s="4">
        <v>900</v>
      </c>
      <c r="G943" s="4" t="s">
        <v>105</v>
      </c>
      <c r="H943" s="4" t="str">
        <f>TEXT(B943, "MMMM YYYY")</f>
        <v>July 2025</v>
      </c>
      <c r="I943" s="4">
        <f>D943*E943</f>
        <v>900</v>
      </c>
      <c r="J943" s="4">
        <f>E943*30</f>
        <v>450</v>
      </c>
      <c r="K943" s="4" t="b">
        <f>IF(F943=I943,TRUE)</f>
        <v>1</v>
      </c>
    </row>
    <row r="944" spans="1:12" ht="22.5" customHeight="1">
      <c r="A944" s="2">
        <v>45860.337622893523</v>
      </c>
      <c r="B944" s="3">
        <v>45860</v>
      </c>
      <c r="C944" s="4" t="s">
        <v>510</v>
      </c>
      <c r="D944" s="4">
        <v>58</v>
      </c>
      <c r="E944" s="4">
        <v>5</v>
      </c>
      <c r="F944" s="4">
        <v>290</v>
      </c>
      <c r="G944" s="4" t="s">
        <v>105</v>
      </c>
      <c r="H944" s="4" t="str">
        <f>TEXT(B944, "MMMM YYYY")</f>
        <v>July 2025</v>
      </c>
      <c r="I944" s="4">
        <f>D944*E944</f>
        <v>290</v>
      </c>
      <c r="J944" s="4">
        <f>E944*30</f>
        <v>150</v>
      </c>
      <c r="K944" s="4" t="b">
        <f>IF(F944=I944,TRUE)</f>
        <v>1</v>
      </c>
    </row>
    <row r="945" spans="1:12" ht="22.5" customHeight="1">
      <c r="A945" s="2">
        <v>45860.330038749998</v>
      </c>
      <c r="B945" s="3">
        <v>45860</v>
      </c>
      <c r="C945" s="4" t="s">
        <v>510</v>
      </c>
      <c r="D945" s="4">
        <v>53</v>
      </c>
      <c r="E945" s="4">
        <v>16</v>
      </c>
      <c r="F945" s="4">
        <v>848</v>
      </c>
      <c r="G945" s="4" t="s">
        <v>105</v>
      </c>
      <c r="H945" s="4" t="str">
        <f>TEXT(B945, "MMMM YYYY")</f>
        <v>July 2025</v>
      </c>
      <c r="I945" s="4">
        <f>D945*E945</f>
        <v>848</v>
      </c>
      <c r="J945" s="4">
        <f>E945*30</f>
        <v>480</v>
      </c>
      <c r="K945" s="4" t="b">
        <f>IF(F945=I945,TRUE)</f>
        <v>1</v>
      </c>
    </row>
    <row r="946" spans="1:12" ht="22.5" customHeight="1">
      <c r="A946" s="2">
        <v>45860.327280451384</v>
      </c>
      <c r="B946" s="3">
        <v>45860</v>
      </c>
      <c r="C946" s="4" t="s">
        <v>551</v>
      </c>
      <c r="D946" s="4">
        <v>50</v>
      </c>
      <c r="E946" s="4">
        <v>3</v>
      </c>
      <c r="F946" s="4">
        <v>150</v>
      </c>
      <c r="G946" s="4" t="s">
        <v>105</v>
      </c>
      <c r="H946" s="4" t="str">
        <f>TEXT(B946, "MMMM YYYY")</f>
        <v>July 2025</v>
      </c>
      <c r="I946" s="4">
        <f>D946*E946</f>
        <v>150</v>
      </c>
      <c r="J946" s="4">
        <f>E946*30</f>
        <v>90</v>
      </c>
      <c r="K946" s="4" t="b">
        <f>IF(F946=I946,TRUE)</f>
        <v>1</v>
      </c>
    </row>
    <row r="947" spans="1:12" ht="22.5" customHeight="1">
      <c r="A947" s="2">
        <v>45860.326782303237</v>
      </c>
      <c r="B947" s="3">
        <v>45860</v>
      </c>
      <c r="C947" s="4" t="s">
        <v>521</v>
      </c>
      <c r="D947" s="4">
        <v>53</v>
      </c>
      <c r="E947" s="4">
        <v>10</v>
      </c>
      <c r="F947" s="4">
        <v>530</v>
      </c>
      <c r="G947" s="4" t="s">
        <v>105</v>
      </c>
      <c r="H947" s="4" t="str">
        <f>TEXT(B947, "MMMM YYYY")</f>
        <v>July 2025</v>
      </c>
      <c r="I947" s="4">
        <f>D947*E947</f>
        <v>530</v>
      </c>
      <c r="J947" s="4">
        <f>E947*30</f>
        <v>300</v>
      </c>
      <c r="K947" s="4" t="b">
        <f>IF(F947=I947,TRUE)</f>
        <v>1</v>
      </c>
    </row>
    <row r="948" spans="1:12" ht="22.5" customHeight="1">
      <c r="A948" s="2">
        <v>45860.326494340276</v>
      </c>
      <c r="B948" s="3">
        <v>45860</v>
      </c>
      <c r="C948" s="4" t="s">
        <v>521</v>
      </c>
      <c r="D948" s="4">
        <v>50</v>
      </c>
      <c r="E948" s="4">
        <v>5</v>
      </c>
      <c r="F948" s="4">
        <v>250</v>
      </c>
      <c r="G948" s="4" t="s">
        <v>655</v>
      </c>
      <c r="H948" s="4" t="str">
        <f>TEXT(B948, "MMMM YYYY")</f>
        <v>July 2025</v>
      </c>
      <c r="I948" s="4">
        <f>D948*E948</f>
        <v>250</v>
      </c>
      <c r="J948" s="4">
        <f>E948*30</f>
        <v>150</v>
      </c>
      <c r="K948" s="4" t="b">
        <f>IF(F948=I948,TRUE)</f>
        <v>1</v>
      </c>
    </row>
    <row r="949" spans="1:12" ht="22.5" customHeight="1">
      <c r="A949" s="2">
        <v>45860.103496655094</v>
      </c>
      <c r="B949" s="3">
        <v>45859</v>
      </c>
      <c r="C949" s="4" t="s">
        <v>577</v>
      </c>
      <c r="D949" s="4">
        <v>50</v>
      </c>
      <c r="E949" s="4">
        <v>3</v>
      </c>
      <c r="F949" s="4">
        <v>150</v>
      </c>
      <c r="G949" s="4" t="s">
        <v>105</v>
      </c>
      <c r="H949" s="4" t="str">
        <f>TEXT(B949, "MMMM YYYY")</f>
        <v>July 2025</v>
      </c>
      <c r="I949" s="4">
        <f>D949*E949</f>
        <v>150</v>
      </c>
      <c r="J949" s="4">
        <f>E949*30</f>
        <v>90</v>
      </c>
      <c r="K949" s="4" t="b">
        <f>IF(F949=I949,TRUE)</f>
        <v>1</v>
      </c>
    </row>
    <row r="950" spans="1:12" ht="22.5" customHeight="1">
      <c r="A950" s="2">
        <v>45859.448604907404</v>
      </c>
      <c r="B950" s="3">
        <v>45859</v>
      </c>
      <c r="C950" s="4" t="s">
        <v>717</v>
      </c>
      <c r="D950" s="4">
        <v>50</v>
      </c>
      <c r="E950" s="4">
        <v>3</v>
      </c>
      <c r="F950" s="4">
        <v>150</v>
      </c>
      <c r="G950" s="4" t="s">
        <v>105</v>
      </c>
      <c r="H950" s="4" t="str">
        <f>TEXT(B950, "MMMM YYYY")</f>
        <v>July 2025</v>
      </c>
      <c r="I950" s="4">
        <f>D950*E950</f>
        <v>150</v>
      </c>
      <c r="J950" s="4">
        <f>E950*30</f>
        <v>90</v>
      </c>
      <c r="K950" s="4" t="b">
        <f>IF(F950=I950,TRUE)</f>
        <v>1</v>
      </c>
      <c r="L950" s="4">
        <v>7850</v>
      </c>
    </row>
    <row r="951" spans="1:12" ht="22.5" customHeight="1">
      <c r="A951" s="2">
        <v>45858.611516585646</v>
      </c>
      <c r="B951" s="3">
        <v>45858</v>
      </c>
      <c r="C951" s="4" t="s">
        <v>509</v>
      </c>
      <c r="D951" s="4">
        <v>45</v>
      </c>
      <c r="E951" s="4">
        <v>3</v>
      </c>
      <c r="F951" s="4">
        <v>135</v>
      </c>
      <c r="G951" s="4" t="s">
        <v>655</v>
      </c>
      <c r="H951" s="4" t="str">
        <f>TEXT(B951, "MMMM YYYY")</f>
        <v>July 2025</v>
      </c>
      <c r="I951" s="4">
        <f>D951*E951</f>
        <v>135</v>
      </c>
      <c r="J951" s="4">
        <f>E951*30</f>
        <v>90</v>
      </c>
      <c r="K951" s="4" t="b">
        <f>IF(F951=I951,TRUE)</f>
        <v>1</v>
      </c>
    </row>
    <row r="952" spans="1:12" ht="22.5" customHeight="1">
      <c r="A952" s="2">
        <v>45859.1954296412</v>
      </c>
      <c r="B952" s="3">
        <v>45858</v>
      </c>
      <c r="C952" s="4" t="s">
        <v>718</v>
      </c>
      <c r="D952" s="4">
        <v>65</v>
      </c>
      <c r="E952" s="4">
        <v>1</v>
      </c>
      <c r="F952" s="4">
        <v>65</v>
      </c>
      <c r="G952" s="4" t="s">
        <v>105</v>
      </c>
      <c r="H952" s="4" t="str">
        <f>TEXT(B952, "MMMM YYYY")</f>
        <v>July 2025</v>
      </c>
      <c r="I952" s="4">
        <f>D952*E952</f>
        <v>65</v>
      </c>
      <c r="J952" s="4">
        <f>E952*30</f>
        <v>30</v>
      </c>
      <c r="K952" s="4" t="b">
        <f>IF(F952=I952,TRUE)</f>
        <v>1</v>
      </c>
    </row>
    <row r="953" spans="1:12" ht="22.5" customHeight="1">
      <c r="A953" s="2">
        <v>45859.195065451393</v>
      </c>
      <c r="B953" s="3">
        <v>45858</v>
      </c>
      <c r="C953" s="4" t="s">
        <v>92</v>
      </c>
      <c r="D953" s="4">
        <v>65</v>
      </c>
      <c r="E953" s="4">
        <v>2</v>
      </c>
      <c r="F953" s="4">
        <v>130</v>
      </c>
      <c r="G953" s="4" t="s">
        <v>105</v>
      </c>
      <c r="H953" s="4" t="str">
        <f>TEXT(B953, "MMMM YYYY")</f>
        <v>July 2025</v>
      </c>
      <c r="I953" s="4">
        <f>D953*E953</f>
        <v>130</v>
      </c>
      <c r="J953" s="4">
        <f>E953*30</f>
        <v>60</v>
      </c>
      <c r="K953" s="4" t="b">
        <f>IF(F953=I953,TRUE)</f>
        <v>1</v>
      </c>
    </row>
    <row r="954" spans="1:12" ht="22.5" customHeight="1">
      <c r="A954" s="2">
        <v>45859.194665949079</v>
      </c>
      <c r="B954" s="3">
        <v>45858</v>
      </c>
      <c r="C954" s="4" t="s">
        <v>513</v>
      </c>
      <c r="D954" s="4">
        <v>60</v>
      </c>
      <c r="E954" s="4">
        <v>5</v>
      </c>
      <c r="F954" s="4">
        <v>300</v>
      </c>
      <c r="G954" s="4" t="s">
        <v>105</v>
      </c>
      <c r="H954" s="4" t="str">
        <f>TEXT(B954, "MMMM YYYY")</f>
        <v>July 2025</v>
      </c>
      <c r="I954" s="4">
        <f>D954*E954</f>
        <v>300</v>
      </c>
      <c r="J954" s="4">
        <f>E954*30</f>
        <v>150</v>
      </c>
      <c r="K954" s="4" t="b">
        <f>IF(F954=I954,TRUE)</f>
        <v>1</v>
      </c>
    </row>
    <row r="955" spans="1:12" ht="22.5" customHeight="1">
      <c r="A955" s="2">
        <v>45858.646239988426</v>
      </c>
      <c r="B955" s="3">
        <v>45858</v>
      </c>
      <c r="C955" s="4" t="s">
        <v>511</v>
      </c>
      <c r="D955" s="4">
        <v>60</v>
      </c>
      <c r="E955" s="4">
        <v>13</v>
      </c>
      <c r="F955" s="4">
        <v>780</v>
      </c>
      <c r="G955" s="4" t="s">
        <v>105</v>
      </c>
      <c r="H955" s="4" t="str">
        <f>TEXT(B955, "MMMM YYYY")</f>
        <v>July 2025</v>
      </c>
      <c r="I955" s="4">
        <f>D955*E955</f>
        <v>780</v>
      </c>
      <c r="J955" s="4">
        <f>E955*30</f>
        <v>390</v>
      </c>
      <c r="K955" s="4" t="b">
        <f>IF(F955=I955,TRUE)</f>
        <v>1</v>
      </c>
    </row>
    <row r="956" spans="1:12" ht="22.5" customHeight="1">
      <c r="A956" s="2">
        <v>45858.644732986111</v>
      </c>
      <c r="B956" s="3">
        <v>45858</v>
      </c>
      <c r="C956" s="4" t="s">
        <v>554</v>
      </c>
      <c r="D956" s="4">
        <v>60</v>
      </c>
      <c r="E956" s="4">
        <v>5</v>
      </c>
      <c r="F956" s="4">
        <v>300</v>
      </c>
      <c r="G956" s="4" t="s">
        <v>655</v>
      </c>
      <c r="H956" s="4" t="str">
        <f>TEXT(B956, "MMMM YYYY")</f>
        <v>July 2025</v>
      </c>
      <c r="I956" s="4">
        <f>D956*E956</f>
        <v>300</v>
      </c>
      <c r="J956" s="4">
        <f>E956*30</f>
        <v>150</v>
      </c>
      <c r="K956" s="4" t="b">
        <f>IF(F956=I956,TRUE)</f>
        <v>1</v>
      </c>
    </row>
    <row r="957" spans="1:12" ht="22.5" customHeight="1">
      <c r="A957" s="2">
        <v>45858.643322928241</v>
      </c>
      <c r="B957" s="3">
        <v>45858</v>
      </c>
      <c r="C957" s="4" t="s">
        <v>554</v>
      </c>
      <c r="D957" s="4">
        <v>50</v>
      </c>
      <c r="E957" s="4">
        <v>15</v>
      </c>
      <c r="F957" s="4">
        <v>750</v>
      </c>
      <c r="G957" s="4" t="s">
        <v>105</v>
      </c>
      <c r="H957" s="4" t="str">
        <f>TEXT(B957, "MMMM YYYY")</f>
        <v>July 2025</v>
      </c>
      <c r="I957" s="4">
        <f>D957*E957</f>
        <v>750</v>
      </c>
      <c r="J957" s="4">
        <f>E957*30</f>
        <v>450</v>
      </c>
      <c r="K957" s="4" t="b">
        <f>IF(F957=I957,TRUE)</f>
        <v>1</v>
      </c>
    </row>
    <row r="958" spans="1:12" ht="22.5" customHeight="1">
      <c r="A958" s="2">
        <v>45858.64216293981</v>
      </c>
      <c r="B958" s="3">
        <v>45858</v>
      </c>
      <c r="C958" s="4" t="s">
        <v>554</v>
      </c>
      <c r="D958" s="4">
        <v>45</v>
      </c>
      <c r="E958" s="4">
        <v>10</v>
      </c>
      <c r="F958" s="4">
        <v>450</v>
      </c>
      <c r="G958" s="4" t="s">
        <v>655</v>
      </c>
      <c r="H958" s="4" t="str">
        <f>TEXT(B958, "MMMM YYYY")</f>
        <v>July 2025</v>
      </c>
      <c r="I958" s="4">
        <f>D958*E958</f>
        <v>450</v>
      </c>
      <c r="J958" s="4">
        <f>E958*30</f>
        <v>300</v>
      </c>
      <c r="K958" s="4" t="b">
        <f>IF(F958=I958,TRUE)</f>
        <v>1</v>
      </c>
    </row>
    <row r="959" spans="1:12" ht="22.5" customHeight="1">
      <c r="A959" s="2">
        <v>45858.610924444445</v>
      </c>
      <c r="B959" s="3">
        <v>45858</v>
      </c>
      <c r="C959" s="4" t="s">
        <v>526</v>
      </c>
      <c r="D959" s="4">
        <v>55</v>
      </c>
      <c r="E959" s="4">
        <v>15</v>
      </c>
      <c r="F959" s="4">
        <v>825</v>
      </c>
      <c r="G959" s="4" t="s">
        <v>105</v>
      </c>
      <c r="H959" s="4" t="str">
        <f>TEXT(B959, "MMMM YYYY")</f>
        <v>July 2025</v>
      </c>
      <c r="I959" s="4">
        <f>D959*E959</f>
        <v>825</v>
      </c>
      <c r="J959" s="4">
        <f>E959*30</f>
        <v>450</v>
      </c>
      <c r="K959" s="4" t="b">
        <f>IF(F959=I959,TRUE)</f>
        <v>1</v>
      </c>
    </row>
    <row r="960" spans="1:12" ht="22.5" customHeight="1">
      <c r="A960" s="2">
        <v>45858.149936666669</v>
      </c>
      <c r="B960" s="3">
        <v>45857</v>
      </c>
      <c r="C960" s="4" t="s">
        <v>718</v>
      </c>
      <c r="D960" s="4">
        <v>60</v>
      </c>
      <c r="E960" s="4">
        <v>3</v>
      </c>
      <c r="F960" s="4">
        <v>180</v>
      </c>
      <c r="G960" s="4" t="s">
        <v>105</v>
      </c>
      <c r="H960" s="4" t="str">
        <f>TEXT(B960, "MMMM YYYY")</f>
        <v>July 2025</v>
      </c>
      <c r="I960" s="4">
        <f>D960*E960</f>
        <v>180</v>
      </c>
      <c r="J960" s="4">
        <f>E960*30</f>
        <v>90</v>
      </c>
      <c r="K960" s="4" t="b">
        <f>IF(F960=I960,TRUE)</f>
        <v>1</v>
      </c>
    </row>
    <row r="961" spans="1:11" ht="22.5" customHeight="1">
      <c r="A961" s="2">
        <v>45858.14884652778</v>
      </c>
      <c r="B961" s="3">
        <v>45857</v>
      </c>
      <c r="C961" s="4" t="s">
        <v>719</v>
      </c>
      <c r="D961" s="4">
        <v>60</v>
      </c>
      <c r="E961" s="4">
        <v>1</v>
      </c>
      <c r="F961" s="4">
        <v>60</v>
      </c>
      <c r="G961" s="4" t="s">
        <v>105</v>
      </c>
      <c r="H961" s="4" t="str">
        <f>TEXT(B961, "MMMM YYYY")</f>
        <v>July 2025</v>
      </c>
      <c r="I961" s="4">
        <f>D961*E961</f>
        <v>60</v>
      </c>
      <c r="J961" s="4">
        <f>E961*30</f>
        <v>30</v>
      </c>
      <c r="K961" s="4" t="b">
        <f>IF(F961=I961,TRUE)</f>
        <v>1</v>
      </c>
    </row>
    <row r="962" spans="1:11" ht="22.5" customHeight="1">
      <c r="A962" s="2">
        <v>45857.446526990738</v>
      </c>
      <c r="B962" s="3">
        <v>45857</v>
      </c>
      <c r="C962" s="4" t="s">
        <v>714</v>
      </c>
      <c r="D962" s="4">
        <v>55</v>
      </c>
      <c r="E962" s="4">
        <v>6</v>
      </c>
      <c r="F962" s="4">
        <v>330</v>
      </c>
      <c r="G962" s="4" t="s">
        <v>105</v>
      </c>
      <c r="H962" s="4" t="str">
        <f>TEXT(B962, "MMMM YYYY")</f>
        <v>July 2025</v>
      </c>
      <c r="I962" s="4">
        <f>D962*E962</f>
        <v>330</v>
      </c>
      <c r="J962" s="4">
        <f>E962*30</f>
        <v>180</v>
      </c>
      <c r="K962" s="4" t="b">
        <f>IF(F962=I962,TRUE)</f>
        <v>1</v>
      </c>
    </row>
    <row r="963" spans="1:11" ht="22.5" customHeight="1">
      <c r="A963" s="2">
        <v>45857.445204317133</v>
      </c>
      <c r="B963" s="3">
        <v>45857</v>
      </c>
      <c r="C963" s="4" t="s">
        <v>714</v>
      </c>
      <c r="D963" s="4">
        <v>50</v>
      </c>
      <c r="E963" s="4">
        <v>20</v>
      </c>
      <c r="F963" s="4">
        <v>1000</v>
      </c>
      <c r="G963" s="4" t="s">
        <v>105</v>
      </c>
      <c r="H963" s="4" t="str">
        <f>TEXT(B963, "MMMM YYYY")</f>
        <v>July 2025</v>
      </c>
      <c r="I963" s="4">
        <f>D963*E963</f>
        <v>1000</v>
      </c>
      <c r="J963" s="4">
        <f>E963*30</f>
        <v>600</v>
      </c>
      <c r="K963" s="4" t="b">
        <f>IF(F963=I963,TRUE)</f>
        <v>1</v>
      </c>
    </row>
    <row r="964" spans="1:11" ht="22.5" customHeight="1">
      <c r="A964" s="2">
        <v>45857.444897546295</v>
      </c>
      <c r="B964" s="3">
        <v>45857</v>
      </c>
      <c r="C964" s="4" t="s">
        <v>714</v>
      </c>
      <c r="D964" s="4">
        <v>45</v>
      </c>
      <c r="E964" s="4">
        <v>15</v>
      </c>
      <c r="F964" s="4">
        <v>675</v>
      </c>
      <c r="G964" s="4" t="s">
        <v>105</v>
      </c>
      <c r="H964" s="4" t="str">
        <f>TEXT(B964, "MMMM YYYY")</f>
        <v>July 2025</v>
      </c>
      <c r="I964" s="4">
        <f>D964*E964</f>
        <v>675</v>
      </c>
      <c r="J964" s="4">
        <f>E964*30</f>
        <v>450</v>
      </c>
      <c r="K964" s="4" t="b">
        <f>IF(F964=I964,TRUE)</f>
        <v>1</v>
      </c>
    </row>
    <row r="965" spans="1:11" ht="22.5" customHeight="1">
      <c r="A965" s="2">
        <v>45857.43472986111</v>
      </c>
      <c r="B965" s="3">
        <v>45857</v>
      </c>
      <c r="C965" s="4" t="s">
        <v>589</v>
      </c>
      <c r="D965" s="4">
        <v>60</v>
      </c>
      <c r="E965" s="4">
        <v>1</v>
      </c>
      <c r="F965" s="4">
        <v>60</v>
      </c>
      <c r="G965" s="4" t="s">
        <v>655</v>
      </c>
      <c r="H965" s="4" t="str">
        <f>TEXT(B965, "MMMM YYYY")</f>
        <v>July 2025</v>
      </c>
      <c r="I965" s="4">
        <f>D965*E965</f>
        <v>60</v>
      </c>
      <c r="J965" s="4">
        <f>E965*30</f>
        <v>30</v>
      </c>
      <c r="K965" s="4" t="b">
        <f>IF(F965=I965,TRUE)</f>
        <v>1</v>
      </c>
    </row>
    <row r="966" spans="1:11" ht="22.5" customHeight="1">
      <c r="A966" s="2">
        <v>45857.424984305559</v>
      </c>
      <c r="B966" s="3">
        <v>45856</v>
      </c>
      <c r="C966" s="4" t="s">
        <v>110</v>
      </c>
      <c r="D966" s="4">
        <v>65</v>
      </c>
      <c r="E966" s="4">
        <v>1</v>
      </c>
      <c r="F966" s="4">
        <v>65</v>
      </c>
      <c r="G966" s="4" t="s">
        <v>105</v>
      </c>
      <c r="H966" s="4" t="str">
        <f>TEXT(B966, "MMMM YYYY")</f>
        <v>July 2025</v>
      </c>
      <c r="I966" s="4">
        <f>D966*E966</f>
        <v>65</v>
      </c>
      <c r="J966" s="4">
        <f>E966*30</f>
        <v>30</v>
      </c>
      <c r="K966" s="4" t="b">
        <f>IF(F966=I966,TRUE)</f>
        <v>1</v>
      </c>
    </row>
    <row r="967" spans="1:11" ht="22.5" customHeight="1">
      <c r="A967" s="2">
        <v>45857.424285370369</v>
      </c>
      <c r="B967" s="3">
        <v>45856</v>
      </c>
      <c r="C967" s="4" t="s">
        <v>502</v>
      </c>
      <c r="D967" s="4">
        <v>65</v>
      </c>
      <c r="E967" s="4">
        <v>1</v>
      </c>
      <c r="F967" s="4">
        <v>65</v>
      </c>
      <c r="G967" s="4" t="s">
        <v>655</v>
      </c>
      <c r="H967" s="4" t="str">
        <f>TEXT(B967, "MMMM YYYY")</f>
        <v>July 2025</v>
      </c>
      <c r="I967" s="4">
        <f>D967*E967</f>
        <v>65</v>
      </c>
      <c r="J967" s="4">
        <f>E967*30</f>
        <v>30</v>
      </c>
      <c r="K967" s="4" t="b">
        <f>IF(F967=I967,TRUE)</f>
        <v>1</v>
      </c>
    </row>
    <row r="968" spans="1:11" ht="22.5" customHeight="1">
      <c r="A968" s="2">
        <v>45856.642039120372</v>
      </c>
      <c r="B968" s="3">
        <v>45856</v>
      </c>
      <c r="C968" s="4" t="s">
        <v>505</v>
      </c>
      <c r="D968" s="4">
        <v>50</v>
      </c>
      <c r="E968" s="4">
        <v>2</v>
      </c>
      <c r="F968" s="4">
        <v>100</v>
      </c>
      <c r="G968" s="4" t="s">
        <v>655</v>
      </c>
      <c r="H968" s="4" t="str">
        <f>TEXT(B968, "MMMM YYYY")</f>
        <v>July 2025</v>
      </c>
      <c r="I968" s="4">
        <f>D968*E968</f>
        <v>100</v>
      </c>
      <c r="J968" s="4">
        <f>E968*30</f>
        <v>60</v>
      </c>
      <c r="K968" s="4" t="b">
        <f>IF(F968=I968,TRUE)</f>
        <v>1</v>
      </c>
    </row>
    <row r="969" spans="1:11" ht="22.5" customHeight="1">
      <c r="A969" s="2">
        <v>45856.641767152774</v>
      </c>
      <c r="B969" s="3">
        <v>45856</v>
      </c>
      <c r="C969" s="4" t="s">
        <v>589</v>
      </c>
      <c r="D969" s="4">
        <v>60</v>
      </c>
      <c r="E969" s="4">
        <v>1</v>
      </c>
      <c r="F969" s="4">
        <v>60</v>
      </c>
      <c r="G969" s="4" t="s">
        <v>655</v>
      </c>
      <c r="H969" s="4" t="str">
        <f>TEXT(B969, "MMMM YYYY")</f>
        <v>July 2025</v>
      </c>
      <c r="I969" s="4">
        <f>D969*E969</f>
        <v>60</v>
      </c>
      <c r="J969" s="4">
        <f>E969*30</f>
        <v>30</v>
      </c>
      <c r="K969" s="4" t="b">
        <f>IF(F969=I969,TRUE)</f>
        <v>1</v>
      </c>
    </row>
    <row r="970" spans="1:11" ht="22.5" customHeight="1">
      <c r="A970" s="2">
        <v>45855.739622638888</v>
      </c>
      <c r="B970" s="3">
        <v>45855</v>
      </c>
      <c r="C970" s="4" t="s">
        <v>510</v>
      </c>
      <c r="D970" s="4">
        <v>65</v>
      </c>
      <c r="E970" s="4">
        <v>5</v>
      </c>
      <c r="F970" s="4">
        <v>325</v>
      </c>
      <c r="G970" s="4" t="s">
        <v>105</v>
      </c>
      <c r="H970" s="4" t="str">
        <f>TEXT(B970, "MMMM YYYY")</f>
        <v>July 2025</v>
      </c>
      <c r="I970" s="4">
        <f>D970*E970</f>
        <v>325</v>
      </c>
      <c r="J970" s="4">
        <f>E970*30</f>
        <v>150</v>
      </c>
      <c r="K970" s="4" t="b">
        <f>IF(F970=I970,TRUE)</f>
        <v>1</v>
      </c>
    </row>
    <row r="971" spans="1:11" ht="22.5" customHeight="1">
      <c r="A971" s="2">
        <v>45855.739103067128</v>
      </c>
      <c r="B971" s="3">
        <v>45855</v>
      </c>
      <c r="C971" s="4" t="s">
        <v>510</v>
      </c>
      <c r="D971" s="4">
        <v>53</v>
      </c>
      <c r="E971" s="4">
        <v>15</v>
      </c>
      <c r="F971" s="4">
        <v>795</v>
      </c>
      <c r="G971" s="4" t="s">
        <v>105</v>
      </c>
      <c r="H971" s="4" t="str">
        <f>TEXT(B971, "MMMM YYYY")</f>
        <v>July 2025</v>
      </c>
      <c r="I971" s="4">
        <f>D971*E971</f>
        <v>795</v>
      </c>
      <c r="J971" s="4">
        <f>E971*30</f>
        <v>450</v>
      </c>
      <c r="K971" s="4" t="b">
        <f>IF(F971=I971,TRUE)</f>
        <v>1</v>
      </c>
    </row>
    <row r="972" spans="1:11" ht="22.5" customHeight="1">
      <c r="A972" s="2">
        <v>45855.737288854165</v>
      </c>
      <c r="B972" s="3">
        <v>45855</v>
      </c>
      <c r="C972" s="4" t="s">
        <v>510</v>
      </c>
      <c r="D972" s="4">
        <v>50</v>
      </c>
      <c r="E972" s="4">
        <v>5</v>
      </c>
      <c r="F972" s="4">
        <v>250</v>
      </c>
      <c r="G972" s="4" t="s">
        <v>105</v>
      </c>
      <c r="H972" s="4" t="str">
        <f>TEXT(B972, "MMMM YYYY")</f>
        <v>July 2025</v>
      </c>
      <c r="I972" s="4">
        <f>D972*E972</f>
        <v>250</v>
      </c>
      <c r="J972" s="4">
        <f>E972*30</f>
        <v>150</v>
      </c>
      <c r="K972" s="4" t="b">
        <f>IF(F972=I972,TRUE)</f>
        <v>1</v>
      </c>
    </row>
    <row r="973" spans="1:11" ht="22.5" customHeight="1">
      <c r="A973" s="2">
        <v>45854.620254479167</v>
      </c>
      <c r="B973" s="3">
        <v>45854</v>
      </c>
      <c r="C973" s="4" t="s">
        <v>709</v>
      </c>
      <c r="D973" s="4">
        <v>55</v>
      </c>
      <c r="E973" s="4">
        <v>5</v>
      </c>
      <c r="F973" s="4">
        <v>275</v>
      </c>
      <c r="G973" s="4" t="s">
        <v>105</v>
      </c>
      <c r="H973" s="4" t="str">
        <f>TEXT(B973, "MMMM YYYY")</f>
        <v>July 2025</v>
      </c>
      <c r="I973" s="4">
        <f>D973*E973</f>
        <v>275</v>
      </c>
      <c r="J973" s="4">
        <f>E973*30</f>
        <v>150</v>
      </c>
      <c r="K973" s="4" t="b">
        <f>IF(F973=I973,TRUE)</f>
        <v>1</v>
      </c>
    </row>
    <row r="974" spans="1:11" ht="22.5" customHeight="1">
      <c r="A974" s="2">
        <v>45854.61949946759</v>
      </c>
      <c r="B974" s="3">
        <v>45854</v>
      </c>
      <c r="C974" s="4" t="s">
        <v>708</v>
      </c>
      <c r="D974" s="4">
        <v>50</v>
      </c>
      <c r="E974" s="4">
        <v>42</v>
      </c>
      <c r="F974" s="4">
        <v>2100</v>
      </c>
      <c r="G974" s="4" t="s">
        <v>105</v>
      </c>
      <c r="H974" s="4" t="str">
        <f>TEXT(B974, "MMMM YYYY")</f>
        <v>July 2025</v>
      </c>
      <c r="I974" s="4">
        <f>D974*E974</f>
        <v>2100</v>
      </c>
      <c r="J974" s="4">
        <f>E974*30</f>
        <v>1260</v>
      </c>
      <c r="K974" s="4" t="b">
        <f>IF(F974=I974,TRUE)</f>
        <v>1</v>
      </c>
    </row>
    <row r="975" spans="1:11" ht="22.5" customHeight="1">
      <c r="A975" s="2">
        <v>45854.617920902776</v>
      </c>
      <c r="B975" s="3">
        <v>45854</v>
      </c>
      <c r="C975" s="4" t="s">
        <v>708</v>
      </c>
      <c r="D975" s="4">
        <v>45</v>
      </c>
      <c r="E975" s="4">
        <v>10</v>
      </c>
      <c r="F975" s="4">
        <v>450</v>
      </c>
      <c r="G975" s="4" t="s">
        <v>105</v>
      </c>
      <c r="H975" s="4" t="str">
        <f>TEXT(B975, "MMMM YYYY")</f>
        <v>July 2025</v>
      </c>
      <c r="I975" s="4">
        <f>D975*E975</f>
        <v>450</v>
      </c>
      <c r="J975" s="4">
        <f>E975*30</f>
        <v>300</v>
      </c>
      <c r="K975" s="4" t="b">
        <f>IF(F975=I975,TRUE)</f>
        <v>1</v>
      </c>
    </row>
    <row r="976" spans="1:11" ht="22.5" customHeight="1">
      <c r="A976" s="2">
        <v>45854.517706122686</v>
      </c>
      <c r="B976" s="3">
        <v>45854</v>
      </c>
      <c r="C976" s="4" t="s">
        <v>598</v>
      </c>
      <c r="D976" s="4">
        <v>60</v>
      </c>
      <c r="E976" s="4">
        <v>2</v>
      </c>
      <c r="F976" s="4">
        <v>120</v>
      </c>
      <c r="G976" s="4" t="s">
        <v>105</v>
      </c>
      <c r="H976" s="4" t="str">
        <f>TEXT(B976, "MMMM YYYY")</f>
        <v>July 2025</v>
      </c>
      <c r="I976" s="4">
        <f>D976*E976</f>
        <v>120</v>
      </c>
      <c r="J976" s="4">
        <f>E976*30</f>
        <v>60</v>
      </c>
      <c r="K976" s="4" t="b">
        <f>IF(F976=I976,TRUE)</f>
        <v>1</v>
      </c>
    </row>
    <row r="977" spans="1:12" ht="22.5" customHeight="1">
      <c r="A977" s="2">
        <v>45854.516606030098</v>
      </c>
      <c r="B977" s="3">
        <v>45854</v>
      </c>
      <c r="C977" s="4" t="s">
        <v>652</v>
      </c>
      <c r="D977" s="4">
        <v>45</v>
      </c>
      <c r="E977" s="4">
        <v>10</v>
      </c>
      <c r="F977" s="4">
        <v>450</v>
      </c>
      <c r="G977" s="4" t="s">
        <v>105</v>
      </c>
      <c r="H977" s="4" t="str">
        <f>TEXT(B977, "MMMM YYYY")</f>
        <v>July 2025</v>
      </c>
      <c r="I977" s="4">
        <f>D977*E977</f>
        <v>450</v>
      </c>
      <c r="J977" s="4">
        <f>E977*30</f>
        <v>300</v>
      </c>
      <c r="K977" s="4" t="b">
        <f>IF(F977=I977,TRUE)</f>
        <v>1</v>
      </c>
    </row>
    <row r="978" spans="1:12" ht="22.5" customHeight="1">
      <c r="A978" s="2">
        <v>45854.515740844909</v>
      </c>
      <c r="B978" s="3">
        <v>45854</v>
      </c>
      <c r="C978" s="4" t="s">
        <v>507</v>
      </c>
      <c r="D978" s="4">
        <v>55</v>
      </c>
      <c r="E978" s="4">
        <v>10</v>
      </c>
      <c r="F978" s="4">
        <v>550</v>
      </c>
      <c r="G978" s="4" t="s">
        <v>105</v>
      </c>
      <c r="H978" s="4" t="str">
        <f>TEXT(B978, "MMMM YYYY")</f>
        <v>July 2025</v>
      </c>
      <c r="I978" s="4">
        <f>D978*E978</f>
        <v>550</v>
      </c>
      <c r="J978" s="4">
        <f>E978*30</f>
        <v>300</v>
      </c>
      <c r="K978" s="4" t="b">
        <f>IF(F978=I978,TRUE)</f>
        <v>1</v>
      </c>
    </row>
    <row r="979" spans="1:12" ht="22.5" customHeight="1">
      <c r="A979" s="2">
        <v>45854.515283657413</v>
      </c>
      <c r="B979" s="3">
        <v>45854</v>
      </c>
      <c r="C979" s="4" t="s">
        <v>532</v>
      </c>
      <c r="D979" s="4">
        <v>60</v>
      </c>
      <c r="E979" s="4">
        <v>4</v>
      </c>
      <c r="F979" s="4">
        <v>240</v>
      </c>
      <c r="G979" s="4" t="s">
        <v>105</v>
      </c>
      <c r="H979" s="4" t="str">
        <f>TEXT(B979, "MMMM YYYY")</f>
        <v>July 2025</v>
      </c>
      <c r="I979" s="4">
        <f>D979*E979</f>
        <v>240</v>
      </c>
      <c r="J979" s="4">
        <f>E979*30</f>
        <v>120</v>
      </c>
      <c r="K979" s="4" t="b">
        <f>IF(F979=I979,TRUE)</f>
        <v>1</v>
      </c>
      <c r="L979" s="4">
        <v>7195</v>
      </c>
    </row>
    <row r="980" spans="1:12" ht="22.5" customHeight="1">
      <c r="A980" s="2">
        <v>45854.522749791664</v>
      </c>
      <c r="B980" s="3">
        <v>45853</v>
      </c>
      <c r="C980" s="4" t="s">
        <v>622</v>
      </c>
      <c r="D980" s="4">
        <v>60</v>
      </c>
      <c r="E980" s="4">
        <v>11</v>
      </c>
      <c r="F980" s="4">
        <v>660</v>
      </c>
      <c r="G980" s="4" t="s">
        <v>105</v>
      </c>
      <c r="H980" s="4" t="str">
        <f>TEXT(B980, "MMMM YYYY")</f>
        <v>July 2025</v>
      </c>
      <c r="I980" s="4">
        <f>D980*E980</f>
        <v>660</v>
      </c>
      <c r="J980" s="4">
        <f>E980*30</f>
        <v>330</v>
      </c>
      <c r="K980" s="4" t="b">
        <f>IF(F980=I980,TRUE)</f>
        <v>1</v>
      </c>
    </row>
    <row r="981" spans="1:12" ht="22.5" customHeight="1">
      <c r="A981" s="2">
        <v>45854.514661990739</v>
      </c>
      <c r="B981" s="3">
        <v>45853</v>
      </c>
      <c r="C981" s="4" t="s">
        <v>657</v>
      </c>
      <c r="D981" s="4">
        <v>50</v>
      </c>
      <c r="E981" s="4">
        <v>5</v>
      </c>
      <c r="F981" s="4">
        <v>250</v>
      </c>
      <c r="G981" s="4" t="s">
        <v>105</v>
      </c>
      <c r="H981" s="4" t="str">
        <f>TEXT(B981, "MMMM YYYY")</f>
        <v>July 2025</v>
      </c>
      <c r="I981" s="4">
        <f>D981*E981</f>
        <v>250</v>
      </c>
      <c r="J981" s="4">
        <f>E981*30</f>
        <v>150</v>
      </c>
      <c r="K981" s="4" t="b">
        <f>IF(F981=I981,TRUE)</f>
        <v>1</v>
      </c>
    </row>
    <row r="982" spans="1:12" ht="22.5" customHeight="1">
      <c r="A982" s="2">
        <v>45854.514343796298</v>
      </c>
      <c r="B982" s="3">
        <v>45853</v>
      </c>
      <c r="C982" s="4" t="s">
        <v>502</v>
      </c>
      <c r="D982" s="4">
        <v>65</v>
      </c>
      <c r="E982" s="4">
        <v>3</v>
      </c>
      <c r="F982" s="4">
        <v>195</v>
      </c>
      <c r="G982" s="4" t="s">
        <v>105</v>
      </c>
      <c r="H982" s="4" t="str">
        <f>TEXT(B982, "MMMM YYYY")</f>
        <v>July 2025</v>
      </c>
      <c r="I982" s="4">
        <f>D982*E982</f>
        <v>195</v>
      </c>
      <c r="J982" s="4">
        <f>E982*30</f>
        <v>90</v>
      </c>
      <c r="K982" s="4" t="b">
        <f>IF(F982=I982,TRUE)</f>
        <v>1</v>
      </c>
    </row>
    <row r="983" spans="1:12" ht="22.5" customHeight="1">
      <c r="A983" s="2">
        <v>45854.513788564815</v>
      </c>
      <c r="B983" s="3">
        <v>45853</v>
      </c>
      <c r="C983" s="4" t="s">
        <v>511</v>
      </c>
      <c r="D983" s="4">
        <v>55</v>
      </c>
      <c r="E983" s="4">
        <v>15</v>
      </c>
      <c r="F983" s="4">
        <v>825</v>
      </c>
      <c r="G983" s="4" t="s">
        <v>105</v>
      </c>
      <c r="H983" s="4" t="str">
        <f>TEXT(B983, "MMMM YYYY")</f>
        <v>July 2025</v>
      </c>
      <c r="I983" s="4">
        <f>D983*E983</f>
        <v>825</v>
      </c>
      <c r="J983" s="4">
        <f>E983*30</f>
        <v>450</v>
      </c>
      <c r="K983" s="4" t="b">
        <f>IF(F983=I983,TRUE)</f>
        <v>1</v>
      </c>
    </row>
    <row r="984" spans="1:12" ht="22.5" customHeight="1">
      <c r="A984" s="2">
        <v>45854.51335494213</v>
      </c>
      <c r="B984" s="3">
        <v>45853</v>
      </c>
      <c r="C984" s="4" t="s">
        <v>513</v>
      </c>
      <c r="D984" s="4">
        <v>65</v>
      </c>
      <c r="E984" s="4">
        <v>2</v>
      </c>
      <c r="F984" s="4">
        <v>130</v>
      </c>
      <c r="G984" s="4" t="s">
        <v>105</v>
      </c>
      <c r="H984" s="4" t="str">
        <f>TEXT(B984, "MMMM YYYY")</f>
        <v>July 2025</v>
      </c>
      <c r="I984" s="4">
        <f>D984*E984</f>
        <v>130</v>
      </c>
      <c r="J984" s="4">
        <f>E984*30</f>
        <v>60</v>
      </c>
      <c r="K984" s="4" t="b">
        <f>IF(F984=I984,TRUE)</f>
        <v>1</v>
      </c>
    </row>
    <row r="985" spans="1:12" ht="22.5" customHeight="1">
      <c r="A985" s="2">
        <v>45854.51292238426</v>
      </c>
      <c r="B985" s="3">
        <v>45853</v>
      </c>
      <c r="C985" s="4" t="s">
        <v>679</v>
      </c>
      <c r="D985" s="4">
        <v>55</v>
      </c>
      <c r="E985" s="4">
        <v>2</v>
      </c>
      <c r="F985" s="4">
        <v>110</v>
      </c>
      <c r="G985" s="4" t="s">
        <v>105</v>
      </c>
      <c r="H985" s="4" t="str">
        <f>TEXT(B985, "MMMM YYYY")</f>
        <v>July 2025</v>
      </c>
      <c r="I985" s="4">
        <f>D985*E985</f>
        <v>110</v>
      </c>
      <c r="J985" s="4">
        <f>E985*30</f>
        <v>60</v>
      </c>
      <c r="K985" s="4" t="b">
        <f>IF(F985=I985,TRUE)</f>
        <v>1</v>
      </c>
    </row>
    <row r="986" spans="1:12" ht="22.5" customHeight="1">
      <c r="A986" s="2">
        <v>45854.512622951384</v>
      </c>
      <c r="B986" s="3">
        <v>45853</v>
      </c>
      <c r="C986" s="4" t="s">
        <v>720</v>
      </c>
      <c r="D986" s="4">
        <v>60</v>
      </c>
      <c r="E986" s="4">
        <v>1</v>
      </c>
      <c r="F986" s="4">
        <v>60</v>
      </c>
      <c r="G986" s="4" t="s">
        <v>105</v>
      </c>
      <c r="H986" s="4" t="str">
        <f>TEXT(B986, "MMMM YYYY")</f>
        <v>July 2025</v>
      </c>
      <c r="I986" s="4">
        <f>D986*E986</f>
        <v>60</v>
      </c>
      <c r="J986" s="4">
        <f>E986*30</f>
        <v>30</v>
      </c>
      <c r="K986" s="4" t="b">
        <f>IF(F986=I986,TRUE)</f>
        <v>1</v>
      </c>
    </row>
    <row r="987" spans="1:12" ht="22.5" customHeight="1">
      <c r="A987" s="2">
        <v>45854.511355706018</v>
      </c>
      <c r="B987" s="3">
        <v>45853</v>
      </c>
      <c r="C987" s="4" t="s">
        <v>510</v>
      </c>
      <c r="D987" s="4">
        <v>53</v>
      </c>
      <c r="E987" s="4">
        <v>10</v>
      </c>
      <c r="F987" s="4">
        <v>530</v>
      </c>
      <c r="G987" s="4" t="s">
        <v>105</v>
      </c>
      <c r="H987" s="4" t="str">
        <f>TEXT(B987, "MMMM YYYY")</f>
        <v>July 2025</v>
      </c>
      <c r="I987" s="4">
        <f>D987*E987</f>
        <v>530</v>
      </c>
      <c r="J987" s="4">
        <f>E987*30</f>
        <v>300</v>
      </c>
      <c r="K987" s="4" t="b">
        <f>IF(F987=I987,TRUE)</f>
        <v>1</v>
      </c>
    </row>
    <row r="988" spans="1:12" ht="22.5" customHeight="1">
      <c r="A988" s="2">
        <v>45854.510957893523</v>
      </c>
      <c r="B988" s="3">
        <v>45853</v>
      </c>
      <c r="C988" s="4" t="s">
        <v>510</v>
      </c>
      <c r="D988" s="4">
        <v>50</v>
      </c>
      <c r="E988" s="4">
        <v>5</v>
      </c>
      <c r="F988" s="4">
        <v>250</v>
      </c>
      <c r="G988" s="4" t="s">
        <v>105</v>
      </c>
      <c r="H988" s="4" t="str">
        <f>TEXT(B988, "MMMM YYYY")</f>
        <v>July 2025</v>
      </c>
      <c r="I988" s="4">
        <f>D988*E988</f>
        <v>250</v>
      </c>
      <c r="J988" s="4">
        <f>E988*30</f>
        <v>150</v>
      </c>
      <c r="K988" s="4" t="b">
        <f>IF(F988=I988,TRUE)</f>
        <v>1</v>
      </c>
    </row>
    <row r="989" spans="1:12" ht="22.5" customHeight="1">
      <c r="A989" s="2">
        <v>45852.595258159723</v>
      </c>
      <c r="B989" s="3">
        <v>45852</v>
      </c>
      <c r="C989" s="4" t="s">
        <v>536</v>
      </c>
      <c r="D989" s="4">
        <v>50</v>
      </c>
      <c r="E989" s="4">
        <v>2</v>
      </c>
      <c r="F989" s="4">
        <v>100</v>
      </c>
      <c r="G989" s="4" t="s">
        <v>105</v>
      </c>
      <c r="H989" s="4" t="str">
        <f>TEXT(B989, "MMMM YYYY")</f>
        <v>July 2025</v>
      </c>
      <c r="I989" s="4">
        <f>D989*E989</f>
        <v>100</v>
      </c>
      <c r="J989" s="4">
        <f>E989*30</f>
        <v>60</v>
      </c>
      <c r="K989" s="4" t="b">
        <f>IF(F989=I989,TRUE)</f>
        <v>1</v>
      </c>
      <c r="L989" s="4">
        <v>5175</v>
      </c>
    </row>
    <row r="990" spans="1:12" ht="22.5" customHeight="1">
      <c r="A990" s="2">
        <v>45852.594239733793</v>
      </c>
      <c r="B990" s="3">
        <v>45852</v>
      </c>
      <c r="C990" s="4" t="s">
        <v>693</v>
      </c>
      <c r="D990" s="4">
        <v>50</v>
      </c>
      <c r="E990" s="4">
        <v>1</v>
      </c>
      <c r="F990" s="4">
        <v>50</v>
      </c>
      <c r="G990" s="4" t="s">
        <v>105</v>
      </c>
      <c r="H990" s="4" t="str">
        <f>TEXT(B990, "MMMM YYYY")</f>
        <v>July 2025</v>
      </c>
      <c r="I990" s="4">
        <f>D990*E990</f>
        <v>50</v>
      </c>
      <c r="J990" s="4">
        <f>E990*30</f>
        <v>30</v>
      </c>
      <c r="K990" s="4" t="b">
        <f>IF(F990=I990,TRUE)</f>
        <v>1</v>
      </c>
    </row>
    <row r="991" spans="1:12" ht="22.5" customHeight="1">
      <c r="A991" s="2">
        <v>45852.593318101848</v>
      </c>
      <c r="B991" s="3">
        <v>45852</v>
      </c>
      <c r="C991" s="4" t="s">
        <v>717</v>
      </c>
      <c r="D991" s="4">
        <v>45</v>
      </c>
      <c r="E991" s="4">
        <v>2</v>
      </c>
      <c r="F991" s="4">
        <v>90</v>
      </c>
      <c r="G991" s="4" t="s">
        <v>105</v>
      </c>
      <c r="H991" s="4" t="str">
        <f>TEXT(B991, "MMMM YYYY")</f>
        <v>July 2025</v>
      </c>
      <c r="I991" s="4">
        <f>D991*E991</f>
        <v>90</v>
      </c>
      <c r="J991" s="4">
        <f>E991*30</f>
        <v>60</v>
      </c>
      <c r="K991" s="4" t="b">
        <f>IF(F991=I991,TRUE)</f>
        <v>1</v>
      </c>
    </row>
    <row r="992" spans="1:12" ht="22.5" customHeight="1">
      <c r="A992" s="2">
        <v>45852.070995740738</v>
      </c>
      <c r="B992" s="3">
        <v>45851</v>
      </c>
      <c r="C992" s="4" t="s">
        <v>509</v>
      </c>
      <c r="D992" s="4">
        <v>45</v>
      </c>
      <c r="E992" s="4">
        <v>15</v>
      </c>
      <c r="F992" s="4">
        <v>675</v>
      </c>
      <c r="G992" s="4" t="s">
        <v>105</v>
      </c>
      <c r="H992" s="4" t="str">
        <f>TEXT(B992, "MMMM YYYY")</f>
        <v>July 2025</v>
      </c>
      <c r="I992" s="4">
        <f>D992*E992</f>
        <v>675</v>
      </c>
      <c r="J992" s="4">
        <f>E992*30</f>
        <v>450</v>
      </c>
      <c r="K992" s="4" t="b">
        <f>IF(F992=I992,TRUE)</f>
        <v>1</v>
      </c>
    </row>
    <row r="993" spans="1:12" ht="22.5" customHeight="1">
      <c r="A993" s="2">
        <v>45852.069770104164</v>
      </c>
      <c r="B993" s="3">
        <v>45851</v>
      </c>
      <c r="C993" s="4" t="s">
        <v>628</v>
      </c>
      <c r="D993" s="4">
        <v>65</v>
      </c>
      <c r="E993" s="4">
        <v>2</v>
      </c>
      <c r="F993" s="4">
        <v>130</v>
      </c>
      <c r="G993" s="4" t="s">
        <v>105</v>
      </c>
      <c r="H993" s="4" t="str">
        <f>TEXT(B993, "MMMM YYYY")</f>
        <v>July 2025</v>
      </c>
      <c r="I993" s="4">
        <f>D993*E993</f>
        <v>130</v>
      </c>
      <c r="J993" s="4">
        <f>E993*30</f>
        <v>60</v>
      </c>
      <c r="K993" s="4" t="b">
        <f>IF(F993=I993,TRUE)</f>
        <v>1</v>
      </c>
    </row>
    <row r="994" spans="1:12" ht="22.5" customHeight="1">
      <c r="A994" s="2">
        <v>45852.069110625001</v>
      </c>
      <c r="B994" s="3">
        <v>45851</v>
      </c>
      <c r="C994" s="4" t="s">
        <v>628</v>
      </c>
      <c r="D994" s="4">
        <v>60</v>
      </c>
      <c r="E994" s="4">
        <v>6</v>
      </c>
      <c r="F994" s="4">
        <v>360</v>
      </c>
      <c r="G994" s="4" t="s">
        <v>655</v>
      </c>
      <c r="H994" s="4" t="str">
        <f>TEXT(B994, "MMMM YYYY")</f>
        <v>July 2025</v>
      </c>
      <c r="I994" s="4">
        <f>D994*E994</f>
        <v>360</v>
      </c>
      <c r="J994" s="4">
        <f>E994*30</f>
        <v>180</v>
      </c>
      <c r="K994" s="4" t="b">
        <f>IF(F994=I994,TRUE)</f>
        <v>1</v>
      </c>
    </row>
    <row r="995" spans="1:12" ht="22.5" customHeight="1">
      <c r="A995" s="2">
        <v>45852.067164722219</v>
      </c>
      <c r="B995" s="3">
        <v>45851</v>
      </c>
      <c r="C995" s="4" t="s">
        <v>511</v>
      </c>
      <c r="D995" s="4">
        <v>60</v>
      </c>
      <c r="E995" s="4">
        <v>20</v>
      </c>
      <c r="F995" s="4">
        <v>1200</v>
      </c>
      <c r="G995" s="4" t="s">
        <v>105</v>
      </c>
      <c r="H995" s="4" t="str">
        <f>TEXT(B995, "MMMM YYYY")</f>
        <v>July 2025</v>
      </c>
      <c r="I995" s="4">
        <f>D995*E995</f>
        <v>1200</v>
      </c>
      <c r="J995" s="4">
        <f>E995*30</f>
        <v>600</v>
      </c>
      <c r="K995" s="4" t="b">
        <f>IF(F995=I995,TRUE)</f>
        <v>1</v>
      </c>
    </row>
    <row r="996" spans="1:12" ht="22.5" customHeight="1">
      <c r="A996" s="2">
        <v>45852.065380092594</v>
      </c>
      <c r="B996" s="3">
        <v>45851</v>
      </c>
      <c r="C996" s="4" t="s">
        <v>721</v>
      </c>
      <c r="D996" s="4">
        <v>60</v>
      </c>
      <c r="E996" s="4">
        <v>2</v>
      </c>
      <c r="F996" s="4">
        <v>120</v>
      </c>
      <c r="G996" s="4" t="s">
        <v>105</v>
      </c>
      <c r="H996" s="4" t="str">
        <f>TEXT(B996, "MMMM YYYY")</f>
        <v>July 2025</v>
      </c>
      <c r="I996" s="4">
        <f>D996*E996</f>
        <v>120</v>
      </c>
      <c r="J996" s="4">
        <f>E996*30</f>
        <v>60</v>
      </c>
      <c r="K996" s="4" t="b">
        <f>IF(F996=I996,TRUE)</f>
        <v>1</v>
      </c>
    </row>
    <row r="997" spans="1:12" ht="22.5" customHeight="1">
      <c r="A997" s="2">
        <v>45852.064651979163</v>
      </c>
      <c r="B997" s="3">
        <v>45851</v>
      </c>
      <c r="C997" s="4" t="s">
        <v>502</v>
      </c>
      <c r="D997" s="4">
        <v>60</v>
      </c>
      <c r="E997" s="4">
        <v>6</v>
      </c>
      <c r="F997" s="4">
        <v>360</v>
      </c>
      <c r="G997" s="4" t="s">
        <v>105</v>
      </c>
      <c r="H997" s="4" t="str">
        <f>TEXT(B997, "MMMM YYYY")</f>
        <v>July 2025</v>
      </c>
      <c r="I997" s="4">
        <f>D997*E997</f>
        <v>360</v>
      </c>
      <c r="J997" s="4">
        <f>E997*30</f>
        <v>180</v>
      </c>
      <c r="K997" s="4" t="b">
        <f>IF(F997=I997,TRUE)</f>
        <v>1</v>
      </c>
    </row>
    <row r="998" spans="1:12" ht="22.5" customHeight="1">
      <c r="A998" s="2">
        <v>45852.063702766201</v>
      </c>
      <c r="B998" s="3">
        <v>45851</v>
      </c>
      <c r="C998" s="4" t="s">
        <v>722</v>
      </c>
      <c r="D998" s="4">
        <v>65</v>
      </c>
      <c r="E998" s="4">
        <v>1</v>
      </c>
      <c r="F998" s="4">
        <v>65</v>
      </c>
      <c r="G998" s="4" t="s">
        <v>105</v>
      </c>
      <c r="H998" s="4" t="str">
        <f>TEXT(B998, "MMMM YYYY")</f>
        <v>July 2025</v>
      </c>
      <c r="I998" s="4">
        <f>D998*E998</f>
        <v>65</v>
      </c>
      <c r="J998" s="4">
        <f>E998*30</f>
        <v>30</v>
      </c>
      <c r="K998" s="4" t="b">
        <f>IF(F998=I998,TRUE)</f>
        <v>1</v>
      </c>
    </row>
    <row r="999" spans="1:12" ht="22.5" customHeight="1">
      <c r="A999" s="2">
        <v>45852.063157268523</v>
      </c>
      <c r="B999" s="3">
        <v>45851</v>
      </c>
      <c r="C999" s="4" t="s">
        <v>723</v>
      </c>
      <c r="D999" s="4">
        <v>50</v>
      </c>
      <c r="E999" s="4">
        <v>4</v>
      </c>
      <c r="F999" s="4">
        <v>200</v>
      </c>
      <c r="G999" s="4" t="s">
        <v>105</v>
      </c>
      <c r="H999" s="4" t="str">
        <f>TEXT(B999, "MMMM YYYY")</f>
        <v>July 2025</v>
      </c>
      <c r="I999" s="4">
        <f>D999*E999</f>
        <v>200</v>
      </c>
      <c r="J999" s="4">
        <f>E999*30</f>
        <v>120</v>
      </c>
      <c r="K999" s="4" t="b">
        <f>IF(F999=I999,TRUE)</f>
        <v>1</v>
      </c>
    </row>
    <row r="1000" spans="1:12" ht="22.5" customHeight="1">
      <c r="A1000" s="2">
        <v>45852.062587523149</v>
      </c>
      <c r="B1000" s="3">
        <v>45851</v>
      </c>
      <c r="C1000" s="4" t="s">
        <v>510</v>
      </c>
      <c r="D1000" s="4">
        <v>50</v>
      </c>
      <c r="E1000" s="4">
        <v>2</v>
      </c>
      <c r="F1000" s="4">
        <v>100</v>
      </c>
      <c r="G1000" s="4" t="s">
        <v>105</v>
      </c>
      <c r="H1000" s="4" t="str">
        <f>TEXT(B1000, "MMMM YYYY")</f>
        <v>July 2025</v>
      </c>
      <c r="I1000" s="4">
        <f>D1000*E1000</f>
        <v>100</v>
      </c>
      <c r="J1000" s="4">
        <f>E1000*30</f>
        <v>60</v>
      </c>
      <c r="K1000" s="4" t="b">
        <f>IF(F1000=I1000,TRUE)</f>
        <v>1</v>
      </c>
    </row>
    <row r="1001" spans="1:12" ht="22.5" customHeight="1">
      <c r="A1001" s="2">
        <v>45852.061801469907</v>
      </c>
      <c r="B1001" s="3">
        <v>45851</v>
      </c>
      <c r="C1001" s="4" t="s">
        <v>724</v>
      </c>
      <c r="D1001" s="4">
        <v>45</v>
      </c>
      <c r="E1001" s="4">
        <v>30</v>
      </c>
      <c r="F1001" s="4">
        <v>1350</v>
      </c>
      <c r="G1001" s="4" t="s">
        <v>105</v>
      </c>
      <c r="H1001" s="4" t="str">
        <f>TEXT(B1001, "MMMM YYYY")</f>
        <v>July 2025</v>
      </c>
      <c r="I1001" s="4">
        <f>D1001*E1001</f>
        <v>1350</v>
      </c>
      <c r="J1001" s="4">
        <f>E1001*30</f>
        <v>900</v>
      </c>
      <c r="K1001" s="4" t="b">
        <f>IF(F1001=I1001,TRUE)</f>
        <v>1</v>
      </c>
    </row>
    <row r="1002" spans="1:12" ht="22.5" customHeight="1">
      <c r="A1002" s="2">
        <v>45852.066331539347</v>
      </c>
      <c r="B1002" s="3">
        <v>45851</v>
      </c>
      <c r="C1002" s="4" t="s">
        <v>773</v>
      </c>
      <c r="D1002" s="4">
        <v>55</v>
      </c>
      <c r="E1002" s="4">
        <v>5</v>
      </c>
      <c r="F1002" s="4">
        <v>275</v>
      </c>
      <c r="G1002" s="4" t="s">
        <v>105</v>
      </c>
      <c r="H1002" s="4" t="str">
        <f>TEXT(B1002, "MMMM YYYY")</f>
        <v>July 2025</v>
      </c>
      <c r="I1002" s="4">
        <f>D1002*E1002</f>
        <v>275</v>
      </c>
      <c r="J1002" s="4">
        <f>E1002*30</f>
        <v>150</v>
      </c>
      <c r="K1002" s="4" t="b">
        <f>IF(F1002=I1002,TRUE)</f>
        <v>1</v>
      </c>
    </row>
    <row r="1003" spans="1:12" ht="22.5" customHeight="1">
      <c r="A1003" s="2">
        <v>45852.066627291671</v>
      </c>
      <c r="B1003" s="3">
        <v>45851</v>
      </c>
      <c r="C1003" s="4" t="s">
        <v>773</v>
      </c>
      <c r="D1003" s="4">
        <v>50</v>
      </c>
      <c r="E1003" s="4">
        <v>2</v>
      </c>
      <c r="F1003" s="4">
        <v>100</v>
      </c>
      <c r="G1003" s="4" t="s">
        <v>105</v>
      </c>
      <c r="H1003" s="4" t="str">
        <f>TEXT(B1003, "MMMM YYYY")</f>
        <v>July 2025</v>
      </c>
      <c r="I1003" s="4">
        <f>D1003*E1003</f>
        <v>100</v>
      </c>
      <c r="J1003" s="4">
        <f>E1003*30</f>
        <v>60</v>
      </c>
      <c r="K1003" s="4" t="b">
        <f>IF(F1003=I1003,TRUE)</f>
        <v>1</v>
      </c>
    </row>
    <row r="1004" spans="1:12" ht="22.5" customHeight="1">
      <c r="A1004" s="2">
        <v>45850.859489062495</v>
      </c>
      <c r="B1004" s="3">
        <v>45850</v>
      </c>
      <c r="C1004" s="4" t="s">
        <v>713</v>
      </c>
      <c r="D1004" s="4">
        <v>50</v>
      </c>
      <c r="E1004" s="4">
        <v>40</v>
      </c>
      <c r="F1004" s="4">
        <v>2000</v>
      </c>
      <c r="G1004" s="4" t="s">
        <v>105</v>
      </c>
      <c r="H1004" s="4" t="str">
        <f>TEXT(B1004, "MMMM YYYY")</f>
        <v>July 2025</v>
      </c>
      <c r="I1004" s="4">
        <f>D1004*E1004</f>
        <v>2000</v>
      </c>
      <c r="J1004" s="4">
        <f>E1004*30</f>
        <v>1200</v>
      </c>
      <c r="K1004" s="4" t="b">
        <f>IF(F1004=I1004,TRUE)</f>
        <v>1</v>
      </c>
      <c r="L1004" s="4">
        <v>8900</v>
      </c>
    </row>
    <row r="1005" spans="1:12" ht="22.5" customHeight="1">
      <c r="A1005" s="2">
        <v>45850.85905550926</v>
      </c>
      <c r="B1005" s="3">
        <v>45850</v>
      </c>
      <c r="C1005" s="4" t="s">
        <v>713</v>
      </c>
      <c r="D1005" s="4">
        <v>45</v>
      </c>
      <c r="E1005" s="4">
        <v>10</v>
      </c>
      <c r="F1005" s="4">
        <v>450</v>
      </c>
      <c r="G1005" s="4" t="s">
        <v>105</v>
      </c>
      <c r="H1005" s="4" t="str">
        <f>TEXT(B1005, "MMMM YYYY")</f>
        <v>July 2025</v>
      </c>
      <c r="I1005" s="4">
        <f>D1005*E1005</f>
        <v>450</v>
      </c>
      <c r="J1005" s="4">
        <f>E1005*30</f>
        <v>300</v>
      </c>
      <c r="K1005" s="4" t="b">
        <f>IF(F1005=I1005,TRUE)</f>
        <v>1</v>
      </c>
    </row>
    <row r="1006" spans="1:12" ht="22.5" customHeight="1">
      <c r="A1006" s="2">
        <v>45850.544101747684</v>
      </c>
      <c r="B1006" s="3">
        <v>45850</v>
      </c>
      <c r="C1006" s="4" t="s">
        <v>718</v>
      </c>
      <c r="D1006" s="4">
        <v>50</v>
      </c>
      <c r="E1006" s="4">
        <v>3</v>
      </c>
      <c r="F1006" s="4">
        <v>150</v>
      </c>
      <c r="G1006" s="4" t="s">
        <v>105</v>
      </c>
      <c r="H1006" s="4" t="str">
        <f>TEXT(B1006, "MMMM YYYY")</f>
        <v>July 2025</v>
      </c>
      <c r="I1006" s="4">
        <f>D1006*E1006</f>
        <v>150</v>
      </c>
      <c r="J1006" s="4">
        <f>E1006*30</f>
        <v>90</v>
      </c>
      <c r="K1006" s="4" t="b">
        <f>IF(F1006=I1006,TRUE)</f>
        <v>1</v>
      </c>
    </row>
    <row r="1007" spans="1:12" ht="22.5" customHeight="1">
      <c r="A1007" s="2">
        <v>45850.218734386573</v>
      </c>
      <c r="B1007" s="3">
        <v>45849</v>
      </c>
      <c r="C1007" s="4" t="s">
        <v>502</v>
      </c>
      <c r="D1007" s="4">
        <v>65</v>
      </c>
      <c r="E1007" s="4">
        <v>7</v>
      </c>
      <c r="F1007" s="4">
        <v>455</v>
      </c>
      <c r="G1007" s="4" t="s">
        <v>105</v>
      </c>
      <c r="H1007" s="4" t="str">
        <f>TEXT(B1007, "MMMM YYYY")</f>
        <v>July 2025</v>
      </c>
      <c r="I1007" s="4">
        <f>D1007*E1007</f>
        <v>455</v>
      </c>
      <c r="J1007" s="4">
        <f>E1007*30</f>
        <v>210</v>
      </c>
      <c r="K1007" s="4" t="b">
        <f>IF(F1007=I1007,TRUE)</f>
        <v>1</v>
      </c>
    </row>
    <row r="1008" spans="1:12" ht="22.5" customHeight="1">
      <c r="A1008" s="2">
        <v>45850.217506203699</v>
      </c>
      <c r="B1008" s="3">
        <v>45849</v>
      </c>
      <c r="C1008" s="4" t="s">
        <v>526</v>
      </c>
      <c r="D1008" s="4">
        <v>53</v>
      </c>
      <c r="E1008" s="4">
        <v>7</v>
      </c>
      <c r="F1008" s="4">
        <v>371</v>
      </c>
      <c r="G1008" s="4" t="s">
        <v>105</v>
      </c>
      <c r="H1008" s="4" t="str">
        <f>TEXT(B1008, "MMMM YYYY")</f>
        <v>July 2025</v>
      </c>
      <c r="I1008" s="4">
        <f>D1008*E1008</f>
        <v>371</v>
      </c>
      <c r="J1008" s="4">
        <f>E1008*30</f>
        <v>210</v>
      </c>
      <c r="K1008" s="4" t="b">
        <f>IF(F1008=I1008,TRUE)</f>
        <v>1</v>
      </c>
    </row>
    <row r="1009" spans="1:11" ht="22.5" customHeight="1">
      <c r="A1009" s="2">
        <v>45850.212873287033</v>
      </c>
      <c r="B1009" s="3">
        <v>45849</v>
      </c>
      <c r="C1009" s="4" t="s">
        <v>521</v>
      </c>
      <c r="D1009" s="4">
        <v>58</v>
      </c>
      <c r="E1009" s="4">
        <v>3</v>
      </c>
      <c r="F1009" s="4">
        <v>174</v>
      </c>
      <c r="G1009" s="4" t="s">
        <v>105</v>
      </c>
      <c r="H1009" s="4" t="str">
        <f>TEXT(B1009, "MMMM YYYY")</f>
        <v>July 2025</v>
      </c>
      <c r="I1009" s="4">
        <f>D1009*E1009</f>
        <v>174</v>
      </c>
      <c r="J1009" s="4">
        <f>E1009*30</f>
        <v>90</v>
      </c>
      <c r="K1009" s="4" t="b">
        <f>IF(F1009=I1009,TRUE)</f>
        <v>1</v>
      </c>
    </row>
    <row r="1010" spans="1:11" ht="22.5" customHeight="1">
      <c r="A1010" s="2">
        <v>45850.211620011571</v>
      </c>
      <c r="B1010" s="3">
        <v>45849</v>
      </c>
      <c r="C1010" s="4" t="s">
        <v>521</v>
      </c>
      <c r="D1010" s="4">
        <v>53</v>
      </c>
      <c r="E1010" s="4">
        <v>10</v>
      </c>
      <c r="F1010" s="4">
        <v>530</v>
      </c>
      <c r="G1010" s="4" t="s">
        <v>105</v>
      </c>
      <c r="H1010" s="4" t="str">
        <f>TEXT(B1010, "MMMM YYYY")</f>
        <v>July 2025</v>
      </c>
      <c r="I1010" s="4">
        <f>D1010*E1010</f>
        <v>530</v>
      </c>
      <c r="J1010" s="4">
        <f>E1010*30</f>
        <v>300</v>
      </c>
      <c r="K1010" s="4" t="b">
        <f>IF(F1010=I1010,TRUE)</f>
        <v>1</v>
      </c>
    </row>
    <row r="1011" spans="1:11" ht="22.5" customHeight="1">
      <c r="A1011" s="2">
        <v>45850.211087743053</v>
      </c>
      <c r="B1011" s="3">
        <v>45849</v>
      </c>
      <c r="C1011" s="4" t="s">
        <v>649</v>
      </c>
      <c r="D1011" s="4">
        <v>50</v>
      </c>
      <c r="E1011" s="4">
        <v>10</v>
      </c>
      <c r="F1011" s="4">
        <v>500</v>
      </c>
      <c r="G1011" s="4" t="s">
        <v>105</v>
      </c>
      <c r="H1011" s="4" t="str">
        <f>TEXT(B1011, "MMMM YYYY")</f>
        <v>July 2025</v>
      </c>
      <c r="I1011" s="4">
        <f>D1011*E1011</f>
        <v>500</v>
      </c>
      <c r="J1011" s="4">
        <f>E1011*30</f>
        <v>300</v>
      </c>
      <c r="K1011" s="4" t="b">
        <f>IF(F1011=I1011,TRUE)</f>
        <v>1</v>
      </c>
    </row>
    <row r="1012" spans="1:11" ht="22.5" customHeight="1">
      <c r="A1012" s="2">
        <v>45850.210748425925</v>
      </c>
      <c r="B1012" s="3">
        <v>45849</v>
      </c>
      <c r="C1012" s="4" t="s">
        <v>718</v>
      </c>
      <c r="D1012" s="4">
        <v>50</v>
      </c>
      <c r="E1012" s="4">
        <v>2</v>
      </c>
      <c r="F1012" s="4">
        <v>100</v>
      </c>
      <c r="G1012" s="4" t="s">
        <v>105</v>
      </c>
      <c r="H1012" s="4" t="str">
        <f>TEXT(B1012, "MMMM YYYY")</f>
        <v>July 2025</v>
      </c>
      <c r="I1012" s="4">
        <f>D1012*E1012</f>
        <v>100</v>
      </c>
      <c r="J1012" s="4">
        <f>E1012*30</f>
        <v>60</v>
      </c>
      <c r="K1012" s="4" t="b">
        <f>IF(F1012=I1012,TRUE)</f>
        <v>1</v>
      </c>
    </row>
    <row r="1013" spans="1:11" ht="22.5" customHeight="1">
      <c r="A1013" s="2">
        <v>45848.701982268518</v>
      </c>
      <c r="B1013" s="3">
        <v>45848</v>
      </c>
      <c r="C1013" s="4" t="s">
        <v>502</v>
      </c>
      <c r="D1013" s="4">
        <v>65</v>
      </c>
      <c r="E1013" s="4">
        <v>1</v>
      </c>
      <c r="F1013" s="4">
        <v>65</v>
      </c>
      <c r="G1013" s="4" t="s">
        <v>105</v>
      </c>
      <c r="H1013" s="4" t="str">
        <f>TEXT(B1013, "MMMM YYYY")</f>
        <v>July 2025</v>
      </c>
      <c r="I1013" s="4">
        <f>D1013*E1013</f>
        <v>65</v>
      </c>
      <c r="J1013" s="4">
        <f>E1013*30</f>
        <v>30</v>
      </c>
      <c r="K1013" s="4" t="b">
        <f>IF(F1013=I1013,TRUE)</f>
        <v>1</v>
      </c>
    </row>
    <row r="1014" spans="1:11" ht="22.5" customHeight="1">
      <c r="A1014" s="2">
        <v>45848.676378715274</v>
      </c>
      <c r="B1014" s="3">
        <v>45848</v>
      </c>
      <c r="C1014" s="4" t="s">
        <v>589</v>
      </c>
      <c r="D1014" s="4">
        <v>65</v>
      </c>
      <c r="E1014" s="4">
        <v>1</v>
      </c>
      <c r="F1014" s="4">
        <v>65</v>
      </c>
      <c r="G1014" s="4" t="s">
        <v>105</v>
      </c>
      <c r="H1014" s="4" t="str">
        <f>TEXT(B1014, "MMMM YYYY")</f>
        <v>July 2025</v>
      </c>
      <c r="I1014" s="4">
        <f>D1014*E1014</f>
        <v>65</v>
      </c>
      <c r="J1014" s="4">
        <f>E1014*30</f>
        <v>30</v>
      </c>
      <c r="K1014" s="4" t="b">
        <f>IF(F1014=I1014,TRUE)</f>
        <v>1</v>
      </c>
    </row>
    <row r="1015" spans="1:11" ht="22.5" customHeight="1">
      <c r="A1015" s="2">
        <v>45848.675616574074</v>
      </c>
      <c r="B1015" s="3">
        <v>45848</v>
      </c>
      <c r="C1015" s="4" t="s">
        <v>507</v>
      </c>
      <c r="D1015" s="4">
        <v>50</v>
      </c>
      <c r="E1015" s="4">
        <v>4</v>
      </c>
      <c r="F1015" s="4">
        <v>200</v>
      </c>
      <c r="G1015" s="4" t="s">
        <v>105</v>
      </c>
      <c r="H1015" s="4" t="str">
        <f>TEXT(B1015, "MMMM YYYY")</f>
        <v>July 2025</v>
      </c>
      <c r="I1015" s="4">
        <f>D1015*E1015</f>
        <v>200</v>
      </c>
      <c r="J1015" s="4">
        <f>E1015*30</f>
        <v>120</v>
      </c>
      <c r="K1015" s="4" t="b">
        <f>IF(F1015=I1015,TRUE)</f>
        <v>1</v>
      </c>
    </row>
    <row r="1016" spans="1:11" ht="22.5" customHeight="1">
      <c r="A1016" s="2">
        <v>45848.67519141204</v>
      </c>
      <c r="B1016" s="3">
        <v>45848</v>
      </c>
      <c r="C1016" s="4" t="s">
        <v>507</v>
      </c>
      <c r="D1016" s="4">
        <v>55</v>
      </c>
      <c r="E1016" s="4">
        <v>6</v>
      </c>
      <c r="F1016" s="4">
        <v>330</v>
      </c>
      <c r="G1016" s="4" t="s">
        <v>105</v>
      </c>
      <c r="H1016" s="4" t="str">
        <f>TEXT(B1016, "MMMM YYYY")</f>
        <v>July 2025</v>
      </c>
      <c r="I1016" s="4">
        <f>D1016*E1016</f>
        <v>330</v>
      </c>
      <c r="J1016" s="4">
        <f>E1016*30</f>
        <v>180</v>
      </c>
      <c r="K1016" s="4" t="b">
        <f>IF(F1016=I1016,TRUE)</f>
        <v>1</v>
      </c>
    </row>
    <row r="1017" spans="1:11" ht="22.5" customHeight="1">
      <c r="A1017" s="2">
        <v>45848.674207766206</v>
      </c>
      <c r="B1017" s="3">
        <v>45848</v>
      </c>
      <c r="C1017" s="4" t="s">
        <v>510</v>
      </c>
      <c r="D1017" s="4">
        <v>53</v>
      </c>
      <c r="E1017" s="4">
        <v>10</v>
      </c>
      <c r="F1017" s="4">
        <v>530</v>
      </c>
      <c r="G1017" s="4" t="s">
        <v>105</v>
      </c>
      <c r="H1017" s="4" t="str">
        <f>TEXT(B1017, "MMMM YYYY")</f>
        <v>July 2025</v>
      </c>
      <c r="I1017" s="4">
        <f>D1017*E1017</f>
        <v>530</v>
      </c>
      <c r="J1017" s="4">
        <f>E1017*30</f>
        <v>300</v>
      </c>
      <c r="K1017" s="4" t="b">
        <f>IF(F1017=I1017,TRUE)</f>
        <v>1</v>
      </c>
    </row>
    <row r="1018" spans="1:11" ht="22.5" customHeight="1">
      <c r="A1018" s="2">
        <v>45848.673577662033</v>
      </c>
      <c r="B1018" s="3">
        <v>45848</v>
      </c>
      <c r="C1018" s="4" t="s">
        <v>510</v>
      </c>
      <c r="D1018" s="4">
        <v>50</v>
      </c>
      <c r="E1018" s="4">
        <v>10</v>
      </c>
      <c r="F1018" s="4">
        <v>500</v>
      </c>
      <c r="G1018" s="4" t="s">
        <v>105</v>
      </c>
      <c r="H1018" s="4" t="str">
        <f>TEXT(B1018, "MMMM YYYY")</f>
        <v>July 2025</v>
      </c>
      <c r="I1018" s="4">
        <f>D1018*E1018</f>
        <v>500</v>
      </c>
      <c r="J1018" s="4">
        <f>E1018*30</f>
        <v>300</v>
      </c>
      <c r="K1018" s="4" t="b">
        <f>IF(F1018=I1018,TRUE)</f>
        <v>1</v>
      </c>
    </row>
    <row r="1019" spans="1:11" ht="22.5" customHeight="1">
      <c r="A1019" s="2">
        <v>45848.124315173613</v>
      </c>
      <c r="B1019" s="3">
        <v>45847</v>
      </c>
      <c r="C1019" s="4" t="s">
        <v>725</v>
      </c>
      <c r="D1019" s="4">
        <v>60</v>
      </c>
      <c r="E1019" s="4">
        <v>2</v>
      </c>
      <c r="F1019" s="4">
        <v>120</v>
      </c>
      <c r="G1019" s="4" t="s">
        <v>105</v>
      </c>
      <c r="H1019" s="4" t="str">
        <f>TEXT(B1019, "MMMM YYYY")</f>
        <v>July 2025</v>
      </c>
      <c r="I1019" s="4">
        <f>D1019*E1019</f>
        <v>120</v>
      </c>
      <c r="J1019" s="4">
        <f>E1019*30</f>
        <v>60</v>
      </c>
      <c r="K1019" s="4" t="b">
        <f>IF(F1019=I1019,TRUE)</f>
        <v>1</v>
      </c>
    </row>
    <row r="1020" spans="1:11" ht="22.5" customHeight="1">
      <c r="A1020" s="2">
        <v>45848.123963703707</v>
      </c>
      <c r="B1020" s="3">
        <v>45847</v>
      </c>
      <c r="C1020" s="4" t="s">
        <v>662</v>
      </c>
      <c r="D1020" s="4">
        <v>50</v>
      </c>
      <c r="E1020" s="4">
        <v>3</v>
      </c>
      <c r="F1020" s="4">
        <v>150</v>
      </c>
      <c r="G1020" s="4" t="s">
        <v>655</v>
      </c>
      <c r="H1020" s="4" t="str">
        <f>TEXT(B1020, "MMMM YYYY")</f>
        <v>July 2025</v>
      </c>
      <c r="I1020" s="4">
        <f>D1020*E1020</f>
        <v>150</v>
      </c>
      <c r="J1020" s="4">
        <f>E1020*30</f>
        <v>90</v>
      </c>
      <c r="K1020" s="4" t="b">
        <f>IF(F1020=I1020,TRUE)</f>
        <v>1</v>
      </c>
    </row>
    <row r="1021" spans="1:11" ht="22.5" customHeight="1">
      <c r="A1021" s="2">
        <v>45848.129555821761</v>
      </c>
      <c r="B1021" s="3">
        <v>45846</v>
      </c>
      <c r="C1021" s="4" t="s">
        <v>42</v>
      </c>
      <c r="D1021" s="4">
        <v>60</v>
      </c>
      <c r="E1021" s="4">
        <v>4</v>
      </c>
      <c r="F1021" s="4">
        <v>240</v>
      </c>
      <c r="G1021" s="4" t="s">
        <v>105</v>
      </c>
      <c r="H1021" s="4" t="str">
        <f>TEXT(B1021, "MMMM YYYY")</f>
        <v>July 2025</v>
      </c>
      <c r="I1021" s="4">
        <f>D1021*E1021</f>
        <v>240</v>
      </c>
      <c r="J1021" s="4">
        <f>E1021*30</f>
        <v>120</v>
      </c>
      <c r="K1021" s="4" t="b">
        <f>IF(F1021=I1021,TRUE)</f>
        <v>1</v>
      </c>
    </row>
    <row r="1022" spans="1:11" ht="22.5" customHeight="1">
      <c r="A1022" s="2">
        <v>45848.123388935186</v>
      </c>
      <c r="B1022" s="3">
        <v>45846</v>
      </c>
      <c r="C1022" s="4" t="s">
        <v>717</v>
      </c>
      <c r="D1022" s="4">
        <v>60</v>
      </c>
      <c r="E1022" s="4">
        <v>1</v>
      </c>
      <c r="F1022" s="4">
        <v>60</v>
      </c>
      <c r="G1022" s="4" t="s">
        <v>655</v>
      </c>
      <c r="H1022" s="4" t="str">
        <f>TEXT(B1022, "MMMM YYYY")</f>
        <v>July 2025</v>
      </c>
      <c r="I1022" s="4">
        <f>D1022*E1022</f>
        <v>60</v>
      </c>
      <c r="J1022" s="4">
        <f>E1022*30</f>
        <v>30</v>
      </c>
      <c r="K1022" s="4" t="b">
        <f>IF(F1022=I1022,TRUE)</f>
        <v>1</v>
      </c>
    </row>
    <row r="1023" spans="1:11" ht="22.5" customHeight="1">
      <c r="A1023" s="2">
        <v>45848.122906863427</v>
      </c>
      <c r="B1023" s="3">
        <v>45846</v>
      </c>
      <c r="C1023" s="4" t="s">
        <v>718</v>
      </c>
      <c r="D1023" s="4">
        <v>45</v>
      </c>
      <c r="E1023" s="4">
        <v>6</v>
      </c>
      <c r="F1023" s="4">
        <v>270</v>
      </c>
      <c r="G1023" s="4" t="s">
        <v>105</v>
      </c>
      <c r="H1023" s="4" t="str">
        <f>TEXT(B1023, "MMMM YYYY")</f>
        <v>July 2025</v>
      </c>
      <c r="I1023" s="4">
        <f>D1023*E1023</f>
        <v>270</v>
      </c>
      <c r="J1023" s="4">
        <f>E1023*30</f>
        <v>180</v>
      </c>
      <c r="K1023" s="4" t="b">
        <f>IF(F1023=I1023,TRUE)</f>
        <v>1</v>
      </c>
    </row>
    <row r="1024" spans="1:11" ht="22.5" customHeight="1">
      <c r="A1024" s="2">
        <v>45848.120653900463</v>
      </c>
      <c r="B1024" s="3">
        <v>45846</v>
      </c>
      <c r="C1024" s="4" t="s">
        <v>513</v>
      </c>
      <c r="D1024" s="4">
        <v>60</v>
      </c>
      <c r="E1024" s="4">
        <v>6</v>
      </c>
      <c r="F1024" s="4">
        <v>360</v>
      </c>
      <c r="G1024" s="4" t="s">
        <v>105</v>
      </c>
      <c r="H1024" s="4" t="str">
        <f>TEXT(B1024, "MMMM YYYY")</f>
        <v>July 2025</v>
      </c>
      <c r="I1024" s="4">
        <f>D1024*E1024</f>
        <v>360</v>
      </c>
      <c r="J1024" s="4">
        <f>E1024*30</f>
        <v>180</v>
      </c>
      <c r="K1024" s="4" t="b">
        <f>IF(F1024=I1024,TRUE)</f>
        <v>1</v>
      </c>
    </row>
    <row r="1025" spans="1:12" ht="22.5" customHeight="1">
      <c r="A1025" s="2">
        <v>45848.11993335648</v>
      </c>
      <c r="B1025" s="3">
        <v>45846</v>
      </c>
      <c r="C1025" s="4" t="s">
        <v>510</v>
      </c>
      <c r="D1025" s="4">
        <v>53</v>
      </c>
      <c r="E1025" s="4">
        <v>10</v>
      </c>
      <c r="F1025" s="4">
        <v>530</v>
      </c>
      <c r="G1025" s="4" t="s">
        <v>655</v>
      </c>
      <c r="H1025" s="4" t="str">
        <f>TEXT(B1025, "MMMM YYYY")</f>
        <v>July 2025</v>
      </c>
      <c r="I1025" s="4">
        <f>D1025*E1025</f>
        <v>530</v>
      </c>
      <c r="J1025" s="4">
        <f>E1025*30</f>
        <v>300</v>
      </c>
      <c r="K1025" s="4" t="b">
        <f>IF(F1025=I1025,TRUE)</f>
        <v>1</v>
      </c>
    </row>
    <row r="1026" spans="1:12" ht="22.5" customHeight="1">
      <c r="A1026" s="2">
        <v>45848.119409907405</v>
      </c>
      <c r="B1026" s="3">
        <v>45846</v>
      </c>
      <c r="C1026" s="4" t="s">
        <v>551</v>
      </c>
      <c r="D1026" s="4">
        <v>50</v>
      </c>
      <c r="E1026" s="4">
        <v>15</v>
      </c>
      <c r="F1026" s="4">
        <v>750</v>
      </c>
      <c r="G1026" s="4" t="s">
        <v>105</v>
      </c>
      <c r="H1026" s="4" t="str">
        <f>TEXT(B1026, "MMMM YYYY")</f>
        <v>July 2025</v>
      </c>
      <c r="I1026" s="4">
        <f>D1026*E1026</f>
        <v>750</v>
      </c>
      <c r="J1026" s="4">
        <f>E1026*30</f>
        <v>450</v>
      </c>
      <c r="K1026" s="4" t="b">
        <f>IF(F1026=I1026,TRUE)</f>
        <v>1</v>
      </c>
    </row>
    <row r="1027" spans="1:12" ht="22.5" customHeight="1">
      <c r="A1027" s="2">
        <v>45845.559749953703</v>
      </c>
      <c r="B1027" s="3">
        <v>45845</v>
      </c>
      <c r="C1027" s="4" t="s">
        <v>668</v>
      </c>
      <c r="D1027" s="4">
        <v>53</v>
      </c>
      <c r="E1027" s="4">
        <v>10</v>
      </c>
      <c r="F1027" s="4">
        <v>530</v>
      </c>
      <c r="G1027" s="4" t="s">
        <v>105</v>
      </c>
      <c r="H1027" s="4" t="str">
        <f>TEXT(B1027, "MMMM YYYY")</f>
        <v>July 2025</v>
      </c>
      <c r="I1027" s="4">
        <f>D1027*E1027</f>
        <v>530</v>
      </c>
      <c r="J1027" s="4">
        <f>E1027*30</f>
        <v>300</v>
      </c>
      <c r="K1027" s="4" t="b">
        <f>IF(F1027=I1027,TRUE)</f>
        <v>1</v>
      </c>
      <c r="L1027" s="4">
        <v>11018</v>
      </c>
    </row>
    <row r="1028" spans="1:12" ht="22.5" customHeight="1">
      <c r="A1028" s="2">
        <v>45845.55946365741</v>
      </c>
      <c r="B1028" s="3">
        <v>45845</v>
      </c>
      <c r="C1028" s="4" t="s">
        <v>668</v>
      </c>
      <c r="D1028" s="4">
        <v>50</v>
      </c>
      <c r="E1028" s="4">
        <v>20</v>
      </c>
      <c r="F1028" s="4">
        <v>1000</v>
      </c>
      <c r="G1028" s="4" t="s">
        <v>105</v>
      </c>
      <c r="H1028" s="4" t="str">
        <f>TEXT(B1028, "MMMM YYYY")</f>
        <v>July 2025</v>
      </c>
      <c r="I1028" s="4">
        <f>D1028*E1028</f>
        <v>1000</v>
      </c>
      <c r="J1028" s="4">
        <f>E1028*30</f>
        <v>600</v>
      </c>
      <c r="K1028" s="4" t="b">
        <f>IF(F1028=I1028,TRUE)</f>
        <v>1</v>
      </c>
    </row>
    <row r="1029" spans="1:12" ht="22.5" customHeight="1">
      <c r="A1029" s="2">
        <v>45845.558811296301</v>
      </c>
      <c r="B1029" s="3">
        <v>45845</v>
      </c>
      <c r="C1029" s="4" t="s">
        <v>668</v>
      </c>
      <c r="D1029" s="4">
        <v>45</v>
      </c>
      <c r="E1029" s="4">
        <v>30</v>
      </c>
      <c r="F1029" s="4">
        <v>1350</v>
      </c>
      <c r="G1029" s="4" t="s">
        <v>105</v>
      </c>
      <c r="H1029" s="4" t="str">
        <f>TEXT(B1029, "MMMM YYYY")</f>
        <v>July 2025</v>
      </c>
      <c r="I1029" s="4">
        <f>D1029*E1029</f>
        <v>1350</v>
      </c>
      <c r="J1029" s="4">
        <f>E1029*30</f>
        <v>900</v>
      </c>
      <c r="K1029" s="4" t="b">
        <f>IF(F1029=I1029,TRUE)</f>
        <v>1</v>
      </c>
    </row>
    <row r="1030" spans="1:12" ht="22.5" customHeight="1">
      <c r="A1030" s="2">
        <v>45845.558003923608</v>
      </c>
      <c r="B1030" s="3">
        <v>45844</v>
      </c>
      <c r="C1030" s="4" t="s">
        <v>52</v>
      </c>
      <c r="D1030" s="4">
        <v>60</v>
      </c>
      <c r="E1030" s="4">
        <v>1</v>
      </c>
      <c r="F1030" s="4">
        <v>60</v>
      </c>
      <c r="G1030" s="4" t="s">
        <v>105</v>
      </c>
      <c r="H1030" s="4" t="str">
        <f>TEXT(B1030, "MMMM YYYY")</f>
        <v>July 2025</v>
      </c>
      <c r="I1030" s="4">
        <f>D1030*E1030</f>
        <v>60</v>
      </c>
      <c r="J1030" s="4">
        <f>E1030*30</f>
        <v>30</v>
      </c>
      <c r="K1030" s="4" t="b">
        <f>IF(F1030=I1030,TRUE)</f>
        <v>1</v>
      </c>
    </row>
    <row r="1031" spans="1:12" ht="22.5" customHeight="1">
      <c r="A1031" s="2">
        <v>45845.080467372682</v>
      </c>
      <c r="B1031" s="3">
        <v>45844</v>
      </c>
      <c r="C1031" s="4" t="s">
        <v>726</v>
      </c>
      <c r="D1031" s="4">
        <v>55</v>
      </c>
      <c r="E1031" s="4">
        <v>2</v>
      </c>
      <c r="F1031" s="4">
        <v>110</v>
      </c>
      <c r="G1031" s="4" t="s">
        <v>105</v>
      </c>
      <c r="H1031" s="4" t="str">
        <f>TEXT(B1031, "MMMM YYYY")</f>
        <v>July 2025</v>
      </c>
      <c r="I1031" s="4">
        <f>D1031*E1031</f>
        <v>110</v>
      </c>
      <c r="J1031" s="4">
        <f>E1031*30</f>
        <v>60</v>
      </c>
      <c r="K1031" s="4" t="b">
        <f>IF(F1031=I1031,TRUE)</f>
        <v>1</v>
      </c>
    </row>
    <row r="1032" spans="1:12" ht="22.5" customHeight="1">
      <c r="A1032" s="2">
        <v>45845.080049259261</v>
      </c>
      <c r="B1032" s="3">
        <v>45844</v>
      </c>
      <c r="C1032" s="4" t="s">
        <v>54</v>
      </c>
      <c r="D1032" s="4">
        <v>60</v>
      </c>
      <c r="E1032" s="4">
        <v>1</v>
      </c>
      <c r="F1032" s="4">
        <v>60</v>
      </c>
      <c r="G1032" s="4" t="s">
        <v>105</v>
      </c>
      <c r="H1032" s="4" t="str">
        <f>TEXT(B1032, "MMMM YYYY")</f>
        <v>July 2025</v>
      </c>
      <c r="I1032" s="4">
        <f>D1032*E1032</f>
        <v>60</v>
      </c>
      <c r="J1032" s="4">
        <f>E1032*30</f>
        <v>30</v>
      </c>
      <c r="K1032" s="4" t="b">
        <f>IF(F1032=I1032,TRUE)</f>
        <v>1</v>
      </c>
    </row>
    <row r="1033" spans="1:12" ht="22.5" customHeight="1">
      <c r="A1033" s="2">
        <v>45844.761275567129</v>
      </c>
      <c r="B1033" s="3">
        <v>45844</v>
      </c>
      <c r="C1033" s="4" t="s">
        <v>727</v>
      </c>
      <c r="D1033" s="4">
        <v>65</v>
      </c>
      <c r="E1033" s="4">
        <v>1</v>
      </c>
      <c r="F1033" s="4">
        <v>65</v>
      </c>
      <c r="G1033" s="4" t="s">
        <v>655</v>
      </c>
      <c r="H1033" s="4" t="str">
        <f>TEXT(B1033, "MMMM YYYY")</f>
        <v>July 2025</v>
      </c>
      <c r="I1033" s="4">
        <f>D1033*E1033</f>
        <v>65</v>
      </c>
      <c r="J1033" s="4">
        <f>E1033*30</f>
        <v>30</v>
      </c>
      <c r="K1033" s="4" t="b">
        <f>IF(F1033=I1033,TRUE)</f>
        <v>1</v>
      </c>
    </row>
    <row r="1034" spans="1:12" ht="22.5" customHeight="1">
      <c r="A1034" s="2">
        <v>45844.445320810184</v>
      </c>
      <c r="B1034" s="3">
        <v>45844</v>
      </c>
      <c r="C1034" s="4" t="s">
        <v>511</v>
      </c>
      <c r="D1034" s="4">
        <v>60</v>
      </c>
      <c r="E1034" s="4">
        <v>10</v>
      </c>
      <c r="F1034" s="4">
        <v>600</v>
      </c>
      <c r="G1034" s="4" t="s">
        <v>105</v>
      </c>
      <c r="H1034" s="4" t="str">
        <f>TEXT(B1034, "MMMM YYYY")</f>
        <v>July 2025</v>
      </c>
      <c r="I1034" s="4">
        <f>D1034*E1034</f>
        <v>600</v>
      </c>
      <c r="J1034" s="4">
        <f>E1034*30</f>
        <v>300</v>
      </c>
      <c r="K1034" s="4" t="b">
        <f>IF(F1034=I1034,TRUE)</f>
        <v>1</v>
      </c>
    </row>
    <row r="1035" spans="1:12" ht="22.5" customHeight="1">
      <c r="A1035" s="2">
        <v>45844.44416550926</v>
      </c>
      <c r="B1035" s="3">
        <v>45844</v>
      </c>
      <c r="C1035" s="4" t="s">
        <v>511</v>
      </c>
      <c r="D1035" s="4">
        <v>55</v>
      </c>
      <c r="E1035" s="4">
        <v>20</v>
      </c>
      <c r="F1035" s="4">
        <v>1100</v>
      </c>
      <c r="G1035" s="4" t="s">
        <v>105</v>
      </c>
      <c r="H1035" s="4" t="str">
        <f>TEXT(B1035, "MMMM YYYY")</f>
        <v>July 2025</v>
      </c>
      <c r="I1035" s="4">
        <f>D1035*E1035</f>
        <v>1100</v>
      </c>
      <c r="J1035" s="4">
        <f>E1035*30</f>
        <v>600</v>
      </c>
      <c r="K1035" s="4" t="b">
        <f>IF(F1035=I1035,TRUE)</f>
        <v>1</v>
      </c>
    </row>
    <row r="1036" spans="1:12" ht="22.5" customHeight="1">
      <c r="A1036" s="2">
        <v>45844.443394317132</v>
      </c>
      <c r="B1036" s="3">
        <v>45844</v>
      </c>
      <c r="C1036" s="4" t="s">
        <v>701</v>
      </c>
      <c r="D1036" s="4">
        <v>60</v>
      </c>
      <c r="E1036" s="4">
        <v>1</v>
      </c>
      <c r="F1036" s="4">
        <v>60</v>
      </c>
      <c r="G1036" s="4" t="s">
        <v>728</v>
      </c>
      <c r="H1036" s="4" t="str">
        <f>TEXT(B1036, "MMMM YYYY")</f>
        <v>July 2025</v>
      </c>
      <c r="I1036" s="4">
        <f>D1036*E1036</f>
        <v>60</v>
      </c>
      <c r="J1036" s="4">
        <f>E1036*30</f>
        <v>30</v>
      </c>
      <c r="K1036" s="4" t="b">
        <f>IF(F1036=I1036,TRUE)</f>
        <v>1</v>
      </c>
    </row>
    <row r="1037" spans="1:12" ht="22.5" customHeight="1">
      <c r="A1037" s="2">
        <v>45843.743208391199</v>
      </c>
      <c r="B1037" s="3">
        <v>45843</v>
      </c>
      <c r="C1037" s="4" t="s">
        <v>713</v>
      </c>
      <c r="D1037" s="4">
        <v>50</v>
      </c>
      <c r="E1037" s="4">
        <v>45</v>
      </c>
      <c r="F1037" s="4">
        <v>2250</v>
      </c>
      <c r="G1037" s="4" t="s">
        <v>105</v>
      </c>
      <c r="H1037" s="4" t="str">
        <f>TEXT(B1037, "MMMM YYYY")</f>
        <v>July 2025</v>
      </c>
      <c r="I1037" s="4">
        <f>D1037*E1037</f>
        <v>2250</v>
      </c>
      <c r="J1037" s="4">
        <f>E1037*30</f>
        <v>1350</v>
      </c>
      <c r="K1037" s="4" t="b">
        <f>IF(F1037=I1037,TRUE)</f>
        <v>1</v>
      </c>
    </row>
    <row r="1038" spans="1:12" ht="22.5" customHeight="1">
      <c r="A1038" s="2">
        <v>45843.724104189816</v>
      </c>
      <c r="B1038" s="3">
        <v>45843</v>
      </c>
      <c r="C1038" s="4" t="s">
        <v>713</v>
      </c>
      <c r="D1038" s="4">
        <v>45</v>
      </c>
      <c r="E1038" s="4">
        <v>20</v>
      </c>
      <c r="F1038" s="4">
        <v>900</v>
      </c>
      <c r="G1038" s="4" t="s">
        <v>105</v>
      </c>
      <c r="H1038" s="4" t="str">
        <f>TEXT(B1038, "MMMM YYYY")</f>
        <v>July 2025</v>
      </c>
      <c r="I1038" s="4">
        <f>D1038*E1038</f>
        <v>900</v>
      </c>
      <c r="J1038" s="4">
        <f>E1038*30</f>
        <v>600</v>
      </c>
      <c r="K1038" s="4" t="b">
        <f>IF(F1038=I1038,TRUE)</f>
        <v>1</v>
      </c>
    </row>
    <row r="1039" spans="1:12" ht="22.5" customHeight="1">
      <c r="A1039" s="2">
        <v>45843.722104745371</v>
      </c>
      <c r="B1039" s="3">
        <v>45843</v>
      </c>
      <c r="C1039" s="4" t="s">
        <v>89</v>
      </c>
      <c r="D1039" s="4">
        <v>65</v>
      </c>
      <c r="E1039" s="4">
        <v>2</v>
      </c>
      <c r="F1039" s="4">
        <v>130</v>
      </c>
      <c r="G1039" s="4" t="s">
        <v>105</v>
      </c>
      <c r="H1039" s="4" t="str">
        <f>TEXT(B1039, "MMMM YYYY")</f>
        <v>July 2025</v>
      </c>
      <c r="I1039" s="4">
        <f>D1039*E1039</f>
        <v>130</v>
      </c>
      <c r="J1039" s="4">
        <f>E1039*30</f>
        <v>60</v>
      </c>
      <c r="K1039" s="4" t="b">
        <f>IF(F1039=I1039,TRUE)</f>
        <v>1</v>
      </c>
    </row>
    <row r="1040" spans="1:12" ht="22.5" customHeight="1">
      <c r="A1040" s="2">
        <v>45843.218768749997</v>
      </c>
      <c r="B1040" s="3">
        <v>45843</v>
      </c>
      <c r="C1040" s="4" t="s">
        <v>48</v>
      </c>
      <c r="D1040" s="4">
        <v>45</v>
      </c>
      <c r="E1040" s="4">
        <v>3</v>
      </c>
      <c r="F1040" s="4">
        <v>135</v>
      </c>
      <c r="G1040" s="4" t="s">
        <v>105</v>
      </c>
      <c r="H1040" s="4" t="str">
        <f>TEXT(B1040, "MMMM YYYY")</f>
        <v>July 2025</v>
      </c>
      <c r="I1040" s="4">
        <f>D1040*E1040</f>
        <v>135</v>
      </c>
      <c r="J1040" s="4">
        <f>E1040*30</f>
        <v>90</v>
      </c>
      <c r="K1040" s="4" t="b">
        <f>IF(F1040=I1040,TRUE)</f>
        <v>1</v>
      </c>
    </row>
    <row r="1041" spans="1:12" ht="22.5" customHeight="1">
      <c r="A1041" s="2">
        <v>45843.082326261574</v>
      </c>
      <c r="B1041" s="3">
        <v>45843</v>
      </c>
      <c r="C1041" s="4" t="s">
        <v>523</v>
      </c>
      <c r="D1041" s="4">
        <v>60</v>
      </c>
      <c r="E1041" s="4">
        <v>2</v>
      </c>
      <c r="F1041" s="4">
        <v>120</v>
      </c>
      <c r="G1041" s="4" t="s">
        <v>105</v>
      </c>
      <c r="H1041" s="4" t="str">
        <f>TEXT(B1041, "MMMM YYYY")</f>
        <v>July 2025</v>
      </c>
      <c r="I1041" s="4">
        <f>D1041*E1041</f>
        <v>120</v>
      </c>
      <c r="J1041" s="4">
        <f>E1041*30</f>
        <v>60</v>
      </c>
      <c r="K1041" s="4" t="b">
        <f>IF(F1041=I1041,TRUE)</f>
        <v>1</v>
      </c>
    </row>
    <row r="1042" spans="1:12" ht="22.5" customHeight="1">
      <c r="A1042" s="2">
        <v>45842.612709918976</v>
      </c>
      <c r="B1042" s="3">
        <v>45842</v>
      </c>
      <c r="C1042" s="4" t="s">
        <v>526</v>
      </c>
      <c r="D1042" s="4">
        <v>53</v>
      </c>
      <c r="E1042" s="4">
        <v>6</v>
      </c>
      <c r="F1042" s="4">
        <v>318</v>
      </c>
      <c r="G1042" s="4" t="s">
        <v>105</v>
      </c>
      <c r="H1042" s="4" t="str">
        <f>TEXT(B1042, "MMMM YYYY")</f>
        <v>July 2025</v>
      </c>
      <c r="I1042" s="4">
        <f>D1042*E1042</f>
        <v>318</v>
      </c>
      <c r="J1042" s="4">
        <f>E1042*30</f>
        <v>180</v>
      </c>
      <c r="K1042" s="4" t="b">
        <f>IF(F1042=I1042,TRUE)</f>
        <v>1</v>
      </c>
    </row>
    <row r="1043" spans="1:12" ht="22.5" customHeight="1">
      <c r="A1043" s="2">
        <v>45842.611539999998</v>
      </c>
      <c r="B1043" s="3">
        <v>45842</v>
      </c>
      <c r="C1043" s="4" t="s">
        <v>649</v>
      </c>
      <c r="D1043" s="4">
        <v>50</v>
      </c>
      <c r="E1043" s="4">
        <v>10</v>
      </c>
      <c r="F1043" s="4">
        <v>500</v>
      </c>
      <c r="G1043" s="4" t="s">
        <v>105</v>
      </c>
      <c r="H1043" s="4" t="str">
        <f>TEXT(B1043, "MMMM YYYY")</f>
        <v>July 2025</v>
      </c>
      <c r="I1043" s="4">
        <f>D1043*E1043</f>
        <v>500</v>
      </c>
      <c r="J1043" s="4">
        <f>E1043*30</f>
        <v>300</v>
      </c>
      <c r="K1043" s="4" t="b">
        <f>IF(F1043=I1043,TRUE)</f>
        <v>1</v>
      </c>
    </row>
    <row r="1044" spans="1:12" ht="22.5" customHeight="1">
      <c r="A1044" s="2">
        <v>45842.611240416663</v>
      </c>
      <c r="B1044" s="3">
        <v>45842</v>
      </c>
      <c r="C1044" s="4" t="s">
        <v>649</v>
      </c>
      <c r="D1044" s="4">
        <v>53</v>
      </c>
      <c r="E1044" s="4">
        <v>10</v>
      </c>
      <c r="F1044" s="4">
        <v>530</v>
      </c>
      <c r="G1044" s="4" t="s">
        <v>105</v>
      </c>
      <c r="H1044" s="4" t="str">
        <f>TEXT(B1044, "MMMM YYYY")</f>
        <v>July 2025</v>
      </c>
      <c r="I1044" s="4">
        <f>D1044*E1044</f>
        <v>530</v>
      </c>
      <c r="J1044" s="4">
        <f>E1044*30</f>
        <v>300</v>
      </c>
      <c r="K1044" s="4" t="b">
        <f>IF(F1044=I1044,TRUE)</f>
        <v>1</v>
      </c>
    </row>
    <row r="1045" spans="1:12" ht="22.5" customHeight="1">
      <c r="A1045" s="2">
        <v>45842.610463148143</v>
      </c>
      <c r="B1045" s="3">
        <v>45842</v>
      </c>
      <c r="C1045" s="4" t="s">
        <v>729</v>
      </c>
      <c r="D1045" s="4">
        <v>65</v>
      </c>
      <c r="E1045" s="4">
        <v>1</v>
      </c>
      <c r="F1045" s="4">
        <v>65</v>
      </c>
      <c r="G1045" s="4" t="s">
        <v>105</v>
      </c>
      <c r="H1045" s="4" t="str">
        <f>TEXT(B1045, "MMMM YYYY")</f>
        <v>July 2025</v>
      </c>
      <c r="I1045" s="4">
        <f>D1045*E1045</f>
        <v>65</v>
      </c>
      <c r="J1045" s="4">
        <f>E1045*30</f>
        <v>30</v>
      </c>
      <c r="K1045" s="4" t="b">
        <f>IF(F1045=I1045,TRUE)</f>
        <v>1</v>
      </c>
    </row>
    <row r="1046" spans="1:12" ht="22.5" customHeight="1">
      <c r="A1046" s="2">
        <v>45842.397071099535</v>
      </c>
      <c r="B1046" s="3">
        <v>45842</v>
      </c>
      <c r="C1046" s="4" t="s">
        <v>730</v>
      </c>
      <c r="D1046" s="4">
        <v>65</v>
      </c>
      <c r="E1046" s="4">
        <v>3</v>
      </c>
      <c r="F1046" s="4">
        <v>195</v>
      </c>
      <c r="G1046" s="4" t="s">
        <v>105</v>
      </c>
      <c r="H1046" s="4" t="str">
        <f>TEXT(B1046, "MMMM YYYY")</f>
        <v>July 2025</v>
      </c>
      <c r="I1046" s="4">
        <f>D1046*E1046</f>
        <v>195</v>
      </c>
      <c r="J1046" s="4">
        <f>E1046*30</f>
        <v>90</v>
      </c>
      <c r="K1046" s="4" t="b">
        <f>IF(F1046=I1046,TRUE)</f>
        <v>1</v>
      </c>
    </row>
    <row r="1047" spans="1:12" ht="22.5" customHeight="1">
      <c r="A1047" s="2">
        <v>45842.396545509255</v>
      </c>
      <c r="B1047" s="3">
        <v>45842</v>
      </c>
      <c r="C1047" s="4" t="s">
        <v>731</v>
      </c>
      <c r="D1047" s="4">
        <v>50</v>
      </c>
      <c r="E1047" s="4">
        <v>5</v>
      </c>
      <c r="F1047" s="4">
        <v>250</v>
      </c>
      <c r="G1047" s="4" t="s">
        <v>655</v>
      </c>
      <c r="H1047" s="4" t="str">
        <f>TEXT(B1047, "MMMM YYYY")</f>
        <v>July 2025</v>
      </c>
      <c r="I1047" s="4">
        <f>D1047*E1047</f>
        <v>250</v>
      </c>
      <c r="J1047" s="4">
        <f>E1047*30</f>
        <v>150</v>
      </c>
      <c r="K1047" s="4" t="b">
        <f>IF(F1047=I1047,TRUE)</f>
        <v>1</v>
      </c>
    </row>
    <row r="1048" spans="1:12" ht="22.5" customHeight="1">
      <c r="A1048" s="2">
        <v>45842.395947418983</v>
      </c>
      <c r="B1048" s="3">
        <v>45842</v>
      </c>
      <c r="C1048" s="4" t="s">
        <v>536</v>
      </c>
      <c r="D1048" s="4">
        <v>50</v>
      </c>
      <c r="E1048" s="4">
        <v>2</v>
      </c>
      <c r="F1048" s="4">
        <v>100</v>
      </c>
      <c r="G1048" s="4" t="s">
        <v>655</v>
      </c>
      <c r="H1048" s="4" t="str">
        <f>TEXT(B1048, "MMMM YYYY")</f>
        <v>July 2025</v>
      </c>
      <c r="I1048" s="4">
        <f>D1048*E1048</f>
        <v>100</v>
      </c>
      <c r="J1048" s="4">
        <f>E1048*30</f>
        <v>60</v>
      </c>
      <c r="K1048" s="4" t="b">
        <f>IF(F1048=I1048,TRUE)</f>
        <v>1</v>
      </c>
    </row>
    <row r="1049" spans="1:12" ht="22.5" customHeight="1">
      <c r="A1049" s="2">
        <v>45842.39279456019</v>
      </c>
      <c r="B1049" s="3">
        <v>45841</v>
      </c>
      <c r="C1049" s="4" t="s">
        <v>732</v>
      </c>
      <c r="D1049" s="4">
        <v>55</v>
      </c>
      <c r="E1049" s="4">
        <v>8</v>
      </c>
      <c r="F1049" s="4">
        <v>440</v>
      </c>
      <c r="G1049" s="4" t="s">
        <v>655</v>
      </c>
      <c r="H1049" s="4" t="str">
        <f>TEXT(B1049, "MMMM YYYY")</f>
        <v>July 2025</v>
      </c>
      <c r="I1049" s="4">
        <f>D1049*E1049</f>
        <v>440</v>
      </c>
      <c r="J1049" s="4">
        <f>E1049*30</f>
        <v>240</v>
      </c>
      <c r="K1049" s="4" t="b">
        <f>IF(F1049=I1049,TRUE)</f>
        <v>1</v>
      </c>
    </row>
    <row r="1050" spans="1:12" ht="22.5" customHeight="1">
      <c r="A1050" s="2">
        <v>45842.39550053241</v>
      </c>
      <c r="B1050" s="3">
        <v>45841</v>
      </c>
      <c r="C1050" s="4" t="s">
        <v>594</v>
      </c>
      <c r="D1050" s="4">
        <v>50</v>
      </c>
      <c r="E1050" s="4">
        <v>3</v>
      </c>
      <c r="F1050" s="4">
        <v>150</v>
      </c>
      <c r="G1050" s="4" t="s">
        <v>105</v>
      </c>
      <c r="H1050" s="4" t="str">
        <f>TEXT(B1050, "MMMM YYYY")</f>
        <v>July 2025</v>
      </c>
      <c r="I1050" s="4">
        <f>D1050*E1050</f>
        <v>150</v>
      </c>
      <c r="J1050" s="4">
        <f>E1050*30</f>
        <v>90</v>
      </c>
      <c r="K1050" s="4" t="b">
        <f>IF(F1050=I1050,TRUE)</f>
        <v>1</v>
      </c>
    </row>
    <row r="1051" spans="1:12" ht="22.5" customHeight="1">
      <c r="A1051" s="2">
        <v>45841.075788842594</v>
      </c>
      <c r="B1051" s="3">
        <v>45840</v>
      </c>
      <c r="C1051" s="4" t="s">
        <v>733</v>
      </c>
      <c r="D1051" s="4">
        <v>50</v>
      </c>
      <c r="E1051" s="4">
        <v>2</v>
      </c>
      <c r="F1051" s="4">
        <v>100</v>
      </c>
      <c r="G1051" s="4" t="s">
        <v>105</v>
      </c>
      <c r="H1051" s="4" t="str">
        <f>TEXT(B1051, "MMMM YYYY")</f>
        <v>July 2025</v>
      </c>
      <c r="I1051" s="4">
        <f>D1051*E1051</f>
        <v>100</v>
      </c>
      <c r="J1051" s="4">
        <f>E1051*30</f>
        <v>60</v>
      </c>
      <c r="K1051" s="4" t="b">
        <f>IF(F1051=I1051,TRUE)</f>
        <v>1</v>
      </c>
      <c r="L1051" s="4">
        <v>9612</v>
      </c>
    </row>
    <row r="1052" spans="1:12" ht="22.5" customHeight="1">
      <c r="A1052" s="2">
        <v>45841.075444236107</v>
      </c>
      <c r="B1052" s="3">
        <v>45840</v>
      </c>
      <c r="C1052" s="4" t="s">
        <v>89</v>
      </c>
      <c r="D1052" s="4">
        <v>60</v>
      </c>
      <c r="E1052" s="4">
        <v>1</v>
      </c>
      <c r="F1052" s="4">
        <v>60</v>
      </c>
      <c r="G1052" s="4" t="s">
        <v>105</v>
      </c>
      <c r="H1052" s="4" t="str">
        <f>TEXT(B1052, "MMMM YYYY")</f>
        <v>July 2025</v>
      </c>
      <c r="I1052" s="4">
        <f>D1052*E1052</f>
        <v>60</v>
      </c>
      <c r="J1052" s="4">
        <f>E1052*30</f>
        <v>30</v>
      </c>
      <c r="K1052" s="4" t="b">
        <f>IF(F1052=I1052,TRUE)</f>
        <v>1</v>
      </c>
    </row>
    <row r="1053" spans="1:12" ht="22.5" customHeight="1">
      <c r="A1053" s="2">
        <v>45839.548180231483</v>
      </c>
      <c r="B1053" s="3">
        <v>45839</v>
      </c>
      <c r="C1053" s="4" t="s">
        <v>509</v>
      </c>
      <c r="D1053" s="4">
        <v>45</v>
      </c>
      <c r="E1053" s="4">
        <v>30</v>
      </c>
      <c r="F1053" s="4">
        <v>1350</v>
      </c>
      <c r="G1053" s="4" t="s">
        <v>105</v>
      </c>
      <c r="H1053" s="4" t="str">
        <f>TEXT(B1053, "MMMM YYYY")</f>
        <v>July 2025</v>
      </c>
      <c r="I1053" s="4">
        <f>D1053*E1053</f>
        <v>1350</v>
      </c>
      <c r="J1053" s="4">
        <f>E1053*30</f>
        <v>900</v>
      </c>
      <c r="K1053" s="4" t="b">
        <f>IF(F1053=I1053,TRUE)</f>
        <v>1</v>
      </c>
    </row>
    <row r="1054" spans="1:12" ht="22.5" customHeight="1">
      <c r="A1054" s="2">
        <v>45839.792097743055</v>
      </c>
      <c r="B1054" s="3">
        <v>45839</v>
      </c>
      <c r="C1054" s="4" t="s">
        <v>551</v>
      </c>
      <c r="D1054" s="4">
        <v>53</v>
      </c>
      <c r="E1054" s="4">
        <v>4</v>
      </c>
      <c r="F1054" s="4">
        <v>212</v>
      </c>
      <c r="G1054" s="4" t="s">
        <v>105</v>
      </c>
      <c r="H1054" s="4" t="str">
        <f>TEXT(B1054, "MMMM YYYY")</f>
        <v>July 2025</v>
      </c>
      <c r="I1054" s="4">
        <f>D1054*E1054</f>
        <v>212</v>
      </c>
      <c r="J1054" s="4">
        <f>E1054*30</f>
        <v>120</v>
      </c>
      <c r="K1054" s="4" t="b">
        <f>IF(F1054=I1054,TRUE)</f>
        <v>1</v>
      </c>
    </row>
    <row r="1055" spans="1:12" ht="22.5" customHeight="1">
      <c r="A1055" s="2">
        <v>45839.790829270831</v>
      </c>
      <c r="B1055" s="3">
        <v>45839</v>
      </c>
      <c r="C1055" s="4" t="s">
        <v>551</v>
      </c>
      <c r="D1055" s="4">
        <v>50</v>
      </c>
      <c r="E1055" s="4">
        <v>36</v>
      </c>
      <c r="F1055" s="4">
        <v>1800</v>
      </c>
      <c r="G1055" s="4" t="s">
        <v>728</v>
      </c>
      <c r="H1055" s="4" t="str">
        <f>TEXT(B1055, "MMMM YYYY")</f>
        <v>July 2025</v>
      </c>
      <c r="I1055" s="4">
        <f>D1055*E1055</f>
        <v>1800</v>
      </c>
      <c r="J1055" s="4">
        <f>E1055*30</f>
        <v>1080</v>
      </c>
      <c r="K1055" s="4" t="b">
        <f>IF(F1055=I1055,TRUE)</f>
        <v>1</v>
      </c>
    </row>
    <row r="1056" spans="1:12" ht="22.5" customHeight="1">
      <c r="A1056" s="2">
        <v>45839.788328113427</v>
      </c>
      <c r="B1056" s="3">
        <v>45839</v>
      </c>
      <c r="C1056" s="4" t="s">
        <v>514</v>
      </c>
      <c r="D1056" s="4">
        <v>65</v>
      </c>
      <c r="E1056" s="4">
        <v>2</v>
      </c>
      <c r="F1056" s="4">
        <v>130</v>
      </c>
      <c r="G1056" s="4" t="s">
        <v>655</v>
      </c>
      <c r="H1056" s="4" t="str">
        <f>TEXT(B1056, "MMMM YYYY")</f>
        <v>July 2025</v>
      </c>
      <c r="I1056" s="4">
        <f>D1056*E1056</f>
        <v>130</v>
      </c>
      <c r="J1056" s="4">
        <f>E1056*30</f>
        <v>60</v>
      </c>
      <c r="K1056" s="4" t="b">
        <f>IF(F1056=I1056,TRUE)</f>
        <v>1</v>
      </c>
    </row>
    <row r="1057" spans="1:12" ht="22.5" customHeight="1">
      <c r="A1057" s="2">
        <v>45839.547013518517</v>
      </c>
      <c r="B1057" s="3">
        <v>45839</v>
      </c>
      <c r="C1057" s="4" t="s">
        <v>513</v>
      </c>
      <c r="D1057" s="4">
        <v>60</v>
      </c>
      <c r="E1057" s="4">
        <v>5</v>
      </c>
      <c r="F1057" s="4">
        <v>300</v>
      </c>
      <c r="G1057" s="4" t="s">
        <v>105</v>
      </c>
      <c r="H1057" s="4" t="str">
        <f>TEXT(B1057, "MMMM YYYY")</f>
        <v>July 2025</v>
      </c>
      <c r="I1057" s="4">
        <f>D1057*E1057</f>
        <v>300</v>
      </c>
      <c r="J1057" s="4">
        <f>E1057*30</f>
        <v>150</v>
      </c>
      <c r="K1057" s="4" t="b">
        <f>IF(F1057=I1057,TRUE)</f>
        <v>1</v>
      </c>
    </row>
    <row r="1058" spans="1:12" ht="22.5" customHeight="1">
      <c r="A1058" s="2">
        <v>45839.546641979163</v>
      </c>
      <c r="B1058" s="3">
        <v>45839</v>
      </c>
      <c r="C1058" s="4" t="s">
        <v>225</v>
      </c>
      <c r="D1058" s="4">
        <v>60</v>
      </c>
      <c r="E1058" s="4">
        <v>10</v>
      </c>
      <c r="F1058" s="4">
        <v>600</v>
      </c>
      <c r="G1058" s="4" t="s">
        <v>105</v>
      </c>
      <c r="H1058" s="4" t="str">
        <f>TEXT(B1058, "MMMM YYYY")</f>
        <v>July 2025</v>
      </c>
      <c r="I1058" s="4">
        <f>D1058*E1058</f>
        <v>600</v>
      </c>
      <c r="J1058" s="4">
        <f>E1058*30</f>
        <v>300</v>
      </c>
      <c r="K1058" s="4" t="b">
        <f>IF(F1058=I1058,TRUE)</f>
        <v>1</v>
      </c>
    </row>
    <row r="1059" spans="1:12" ht="22.5" customHeight="1">
      <c r="A1059" s="2">
        <v>45839.546300092596</v>
      </c>
      <c r="B1059" s="3">
        <v>45839</v>
      </c>
      <c r="C1059" s="4" t="s">
        <v>225</v>
      </c>
      <c r="D1059" s="4">
        <v>55</v>
      </c>
      <c r="E1059" s="4">
        <v>20</v>
      </c>
      <c r="F1059" s="4">
        <v>1100</v>
      </c>
      <c r="G1059" s="4" t="s">
        <v>105</v>
      </c>
      <c r="H1059" s="4" t="str">
        <f>TEXT(B1059, "MMMM YYYY")</f>
        <v>July 2025</v>
      </c>
      <c r="I1059" s="4">
        <f>D1059*E1059</f>
        <v>1100</v>
      </c>
      <c r="J1059" s="4">
        <f>E1059*30</f>
        <v>600</v>
      </c>
      <c r="K1059" s="4" t="b">
        <f>IF(F1059=I1059,TRUE)</f>
        <v>1</v>
      </c>
    </row>
    <row r="1060" spans="1:12" ht="22.5" customHeight="1">
      <c r="A1060" s="2">
        <v>45839.545565243054</v>
      </c>
      <c r="B1060" s="3">
        <v>45839</v>
      </c>
      <c r="C1060" s="4" t="s">
        <v>693</v>
      </c>
      <c r="D1060" s="4">
        <v>50</v>
      </c>
      <c r="E1060" s="4">
        <v>2</v>
      </c>
      <c r="F1060" s="4">
        <v>100</v>
      </c>
      <c r="G1060" s="4" t="s">
        <v>105</v>
      </c>
      <c r="H1060" s="4" t="str">
        <f>TEXT(B1060, "MMMM YYYY")</f>
        <v>July 2025</v>
      </c>
      <c r="I1060" s="4">
        <f>D1060*E1060</f>
        <v>100</v>
      </c>
      <c r="J1060" s="4">
        <f>E1060*30</f>
        <v>60</v>
      </c>
      <c r="K1060" s="4" t="b">
        <f>IF(F1060=I1060,TRUE)</f>
        <v>1</v>
      </c>
    </row>
    <row r="1061" spans="1:12" ht="22.5" customHeight="1">
      <c r="A1061" s="2">
        <v>45839.544600347217</v>
      </c>
      <c r="B1061" s="3">
        <v>45839</v>
      </c>
      <c r="C1061" s="4" t="s">
        <v>734</v>
      </c>
      <c r="D1061" s="4">
        <v>50</v>
      </c>
      <c r="E1061" s="4">
        <v>12</v>
      </c>
      <c r="F1061" s="4">
        <v>600</v>
      </c>
      <c r="G1061" s="4" t="s">
        <v>105</v>
      </c>
      <c r="H1061" s="4" t="str">
        <f>TEXT(B1061, "MMMM YYYY")</f>
        <v>July 2025</v>
      </c>
      <c r="I1061" s="4">
        <f>D1061*E1061</f>
        <v>600</v>
      </c>
      <c r="J1061" s="4">
        <f>E1061*30</f>
        <v>360</v>
      </c>
      <c r="K1061" s="4" t="b">
        <f>IF(F1061=I1061,TRUE)</f>
        <v>1</v>
      </c>
    </row>
    <row r="1062" spans="1:12" ht="22.5" customHeight="1">
      <c r="A1062" s="2">
        <v>45839.06602194444</v>
      </c>
      <c r="B1062" s="3">
        <v>45838</v>
      </c>
      <c r="C1062" s="4" t="s">
        <v>709</v>
      </c>
      <c r="D1062" s="4">
        <v>50</v>
      </c>
      <c r="E1062" s="4">
        <v>40</v>
      </c>
      <c r="F1062" s="4">
        <v>2000</v>
      </c>
      <c r="G1062" s="4" t="s">
        <v>105</v>
      </c>
      <c r="H1062" s="4" t="str">
        <f>TEXT(B1062, "MMMM YYYY")</f>
        <v>June 2025</v>
      </c>
      <c r="I1062" s="4">
        <f>D1062*E1062</f>
        <v>2000</v>
      </c>
      <c r="J1062" s="4">
        <f>E1062*30</f>
        <v>1200</v>
      </c>
      <c r="K1062" s="4" t="b">
        <f>IF(F1062=I1062,TRUE)</f>
        <v>1</v>
      </c>
    </row>
    <row r="1063" spans="1:12" ht="22.5" customHeight="1">
      <c r="A1063" s="2">
        <v>45839.065650960649</v>
      </c>
      <c r="B1063" s="3">
        <v>45838</v>
      </c>
      <c r="C1063" s="4" t="s">
        <v>709</v>
      </c>
      <c r="D1063" s="4">
        <v>45</v>
      </c>
      <c r="E1063" s="4">
        <v>20</v>
      </c>
      <c r="F1063" s="4">
        <v>900</v>
      </c>
      <c r="G1063" s="4" t="s">
        <v>105</v>
      </c>
      <c r="H1063" s="4" t="str">
        <f>TEXT(B1063, "MMMM YYYY")</f>
        <v>June 2025</v>
      </c>
      <c r="I1063" s="4">
        <f>D1063*E1063</f>
        <v>900</v>
      </c>
      <c r="J1063" s="4">
        <f>E1063*30</f>
        <v>600</v>
      </c>
      <c r="K1063" s="4" t="b">
        <f>IF(F1063=I1063,TRUE)</f>
        <v>1</v>
      </c>
    </row>
    <row r="1064" spans="1:12" ht="22.5" customHeight="1">
      <c r="A1064" s="2">
        <v>45839.065103946763</v>
      </c>
      <c r="B1064" s="3">
        <v>45838</v>
      </c>
      <c r="C1064" s="4" t="s">
        <v>660</v>
      </c>
      <c r="D1064" s="4">
        <v>50</v>
      </c>
      <c r="E1064" s="4">
        <v>2</v>
      </c>
      <c r="F1064" s="4">
        <v>100</v>
      </c>
      <c r="G1064" s="4" t="s">
        <v>105</v>
      </c>
      <c r="H1064" s="4" t="str">
        <f>TEXT(B1064, "MMMM YYYY")</f>
        <v>June 2025</v>
      </c>
      <c r="I1064" s="4">
        <f>D1064*E1064</f>
        <v>100</v>
      </c>
      <c r="J1064" s="4">
        <f>E1064*30</f>
        <v>60</v>
      </c>
      <c r="K1064" s="4" t="b">
        <f>IF(F1064=I1064,TRUE)</f>
        <v>1</v>
      </c>
    </row>
    <row r="1065" spans="1:12" ht="22.5" customHeight="1">
      <c r="A1065" s="2">
        <v>45839.063831886575</v>
      </c>
      <c r="B1065" s="3">
        <v>45838</v>
      </c>
      <c r="C1065" s="4" t="s">
        <v>89</v>
      </c>
      <c r="D1065" s="4">
        <v>65</v>
      </c>
      <c r="E1065" s="4">
        <v>4</v>
      </c>
      <c r="F1065" s="4">
        <v>260</v>
      </c>
      <c r="G1065" s="4" t="s">
        <v>105</v>
      </c>
      <c r="H1065" s="4" t="str">
        <f>TEXT(B1065, "MMMM YYYY")</f>
        <v>June 2025</v>
      </c>
      <c r="I1065" s="4">
        <f>D1065*E1065</f>
        <v>260</v>
      </c>
      <c r="J1065" s="4">
        <f>E1065*30</f>
        <v>120</v>
      </c>
      <c r="K1065" s="4" t="b">
        <f>IF(F1065=I1065,TRUE)</f>
        <v>1</v>
      </c>
    </row>
    <row r="1066" spans="1:12" ht="22.5" customHeight="1">
      <c r="A1066" s="2">
        <v>45838.168437766202</v>
      </c>
      <c r="B1066" s="3">
        <v>45837</v>
      </c>
      <c r="C1066" s="4" t="s">
        <v>89</v>
      </c>
      <c r="D1066" s="4">
        <v>50</v>
      </c>
      <c r="E1066" s="4">
        <v>1</v>
      </c>
      <c r="F1066" s="4">
        <v>50</v>
      </c>
      <c r="G1066" s="4" t="s">
        <v>105</v>
      </c>
      <c r="H1066" s="4" t="str">
        <f>TEXT(B1066, "MMMM YYYY")</f>
        <v>June 2025</v>
      </c>
      <c r="I1066" s="4">
        <f>D1066*E1066</f>
        <v>50</v>
      </c>
      <c r="J1066" s="4">
        <f>E1066*30</f>
        <v>30</v>
      </c>
      <c r="K1066" s="4" t="b">
        <f>IF(F1066=I1066,TRUE)</f>
        <v>1</v>
      </c>
      <c r="L1066" s="4">
        <v>11790</v>
      </c>
    </row>
    <row r="1067" spans="1:12" ht="22.5" customHeight="1">
      <c r="A1067" s="2">
        <v>45838.166747013893</v>
      </c>
      <c r="B1067" s="3">
        <v>45837</v>
      </c>
      <c r="C1067" s="4" t="s">
        <v>713</v>
      </c>
      <c r="D1067" s="4">
        <v>50</v>
      </c>
      <c r="E1067" s="4">
        <v>23</v>
      </c>
      <c r="F1067" s="4">
        <v>1150</v>
      </c>
      <c r="G1067" s="4" t="s">
        <v>105</v>
      </c>
      <c r="H1067" s="4" t="str">
        <f>TEXT(B1067, "MMMM YYYY")</f>
        <v>June 2025</v>
      </c>
      <c r="I1067" s="4">
        <f>D1067*E1067</f>
        <v>1150</v>
      </c>
      <c r="J1067" s="4">
        <f>E1067*30</f>
        <v>690</v>
      </c>
      <c r="K1067" s="4" t="b">
        <f>IF(F1067=I1067,TRUE)</f>
        <v>1</v>
      </c>
    </row>
    <row r="1068" spans="1:12" ht="22.5" customHeight="1">
      <c r="A1068" s="2">
        <v>45838.16550930556</v>
      </c>
      <c r="B1068" s="3">
        <v>45837</v>
      </c>
      <c r="C1068" s="4" t="s">
        <v>713</v>
      </c>
      <c r="D1068" s="4">
        <v>45</v>
      </c>
      <c r="E1068" s="4">
        <v>40</v>
      </c>
      <c r="F1068" s="4">
        <v>1800</v>
      </c>
      <c r="G1068" s="4" t="s">
        <v>105</v>
      </c>
      <c r="H1068" s="4" t="str">
        <f>TEXT(B1068, "MMMM YYYY")</f>
        <v>June 2025</v>
      </c>
      <c r="I1068" s="4">
        <f>D1068*E1068</f>
        <v>1800</v>
      </c>
      <c r="J1068" s="4">
        <f>E1068*30</f>
        <v>1200</v>
      </c>
      <c r="K1068" s="4" t="b">
        <f>IF(F1068=I1068,TRUE)</f>
        <v>1</v>
      </c>
    </row>
    <row r="1069" spans="1:12" ht="22.5" customHeight="1">
      <c r="A1069" s="2">
        <v>45837.498508472221</v>
      </c>
      <c r="B1069" s="3">
        <v>45837</v>
      </c>
      <c r="C1069" s="4" t="s">
        <v>735</v>
      </c>
      <c r="D1069" s="4">
        <v>50</v>
      </c>
      <c r="E1069" s="4">
        <v>4</v>
      </c>
      <c r="F1069" s="4">
        <v>200</v>
      </c>
      <c r="G1069" s="4" t="s">
        <v>105</v>
      </c>
      <c r="H1069" s="4" t="str">
        <f>TEXT(B1069, "MMMM YYYY")</f>
        <v>June 2025</v>
      </c>
      <c r="I1069" s="4">
        <f>D1069*E1069</f>
        <v>200</v>
      </c>
      <c r="J1069" s="4">
        <f>E1069*30</f>
        <v>120</v>
      </c>
      <c r="K1069" s="4" t="b">
        <f>IF(F1069=I1069,TRUE)</f>
        <v>1</v>
      </c>
    </row>
    <row r="1070" spans="1:12" ht="22.5" customHeight="1">
      <c r="A1070" s="2">
        <v>45838.161761967596</v>
      </c>
      <c r="B1070" s="3">
        <v>45837</v>
      </c>
      <c r="C1070" s="4" t="s">
        <v>773</v>
      </c>
      <c r="D1070" s="4">
        <v>55</v>
      </c>
      <c r="E1070" s="4">
        <v>5</v>
      </c>
      <c r="F1070" s="4">
        <v>275</v>
      </c>
      <c r="G1070" s="4" t="s">
        <v>105</v>
      </c>
      <c r="H1070" s="4" t="str">
        <f>TEXT(B1070, "MMMM YYYY")</f>
        <v>June 2025</v>
      </c>
      <c r="I1070" s="4">
        <f>D1070*E1070</f>
        <v>275</v>
      </c>
      <c r="J1070" s="4">
        <f>E1070*30</f>
        <v>150</v>
      </c>
      <c r="K1070" s="4" t="b">
        <f>IF(F1070=I1070,TRUE)</f>
        <v>1</v>
      </c>
    </row>
    <row r="1071" spans="1:12" ht="22.5" customHeight="1">
      <c r="A1071" s="2">
        <v>45838.162072222221</v>
      </c>
      <c r="B1071" s="3">
        <v>45837</v>
      </c>
      <c r="C1071" s="4" t="s">
        <v>773</v>
      </c>
      <c r="D1071" s="4">
        <v>50</v>
      </c>
      <c r="E1071" s="4">
        <v>2</v>
      </c>
      <c r="F1071" s="4">
        <v>100</v>
      </c>
      <c r="G1071" s="4" t="s">
        <v>105</v>
      </c>
      <c r="H1071" s="4" t="str">
        <f>TEXT(B1071, "MMMM YYYY")</f>
        <v>June 2025</v>
      </c>
      <c r="I1071" s="4">
        <f>D1071*E1071</f>
        <v>100</v>
      </c>
      <c r="J1071" s="4">
        <f>E1071*30</f>
        <v>60</v>
      </c>
      <c r="K1071" s="4" t="b">
        <f>IF(F1071=I1071,TRUE)</f>
        <v>1</v>
      </c>
    </row>
    <row r="1072" spans="1:12" ht="22.5" customHeight="1">
      <c r="A1072" s="2">
        <v>45836.80510287037</v>
      </c>
      <c r="B1072" s="3">
        <v>45836</v>
      </c>
      <c r="C1072" s="4" t="s">
        <v>89</v>
      </c>
      <c r="D1072" s="4">
        <v>50</v>
      </c>
      <c r="E1072" s="4">
        <v>4</v>
      </c>
      <c r="F1072" s="4">
        <v>200</v>
      </c>
      <c r="G1072" s="4" t="s">
        <v>105</v>
      </c>
      <c r="H1072" s="4" t="str">
        <f>TEXT(B1072, "MMMM YYYY")</f>
        <v>June 2025</v>
      </c>
      <c r="I1072" s="4">
        <f>D1072*E1072</f>
        <v>200</v>
      </c>
      <c r="J1072" s="4">
        <f>E1072*30</f>
        <v>120</v>
      </c>
      <c r="K1072" s="4" t="b">
        <f>IF(F1072=I1072,TRUE)</f>
        <v>1</v>
      </c>
    </row>
    <row r="1073" spans="1:11" ht="22.5" customHeight="1">
      <c r="A1073" s="2">
        <v>45836.804635671295</v>
      </c>
      <c r="B1073" s="3">
        <v>45836</v>
      </c>
      <c r="C1073" s="4" t="s">
        <v>89</v>
      </c>
      <c r="D1073" s="4">
        <v>55</v>
      </c>
      <c r="E1073" s="4">
        <v>3</v>
      </c>
      <c r="F1073" s="4">
        <v>165</v>
      </c>
      <c r="G1073" s="4" t="s">
        <v>105</v>
      </c>
      <c r="H1073" s="4" t="str">
        <f>TEXT(B1073, "MMMM YYYY")</f>
        <v>June 2025</v>
      </c>
      <c r="I1073" s="4">
        <f>D1073*E1073</f>
        <v>165</v>
      </c>
      <c r="J1073" s="4">
        <f>E1073*30</f>
        <v>90</v>
      </c>
      <c r="K1073" s="4" t="b">
        <f>IF(F1073=I1073,TRUE)</f>
        <v>1</v>
      </c>
    </row>
    <row r="1074" spans="1:11" ht="22.5" customHeight="1">
      <c r="A1074" s="2">
        <v>45836.80357877315</v>
      </c>
      <c r="B1074" s="3">
        <v>45836</v>
      </c>
      <c r="C1074" s="4" t="s">
        <v>89</v>
      </c>
      <c r="D1074" s="4">
        <v>65</v>
      </c>
      <c r="E1074" s="4">
        <v>1</v>
      </c>
      <c r="F1074" s="4">
        <v>65</v>
      </c>
      <c r="G1074" s="4" t="s">
        <v>105</v>
      </c>
      <c r="H1074" s="4" t="str">
        <f>TEXT(B1074, "MMMM YYYY")</f>
        <v>June 2025</v>
      </c>
      <c r="I1074" s="4">
        <f>D1074*E1074</f>
        <v>65</v>
      </c>
      <c r="J1074" s="4">
        <f>E1074*30</f>
        <v>30</v>
      </c>
      <c r="K1074" s="4" t="b">
        <f>IF(F1074=I1074,TRUE)</f>
        <v>1</v>
      </c>
    </row>
    <row r="1075" spans="1:11" ht="22.5" customHeight="1">
      <c r="A1075" s="2">
        <v>45836.802964027782</v>
      </c>
      <c r="B1075" s="3">
        <v>45836</v>
      </c>
      <c r="C1075" s="4" t="s">
        <v>717</v>
      </c>
      <c r="D1075" s="4">
        <v>45</v>
      </c>
      <c r="E1075" s="4">
        <v>2</v>
      </c>
      <c r="F1075" s="4">
        <v>90</v>
      </c>
      <c r="G1075" s="4" t="s">
        <v>105</v>
      </c>
      <c r="H1075" s="4" t="str">
        <f>TEXT(B1075, "MMMM YYYY")</f>
        <v>June 2025</v>
      </c>
      <c r="I1075" s="4">
        <f>D1075*E1075</f>
        <v>90</v>
      </c>
      <c r="J1075" s="4">
        <f>E1075*30</f>
        <v>60</v>
      </c>
      <c r="K1075" s="4" t="b">
        <f>IF(F1075=I1075,TRUE)</f>
        <v>1</v>
      </c>
    </row>
    <row r="1076" spans="1:11" ht="22.5" customHeight="1">
      <c r="A1076" s="2">
        <v>45836.802170300929</v>
      </c>
      <c r="B1076" s="3">
        <v>45836</v>
      </c>
      <c r="C1076" s="4" t="s">
        <v>577</v>
      </c>
      <c r="D1076" s="4">
        <v>50</v>
      </c>
      <c r="E1076" s="4">
        <v>10</v>
      </c>
      <c r="F1076" s="4">
        <v>500</v>
      </c>
      <c r="G1076" s="4" t="s">
        <v>105</v>
      </c>
      <c r="H1076" s="4" t="str">
        <f>TEXT(B1076, "MMMM YYYY")</f>
        <v>June 2025</v>
      </c>
      <c r="I1076" s="4">
        <f>D1076*E1076</f>
        <v>500</v>
      </c>
      <c r="J1076" s="4">
        <f>E1076*30</f>
        <v>300</v>
      </c>
      <c r="K1076" s="4" t="b">
        <f>IF(F1076=I1076,TRUE)</f>
        <v>1</v>
      </c>
    </row>
    <row r="1077" spans="1:11" ht="22.5" customHeight="1">
      <c r="A1077" s="2">
        <v>45835.765318935184</v>
      </c>
      <c r="B1077" s="3">
        <v>45835</v>
      </c>
      <c r="C1077" s="4" t="s">
        <v>521</v>
      </c>
      <c r="D1077" s="4">
        <v>53</v>
      </c>
      <c r="E1077" s="4">
        <v>10</v>
      </c>
      <c r="F1077" s="4">
        <v>530</v>
      </c>
      <c r="G1077" s="4" t="s">
        <v>655</v>
      </c>
      <c r="H1077" s="4" t="str">
        <f>TEXT(B1077, "MMMM YYYY")</f>
        <v>June 2025</v>
      </c>
      <c r="I1077" s="4">
        <f>D1077*E1077</f>
        <v>530</v>
      </c>
      <c r="J1077" s="4">
        <f>E1077*30</f>
        <v>300</v>
      </c>
      <c r="K1077" s="4" t="b">
        <f>IF(F1077=I1077,TRUE)</f>
        <v>1</v>
      </c>
    </row>
    <row r="1078" spans="1:11" ht="22.5" customHeight="1">
      <c r="A1078" s="2">
        <v>45835.75135658565</v>
      </c>
      <c r="B1078" s="3">
        <v>45835</v>
      </c>
      <c r="C1078" s="4" t="s">
        <v>527</v>
      </c>
      <c r="D1078" s="4">
        <v>65</v>
      </c>
      <c r="E1078" s="4">
        <v>3</v>
      </c>
      <c r="F1078" s="4">
        <v>195</v>
      </c>
      <c r="G1078" s="4" t="s">
        <v>105</v>
      </c>
      <c r="H1078" s="4" t="str">
        <f>TEXT(B1078, "MMMM YYYY")</f>
        <v>June 2025</v>
      </c>
      <c r="I1078" s="4">
        <f>D1078*E1078</f>
        <v>195</v>
      </c>
      <c r="J1078" s="4">
        <f>E1078*30</f>
        <v>90</v>
      </c>
      <c r="K1078" s="4" t="b">
        <f>IF(F1078=I1078,TRUE)</f>
        <v>1</v>
      </c>
    </row>
    <row r="1079" spans="1:11" ht="22.5" customHeight="1">
      <c r="A1079" s="2">
        <v>45835.749476759258</v>
      </c>
      <c r="B1079" s="3">
        <v>45835</v>
      </c>
      <c r="C1079" s="4" t="s">
        <v>527</v>
      </c>
      <c r="D1079" s="4">
        <v>60</v>
      </c>
      <c r="E1079" s="4">
        <v>8</v>
      </c>
      <c r="F1079" s="4">
        <v>480</v>
      </c>
      <c r="G1079" s="4" t="s">
        <v>655</v>
      </c>
      <c r="H1079" s="4" t="str">
        <f>TEXT(B1079, "MMMM YYYY")</f>
        <v>June 2025</v>
      </c>
      <c r="I1079" s="4">
        <f>D1079*E1079</f>
        <v>480</v>
      </c>
      <c r="J1079" s="4">
        <f>E1079*30</f>
        <v>240</v>
      </c>
      <c r="K1079" s="4" t="b">
        <f>IF(F1079=I1079,TRUE)</f>
        <v>1</v>
      </c>
    </row>
    <row r="1080" spans="1:11" ht="22.5" customHeight="1">
      <c r="A1080" s="2">
        <v>45835.748698993055</v>
      </c>
      <c r="B1080" s="3">
        <v>45835</v>
      </c>
      <c r="C1080" s="4" t="s">
        <v>527</v>
      </c>
      <c r="D1080" s="4">
        <v>50</v>
      </c>
      <c r="E1080" s="4">
        <v>5</v>
      </c>
      <c r="F1080" s="4">
        <v>250</v>
      </c>
      <c r="G1080" s="4" t="s">
        <v>655</v>
      </c>
      <c r="H1080" s="4" t="str">
        <f>TEXT(B1080, "MMMM YYYY")</f>
        <v>June 2025</v>
      </c>
      <c r="I1080" s="4">
        <f>D1080*E1080</f>
        <v>250</v>
      </c>
      <c r="J1080" s="4">
        <f>E1080*30</f>
        <v>150</v>
      </c>
      <c r="K1080" s="4" t="b">
        <f>IF(F1080=I1080,TRUE)</f>
        <v>1</v>
      </c>
    </row>
    <row r="1081" spans="1:11" ht="22.5" customHeight="1">
      <c r="A1081" s="2">
        <v>45835.619244398149</v>
      </c>
      <c r="B1081" s="3">
        <v>45835</v>
      </c>
      <c r="C1081" s="4" t="s">
        <v>736</v>
      </c>
      <c r="D1081" s="4">
        <v>60</v>
      </c>
      <c r="E1081" s="4">
        <v>5</v>
      </c>
      <c r="F1081" s="4">
        <v>300</v>
      </c>
      <c r="G1081" s="4" t="s">
        <v>105</v>
      </c>
      <c r="H1081" s="4" t="str">
        <f>TEXT(B1081, "MMMM YYYY")</f>
        <v>June 2025</v>
      </c>
      <c r="I1081" s="4">
        <f>D1081*E1081</f>
        <v>300</v>
      </c>
      <c r="J1081" s="4">
        <f>E1081*30</f>
        <v>150</v>
      </c>
      <c r="K1081" s="4" t="b">
        <f>IF(F1081=I1081,TRUE)</f>
        <v>1</v>
      </c>
    </row>
    <row r="1082" spans="1:11" ht="22.5" customHeight="1">
      <c r="A1082" s="2">
        <v>45835.618965844908</v>
      </c>
      <c r="B1082" s="3">
        <v>45835</v>
      </c>
      <c r="C1082" s="4" t="s">
        <v>737</v>
      </c>
      <c r="D1082" s="4">
        <v>65</v>
      </c>
      <c r="E1082" s="4">
        <v>3</v>
      </c>
      <c r="F1082" s="4">
        <v>195</v>
      </c>
      <c r="G1082" s="4" t="s">
        <v>105</v>
      </c>
      <c r="H1082" s="4" t="str">
        <f>TEXT(B1082, "MMMM YYYY")</f>
        <v>June 2025</v>
      </c>
      <c r="I1082" s="4">
        <f>D1082*E1082</f>
        <v>195</v>
      </c>
      <c r="J1082" s="4">
        <f>E1082*30</f>
        <v>90</v>
      </c>
      <c r="K1082" s="4" t="b">
        <f>IF(F1082=I1082,TRUE)</f>
        <v>1</v>
      </c>
    </row>
    <row r="1083" spans="1:11" ht="22.5" customHeight="1">
      <c r="A1083" s="2">
        <v>45835.618361539353</v>
      </c>
      <c r="B1083" s="3">
        <v>45835</v>
      </c>
      <c r="C1083" s="4" t="s">
        <v>510</v>
      </c>
      <c r="D1083" s="4">
        <v>53</v>
      </c>
      <c r="E1083" s="4">
        <v>15</v>
      </c>
      <c r="F1083" s="4">
        <v>795</v>
      </c>
      <c r="G1083" s="4" t="s">
        <v>105</v>
      </c>
      <c r="H1083" s="4" t="str">
        <f>TEXT(B1083, "MMMM YYYY")</f>
        <v>June 2025</v>
      </c>
      <c r="I1083" s="4">
        <f>D1083*E1083</f>
        <v>795</v>
      </c>
      <c r="J1083" s="4">
        <f>E1083*30</f>
        <v>450</v>
      </c>
      <c r="K1083" s="4" t="b">
        <f>IF(F1083=I1083,TRUE)</f>
        <v>1</v>
      </c>
    </row>
    <row r="1084" spans="1:11" ht="22.5" customHeight="1">
      <c r="A1084" s="2">
        <v>45835.617935729169</v>
      </c>
      <c r="B1084" s="3">
        <v>45835</v>
      </c>
      <c r="C1084" s="4" t="s">
        <v>551</v>
      </c>
      <c r="D1084" s="4">
        <v>50</v>
      </c>
      <c r="E1084" s="4">
        <v>25</v>
      </c>
      <c r="F1084" s="4">
        <v>1250</v>
      </c>
      <c r="G1084" s="4" t="s">
        <v>105</v>
      </c>
      <c r="H1084" s="4" t="str">
        <f>TEXT(B1084, "MMMM YYYY")</f>
        <v>June 2025</v>
      </c>
      <c r="I1084" s="4">
        <f>D1084*E1084</f>
        <v>1250</v>
      </c>
      <c r="J1084" s="4">
        <f>E1084*30</f>
        <v>750</v>
      </c>
      <c r="K1084" s="4" t="b">
        <f>IF(F1084=I1084,TRUE)</f>
        <v>1</v>
      </c>
    </row>
    <row r="1085" spans="1:11" ht="22.5" customHeight="1">
      <c r="A1085" s="2">
        <v>45834.629998460645</v>
      </c>
      <c r="B1085" s="3">
        <v>45834</v>
      </c>
      <c r="C1085" s="4" t="s">
        <v>507</v>
      </c>
      <c r="D1085" s="4">
        <v>45</v>
      </c>
      <c r="E1085" s="4">
        <v>2</v>
      </c>
      <c r="F1085" s="4">
        <v>90</v>
      </c>
      <c r="G1085" s="4" t="s">
        <v>105</v>
      </c>
      <c r="H1085" s="4" t="str">
        <f>TEXT(B1085, "MMMM YYYY")</f>
        <v>June 2025</v>
      </c>
      <c r="I1085" s="4">
        <f>D1085*E1085</f>
        <v>90</v>
      </c>
      <c r="J1085" s="4">
        <f>E1085*30</f>
        <v>60</v>
      </c>
      <c r="K1085" s="4" t="b">
        <f>IF(F1085=I1085,TRUE)</f>
        <v>1</v>
      </c>
    </row>
    <row r="1086" spans="1:11" ht="22.5" customHeight="1">
      <c r="A1086" s="2">
        <v>45834.629258981484</v>
      </c>
      <c r="B1086" s="3">
        <v>45834</v>
      </c>
      <c r="C1086" s="4" t="s">
        <v>507</v>
      </c>
      <c r="D1086" s="4">
        <v>55</v>
      </c>
      <c r="E1086" s="4">
        <v>8</v>
      </c>
      <c r="F1086" s="4">
        <v>440</v>
      </c>
      <c r="G1086" s="4" t="s">
        <v>105</v>
      </c>
      <c r="H1086" s="4" t="str">
        <f>TEXT(B1086, "MMMM YYYY")</f>
        <v>June 2025</v>
      </c>
      <c r="I1086" s="4">
        <f>D1086*E1086</f>
        <v>440</v>
      </c>
      <c r="J1086" s="4">
        <f>E1086*30</f>
        <v>240</v>
      </c>
      <c r="K1086" s="4" t="b">
        <f>IF(F1086=I1086,TRUE)</f>
        <v>1</v>
      </c>
    </row>
    <row r="1087" spans="1:11" ht="22.5" customHeight="1">
      <c r="A1087" s="2">
        <v>45834.628206770838</v>
      </c>
      <c r="B1087" s="3">
        <v>45834</v>
      </c>
      <c r="C1087" s="4" t="s">
        <v>598</v>
      </c>
      <c r="D1087" s="4">
        <v>60</v>
      </c>
      <c r="E1087" s="4">
        <v>2</v>
      </c>
      <c r="F1087" s="4">
        <v>120</v>
      </c>
      <c r="G1087" s="4" t="s">
        <v>105</v>
      </c>
      <c r="H1087" s="4" t="str">
        <f>TEXT(B1087, "MMMM YYYY")</f>
        <v>June 2025</v>
      </c>
      <c r="I1087" s="4">
        <f>D1087*E1087</f>
        <v>120</v>
      </c>
      <c r="J1087" s="4">
        <f>E1087*30</f>
        <v>60</v>
      </c>
      <c r="K1087" s="4" t="b">
        <f>IF(F1087=I1087,TRUE)</f>
        <v>1</v>
      </c>
    </row>
    <row r="1088" spans="1:11" ht="22.5" customHeight="1">
      <c r="A1088" s="2">
        <v>45834.630839050922</v>
      </c>
      <c r="B1088" s="3">
        <v>45833</v>
      </c>
      <c r="C1088" s="4" t="s">
        <v>89</v>
      </c>
      <c r="D1088" s="4">
        <v>60</v>
      </c>
      <c r="E1088" s="4">
        <v>1</v>
      </c>
      <c r="F1088" s="4">
        <v>60</v>
      </c>
      <c r="G1088" s="4" t="s">
        <v>105</v>
      </c>
      <c r="H1088" s="4" t="str">
        <f>TEXT(B1088, "MMMM YYYY")</f>
        <v>June 2025</v>
      </c>
      <c r="I1088" s="4">
        <f>D1088*E1088</f>
        <v>60</v>
      </c>
      <c r="J1088" s="4">
        <f>E1088*30</f>
        <v>30</v>
      </c>
      <c r="K1088" s="4" t="b">
        <f>IF(F1088=I1088,TRUE)</f>
        <v>1</v>
      </c>
    </row>
    <row r="1089" spans="1:12" ht="22.5" customHeight="1">
      <c r="A1089" s="2">
        <v>45834.104850682867</v>
      </c>
      <c r="B1089" s="3">
        <v>45833</v>
      </c>
      <c r="C1089" s="4" t="s">
        <v>48</v>
      </c>
      <c r="D1089" s="4">
        <v>50</v>
      </c>
      <c r="E1089" s="4">
        <v>1</v>
      </c>
      <c r="F1089" s="4">
        <v>50</v>
      </c>
      <c r="G1089" s="4" t="s">
        <v>105</v>
      </c>
      <c r="H1089" s="4" t="str">
        <f>TEXT(B1089, "MMMM YYYY")</f>
        <v>June 2025</v>
      </c>
      <c r="I1089" s="4">
        <f>D1089*E1089</f>
        <v>50</v>
      </c>
      <c r="J1089" s="4">
        <f>E1089*30</f>
        <v>30</v>
      </c>
      <c r="K1089" s="4" t="b">
        <f>IF(F1089=I1089,TRUE)</f>
        <v>1</v>
      </c>
    </row>
    <row r="1090" spans="1:12" ht="22.5" customHeight="1">
      <c r="A1090" s="2">
        <v>45832.848229317126</v>
      </c>
      <c r="B1090" s="3">
        <v>45832</v>
      </c>
      <c r="C1090" s="4" t="s">
        <v>37</v>
      </c>
      <c r="D1090" s="4">
        <v>60</v>
      </c>
      <c r="E1090" s="4">
        <v>1</v>
      </c>
      <c r="F1090" s="4">
        <v>60</v>
      </c>
      <c r="G1090" s="4" t="s">
        <v>105</v>
      </c>
      <c r="H1090" s="4" t="str">
        <f>TEXT(B1090, "MMMM YYYY")</f>
        <v>June 2025</v>
      </c>
      <c r="I1090" s="4">
        <f>D1090*E1090</f>
        <v>60</v>
      </c>
      <c r="J1090" s="4">
        <f>E1090*30</f>
        <v>30</v>
      </c>
      <c r="K1090" s="4" t="b">
        <f>IF(F1090=I1090,TRUE)</f>
        <v>1</v>
      </c>
    </row>
    <row r="1091" spans="1:12" ht="22.5" customHeight="1">
      <c r="A1091" s="2">
        <v>45832.847192673609</v>
      </c>
      <c r="B1091" s="3">
        <v>45832</v>
      </c>
      <c r="C1091" s="4" t="s">
        <v>92</v>
      </c>
      <c r="D1091" s="4">
        <v>65</v>
      </c>
      <c r="E1091" s="4">
        <v>2</v>
      </c>
      <c r="F1091" s="4">
        <v>130</v>
      </c>
      <c r="G1091" s="4" t="s">
        <v>105</v>
      </c>
      <c r="H1091" s="4" t="str">
        <f>TEXT(B1091, "MMMM YYYY")</f>
        <v>June 2025</v>
      </c>
      <c r="I1091" s="4">
        <f>D1091*E1091</f>
        <v>130</v>
      </c>
      <c r="J1091" s="4">
        <f>E1091*30</f>
        <v>60</v>
      </c>
      <c r="K1091" s="4" t="b">
        <f>IF(F1091=I1091,TRUE)</f>
        <v>1</v>
      </c>
    </row>
    <row r="1092" spans="1:12" ht="22.5" customHeight="1">
      <c r="A1092" s="2">
        <v>45832.846351909728</v>
      </c>
      <c r="B1092" s="3">
        <v>45832</v>
      </c>
      <c r="C1092" s="4" t="s">
        <v>511</v>
      </c>
      <c r="D1092" s="4">
        <v>60</v>
      </c>
      <c r="E1092" s="4">
        <v>10</v>
      </c>
      <c r="F1092" s="4">
        <v>600</v>
      </c>
      <c r="G1092" s="4" t="s">
        <v>105</v>
      </c>
      <c r="H1092" s="4" t="str">
        <f>TEXT(B1092, "MMMM YYYY")</f>
        <v>June 2025</v>
      </c>
      <c r="I1092" s="4">
        <f>D1092*E1092</f>
        <v>600</v>
      </c>
      <c r="J1092" s="4">
        <f>E1092*30</f>
        <v>300</v>
      </c>
      <c r="K1092" s="4" t="b">
        <f>IF(F1092=I1092,TRUE)</f>
        <v>1</v>
      </c>
    </row>
    <row r="1093" spans="1:12" ht="22.5" customHeight="1">
      <c r="A1093" s="2">
        <v>45832.845955590281</v>
      </c>
      <c r="B1093" s="3">
        <v>45832</v>
      </c>
      <c r="C1093" s="4" t="s">
        <v>511</v>
      </c>
      <c r="D1093" s="4">
        <v>55</v>
      </c>
      <c r="E1093" s="4">
        <v>30</v>
      </c>
      <c r="F1093" s="4">
        <v>1650</v>
      </c>
      <c r="G1093" s="4" t="s">
        <v>105</v>
      </c>
      <c r="H1093" s="4" t="str">
        <f>TEXT(B1093, "MMMM YYYY")</f>
        <v>June 2025</v>
      </c>
      <c r="I1093" s="4">
        <f>D1093*E1093</f>
        <v>1650</v>
      </c>
      <c r="J1093" s="4">
        <f>E1093*30</f>
        <v>900</v>
      </c>
      <c r="K1093" s="4" t="b">
        <f>IF(F1093=I1093,TRUE)</f>
        <v>1</v>
      </c>
    </row>
    <row r="1094" spans="1:12" ht="22.5" customHeight="1">
      <c r="A1094" s="2">
        <v>45832.29559228009</v>
      </c>
      <c r="B1094" s="3">
        <v>45832</v>
      </c>
      <c r="C1094" s="4" t="s">
        <v>652</v>
      </c>
      <c r="D1094" s="4">
        <v>45</v>
      </c>
      <c r="E1094" s="4">
        <v>10</v>
      </c>
      <c r="F1094" s="4">
        <v>450</v>
      </c>
      <c r="G1094" s="4" t="s">
        <v>105</v>
      </c>
      <c r="H1094" s="4" t="str">
        <f>TEXT(B1094, "MMMM YYYY")</f>
        <v>June 2025</v>
      </c>
      <c r="I1094" s="4">
        <f>D1094*E1094</f>
        <v>450</v>
      </c>
      <c r="J1094" s="4">
        <f>E1094*30</f>
        <v>300</v>
      </c>
      <c r="K1094" s="4" t="b">
        <f>IF(F1094=I1094,TRUE)</f>
        <v>1</v>
      </c>
    </row>
    <row r="1095" spans="1:12" ht="22.5" customHeight="1">
      <c r="A1095" s="2">
        <v>45831.587094097224</v>
      </c>
      <c r="B1095" s="3">
        <v>45831</v>
      </c>
      <c r="C1095" s="4" t="s">
        <v>709</v>
      </c>
      <c r="D1095" s="4">
        <v>45</v>
      </c>
      <c r="E1095" s="4">
        <v>20</v>
      </c>
      <c r="F1095" s="4">
        <v>900</v>
      </c>
      <c r="G1095" s="4" t="s">
        <v>105</v>
      </c>
      <c r="H1095" s="4" t="str">
        <f>TEXT(B1095, "MMMM YYYY")</f>
        <v>June 2025</v>
      </c>
      <c r="I1095" s="4">
        <f>D1095*E1095</f>
        <v>900</v>
      </c>
      <c r="J1095" s="4">
        <f>E1095*30</f>
        <v>600</v>
      </c>
      <c r="K1095" s="4" t="b">
        <f>IF(F1095=I1095,TRUE)</f>
        <v>1</v>
      </c>
      <c r="L1095" s="4">
        <v>13977</v>
      </c>
    </row>
    <row r="1096" spans="1:12" ht="22.5" customHeight="1">
      <c r="A1096" s="2">
        <v>45831.586535231487</v>
      </c>
      <c r="B1096" s="3">
        <v>45831</v>
      </c>
      <c r="C1096" s="4" t="s">
        <v>709</v>
      </c>
      <c r="D1096" s="4">
        <v>50</v>
      </c>
      <c r="E1096" s="4">
        <v>30</v>
      </c>
      <c r="F1096" s="4">
        <v>1500</v>
      </c>
      <c r="G1096" s="4" t="s">
        <v>105</v>
      </c>
      <c r="H1096" s="4" t="str">
        <f>TEXT(B1096, "MMMM YYYY")</f>
        <v>June 2025</v>
      </c>
      <c r="I1096" s="4">
        <f>D1096*E1096</f>
        <v>1500</v>
      </c>
      <c r="J1096" s="4">
        <f>E1096*30</f>
        <v>900</v>
      </c>
      <c r="K1096" s="4" t="b">
        <f>IF(F1096=I1096,TRUE)</f>
        <v>1</v>
      </c>
    </row>
    <row r="1097" spans="1:12" ht="22.5" customHeight="1">
      <c r="A1097" s="2">
        <v>45831.586190821763</v>
      </c>
      <c r="B1097" s="3">
        <v>45831</v>
      </c>
      <c r="C1097" s="4" t="s">
        <v>598</v>
      </c>
      <c r="D1097" s="4">
        <v>60</v>
      </c>
      <c r="E1097" s="4">
        <v>2</v>
      </c>
      <c r="F1097" s="4">
        <v>120</v>
      </c>
      <c r="G1097" s="4" t="s">
        <v>105</v>
      </c>
      <c r="H1097" s="4" t="str">
        <f>TEXT(B1097, "MMMM YYYY")</f>
        <v>June 2025</v>
      </c>
      <c r="I1097" s="4">
        <f>D1097*E1097</f>
        <v>120</v>
      </c>
      <c r="J1097" s="4">
        <f>E1097*30</f>
        <v>60</v>
      </c>
      <c r="K1097" s="4" t="b">
        <f>IF(F1097=I1097,TRUE)</f>
        <v>1</v>
      </c>
    </row>
    <row r="1098" spans="1:12" ht="22.5" customHeight="1">
      <c r="A1098" s="2">
        <v>45830.759353993053</v>
      </c>
      <c r="B1098" s="3">
        <v>45830</v>
      </c>
      <c r="C1098" s="4" t="s">
        <v>509</v>
      </c>
      <c r="D1098" s="4">
        <v>45</v>
      </c>
      <c r="E1098" s="4">
        <v>30</v>
      </c>
      <c r="F1098" s="4">
        <v>1350</v>
      </c>
      <c r="G1098" s="4" t="s">
        <v>105</v>
      </c>
      <c r="H1098" s="4" t="str">
        <f>TEXT(B1098, "MMMM YYYY")</f>
        <v>June 2025</v>
      </c>
      <c r="I1098" s="4">
        <f>D1098*E1098</f>
        <v>1350</v>
      </c>
      <c r="J1098" s="4">
        <f>E1098*30</f>
        <v>900</v>
      </c>
      <c r="K1098" s="4" t="b">
        <f>IF(F1098=I1098,TRUE)</f>
        <v>1</v>
      </c>
    </row>
    <row r="1099" spans="1:12" ht="22.5" customHeight="1">
      <c r="A1099" s="2">
        <v>45830.766496111115</v>
      </c>
      <c r="B1099" s="3">
        <v>45830</v>
      </c>
      <c r="C1099" s="4" t="s">
        <v>713</v>
      </c>
      <c r="D1099" s="4">
        <v>50</v>
      </c>
      <c r="E1099" s="4">
        <v>20</v>
      </c>
      <c r="F1099" s="4">
        <v>1000</v>
      </c>
      <c r="G1099" s="4" t="s">
        <v>105</v>
      </c>
      <c r="H1099" s="4" t="str">
        <f>TEXT(B1099, "MMMM YYYY")</f>
        <v>June 2025</v>
      </c>
      <c r="I1099" s="4">
        <f>D1099*E1099</f>
        <v>1000</v>
      </c>
      <c r="J1099" s="4">
        <f>E1099*30</f>
        <v>600</v>
      </c>
      <c r="K1099" s="4" t="b">
        <f>IF(F1099=I1099,TRUE)</f>
        <v>1</v>
      </c>
    </row>
    <row r="1100" spans="1:12" ht="22.5" customHeight="1">
      <c r="A1100" s="2">
        <v>45830.765686180559</v>
      </c>
      <c r="B1100" s="3">
        <v>45830</v>
      </c>
      <c r="C1100" s="4" t="s">
        <v>713</v>
      </c>
      <c r="D1100" s="4">
        <v>45</v>
      </c>
      <c r="E1100" s="4">
        <v>10</v>
      </c>
      <c r="F1100" s="4">
        <v>450</v>
      </c>
      <c r="G1100" s="4" t="s">
        <v>655</v>
      </c>
      <c r="H1100" s="4" t="str">
        <f>TEXT(B1100, "MMMM YYYY")</f>
        <v>June 2025</v>
      </c>
      <c r="I1100" s="4">
        <f>D1100*E1100</f>
        <v>450</v>
      </c>
      <c r="J1100" s="4">
        <f>E1100*30</f>
        <v>300</v>
      </c>
      <c r="K1100" s="4" t="b">
        <f>IF(F1100=I1100,TRUE)</f>
        <v>1</v>
      </c>
    </row>
    <row r="1101" spans="1:12" ht="22.5" customHeight="1">
      <c r="A1101" s="2">
        <v>45830.755260428239</v>
      </c>
      <c r="B1101" s="3">
        <v>45830</v>
      </c>
      <c r="C1101" s="4" t="s">
        <v>110</v>
      </c>
      <c r="D1101" s="4">
        <v>50</v>
      </c>
      <c r="E1101" s="4">
        <v>10</v>
      </c>
      <c r="F1101" s="4">
        <v>500</v>
      </c>
      <c r="G1101" s="4" t="s">
        <v>105</v>
      </c>
      <c r="H1101" s="4" t="str">
        <f>TEXT(B1101, "MMMM YYYY")</f>
        <v>June 2025</v>
      </c>
      <c r="I1101" s="4">
        <f>D1101*E1101</f>
        <v>500</v>
      </c>
      <c r="J1101" s="4">
        <f>E1101*30</f>
        <v>300</v>
      </c>
      <c r="K1101" s="4" t="b">
        <f>IF(F1101=I1101,TRUE)</f>
        <v>1</v>
      </c>
    </row>
    <row r="1102" spans="1:12" ht="22.5" customHeight="1">
      <c r="A1102" s="2">
        <v>45830.753281064812</v>
      </c>
      <c r="B1102" s="3">
        <v>45830</v>
      </c>
      <c r="C1102" s="4" t="s">
        <v>670</v>
      </c>
      <c r="D1102" s="4">
        <v>53</v>
      </c>
      <c r="E1102" s="4">
        <v>6</v>
      </c>
      <c r="F1102" s="4">
        <v>318</v>
      </c>
      <c r="G1102" s="4" t="s">
        <v>105</v>
      </c>
      <c r="H1102" s="4" t="str">
        <f>TEXT(B1102, "MMMM YYYY")</f>
        <v>June 2025</v>
      </c>
      <c r="I1102" s="4">
        <f>D1102*E1102</f>
        <v>318</v>
      </c>
      <c r="J1102" s="4">
        <f>E1102*30</f>
        <v>180</v>
      </c>
      <c r="K1102" s="4" t="b">
        <f>IF(F1102=I1102,TRUE)</f>
        <v>1</v>
      </c>
    </row>
    <row r="1103" spans="1:12" ht="22.5" customHeight="1">
      <c r="A1103" s="2">
        <v>45830.452208981485</v>
      </c>
      <c r="B1103" s="3">
        <v>45830</v>
      </c>
      <c r="C1103" s="4" t="s">
        <v>738</v>
      </c>
      <c r="D1103" s="4">
        <v>50</v>
      </c>
      <c r="E1103" s="4">
        <v>1</v>
      </c>
      <c r="F1103" s="4">
        <v>50</v>
      </c>
      <c r="G1103" s="4" t="s">
        <v>105</v>
      </c>
      <c r="H1103" s="4" t="str">
        <f>TEXT(B1103, "MMMM YYYY")</f>
        <v>June 2025</v>
      </c>
      <c r="I1103" s="4">
        <f>D1103*E1103</f>
        <v>50</v>
      </c>
      <c r="J1103" s="4">
        <f>E1103*30</f>
        <v>30</v>
      </c>
      <c r="K1103" s="4" t="b">
        <f>IF(F1103=I1103,TRUE)</f>
        <v>1</v>
      </c>
    </row>
    <row r="1104" spans="1:12" ht="22.5" customHeight="1">
      <c r="A1104" s="2">
        <v>45830.451972916664</v>
      </c>
      <c r="B1104" s="3">
        <v>45830</v>
      </c>
      <c r="C1104" s="4" t="s">
        <v>552</v>
      </c>
      <c r="D1104" s="4">
        <v>50</v>
      </c>
      <c r="E1104" s="4">
        <v>1</v>
      </c>
      <c r="F1104" s="4">
        <v>50</v>
      </c>
      <c r="G1104" s="4" t="s">
        <v>105</v>
      </c>
      <c r="H1104" s="4" t="str">
        <f>TEXT(B1104, "MMMM YYYY")</f>
        <v>June 2025</v>
      </c>
      <c r="I1104" s="4">
        <f>D1104*E1104</f>
        <v>50</v>
      </c>
      <c r="J1104" s="4">
        <f>E1104*30</f>
        <v>30</v>
      </c>
      <c r="K1104" s="4" t="b">
        <f>IF(F1104=I1104,TRUE)</f>
        <v>1</v>
      </c>
    </row>
    <row r="1105" spans="1:11" ht="22.5" customHeight="1">
      <c r="A1105" s="2">
        <v>45830.18175945602</v>
      </c>
      <c r="B1105" s="3">
        <v>45830</v>
      </c>
      <c r="C1105" s="4" t="s">
        <v>739</v>
      </c>
      <c r="D1105" s="4">
        <v>50</v>
      </c>
      <c r="E1105" s="4">
        <v>3</v>
      </c>
      <c r="F1105" s="4">
        <v>150</v>
      </c>
      <c r="G1105" s="4" t="s">
        <v>105</v>
      </c>
      <c r="H1105" s="4" t="str">
        <f>TEXT(B1105, "MMMM YYYY")</f>
        <v>June 2025</v>
      </c>
      <c r="I1105" s="4">
        <f>D1105*E1105</f>
        <v>150</v>
      </c>
      <c r="J1105" s="4">
        <f>E1105*30</f>
        <v>90</v>
      </c>
      <c r="K1105" s="4" t="b">
        <f>IF(F1105=I1105,TRUE)</f>
        <v>1</v>
      </c>
    </row>
    <row r="1106" spans="1:11" ht="22.5" customHeight="1">
      <c r="A1106" s="2">
        <v>45830.756053773148</v>
      </c>
      <c r="B1106" s="3">
        <v>45830</v>
      </c>
      <c r="C1106" s="4" t="s">
        <v>621</v>
      </c>
      <c r="D1106" s="4">
        <v>55</v>
      </c>
      <c r="E1106" s="4">
        <v>2</v>
      </c>
      <c r="F1106" s="4">
        <v>110</v>
      </c>
      <c r="G1106" s="4" t="s">
        <v>105</v>
      </c>
      <c r="H1106" s="4" t="str">
        <f>TEXT(B1106, "MMMM YYYY")</f>
        <v>June 2025</v>
      </c>
      <c r="I1106" s="4">
        <f>D1106*E1106</f>
        <v>110</v>
      </c>
      <c r="J1106" s="4">
        <f>E1106*30</f>
        <v>60</v>
      </c>
      <c r="K1106" s="4" t="b">
        <f>IF(F1106=I1106,TRUE)</f>
        <v>1</v>
      </c>
    </row>
    <row r="1107" spans="1:11" ht="22.5" customHeight="1">
      <c r="A1107" s="2">
        <v>45829.723522858796</v>
      </c>
      <c r="B1107" s="3">
        <v>45829</v>
      </c>
      <c r="C1107" s="4" t="s">
        <v>740</v>
      </c>
      <c r="D1107" s="4">
        <v>55</v>
      </c>
      <c r="E1107" s="4">
        <v>3</v>
      </c>
      <c r="F1107" s="4">
        <v>165</v>
      </c>
      <c r="G1107" s="4" t="s">
        <v>105</v>
      </c>
      <c r="H1107" s="4" t="str">
        <f>TEXT(B1107, "MMMM YYYY")</f>
        <v>June 2025</v>
      </c>
      <c r="I1107" s="4">
        <f>D1107*E1107</f>
        <v>165</v>
      </c>
      <c r="J1107" s="4">
        <f>E1107*30</f>
        <v>90</v>
      </c>
      <c r="K1107" s="4" t="b">
        <f>IF(F1107=I1107,TRUE)</f>
        <v>1</v>
      </c>
    </row>
    <row r="1108" spans="1:11" ht="22.5" customHeight="1">
      <c r="A1108" s="2">
        <v>45829.722070960648</v>
      </c>
      <c r="B1108" s="3">
        <v>45829</v>
      </c>
      <c r="C1108" s="4" t="s">
        <v>741</v>
      </c>
      <c r="D1108" s="4">
        <v>60</v>
      </c>
      <c r="E1108" s="4">
        <v>2</v>
      </c>
      <c r="F1108" s="4">
        <v>120</v>
      </c>
      <c r="G1108" s="4" t="s">
        <v>655</v>
      </c>
      <c r="H1108" s="4" t="str">
        <f>TEXT(B1108, "MMMM YYYY")</f>
        <v>June 2025</v>
      </c>
      <c r="I1108" s="4">
        <f>D1108*E1108</f>
        <v>120</v>
      </c>
      <c r="J1108" s="4">
        <f>E1108*30</f>
        <v>60</v>
      </c>
      <c r="K1108" s="4" t="b">
        <f>IF(F1108=I1108,TRUE)</f>
        <v>1</v>
      </c>
    </row>
    <row r="1109" spans="1:11" ht="22.5" customHeight="1">
      <c r="A1109" s="2">
        <v>45829.720883368056</v>
      </c>
      <c r="B1109" s="3">
        <v>45829</v>
      </c>
      <c r="C1109" s="4" t="s">
        <v>742</v>
      </c>
      <c r="D1109" s="4">
        <v>50</v>
      </c>
      <c r="E1109" s="4">
        <v>3</v>
      </c>
      <c r="F1109" s="4">
        <v>150</v>
      </c>
      <c r="G1109" s="4" t="s">
        <v>655</v>
      </c>
      <c r="H1109" s="4" t="str">
        <f>TEXT(B1109, "MMMM YYYY")</f>
        <v>June 2025</v>
      </c>
      <c r="I1109" s="4">
        <f>D1109*E1109</f>
        <v>150</v>
      </c>
      <c r="J1109" s="4">
        <f>E1109*30</f>
        <v>90</v>
      </c>
      <c r="K1109" s="4" t="b">
        <f>IF(F1109=I1109,TRUE)</f>
        <v>1</v>
      </c>
    </row>
    <row r="1110" spans="1:11" ht="22.5" customHeight="1">
      <c r="A1110" s="2">
        <v>45828.906263576384</v>
      </c>
      <c r="B1110" s="3">
        <v>45828</v>
      </c>
      <c r="C1110" s="4" t="s">
        <v>711</v>
      </c>
      <c r="D1110" s="4">
        <v>65</v>
      </c>
      <c r="E1110" s="4">
        <v>1</v>
      </c>
      <c r="F1110" s="4">
        <v>65</v>
      </c>
      <c r="G1110" s="4" t="s">
        <v>655</v>
      </c>
      <c r="H1110" s="4" t="str">
        <f>TEXT(B1110, "MMMM YYYY")</f>
        <v>June 2025</v>
      </c>
      <c r="I1110" s="4">
        <f>D1110*E1110</f>
        <v>65</v>
      </c>
      <c r="J1110" s="4">
        <f>E1110*30</f>
        <v>30</v>
      </c>
      <c r="K1110" s="4" t="b">
        <f>IF(F1110=I1110,TRUE)</f>
        <v>1</v>
      </c>
    </row>
    <row r="1111" spans="1:11" ht="22.5" customHeight="1">
      <c r="A1111" s="2">
        <v>45828.905693310182</v>
      </c>
      <c r="B1111" s="3">
        <v>45828</v>
      </c>
      <c r="C1111" s="4" t="s">
        <v>522</v>
      </c>
      <c r="D1111" s="4">
        <v>60</v>
      </c>
      <c r="E1111" s="4">
        <v>5</v>
      </c>
      <c r="F1111" s="4">
        <v>300</v>
      </c>
      <c r="G1111" s="4" t="s">
        <v>105</v>
      </c>
      <c r="H1111" s="4" t="str">
        <f>TEXT(B1111, "MMMM YYYY")</f>
        <v>June 2025</v>
      </c>
      <c r="I1111" s="4">
        <f>D1111*E1111</f>
        <v>300</v>
      </c>
      <c r="J1111" s="4">
        <f>E1111*30</f>
        <v>150</v>
      </c>
      <c r="K1111" s="4" t="b">
        <f>IF(F1111=I1111,TRUE)</f>
        <v>1</v>
      </c>
    </row>
    <row r="1112" spans="1:11" ht="22.5" customHeight="1">
      <c r="A1112" s="2">
        <v>45828.622242013887</v>
      </c>
      <c r="B1112" s="3">
        <v>45828</v>
      </c>
      <c r="C1112" s="4" t="s">
        <v>502</v>
      </c>
      <c r="D1112" s="4">
        <v>60</v>
      </c>
      <c r="E1112" s="4">
        <v>3</v>
      </c>
      <c r="F1112" s="4">
        <v>180</v>
      </c>
      <c r="G1112" s="4" t="s">
        <v>105</v>
      </c>
      <c r="H1112" s="4" t="str">
        <f>TEXT(B1112, "MMMM YYYY")</f>
        <v>June 2025</v>
      </c>
      <c r="I1112" s="4">
        <f>D1112*E1112</f>
        <v>180</v>
      </c>
      <c r="J1112" s="4">
        <f>E1112*30</f>
        <v>90</v>
      </c>
      <c r="K1112" s="4" t="b">
        <f>IF(F1112=I1112,TRUE)</f>
        <v>1</v>
      </c>
    </row>
    <row r="1113" spans="1:11" ht="22.5" customHeight="1">
      <c r="A1113" s="2">
        <v>45828.621584513894</v>
      </c>
      <c r="B1113" s="3">
        <v>45828</v>
      </c>
      <c r="C1113" s="4" t="s">
        <v>502</v>
      </c>
      <c r="D1113" s="4">
        <v>65</v>
      </c>
      <c r="E1113" s="4">
        <v>4</v>
      </c>
      <c r="F1113" s="4">
        <v>260</v>
      </c>
      <c r="G1113" s="4" t="s">
        <v>105</v>
      </c>
      <c r="H1113" s="4" t="str">
        <f>TEXT(B1113, "MMMM YYYY")</f>
        <v>June 2025</v>
      </c>
      <c r="I1113" s="4">
        <f>D1113*E1113</f>
        <v>260</v>
      </c>
      <c r="J1113" s="4">
        <f>E1113*30</f>
        <v>120</v>
      </c>
      <c r="K1113" s="4" t="b">
        <f>IF(F1113=I1113,TRUE)</f>
        <v>1</v>
      </c>
    </row>
    <row r="1114" spans="1:11" ht="22.5" customHeight="1">
      <c r="A1114" s="2">
        <v>45828.615632719906</v>
      </c>
      <c r="B1114" s="3">
        <v>45828</v>
      </c>
      <c r="C1114" s="4" t="s">
        <v>551</v>
      </c>
      <c r="D1114" s="4">
        <v>50</v>
      </c>
      <c r="E1114" s="4">
        <v>15</v>
      </c>
      <c r="F1114" s="4">
        <v>750</v>
      </c>
      <c r="G1114" s="4" t="s">
        <v>105</v>
      </c>
      <c r="H1114" s="4" t="str">
        <f>TEXT(B1114, "MMMM YYYY")</f>
        <v>June 2025</v>
      </c>
      <c r="I1114" s="4">
        <f>D1114*E1114</f>
        <v>750</v>
      </c>
      <c r="J1114" s="4">
        <f>E1114*30</f>
        <v>450</v>
      </c>
      <c r="K1114" s="4" t="b">
        <f>IF(F1114=I1114,TRUE)</f>
        <v>1</v>
      </c>
    </row>
    <row r="1115" spans="1:11" ht="22.5" customHeight="1">
      <c r="A1115" s="2">
        <v>45828.61537078704</v>
      </c>
      <c r="B1115" s="3">
        <v>45828</v>
      </c>
      <c r="C1115" s="4" t="s">
        <v>551</v>
      </c>
      <c r="D1115" s="4">
        <v>53</v>
      </c>
      <c r="E1115" s="4">
        <v>10</v>
      </c>
      <c r="F1115" s="4">
        <v>530</v>
      </c>
      <c r="G1115" s="4" t="s">
        <v>105</v>
      </c>
      <c r="H1115" s="4" t="str">
        <f>TEXT(B1115, "MMMM YYYY")</f>
        <v>June 2025</v>
      </c>
      <c r="I1115" s="4">
        <f>D1115*E1115</f>
        <v>530</v>
      </c>
      <c r="J1115" s="4">
        <f>E1115*30</f>
        <v>300</v>
      </c>
      <c r="K1115" s="4" t="b">
        <f>IF(F1115=I1115,TRUE)</f>
        <v>1</v>
      </c>
    </row>
    <row r="1116" spans="1:11" ht="22.5" customHeight="1">
      <c r="A1116" s="2">
        <v>45828.614924236113</v>
      </c>
      <c r="B1116" s="3">
        <v>45828</v>
      </c>
      <c r="C1116" s="4" t="s">
        <v>649</v>
      </c>
      <c r="D1116" s="4">
        <v>53</v>
      </c>
      <c r="E1116" s="4">
        <v>10</v>
      </c>
      <c r="F1116" s="4">
        <v>530</v>
      </c>
      <c r="G1116" s="4" t="s">
        <v>105</v>
      </c>
      <c r="H1116" s="4" t="str">
        <f>TEXT(B1116, "MMMM YYYY")</f>
        <v>June 2025</v>
      </c>
      <c r="I1116" s="4">
        <f>D1116*E1116</f>
        <v>530</v>
      </c>
      <c r="J1116" s="4">
        <f>E1116*30</f>
        <v>300</v>
      </c>
      <c r="K1116" s="4" t="b">
        <f>IF(F1116=I1116,TRUE)</f>
        <v>1</v>
      </c>
    </row>
    <row r="1117" spans="1:11" ht="22.5" customHeight="1">
      <c r="A1117" s="2">
        <v>45828.379056608799</v>
      </c>
      <c r="B1117" s="3">
        <v>45828</v>
      </c>
      <c r="C1117" s="4" t="s">
        <v>594</v>
      </c>
      <c r="D1117" s="4">
        <v>50</v>
      </c>
      <c r="E1117" s="4">
        <v>2</v>
      </c>
      <c r="F1117" s="4">
        <v>100</v>
      </c>
      <c r="G1117" s="4" t="s">
        <v>105</v>
      </c>
      <c r="H1117" s="4" t="str">
        <f>TEXT(B1117, "MMMM YYYY")</f>
        <v>June 2025</v>
      </c>
      <c r="I1117" s="4">
        <f>D1117*E1117</f>
        <v>100</v>
      </c>
      <c r="J1117" s="4">
        <f>E1117*30</f>
        <v>60</v>
      </c>
      <c r="K1117" s="4" t="b">
        <f>IF(F1117=I1117,TRUE)</f>
        <v>1</v>
      </c>
    </row>
    <row r="1118" spans="1:11" ht="22.5" customHeight="1">
      <c r="A1118" s="2">
        <v>45828.090428090276</v>
      </c>
      <c r="B1118" s="3">
        <v>45827</v>
      </c>
      <c r="C1118" s="4" t="s">
        <v>732</v>
      </c>
      <c r="D1118" s="4">
        <v>50</v>
      </c>
      <c r="E1118" s="4">
        <v>3</v>
      </c>
      <c r="F1118" s="4">
        <v>150</v>
      </c>
      <c r="G1118" s="4" t="s">
        <v>105</v>
      </c>
      <c r="H1118" s="4" t="str">
        <f>TEXT(B1118, "MMMM YYYY")</f>
        <v>June 2025</v>
      </c>
      <c r="I1118" s="4">
        <f>D1118*E1118</f>
        <v>150</v>
      </c>
      <c r="J1118" s="4">
        <f>E1118*30</f>
        <v>90</v>
      </c>
      <c r="K1118" s="4" t="b">
        <f>IF(F1118=I1118,TRUE)</f>
        <v>1</v>
      </c>
    </row>
    <row r="1119" spans="1:11" ht="22.5" customHeight="1">
      <c r="A1119" s="2">
        <v>45828.090054675922</v>
      </c>
      <c r="B1119" s="3">
        <v>45827</v>
      </c>
      <c r="C1119" s="4" t="s">
        <v>732</v>
      </c>
      <c r="D1119" s="4">
        <v>55</v>
      </c>
      <c r="E1119" s="4">
        <v>5</v>
      </c>
      <c r="F1119" s="4">
        <v>275</v>
      </c>
      <c r="G1119" s="4" t="s">
        <v>105</v>
      </c>
      <c r="H1119" s="4" t="str">
        <f>TEXT(B1119, "MMMM YYYY")</f>
        <v>June 2025</v>
      </c>
      <c r="I1119" s="4">
        <f>D1119*E1119</f>
        <v>275</v>
      </c>
      <c r="J1119" s="4">
        <f>E1119*30</f>
        <v>150</v>
      </c>
      <c r="K1119" s="4" t="b">
        <f>IF(F1119=I1119,TRUE)</f>
        <v>1</v>
      </c>
    </row>
    <row r="1120" spans="1:11" ht="22.5" customHeight="1">
      <c r="A1120" s="2">
        <v>45827.321591458334</v>
      </c>
      <c r="B1120" s="3">
        <v>45826</v>
      </c>
      <c r="C1120" s="4" t="s">
        <v>89</v>
      </c>
      <c r="D1120" s="4">
        <v>65</v>
      </c>
      <c r="E1120" s="4">
        <v>2</v>
      </c>
      <c r="F1120" s="4">
        <v>130</v>
      </c>
      <c r="G1120" s="4" t="s">
        <v>105</v>
      </c>
      <c r="H1120" s="4" t="str">
        <f>TEXT(B1120, "MMMM YYYY")</f>
        <v>June 2025</v>
      </c>
      <c r="I1120" s="4">
        <f>D1120*E1120</f>
        <v>130</v>
      </c>
      <c r="J1120" s="4">
        <f>E1120*30</f>
        <v>60</v>
      </c>
      <c r="K1120" s="4" t="b">
        <f>IF(F1120=I1120,TRUE)</f>
        <v>1</v>
      </c>
    </row>
    <row r="1121" spans="1:11" ht="22.5" customHeight="1">
      <c r="A1121" s="2">
        <v>45826.722218958334</v>
      </c>
      <c r="B1121" s="3">
        <v>45826</v>
      </c>
      <c r="C1121" s="4" t="s">
        <v>743</v>
      </c>
      <c r="D1121" s="4">
        <v>45</v>
      </c>
      <c r="E1121" s="4">
        <v>10</v>
      </c>
      <c r="F1121" s="4">
        <v>450</v>
      </c>
      <c r="G1121" s="4" t="s">
        <v>105</v>
      </c>
      <c r="H1121" s="4" t="str">
        <f>TEXT(B1121, "MMMM YYYY")</f>
        <v>June 2025</v>
      </c>
      <c r="I1121" s="4">
        <f>D1121*E1121</f>
        <v>450</v>
      </c>
      <c r="J1121" s="4">
        <f>E1121*30</f>
        <v>300</v>
      </c>
      <c r="K1121" s="4" t="b">
        <f>IF(F1121=I1121,TRUE)</f>
        <v>1</v>
      </c>
    </row>
    <row r="1122" spans="1:11" ht="22.5" customHeight="1">
      <c r="A1122" s="2">
        <v>45826.721749502314</v>
      </c>
      <c r="B1122" s="3">
        <v>45826</v>
      </c>
      <c r="C1122" s="4" t="s">
        <v>662</v>
      </c>
      <c r="D1122" s="4">
        <v>55</v>
      </c>
      <c r="E1122" s="4">
        <v>2</v>
      </c>
      <c r="F1122" s="4">
        <v>110</v>
      </c>
      <c r="G1122" s="4" t="s">
        <v>105</v>
      </c>
      <c r="H1122" s="4" t="str">
        <f>TEXT(B1122, "MMMM YYYY")</f>
        <v>June 2025</v>
      </c>
      <c r="I1122" s="4">
        <f>D1122*E1122</f>
        <v>110</v>
      </c>
      <c r="J1122" s="4">
        <f>E1122*30</f>
        <v>60</v>
      </c>
      <c r="K1122" s="4" t="b">
        <f>IF(F1122=I1122,TRUE)</f>
        <v>1</v>
      </c>
    </row>
    <row r="1123" spans="1:11" ht="22.5" customHeight="1">
      <c r="A1123" s="2">
        <v>45826.119244224537</v>
      </c>
      <c r="B1123" s="3">
        <v>45825</v>
      </c>
      <c r="C1123" s="4" t="s">
        <v>742</v>
      </c>
      <c r="D1123" s="4">
        <v>55</v>
      </c>
      <c r="E1123" s="4">
        <v>2</v>
      </c>
      <c r="F1123" s="4">
        <v>110</v>
      </c>
      <c r="G1123" s="4" t="s">
        <v>105</v>
      </c>
      <c r="H1123" s="4" t="str">
        <f>TEXT(B1123, "MMMM YYYY")</f>
        <v>June 2025</v>
      </c>
      <c r="I1123" s="4">
        <f>D1123*E1123</f>
        <v>110</v>
      </c>
      <c r="J1123" s="4">
        <f>E1123*30</f>
        <v>60</v>
      </c>
      <c r="K1123" s="4" t="b">
        <f>IF(F1123=I1123,TRUE)</f>
        <v>1</v>
      </c>
    </row>
    <row r="1124" spans="1:11" ht="22.5" customHeight="1">
      <c r="A1124" s="2">
        <v>45825.646169629632</v>
      </c>
      <c r="B1124" s="3">
        <v>45825</v>
      </c>
      <c r="C1124" s="4" t="s">
        <v>511</v>
      </c>
      <c r="D1124" s="4">
        <v>65</v>
      </c>
      <c r="E1124" s="4">
        <v>2</v>
      </c>
      <c r="F1124" s="4">
        <v>130</v>
      </c>
      <c r="G1124" s="4" t="s">
        <v>105</v>
      </c>
      <c r="H1124" s="4" t="str">
        <f>TEXT(B1124, "MMMM YYYY")</f>
        <v>June 2025</v>
      </c>
      <c r="I1124" s="4">
        <f>D1124*E1124</f>
        <v>130</v>
      </c>
      <c r="J1124" s="4">
        <f>E1124*30</f>
        <v>60</v>
      </c>
      <c r="K1124" s="4" t="b">
        <f>IF(F1124=I1124,TRUE)</f>
        <v>1</v>
      </c>
    </row>
    <row r="1125" spans="1:11" ht="22.5" customHeight="1">
      <c r="A1125" s="2">
        <v>45825.64577643518</v>
      </c>
      <c r="B1125" s="3">
        <v>45825</v>
      </c>
      <c r="C1125" s="4" t="s">
        <v>225</v>
      </c>
      <c r="D1125" s="4">
        <v>60</v>
      </c>
      <c r="E1125" s="4">
        <v>8</v>
      </c>
      <c r="F1125" s="4">
        <v>480</v>
      </c>
      <c r="G1125" s="4" t="s">
        <v>655</v>
      </c>
      <c r="H1125" s="4" t="str">
        <f>TEXT(B1125, "MMMM YYYY")</f>
        <v>June 2025</v>
      </c>
      <c r="I1125" s="4">
        <f>D1125*E1125</f>
        <v>480</v>
      </c>
      <c r="J1125" s="4">
        <f>E1125*30</f>
        <v>240</v>
      </c>
      <c r="K1125" s="4" t="b">
        <f>IF(F1125=I1125,TRUE)</f>
        <v>1</v>
      </c>
    </row>
    <row r="1126" spans="1:11" ht="22.5" customHeight="1">
      <c r="A1126" s="2">
        <v>45825.645000300923</v>
      </c>
      <c r="B1126" s="3">
        <v>45825</v>
      </c>
      <c r="C1126" s="4" t="s">
        <v>511</v>
      </c>
      <c r="D1126" s="4">
        <v>55</v>
      </c>
      <c r="E1126" s="4">
        <v>10</v>
      </c>
      <c r="F1126" s="4">
        <v>550</v>
      </c>
      <c r="G1126" s="4" t="s">
        <v>105</v>
      </c>
      <c r="H1126" s="4" t="str">
        <f>TEXT(B1126, "MMMM YYYY")</f>
        <v>June 2025</v>
      </c>
      <c r="I1126" s="4">
        <f>D1126*E1126</f>
        <v>550</v>
      </c>
      <c r="J1126" s="4">
        <f>E1126*30</f>
        <v>300</v>
      </c>
      <c r="K1126" s="4" t="b">
        <f>IF(F1126=I1126,TRUE)</f>
        <v>1</v>
      </c>
    </row>
    <row r="1127" spans="1:11" ht="22.5" customHeight="1">
      <c r="A1127" s="2">
        <v>45825.644227557874</v>
      </c>
      <c r="B1127" s="3">
        <v>45825</v>
      </c>
      <c r="C1127" s="4" t="s">
        <v>523</v>
      </c>
      <c r="D1127" s="4">
        <v>50</v>
      </c>
      <c r="E1127" s="4">
        <v>1</v>
      </c>
      <c r="F1127" s="4">
        <v>50</v>
      </c>
      <c r="G1127" s="4" t="s">
        <v>105</v>
      </c>
      <c r="H1127" s="4" t="str">
        <f>TEXT(B1127, "MMMM YYYY")</f>
        <v>June 2025</v>
      </c>
      <c r="I1127" s="4">
        <f>D1127*E1127</f>
        <v>50</v>
      </c>
      <c r="J1127" s="4">
        <f>E1127*30</f>
        <v>30</v>
      </c>
      <c r="K1127" s="4" t="b">
        <f>IF(F1127=I1127,TRUE)</f>
        <v>1</v>
      </c>
    </row>
    <row r="1128" spans="1:11" ht="22.5" customHeight="1">
      <c r="A1128" s="2">
        <v>45825.253037326387</v>
      </c>
      <c r="B1128" s="3">
        <v>45825</v>
      </c>
      <c r="C1128" s="4" t="s">
        <v>652</v>
      </c>
      <c r="D1128" s="4">
        <v>45</v>
      </c>
      <c r="E1128" s="4">
        <v>2</v>
      </c>
      <c r="F1128" s="4">
        <v>90</v>
      </c>
      <c r="G1128" s="4" t="s">
        <v>105</v>
      </c>
      <c r="H1128" s="4" t="str">
        <f>TEXT(B1128, "MMMM YYYY")</f>
        <v>June 2025</v>
      </c>
      <c r="I1128" s="4">
        <f>D1128*E1128</f>
        <v>90</v>
      </c>
      <c r="J1128" s="4">
        <f>E1128*30</f>
        <v>60</v>
      </c>
      <c r="K1128" s="4" t="b">
        <f>IF(F1128=I1128,TRUE)</f>
        <v>1</v>
      </c>
    </row>
    <row r="1129" spans="1:11" ht="22.5" customHeight="1">
      <c r="A1129" s="2">
        <v>45824.882479849533</v>
      </c>
      <c r="B1129" s="3">
        <v>45824</v>
      </c>
      <c r="C1129" s="4" t="s">
        <v>657</v>
      </c>
      <c r="D1129" s="4">
        <v>50</v>
      </c>
      <c r="E1129" s="4">
        <v>10</v>
      </c>
      <c r="F1129" s="4">
        <v>500</v>
      </c>
      <c r="G1129" s="4" t="s">
        <v>105</v>
      </c>
      <c r="H1129" s="4" t="str">
        <f>TEXT(B1129, "MMMM YYYY")</f>
        <v>June 2025</v>
      </c>
      <c r="I1129" s="4">
        <f>D1129*E1129</f>
        <v>500</v>
      </c>
      <c r="J1129" s="4">
        <f>E1129*30</f>
        <v>300</v>
      </c>
      <c r="K1129" s="4" t="b">
        <f>IF(F1129=I1129,TRUE)</f>
        <v>1</v>
      </c>
    </row>
    <row r="1130" spans="1:11" ht="22.5" customHeight="1">
      <c r="A1130" s="2">
        <v>45824.580592696759</v>
      </c>
      <c r="B1130" s="3">
        <v>45824</v>
      </c>
      <c r="C1130" s="4" t="s">
        <v>744</v>
      </c>
      <c r="D1130" s="4">
        <v>55</v>
      </c>
      <c r="E1130" s="4">
        <v>2</v>
      </c>
      <c r="F1130" s="4">
        <v>110</v>
      </c>
      <c r="G1130" s="4" t="s">
        <v>105</v>
      </c>
      <c r="H1130" s="4" t="str">
        <f>TEXT(B1130, "MMMM YYYY")</f>
        <v>June 2025</v>
      </c>
      <c r="I1130" s="4">
        <f>D1130*E1130</f>
        <v>110</v>
      </c>
      <c r="J1130" s="4">
        <f>E1130*30</f>
        <v>60</v>
      </c>
      <c r="K1130" s="4" t="b">
        <f>IF(F1130=I1130,TRUE)</f>
        <v>1</v>
      </c>
    </row>
    <row r="1131" spans="1:11" ht="22.5" customHeight="1">
      <c r="A1131" s="2">
        <v>45824.580342349538</v>
      </c>
      <c r="B1131" s="3">
        <v>45824</v>
      </c>
      <c r="C1131" s="4" t="s">
        <v>744</v>
      </c>
      <c r="D1131" s="4">
        <v>45</v>
      </c>
      <c r="E1131" s="4">
        <v>8</v>
      </c>
      <c r="F1131" s="4">
        <v>360</v>
      </c>
      <c r="G1131" s="4" t="s">
        <v>105</v>
      </c>
      <c r="H1131" s="4" t="str">
        <f>TEXT(B1131, "MMMM YYYY")</f>
        <v>June 2025</v>
      </c>
      <c r="I1131" s="4">
        <f>D1131*E1131</f>
        <v>360</v>
      </c>
      <c r="J1131" s="4">
        <f>E1131*30</f>
        <v>240</v>
      </c>
      <c r="K1131" s="4" t="b">
        <f>IF(F1131=I1131,TRUE)</f>
        <v>1</v>
      </c>
    </row>
    <row r="1132" spans="1:11" ht="22.5" customHeight="1">
      <c r="A1132" s="2">
        <v>45824.380816759258</v>
      </c>
      <c r="B1132" s="3">
        <v>45823</v>
      </c>
      <c r="C1132" s="4" t="s">
        <v>691</v>
      </c>
      <c r="D1132" s="4">
        <v>53</v>
      </c>
      <c r="E1132" s="4">
        <v>3</v>
      </c>
      <c r="F1132" s="4">
        <v>159</v>
      </c>
      <c r="G1132" s="4" t="s">
        <v>105</v>
      </c>
      <c r="H1132" s="4" t="str">
        <f>TEXT(B1132, "MMMM YYYY")</f>
        <v>June 2025</v>
      </c>
      <c r="I1132" s="4">
        <f>D1132*E1132</f>
        <v>159</v>
      </c>
      <c r="J1132" s="4">
        <f>E1132*30</f>
        <v>90</v>
      </c>
      <c r="K1132" s="4" t="b">
        <f>IF(F1132=I1132,TRUE)</f>
        <v>1</v>
      </c>
    </row>
    <row r="1133" spans="1:11" ht="22.5" customHeight="1">
      <c r="A1133" s="2">
        <v>45824.379818506946</v>
      </c>
      <c r="B1133" s="3">
        <v>45823</v>
      </c>
      <c r="C1133" s="4" t="s">
        <v>691</v>
      </c>
      <c r="D1133" s="4">
        <v>45</v>
      </c>
      <c r="E1133" s="4">
        <v>5</v>
      </c>
      <c r="F1133" s="4">
        <v>225</v>
      </c>
      <c r="G1133" s="4" t="s">
        <v>105</v>
      </c>
      <c r="H1133" s="4" t="str">
        <f>TEXT(B1133, "MMMM YYYY")</f>
        <v>June 2025</v>
      </c>
      <c r="I1133" s="4">
        <f>D1133*E1133</f>
        <v>225</v>
      </c>
      <c r="J1133" s="4">
        <f>E1133*30</f>
        <v>150</v>
      </c>
      <c r="K1133" s="4" t="b">
        <f>IF(F1133=I1133,TRUE)</f>
        <v>1</v>
      </c>
    </row>
    <row r="1134" spans="1:11" ht="22.5" customHeight="1">
      <c r="A1134" s="2">
        <v>45823.584979386578</v>
      </c>
      <c r="B1134" s="3">
        <v>45823</v>
      </c>
      <c r="C1134" s="4" t="s">
        <v>552</v>
      </c>
      <c r="D1134" s="4">
        <v>55</v>
      </c>
      <c r="E1134" s="4">
        <v>2</v>
      </c>
      <c r="F1134" s="4">
        <v>110</v>
      </c>
      <c r="G1134" s="4" t="s">
        <v>105</v>
      </c>
      <c r="H1134" s="4" t="str">
        <f>TEXT(B1134, "MMMM YYYY")</f>
        <v>June 2025</v>
      </c>
      <c r="I1134" s="4">
        <f>D1134*E1134</f>
        <v>110</v>
      </c>
      <c r="J1134" s="4">
        <f>E1134*30</f>
        <v>60</v>
      </c>
      <c r="K1134" s="4" t="b">
        <f>IF(F1134=I1134,TRUE)</f>
        <v>1</v>
      </c>
    </row>
    <row r="1135" spans="1:11" ht="22.5" customHeight="1">
      <c r="A1135" s="2">
        <v>45823.57799957176</v>
      </c>
      <c r="B1135" s="3">
        <v>45823</v>
      </c>
      <c r="C1135" s="4" t="s">
        <v>502</v>
      </c>
      <c r="D1135" s="4">
        <v>60</v>
      </c>
      <c r="E1135" s="4">
        <v>5</v>
      </c>
      <c r="F1135" s="4">
        <v>300</v>
      </c>
      <c r="G1135" s="4" t="s">
        <v>105</v>
      </c>
      <c r="H1135" s="4" t="str">
        <f>TEXT(B1135, "MMMM YYYY")</f>
        <v>June 2025</v>
      </c>
      <c r="I1135" s="4">
        <f>D1135*E1135</f>
        <v>300</v>
      </c>
      <c r="J1135" s="4">
        <f>E1135*30</f>
        <v>150</v>
      </c>
      <c r="K1135" s="4" t="b">
        <f>IF(F1135=I1135,TRUE)</f>
        <v>1</v>
      </c>
    </row>
    <row r="1136" spans="1:11" ht="22.5" customHeight="1">
      <c r="A1136" s="2">
        <v>45823.577666898149</v>
      </c>
      <c r="B1136" s="3">
        <v>45823</v>
      </c>
      <c r="C1136" s="4" t="s">
        <v>502</v>
      </c>
      <c r="D1136" s="4">
        <v>65</v>
      </c>
      <c r="E1136" s="4">
        <v>2</v>
      </c>
      <c r="F1136" s="4">
        <v>130</v>
      </c>
      <c r="G1136" s="4" t="s">
        <v>105</v>
      </c>
      <c r="H1136" s="4" t="str">
        <f>TEXT(B1136, "MMMM YYYY")</f>
        <v>June 2025</v>
      </c>
      <c r="I1136" s="4">
        <f>D1136*E1136</f>
        <v>130</v>
      </c>
      <c r="J1136" s="4">
        <f>E1136*30</f>
        <v>60</v>
      </c>
      <c r="K1136" s="4" t="b">
        <f>IF(F1136=I1136,TRUE)</f>
        <v>1</v>
      </c>
    </row>
    <row r="1137" spans="1:12" ht="22.5" customHeight="1">
      <c r="A1137" s="2">
        <v>45823.577038796298</v>
      </c>
      <c r="B1137" s="3">
        <v>45823</v>
      </c>
      <c r="C1137" s="4" t="s">
        <v>510</v>
      </c>
      <c r="D1137" s="4">
        <v>53</v>
      </c>
      <c r="E1137" s="4">
        <v>15</v>
      </c>
      <c r="F1137" s="4">
        <v>795</v>
      </c>
      <c r="G1137" s="4" t="s">
        <v>105</v>
      </c>
      <c r="H1137" s="4" t="str">
        <f>TEXT(B1137, "MMMM YYYY")</f>
        <v>June 2025</v>
      </c>
      <c r="I1137" s="4">
        <f>D1137*E1137</f>
        <v>795</v>
      </c>
      <c r="J1137" s="4">
        <f>E1137*30</f>
        <v>450</v>
      </c>
      <c r="K1137" s="4" t="b">
        <f>IF(F1137=I1137,TRUE)</f>
        <v>1</v>
      </c>
    </row>
    <row r="1138" spans="1:12" ht="22.5" customHeight="1">
      <c r="A1138" s="2">
        <v>45823.57620679398</v>
      </c>
      <c r="B1138" s="3">
        <v>45823</v>
      </c>
      <c r="C1138" s="4" t="s">
        <v>510</v>
      </c>
      <c r="D1138" s="4">
        <v>50</v>
      </c>
      <c r="E1138" s="4">
        <v>20</v>
      </c>
      <c r="F1138" s="4">
        <v>1000</v>
      </c>
      <c r="G1138" s="4" t="s">
        <v>105</v>
      </c>
      <c r="H1138" s="4" t="str">
        <f>TEXT(B1138, "MMMM YYYY")</f>
        <v>June 2025</v>
      </c>
      <c r="I1138" s="4">
        <f>D1138*E1138</f>
        <v>1000</v>
      </c>
      <c r="J1138" s="4">
        <f>E1138*30</f>
        <v>600</v>
      </c>
      <c r="K1138" s="4" t="b">
        <f>IF(F1138=I1138,TRUE)</f>
        <v>1</v>
      </c>
      <c r="L1138" s="4">
        <v>12399</v>
      </c>
    </row>
    <row r="1139" spans="1:12" ht="22.5" customHeight="1">
      <c r="A1139" s="2">
        <v>45822.494653518515</v>
      </c>
      <c r="B1139" s="3">
        <v>45822</v>
      </c>
      <c r="C1139" s="4" t="s">
        <v>713</v>
      </c>
      <c r="D1139" s="4">
        <v>50</v>
      </c>
      <c r="E1139" s="4">
        <v>30</v>
      </c>
      <c r="F1139" s="4">
        <v>1500</v>
      </c>
      <c r="G1139" s="4" t="s">
        <v>105</v>
      </c>
      <c r="H1139" s="4" t="str">
        <f>TEXT(B1139, "MMMM YYYY")</f>
        <v>June 2025</v>
      </c>
      <c r="I1139" s="4">
        <f>D1139*E1139</f>
        <v>1500</v>
      </c>
      <c r="J1139" s="4">
        <f>E1139*30</f>
        <v>900</v>
      </c>
      <c r="K1139" s="4" t="b">
        <f>IF(F1139=I1139,TRUE)</f>
        <v>1</v>
      </c>
    </row>
    <row r="1140" spans="1:12" ht="22.5" customHeight="1">
      <c r="A1140" s="2">
        <v>45822.493867673613</v>
      </c>
      <c r="B1140" s="3">
        <v>45822</v>
      </c>
      <c r="C1140" s="4" t="s">
        <v>713</v>
      </c>
      <c r="D1140" s="4">
        <v>45</v>
      </c>
      <c r="E1140" s="4">
        <v>70</v>
      </c>
      <c r="F1140" s="4">
        <v>3150</v>
      </c>
      <c r="G1140" s="4" t="s">
        <v>105</v>
      </c>
      <c r="H1140" s="4" t="str">
        <f>TEXT(B1140, "MMMM YYYY")</f>
        <v>June 2025</v>
      </c>
      <c r="I1140" s="4">
        <f>D1140*E1140</f>
        <v>3150</v>
      </c>
      <c r="J1140" s="4">
        <f>E1140*30</f>
        <v>2100</v>
      </c>
      <c r="K1140" s="4" t="b">
        <f>IF(F1140=I1140,TRUE)</f>
        <v>1</v>
      </c>
    </row>
    <row r="1141" spans="1:12" ht="22.5" customHeight="1">
      <c r="A1141" s="2">
        <v>45822.491672997683</v>
      </c>
      <c r="B1141" s="3">
        <v>45822</v>
      </c>
      <c r="C1141" s="4" t="s">
        <v>221</v>
      </c>
      <c r="D1141" s="4">
        <v>60</v>
      </c>
      <c r="E1141" s="4">
        <v>5</v>
      </c>
      <c r="F1141" s="4">
        <v>300</v>
      </c>
      <c r="G1141" s="4" t="s">
        <v>105</v>
      </c>
      <c r="H1141" s="4" t="str">
        <f>TEXT(B1141, "MMMM YYYY")</f>
        <v>June 2025</v>
      </c>
      <c r="I1141" s="4">
        <f>D1141*E1141</f>
        <v>300</v>
      </c>
      <c r="J1141" s="4">
        <f>E1141*30</f>
        <v>150</v>
      </c>
      <c r="K1141" s="4" t="b">
        <f>IF(F1141=I1141,TRUE)</f>
        <v>1</v>
      </c>
    </row>
    <row r="1142" spans="1:12" ht="22.5" customHeight="1">
      <c r="A1142" s="2">
        <v>45821.937769027776</v>
      </c>
      <c r="B1142" s="3">
        <v>45821</v>
      </c>
      <c r="C1142" s="4" t="s">
        <v>628</v>
      </c>
      <c r="D1142" s="4">
        <v>55</v>
      </c>
      <c r="E1142" s="4">
        <v>5</v>
      </c>
      <c r="F1142" s="4">
        <v>275</v>
      </c>
      <c r="G1142" s="4" t="s">
        <v>105</v>
      </c>
      <c r="H1142" s="4" t="str">
        <f>TEXT(B1142, "MMMM YYYY")</f>
        <v>June 2025</v>
      </c>
      <c r="I1142" s="4">
        <f>D1142*E1142</f>
        <v>275</v>
      </c>
      <c r="J1142" s="4">
        <f>E1142*30</f>
        <v>150</v>
      </c>
      <c r="K1142" s="4" t="b">
        <f>IF(F1142=I1142,TRUE)</f>
        <v>1</v>
      </c>
    </row>
    <row r="1143" spans="1:12" ht="22.5" customHeight="1">
      <c r="A1143" s="2">
        <v>45821.937469803241</v>
      </c>
      <c r="B1143" s="3">
        <v>45821</v>
      </c>
      <c r="C1143" s="4" t="s">
        <v>628</v>
      </c>
      <c r="D1143" s="4">
        <v>60</v>
      </c>
      <c r="E1143" s="4">
        <v>7</v>
      </c>
      <c r="F1143" s="4">
        <v>420</v>
      </c>
      <c r="G1143" s="4" t="s">
        <v>105</v>
      </c>
      <c r="H1143" s="4" t="str">
        <f>TEXT(B1143, "MMMM YYYY")</f>
        <v>June 2025</v>
      </c>
      <c r="I1143" s="4">
        <f>D1143*E1143</f>
        <v>420</v>
      </c>
      <c r="J1143" s="4">
        <f>E1143*30</f>
        <v>210</v>
      </c>
      <c r="K1143" s="4" t="b">
        <f>IF(F1143=I1143,TRUE)</f>
        <v>1</v>
      </c>
    </row>
    <row r="1144" spans="1:12" ht="22.5" customHeight="1">
      <c r="A1144" s="2">
        <v>45821.936473379625</v>
      </c>
      <c r="B1144" s="3">
        <v>45821</v>
      </c>
      <c r="C1144" s="4" t="s">
        <v>670</v>
      </c>
      <c r="D1144" s="4">
        <v>53</v>
      </c>
      <c r="E1144" s="4">
        <v>9</v>
      </c>
      <c r="F1144" s="4">
        <v>477</v>
      </c>
      <c r="G1144" s="4" t="s">
        <v>105</v>
      </c>
      <c r="H1144" s="4" t="str">
        <f>TEXT(B1144, "MMMM YYYY")</f>
        <v>June 2025</v>
      </c>
      <c r="I1144" s="4">
        <f>D1144*E1144</f>
        <v>477</v>
      </c>
      <c r="J1144" s="4">
        <f>E1144*30</f>
        <v>270</v>
      </c>
      <c r="K1144" s="4" t="b">
        <f>IF(F1144=I1144,TRUE)</f>
        <v>1</v>
      </c>
    </row>
    <row r="1145" spans="1:12" ht="22.5" customHeight="1">
      <c r="A1145" s="2">
        <v>45821.719496180551</v>
      </c>
      <c r="B1145" s="3">
        <v>45821</v>
      </c>
      <c r="C1145" s="4" t="s">
        <v>745</v>
      </c>
      <c r="D1145" s="4">
        <v>45</v>
      </c>
      <c r="E1145" s="4">
        <v>10</v>
      </c>
      <c r="F1145" s="4">
        <v>450</v>
      </c>
      <c r="G1145" s="4" t="s">
        <v>105</v>
      </c>
      <c r="H1145" s="4" t="str">
        <f>TEXT(B1145, "MMMM YYYY")</f>
        <v>June 2025</v>
      </c>
      <c r="I1145" s="4">
        <f>D1145*E1145</f>
        <v>450</v>
      </c>
      <c r="J1145" s="4">
        <f>E1145*30</f>
        <v>300</v>
      </c>
      <c r="K1145" s="4" t="b">
        <f>IF(F1145=I1145,TRUE)</f>
        <v>1</v>
      </c>
    </row>
    <row r="1146" spans="1:12" ht="22.5" customHeight="1">
      <c r="A1146" s="2">
        <v>45821.719015775467</v>
      </c>
      <c r="B1146" s="3">
        <v>45821</v>
      </c>
      <c r="C1146" s="4" t="s">
        <v>598</v>
      </c>
      <c r="D1146" s="4">
        <v>60</v>
      </c>
      <c r="E1146" s="4">
        <v>2</v>
      </c>
      <c r="F1146" s="4">
        <v>120</v>
      </c>
      <c r="G1146" s="4" t="s">
        <v>105</v>
      </c>
      <c r="H1146" s="4" t="str">
        <f>TEXT(B1146, "MMMM YYYY")</f>
        <v>June 2025</v>
      </c>
      <c r="I1146" s="4">
        <f>D1146*E1146</f>
        <v>120</v>
      </c>
      <c r="J1146" s="4">
        <f>E1146*30</f>
        <v>60</v>
      </c>
      <c r="K1146" s="4" t="b">
        <f>IF(F1146=I1146,TRUE)</f>
        <v>1</v>
      </c>
    </row>
    <row r="1147" spans="1:12" ht="22.5" customHeight="1">
      <c r="A1147" s="2">
        <v>45820.780585277782</v>
      </c>
      <c r="B1147" s="3">
        <v>45820</v>
      </c>
      <c r="C1147" s="4" t="s">
        <v>507</v>
      </c>
      <c r="D1147" s="4">
        <v>55</v>
      </c>
      <c r="E1147" s="4">
        <v>5</v>
      </c>
      <c r="F1147" s="4">
        <v>275</v>
      </c>
      <c r="G1147" s="4" t="s">
        <v>105</v>
      </c>
      <c r="H1147" s="4" t="str">
        <f>TEXT(B1147, "MMMM YYYY")</f>
        <v>June 2025</v>
      </c>
      <c r="I1147" s="4">
        <f>D1147*E1147</f>
        <v>275</v>
      </c>
      <c r="J1147" s="4">
        <f>E1147*30</f>
        <v>150</v>
      </c>
      <c r="K1147" s="4" t="b">
        <f>IF(F1147=I1147,TRUE)</f>
        <v>1</v>
      </c>
    </row>
    <row r="1148" spans="1:12" ht="22.5" customHeight="1">
      <c r="A1148" s="2">
        <v>45820.77985958333</v>
      </c>
      <c r="B1148" s="3">
        <v>45820</v>
      </c>
      <c r="C1148" s="4" t="s">
        <v>732</v>
      </c>
      <c r="D1148" s="4">
        <v>50</v>
      </c>
      <c r="E1148" s="4">
        <v>4</v>
      </c>
      <c r="F1148" s="4">
        <v>200</v>
      </c>
      <c r="G1148" s="4" t="s">
        <v>105</v>
      </c>
      <c r="H1148" s="4" t="str">
        <f>TEXT(B1148, "MMMM YYYY")</f>
        <v>June 2025</v>
      </c>
      <c r="I1148" s="4">
        <f>D1148*E1148</f>
        <v>200</v>
      </c>
      <c r="J1148" s="4">
        <f>E1148*30</f>
        <v>120</v>
      </c>
      <c r="K1148" s="4" t="b">
        <f>IF(F1148=I1148,TRUE)</f>
        <v>1</v>
      </c>
    </row>
    <row r="1149" spans="1:12" ht="22.5" customHeight="1">
      <c r="A1149" s="2">
        <v>45820.779351342593</v>
      </c>
      <c r="B1149" s="3">
        <v>45819</v>
      </c>
      <c r="C1149" s="4" t="s">
        <v>48</v>
      </c>
      <c r="D1149" s="4">
        <v>45</v>
      </c>
      <c r="E1149" s="4">
        <v>2</v>
      </c>
      <c r="F1149" s="4">
        <v>90</v>
      </c>
      <c r="G1149" s="4" t="s">
        <v>105</v>
      </c>
      <c r="H1149" s="4" t="str">
        <f>TEXT(B1149, "MMMM YYYY")</f>
        <v>June 2025</v>
      </c>
      <c r="I1149" s="4">
        <f>D1149*E1149</f>
        <v>90</v>
      </c>
      <c r="J1149" s="4">
        <f>E1149*30</f>
        <v>60</v>
      </c>
      <c r="K1149" s="4" t="b">
        <f>IF(F1149=I1149,TRUE)</f>
        <v>1</v>
      </c>
    </row>
    <row r="1150" spans="1:12" ht="22.5" customHeight="1">
      <c r="A1150" s="2">
        <v>45819.473280497681</v>
      </c>
      <c r="B1150" s="3">
        <v>45819</v>
      </c>
      <c r="C1150" s="4" t="s">
        <v>661</v>
      </c>
      <c r="D1150" s="4">
        <v>48</v>
      </c>
      <c r="E1150" s="4">
        <v>4</v>
      </c>
      <c r="F1150" s="4">
        <v>192</v>
      </c>
      <c r="G1150" s="4" t="s">
        <v>105</v>
      </c>
      <c r="H1150" s="4" t="str">
        <f>TEXT(B1150, "MMMM YYYY")</f>
        <v>June 2025</v>
      </c>
      <c r="I1150" s="4">
        <f>D1150*E1150</f>
        <v>192</v>
      </c>
      <c r="J1150" s="4">
        <f>E1150*30</f>
        <v>120</v>
      </c>
      <c r="K1150" s="4" t="b">
        <f>IF(F1150=I1150,TRUE)</f>
        <v>1</v>
      </c>
    </row>
    <row r="1151" spans="1:12" ht="22.5" customHeight="1">
      <c r="A1151" s="2">
        <v>45818.749848344909</v>
      </c>
      <c r="B1151" s="3">
        <v>45818</v>
      </c>
      <c r="C1151" s="4" t="s">
        <v>521</v>
      </c>
      <c r="D1151" s="4">
        <v>55</v>
      </c>
      <c r="E1151" s="4">
        <v>6</v>
      </c>
      <c r="F1151" s="4">
        <v>330</v>
      </c>
      <c r="G1151" s="4" t="s">
        <v>105</v>
      </c>
      <c r="H1151" s="4" t="str">
        <f>TEXT(B1151, "MMMM YYYY")</f>
        <v>June 2025</v>
      </c>
      <c r="I1151" s="4">
        <f>D1151*E1151</f>
        <v>330</v>
      </c>
      <c r="J1151" s="4">
        <f>E1151*30</f>
        <v>180</v>
      </c>
      <c r="K1151" s="4" t="b">
        <f>IF(F1151=I1151,TRUE)</f>
        <v>1</v>
      </c>
    </row>
    <row r="1152" spans="1:12" ht="22.5" customHeight="1">
      <c r="A1152" s="2">
        <v>45818.528686805555</v>
      </c>
      <c r="B1152" s="3">
        <v>45818</v>
      </c>
      <c r="C1152" s="4" t="s">
        <v>511</v>
      </c>
      <c r="D1152" s="4">
        <v>65</v>
      </c>
      <c r="E1152" s="4">
        <v>3</v>
      </c>
      <c r="F1152" s="4">
        <v>195</v>
      </c>
      <c r="G1152" s="4" t="s">
        <v>105</v>
      </c>
      <c r="H1152" s="4" t="str">
        <f>TEXT(B1152, "MMMM YYYY")</f>
        <v>June 2025</v>
      </c>
      <c r="I1152" s="4">
        <f>D1152*E1152</f>
        <v>195</v>
      </c>
      <c r="J1152" s="4">
        <f>E1152*30</f>
        <v>90</v>
      </c>
      <c r="K1152" s="4" t="b">
        <f>IF(F1152=I1152,TRUE)</f>
        <v>1</v>
      </c>
    </row>
    <row r="1153" spans="1:12" ht="22.5" customHeight="1">
      <c r="A1153" s="2">
        <v>45818.527602870367</v>
      </c>
      <c r="B1153" s="3">
        <v>45818</v>
      </c>
      <c r="C1153" s="4" t="s">
        <v>511</v>
      </c>
      <c r="D1153" s="4">
        <v>60</v>
      </c>
      <c r="E1153" s="4">
        <v>5</v>
      </c>
      <c r="F1153" s="4">
        <v>300</v>
      </c>
      <c r="G1153" s="4" t="s">
        <v>655</v>
      </c>
      <c r="H1153" s="4" t="str">
        <f>TEXT(B1153, "MMMM YYYY")</f>
        <v>June 2025</v>
      </c>
      <c r="I1153" s="4">
        <f>D1153*E1153</f>
        <v>300</v>
      </c>
      <c r="J1153" s="4">
        <f>E1153*30</f>
        <v>150</v>
      </c>
      <c r="K1153" s="4" t="b">
        <f>IF(F1153=I1153,TRUE)</f>
        <v>1</v>
      </c>
    </row>
    <row r="1154" spans="1:12" ht="22.5" customHeight="1">
      <c r="A1154" s="2">
        <v>45818.527066423616</v>
      </c>
      <c r="B1154" s="3">
        <v>45818</v>
      </c>
      <c r="C1154" s="4" t="s">
        <v>511</v>
      </c>
      <c r="D1154" s="4">
        <v>55</v>
      </c>
      <c r="E1154" s="4">
        <v>12</v>
      </c>
      <c r="F1154" s="4">
        <v>660</v>
      </c>
      <c r="G1154" s="4" t="s">
        <v>105</v>
      </c>
      <c r="H1154" s="4" t="str">
        <f>TEXT(B1154, "MMMM YYYY")</f>
        <v>June 2025</v>
      </c>
      <c r="I1154" s="4">
        <f>D1154*E1154</f>
        <v>660</v>
      </c>
      <c r="J1154" s="4">
        <f>E1154*30</f>
        <v>360</v>
      </c>
      <c r="K1154" s="4" t="b">
        <f>IF(F1154=I1154,TRUE)</f>
        <v>1</v>
      </c>
    </row>
    <row r="1155" spans="1:12" ht="22.5" customHeight="1">
      <c r="A1155" s="2">
        <v>45818.339268900461</v>
      </c>
      <c r="B1155" s="3">
        <v>45818</v>
      </c>
      <c r="C1155" s="4" t="s">
        <v>551</v>
      </c>
      <c r="D1155" s="4">
        <v>50</v>
      </c>
      <c r="E1155" s="4">
        <v>20</v>
      </c>
      <c r="F1155" s="4">
        <v>1000</v>
      </c>
      <c r="G1155" s="4" t="s">
        <v>105</v>
      </c>
      <c r="H1155" s="4" t="str">
        <f>TEXT(B1155, "MMMM YYYY")</f>
        <v>June 2025</v>
      </c>
      <c r="I1155" s="4">
        <f>D1155*E1155</f>
        <v>1000</v>
      </c>
      <c r="J1155" s="4">
        <f>E1155*30</f>
        <v>600</v>
      </c>
      <c r="K1155" s="4" t="b">
        <f>IF(F1155=I1155,TRUE)</f>
        <v>1</v>
      </c>
    </row>
    <row r="1156" spans="1:12" ht="22.5" customHeight="1">
      <c r="A1156" s="2">
        <v>45818.338635011576</v>
      </c>
      <c r="B1156" s="3">
        <v>45818</v>
      </c>
      <c r="C1156" s="4" t="s">
        <v>575</v>
      </c>
      <c r="D1156" s="4">
        <v>65</v>
      </c>
      <c r="E1156" s="4">
        <v>2</v>
      </c>
      <c r="F1156" s="4">
        <v>130</v>
      </c>
      <c r="G1156" s="4" t="s">
        <v>655</v>
      </c>
      <c r="H1156" s="4" t="str">
        <f>TEXT(B1156, "MMMM YYYY")</f>
        <v>June 2025</v>
      </c>
      <c r="I1156" s="4">
        <f>D1156*E1156</f>
        <v>130</v>
      </c>
      <c r="J1156" s="4">
        <f>E1156*30</f>
        <v>60</v>
      </c>
      <c r="K1156" s="4" t="b">
        <f>IF(F1156=I1156,TRUE)</f>
        <v>1</v>
      </c>
    </row>
    <row r="1157" spans="1:12" ht="22.5" customHeight="1">
      <c r="A1157" s="2">
        <v>45817.550056053238</v>
      </c>
      <c r="B1157" s="3">
        <v>45817</v>
      </c>
      <c r="C1157" s="4" t="s">
        <v>709</v>
      </c>
      <c r="D1157" s="4">
        <v>50</v>
      </c>
      <c r="E1157" s="4">
        <v>20</v>
      </c>
      <c r="F1157" s="4">
        <v>1000</v>
      </c>
      <c r="G1157" s="4" t="s">
        <v>105</v>
      </c>
      <c r="H1157" s="4" t="str">
        <f>TEXT(B1157, "MMMM YYYY")</f>
        <v>June 2025</v>
      </c>
      <c r="I1157" s="4">
        <f>D1157*E1157</f>
        <v>1000</v>
      </c>
      <c r="J1157" s="4">
        <f>E1157*30</f>
        <v>600</v>
      </c>
      <c r="K1157" s="4" t="b">
        <f>IF(F1157=I1157,TRUE)</f>
        <v>1</v>
      </c>
      <c r="L1157" s="4">
        <v>9910</v>
      </c>
    </row>
    <row r="1158" spans="1:12" ht="22.5" customHeight="1">
      <c r="A1158" s="2">
        <v>45817.547047280095</v>
      </c>
      <c r="B1158" s="3">
        <v>45817</v>
      </c>
      <c r="C1158" s="4" t="s">
        <v>708</v>
      </c>
      <c r="D1158" s="4">
        <v>45</v>
      </c>
      <c r="E1158" s="4">
        <v>40</v>
      </c>
      <c r="F1158" s="4">
        <v>1800</v>
      </c>
      <c r="G1158" s="4" t="s">
        <v>105</v>
      </c>
      <c r="H1158" s="4" t="str">
        <f>TEXT(B1158, "MMMM YYYY")</f>
        <v>June 2025</v>
      </c>
      <c r="I1158" s="4">
        <f>D1158*E1158</f>
        <v>1800</v>
      </c>
      <c r="J1158" s="4">
        <f>E1158*30</f>
        <v>1200</v>
      </c>
      <c r="K1158" s="4" t="b">
        <f>IF(F1158=I1158,TRUE)</f>
        <v>1</v>
      </c>
    </row>
    <row r="1159" spans="1:12" ht="22.5" customHeight="1">
      <c r="A1159" s="2">
        <v>45817.410477974539</v>
      </c>
      <c r="B1159" s="3">
        <v>45817</v>
      </c>
      <c r="C1159" s="4" t="s">
        <v>601</v>
      </c>
      <c r="D1159" s="4">
        <v>50</v>
      </c>
      <c r="E1159" s="4">
        <v>2</v>
      </c>
      <c r="F1159" s="4">
        <v>100</v>
      </c>
      <c r="G1159" s="4" t="s">
        <v>105</v>
      </c>
      <c r="H1159" s="4" t="str">
        <f>TEXT(B1159, "MMMM YYYY")</f>
        <v>June 2025</v>
      </c>
      <c r="I1159" s="4">
        <f>D1159*E1159</f>
        <v>100</v>
      </c>
      <c r="J1159" s="4">
        <f>E1159*30</f>
        <v>60</v>
      </c>
      <c r="K1159" s="4" t="b">
        <f>IF(F1159=I1159,TRUE)</f>
        <v>1</v>
      </c>
    </row>
    <row r="1160" spans="1:12" ht="22.5" customHeight="1">
      <c r="A1160" s="2">
        <v>45816.542537013884</v>
      </c>
      <c r="B1160" s="3">
        <v>45816</v>
      </c>
      <c r="C1160" s="4" t="s">
        <v>509</v>
      </c>
      <c r="D1160" s="4">
        <v>45</v>
      </c>
      <c r="E1160" s="4">
        <v>30</v>
      </c>
      <c r="F1160" s="4">
        <v>1350</v>
      </c>
      <c r="G1160" s="4" t="s">
        <v>655</v>
      </c>
      <c r="H1160" s="4" t="str">
        <f>TEXT(B1160, "MMMM YYYY")</f>
        <v>June 2025</v>
      </c>
      <c r="I1160" s="4">
        <f>D1160*E1160</f>
        <v>1350</v>
      </c>
      <c r="J1160" s="4">
        <f>E1160*30</f>
        <v>900</v>
      </c>
      <c r="K1160" s="4" t="b">
        <f>IF(F1160=I1160,TRUE)</f>
        <v>1</v>
      </c>
    </row>
    <row r="1161" spans="1:12" ht="22.5" customHeight="1">
      <c r="A1161" s="2">
        <v>45817.05199122685</v>
      </c>
      <c r="B1161" s="3">
        <v>45816</v>
      </c>
      <c r="C1161" s="4" t="s">
        <v>521</v>
      </c>
      <c r="D1161" s="4">
        <v>50</v>
      </c>
      <c r="E1161" s="4">
        <v>19</v>
      </c>
      <c r="F1161" s="4">
        <v>950</v>
      </c>
      <c r="G1161" s="4" t="s">
        <v>105</v>
      </c>
      <c r="H1161" s="4" t="str">
        <f>TEXT(B1161, "MMMM YYYY")</f>
        <v>June 2025</v>
      </c>
      <c r="I1161" s="4">
        <f>D1161*E1161</f>
        <v>950</v>
      </c>
      <c r="J1161" s="4">
        <f>E1161*30</f>
        <v>570</v>
      </c>
      <c r="K1161" s="4" t="b">
        <f>IF(F1161=I1161,TRUE)</f>
        <v>1</v>
      </c>
    </row>
    <row r="1162" spans="1:12" ht="22.5" customHeight="1">
      <c r="A1162" s="2">
        <v>45817.048188368055</v>
      </c>
      <c r="B1162" s="3">
        <v>45816</v>
      </c>
      <c r="C1162" s="4" t="s">
        <v>649</v>
      </c>
      <c r="D1162" s="4">
        <v>45</v>
      </c>
      <c r="E1162" s="4">
        <v>5</v>
      </c>
      <c r="F1162" s="4">
        <v>225</v>
      </c>
      <c r="G1162" s="4" t="s">
        <v>105</v>
      </c>
      <c r="H1162" s="4" t="str">
        <f>TEXT(B1162, "MMMM YYYY")</f>
        <v>June 2025</v>
      </c>
      <c r="I1162" s="4">
        <f>D1162*E1162</f>
        <v>225</v>
      </c>
      <c r="J1162" s="4">
        <f>E1162*30</f>
        <v>150</v>
      </c>
      <c r="K1162" s="4" t="b">
        <f>IF(F1162=I1162,TRUE)</f>
        <v>1</v>
      </c>
    </row>
    <row r="1163" spans="1:12" ht="22.5" customHeight="1">
      <c r="A1163" s="2">
        <v>45817.047475439816</v>
      </c>
      <c r="B1163" s="3">
        <v>45816</v>
      </c>
      <c r="C1163" s="4" t="s">
        <v>746</v>
      </c>
      <c r="D1163" s="4">
        <v>50</v>
      </c>
      <c r="E1163" s="4">
        <v>7</v>
      </c>
      <c r="F1163" s="4">
        <v>350</v>
      </c>
      <c r="G1163" s="4" t="s">
        <v>105</v>
      </c>
      <c r="H1163" s="4" t="str">
        <f>TEXT(B1163, "MMMM YYYY")</f>
        <v>June 2025</v>
      </c>
      <c r="I1163" s="4">
        <f>D1163*E1163</f>
        <v>350</v>
      </c>
      <c r="J1163" s="4">
        <f>E1163*30</f>
        <v>210</v>
      </c>
      <c r="K1163" s="4" t="b">
        <f>IF(F1163=I1163,TRUE)</f>
        <v>1</v>
      </c>
    </row>
    <row r="1164" spans="1:12" ht="22.5" customHeight="1">
      <c r="A1164" s="2">
        <v>45816.699884155096</v>
      </c>
      <c r="B1164" s="3">
        <v>45816</v>
      </c>
      <c r="C1164" s="4" t="s">
        <v>513</v>
      </c>
      <c r="D1164" s="4">
        <v>45</v>
      </c>
      <c r="E1164" s="4">
        <v>3</v>
      </c>
      <c r="F1164" s="4">
        <v>135</v>
      </c>
      <c r="G1164" s="4" t="s">
        <v>105</v>
      </c>
      <c r="H1164" s="4" t="str">
        <f>TEXT(B1164, "MMMM YYYY")</f>
        <v>June 2025</v>
      </c>
      <c r="I1164" s="4">
        <f>D1164*E1164</f>
        <v>135</v>
      </c>
      <c r="J1164" s="4">
        <f>E1164*30</f>
        <v>90</v>
      </c>
      <c r="K1164" s="4" t="b">
        <f>IF(F1164=I1164,TRUE)</f>
        <v>1</v>
      </c>
    </row>
    <row r="1165" spans="1:12" ht="22.5" customHeight="1">
      <c r="A1165" s="2">
        <v>45816.698786608795</v>
      </c>
      <c r="B1165" s="3">
        <v>45816</v>
      </c>
      <c r="C1165" s="4" t="s">
        <v>513</v>
      </c>
      <c r="D1165" s="4">
        <v>60</v>
      </c>
      <c r="E1165" s="4">
        <v>6</v>
      </c>
      <c r="F1165" s="4">
        <v>360</v>
      </c>
      <c r="G1165" s="4" t="s">
        <v>655</v>
      </c>
      <c r="H1165" s="4" t="str">
        <f>TEXT(B1165, "MMMM YYYY")</f>
        <v>June 2025</v>
      </c>
      <c r="I1165" s="4">
        <f>D1165*E1165</f>
        <v>360</v>
      </c>
      <c r="J1165" s="4">
        <f>E1165*30</f>
        <v>180</v>
      </c>
      <c r="K1165" s="4" t="b">
        <f>IF(F1165=I1165,TRUE)</f>
        <v>1</v>
      </c>
    </row>
    <row r="1166" spans="1:12" ht="22.5" customHeight="1">
      <c r="A1166" s="2">
        <v>45816.547198159722</v>
      </c>
      <c r="B1166" s="3">
        <v>45816</v>
      </c>
      <c r="C1166" s="4" t="s">
        <v>522</v>
      </c>
      <c r="D1166" s="4">
        <v>45</v>
      </c>
      <c r="E1166" s="4">
        <v>3</v>
      </c>
      <c r="F1166" s="4">
        <v>135</v>
      </c>
      <c r="G1166" s="4" t="s">
        <v>105</v>
      </c>
      <c r="H1166" s="4" t="str">
        <f>TEXT(B1166, "MMMM YYYY")</f>
        <v>June 2025</v>
      </c>
      <c r="I1166" s="4">
        <f>D1166*E1166</f>
        <v>135</v>
      </c>
      <c r="J1166" s="4">
        <f>E1166*30</f>
        <v>90</v>
      </c>
      <c r="K1166" s="4" t="b">
        <f>IF(F1166=I1166,TRUE)</f>
        <v>1</v>
      </c>
    </row>
    <row r="1167" spans="1:12" ht="22.5" customHeight="1">
      <c r="A1167" s="2">
        <v>45816.543238773149</v>
      </c>
      <c r="B1167" s="3">
        <v>45816</v>
      </c>
      <c r="C1167" s="4" t="s">
        <v>514</v>
      </c>
      <c r="D1167" s="4">
        <v>50</v>
      </c>
      <c r="E1167" s="4">
        <v>6</v>
      </c>
      <c r="F1167" s="4">
        <v>300</v>
      </c>
      <c r="G1167" s="4" t="s">
        <v>655</v>
      </c>
      <c r="H1167" s="4" t="str">
        <f>TEXT(B1167, "MMMM YYYY")</f>
        <v>June 2025</v>
      </c>
      <c r="I1167" s="4">
        <f>D1167*E1167</f>
        <v>300</v>
      </c>
      <c r="J1167" s="4">
        <f>E1167*30</f>
        <v>180</v>
      </c>
      <c r="K1167" s="4" t="b">
        <f>IF(F1167=I1167,TRUE)</f>
        <v>1</v>
      </c>
    </row>
    <row r="1168" spans="1:12" ht="22.5" customHeight="1">
      <c r="A1168" s="2">
        <v>45816.390861724532</v>
      </c>
      <c r="B1168" s="3">
        <v>45816</v>
      </c>
      <c r="C1168" s="4" t="s">
        <v>592</v>
      </c>
      <c r="D1168" s="4">
        <v>45</v>
      </c>
      <c r="E1168" s="4">
        <v>3</v>
      </c>
      <c r="F1168" s="4">
        <v>135</v>
      </c>
      <c r="G1168" s="4" t="s">
        <v>655</v>
      </c>
      <c r="H1168" s="4" t="str">
        <f>TEXT(B1168, "MMMM YYYY")</f>
        <v>June 2025</v>
      </c>
      <c r="I1168" s="4">
        <f>D1168*E1168</f>
        <v>135</v>
      </c>
      <c r="J1168" s="4">
        <f>E1168*30</f>
        <v>90</v>
      </c>
      <c r="K1168" s="4" t="b">
        <f>IF(F1168=I1168,TRUE)</f>
        <v>1</v>
      </c>
    </row>
    <row r="1169" spans="1:12" ht="22.5" customHeight="1">
      <c r="A1169" s="2">
        <v>45816.39034150463</v>
      </c>
      <c r="B1169" s="3">
        <v>45816</v>
      </c>
      <c r="C1169" s="4" t="s">
        <v>505</v>
      </c>
      <c r="D1169" s="4">
        <v>50</v>
      </c>
      <c r="E1169" s="4">
        <v>2</v>
      </c>
      <c r="F1169" s="4">
        <v>100</v>
      </c>
      <c r="G1169" s="4" t="s">
        <v>105</v>
      </c>
      <c r="H1169" s="4" t="str">
        <f>TEXT(B1169, "MMMM YYYY")</f>
        <v>June 2025</v>
      </c>
      <c r="I1169" s="4">
        <f>D1169*E1169</f>
        <v>100</v>
      </c>
      <c r="J1169" s="4">
        <f>E1169*30</f>
        <v>60</v>
      </c>
      <c r="K1169" s="4" t="b">
        <f>IF(F1169=I1169,TRUE)</f>
        <v>1</v>
      </c>
    </row>
    <row r="1170" spans="1:12" ht="22.5" customHeight="1">
      <c r="A1170" s="2">
        <v>45815.410965474541</v>
      </c>
      <c r="B1170" s="3">
        <v>45815</v>
      </c>
      <c r="C1170" s="4" t="s">
        <v>747</v>
      </c>
      <c r="D1170" s="4">
        <v>65</v>
      </c>
      <c r="E1170" s="4">
        <v>1</v>
      </c>
      <c r="F1170" s="4">
        <v>65</v>
      </c>
      <c r="G1170" s="4" t="s">
        <v>105</v>
      </c>
      <c r="H1170" s="4" t="str">
        <f>TEXT(B1170, "MMMM YYYY")</f>
        <v>June 2025</v>
      </c>
      <c r="I1170" s="4">
        <f>D1170*E1170</f>
        <v>65</v>
      </c>
      <c r="J1170" s="4">
        <f>E1170*30</f>
        <v>30</v>
      </c>
      <c r="K1170" s="4" t="b">
        <f>IF(F1170=I1170,TRUE)</f>
        <v>1</v>
      </c>
    </row>
    <row r="1171" spans="1:12" ht="22.5" customHeight="1">
      <c r="A1171" s="2">
        <v>45815.254247465273</v>
      </c>
      <c r="B1171" s="3">
        <v>45815</v>
      </c>
      <c r="C1171" s="4" t="s">
        <v>225</v>
      </c>
      <c r="D1171" s="4">
        <v>60</v>
      </c>
      <c r="E1171" s="4">
        <v>10</v>
      </c>
      <c r="F1171" s="4">
        <v>600</v>
      </c>
      <c r="G1171" s="4" t="s">
        <v>105</v>
      </c>
      <c r="H1171" s="4" t="str">
        <f>TEXT(B1171, "MMMM YYYY")</f>
        <v>June 2025</v>
      </c>
      <c r="I1171" s="4">
        <f>D1171*E1171</f>
        <v>600</v>
      </c>
      <c r="J1171" s="4">
        <f>E1171*30</f>
        <v>300</v>
      </c>
      <c r="K1171" s="4" t="b">
        <f>IF(F1171=I1171,TRUE)</f>
        <v>1</v>
      </c>
    </row>
    <row r="1172" spans="1:12" ht="22.5" customHeight="1">
      <c r="A1172" s="2">
        <v>45815.253851412039</v>
      </c>
      <c r="B1172" s="3">
        <v>45815</v>
      </c>
      <c r="C1172" s="4" t="s">
        <v>551</v>
      </c>
      <c r="D1172" s="4">
        <v>53</v>
      </c>
      <c r="E1172" s="4">
        <v>5</v>
      </c>
      <c r="F1172" s="4">
        <v>265</v>
      </c>
      <c r="G1172" s="4" t="s">
        <v>105</v>
      </c>
      <c r="H1172" s="4" t="str">
        <f>TEXT(B1172, "MMMM YYYY")</f>
        <v>June 2025</v>
      </c>
      <c r="I1172" s="4">
        <f>D1172*E1172</f>
        <v>265</v>
      </c>
      <c r="J1172" s="4">
        <f>E1172*30</f>
        <v>150</v>
      </c>
      <c r="K1172" s="4" t="b">
        <f>IF(F1172=I1172,TRUE)</f>
        <v>1</v>
      </c>
    </row>
    <row r="1173" spans="1:12" ht="22.5" customHeight="1">
      <c r="A1173" s="2">
        <v>45815.253162187495</v>
      </c>
      <c r="B1173" s="3">
        <v>45815</v>
      </c>
      <c r="C1173" s="4" t="s">
        <v>551</v>
      </c>
      <c r="D1173" s="4">
        <v>50</v>
      </c>
      <c r="E1173" s="4">
        <v>20</v>
      </c>
      <c r="F1173" s="4">
        <v>1000</v>
      </c>
      <c r="G1173" s="4" t="s">
        <v>105</v>
      </c>
      <c r="H1173" s="4" t="str">
        <f>TEXT(B1173, "MMMM YYYY")</f>
        <v>June 2025</v>
      </c>
      <c r="I1173" s="4">
        <f>D1173*E1173</f>
        <v>1000</v>
      </c>
      <c r="J1173" s="4">
        <f>E1173*30</f>
        <v>600</v>
      </c>
      <c r="K1173" s="4" t="b">
        <f>IF(F1173=I1173,TRUE)</f>
        <v>1</v>
      </c>
    </row>
    <row r="1174" spans="1:12" ht="22.5" customHeight="1">
      <c r="A1174" s="2">
        <v>45814.792963182874</v>
      </c>
      <c r="B1174" s="3">
        <v>45814</v>
      </c>
      <c r="C1174" s="4" t="s">
        <v>734</v>
      </c>
      <c r="D1174" s="4">
        <v>55</v>
      </c>
      <c r="E1174" s="4">
        <v>5</v>
      </c>
      <c r="F1174" s="4">
        <v>275</v>
      </c>
      <c r="G1174" s="4" t="s">
        <v>655</v>
      </c>
      <c r="H1174" s="4" t="str">
        <f>TEXT(B1174, "MMMM YYYY")</f>
        <v>June 2025</v>
      </c>
      <c r="I1174" s="4">
        <f>D1174*E1174</f>
        <v>275</v>
      </c>
      <c r="J1174" s="4">
        <f>E1174*30</f>
        <v>150</v>
      </c>
      <c r="K1174" s="4" t="b">
        <f>IF(F1174=I1174,TRUE)</f>
        <v>1</v>
      </c>
    </row>
    <row r="1175" spans="1:12" ht="22.5" customHeight="1">
      <c r="A1175" s="2">
        <v>45814.792396192133</v>
      </c>
      <c r="B1175" s="3">
        <v>45814</v>
      </c>
      <c r="C1175" s="4" t="s">
        <v>734</v>
      </c>
      <c r="D1175" s="4">
        <v>50</v>
      </c>
      <c r="E1175" s="4">
        <v>5</v>
      </c>
      <c r="F1175" s="4">
        <v>250</v>
      </c>
      <c r="G1175" s="4" t="s">
        <v>105</v>
      </c>
      <c r="H1175" s="4" t="str">
        <f>TEXT(B1175, "MMMM YYYY")</f>
        <v>June 2025</v>
      </c>
      <c r="I1175" s="4">
        <f>D1175*E1175</f>
        <v>250</v>
      </c>
      <c r="J1175" s="4">
        <f>E1175*30</f>
        <v>150</v>
      </c>
      <c r="K1175" s="4" t="b">
        <f>IF(F1175=I1175,TRUE)</f>
        <v>1</v>
      </c>
    </row>
    <row r="1176" spans="1:12" ht="22.5" customHeight="1">
      <c r="A1176" s="2">
        <v>45814.791121759263</v>
      </c>
      <c r="B1176" s="3">
        <v>45814</v>
      </c>
      <c r="C1176" s="4" t="s">
        <v>514</v>
      </c>
      <c r="D1176" s="4">
        <v>60</v>
      </c>
      <c r="E1176" s="4">
        <v>1</v>
      </c>
      <c r="F1176" s="4">
        <v>60</v>
      </c>
      <c r="G1176" s="4" t="s">
        <v>105</v>
      </c>
      <c r="H1176" s="4" t="str">
        <f>TEXT(B1176, "MMMM YYYY")</f>
        <v>June 2025</v>
      </c>
      <c r="I1176" s="4">
        <f>D1176*E1176</f>
        <v>60</v>
      </c>
      <c r="J1176" s="4">
        <f>E1176*30</f>
        <v>30</v>
      </c>
      <c r="K1176" s="4" t="b">
        <f>IF(F1176=I1176,TRUE)</f>
        <v>1</v>
      </c>
    </row>
    <row r="1177" spans="1:12" ht="22.5" customHeight="1">
      <c r="A1177" s="2">
        <v>45813.624218912038</v>
      </c>
      <c r="B1177" s="3">
        <v>45813</v>
      </c>
      <c r="C1177" s="4" t="s">
        <v>507</v>
      </c>
      <c r="D1177" s="4">
        <v>55</v>
      </c>
      <c r="E1177" s="4">
        <v>4</v>
      </c>
      <c r="F1177" s="4">
        <v>220</v>
      </c>
      <c r="G1177" s="4" t="s">
        <v>105</v>
      </c>
      <c r="H1177" s="4" t="str">
        <f>TEXT(B1177, "MMMM YYYY")</f>
        <v>June 2025</v>
      </c>
      <c r="I1177" s="4">
        <f>D1177*E1177</f>
        <v>220</v>
      </c>
      <c r="J1177" s="4">
        <f>E1177*30</f>
        <v>120</v>
      </c>
      <c r="K1177" s="4" t="b">
        <f>IF(F1177=I1177,TRUE)</f>
        <v>1</v>
      </c>
    </row>
    <row r="1178" spans="1:12" ht="22.5" customHeight="1">
      <c r="A1178" s="2">
        <v>45813.623983310186</v>
      </c>
      <c r="B1178" s="3">
        <v>45813</v>
      </c>
      <c r="C1178" s="4" t="s">
        <v>732</v>
      </c>
      <c r="D1178" s="4">
        <v>45</v>
      </c>
      <c r="E1178" s="4">
        <v>4</v>
      </c>
      <c r="F1178" s="4">
        <v>180</v>
      </c>
      <c r="G1178" s="4" t="s">
        <v>105</v>
      </c>
      <c r="H1178" s="4" t="str">
        <f>TEXT(B1178, "MMMM YYYY")</f>
        <v>June 2025</v>
      </c>
      <c r="I1178" s="4">
        <f>D1178*E1178</f>
        <v>180</v>
      </c>
      <c r="J1178" s="4">
        <f>E1178*30</f>
        <v>120</v>
      </c>
      <c r="K1178" s="4" t="b">
        <f>IF(F1178=I1178,TRUE)</f>
        <v>1</v>
      </c>
    </row>
    <row r="1179" spans="1:12" ht="22.5" customHeight="1">
      <c r="A1179" s="2">
        <v>45813.623648506946</v>
      </c>
      <c r="B1179" s="3">
        <v>45813</v>
      </c>
      <c r="C1179" s="4" t="s">
        <v>662</v>
      </c>
      <c r="D1179" s="4">
        <v>55</v>
      </c>
      <c r="E1179" s="4">
        <v>1</v>
      </c>
      <c r="F1179" s="4">
        <v>55</v>
      </c>
      <c r="G1179" s="4" t="s">
        <v>105</v>
      </c>
      <c r="H1179" s="4" t="str">
        <f>TEXT(B1179, "MMMM YYYY")</f>
        <v>June 2025</v>
      </c>
      <c r="I1179" s="4">
        <f>D1179*E1179</f>
        <v>55</v>
      </c>
      <c r="J1179" s="4">
        <f>E1179*30</f>
        <v>30</v>
      </c>
      <c r="K1179" s="4" t="b">
        <f>IF(F1179=I1179,TRUE)</f>
        <v>1</v>
      </c>
    </row>
    <row r="1180" spans="1:12" ht="22.5" customHeight="1">
      <c r="A1180" s="2">
        <v>45812.148371643518</v>
      </c>
      <c r="B1180" s="3">
        <v>45812</v>
      </c>
      <c r="C1180" s="4" t="s">
        <v>502</v>
      </c>
      <c r="D1180" s="4">
        <v>65</v>
      </c>
      <c r="E1180" s="4">
        <v>2</v>
      </c>
      <c r="F1180" s="4">
        <v>130</v>
      </c>
      <c r="G1180" s="4" t="s">
        <v>105</v>
      </c>
      <c r="H1180" s="4" t="str">
        <f>TEXT(B1180, "MMMM YYYY")</f>
        <v>June 2025</v>
      </c>
      <c r="I1180" s="4">
        <f>D1180*E1180</f>
        <v>130</v>
      </c>
      <c r="J1180" s="4">
        <f>E1180*30</f>
        <v>60</v>
      </c>
      <c r="K1180" s="4" t="b">
        <f>IF(F1180=I1180,TRUE)</f>
        <v>1</v>
      </c>
      <c r="L1180" s="4">
        <v>8037</v>
      </c>
    </row>
    <row r="1181" spans="1:12" ht="22.5" customHeight="1">
      <c r="A1181" s="2">
        <v>45811.802374224542</v>
      </c>
      <c r="B1181" s="3">
        <v>45811</v>
      </c>
      <c r="C1181" s="4" t="s">
        <v>511</v>
      </c>
      <c r="D1181" s="4">
        <v>65</v>
      </c>
      <c r="E1181" s="4">
        <v>2</v>
      </c>
      <c r="F1181" s="4">
        <v>130</v>
      </c>
      <c r="G1181" s="4" t="s">
        <v>105</v>
      </c>
      <c r="H1181" s="4" t="str">
        <f>TEXT(B1181, "MMMM YYYY")</f>
        <v>June 2025</v>
      </c>
      <c r="I1181" s="4">
        <f>D1181*E1181</f>
        <v>130</v>
      </c>
      <c r="J1181" s="4">
        <f>E1181*30</f>
        <v>60</v>
      </c>
      <c r="K1181" s="4" t="b">
        <f>IF(F1181=I1181,TRUE)</f>
        <v>1</v>
      </c>
    </row>
    <row r="1182" spans="1:12" ht="22.5" customHeight="1">
      <c r="A1182" s="2">
        <v>45811.801596307865</v>
      </c>
      <c r="B1182" s="3">
        <v>45811</v>
      </c>
      <c r="C1182" s="4" t="s">
        <v>511</v>
      </c>
      <c r="D1182" s="4">
        <v>55</v>
      </c>
      <c r="E1182" s="4">
        <v>5</v>
      </c>
      <c r="F1182" s="4">
        <v>275</v>
      </c>
      <c r="G1182" s="4" t="s">
        <v>655</v>
      </c>
      <c r="H1182" s="4" t="str">
        <f>TEXT(B1182, "MMMM YYYY")</f>
        <v>June 2025</v>
      </c>
      <c r="I1182" s="4">
        <f>D1182*E1182</f>
        <v>275</v>
      </c>
      <c r="J1182" s="4">
        <f>E1182*30</f>
        <v>150</v>
      </c>
      <c r="K1182" s="4" t="b">
        <f>IF(F1182=I1182,TRUE)</f>
        <v>1</v>
      </c>
    </row>
    <row r="1183" spans="1:12" ht="22.5" customHeight="1">
      <c r="A1183" s="2">
        <v>45811.801175416666</v>
      </c>
      <c r="B1183" s="3">
        <v>45811</v>
      </c>
      <c r="C1183" s="4" t="s">
        <v>511</v>
      </c>
      <c r="D1183" s="4">
        <v>60</v>
      </c>
      <c r="E1183" s="4">
        <v>6</v>
      </c>
      <c r="F1183" s="4">
        <v>360</v>
      </c>
      <c r="G1183" s="4" t="s">
        <v>655</v>
      </c>
      <c r="H1183" s="4" t="str">
        <f>TEXT(B1183, "MMMM YYYY")</f>
        <v>June 2025</v>
      </c>
      <c r="I1183" s="4">
        <f>D1183*E1183</f>
        <v>360</v>
      </c>
      <c r="J1183" s="4">
        <f>E1183*30</f>
        <v>180</v>
      </c>
      <c r="K1183" s="4" t="b">
        <f>IF(F1183=I1183,TRUE)</f>
        <v>1</v>
      </c>
    </row>
    <row r="1184" spans="1:12" ht="22.5" customHeight="1">
      <c r="A1184" s="2">
        <v>45811.7179071875</v>
      </c>
      <c r="B1184" s="3">
        <v>45811</v>
      </c>
      <c r="C1184" s="4" t="s">
        <v>748</v>
      </c>
      <c r="D1184" s="4">
        <v>45</v>
      </c>
      <c r="E1184" s="4">
        <v>100</v>
      </c>
      <c r="F1184" s="4">
        <v>4500</v>
      </c>
      <c r="G1184" s="4" t="s">
        <v>655</v>
      </c>
      <c r="H1184" s="4" t="str">
        <f>TEXT(B1184, "MMMM YYYY")</f>
        <v>June 2025</v>
      </c>
      <c r="I1184" s="4">
        <f>D1184*E1184</f>
        <v>4500</v>
      </c>
      <c r="J1184" s="4">
        <f>E1184*30</f>
        <v>3000</v>
      </c>
      <c r="K1184" s="4" t="b">
        <f>IF(F1184=I1184,TRUE)</f>
        <v>1</v>
      </c>
    </row>
    <row r="1185" spans="1:12" ht="22.5" customHeight="1">
      <c r="A1185" s="2">
        <v>45811.71679269676</v>
      </c>
      <c r="B1185" s="3">
        <v>45811</v>
      </c>
      <c r="C1185" s="4" t="s">
        <v>521</v>
      </c>
      <c r="D1185" s="4">
        <v>53</v>
      </c>
      <c r="E1185" s="4">
        <v>4</v>
      </c>
      <c r="F1185" s="4">
        <v>212</v>
      </c>
      <c r="G1185" s="4" t="s">
        <v>655</v>
      </c>
      <c r="H1185" s="4" t="str">
        <f>TEXT(B1185, "MMMM YYYY")</f>
        <v>June 2025</v>
      </c>
      <c r="I1185" s="4">
        <f>D1185*E1185</f>
        <v>212</v>
      </c>
      <c r="J1185" s="4">
        <f>E1185*30</f>
        <v>120</v>
      </c>
      <c r="K1185" s="4" t="b">
        <f>IF(F1185=I1185,TRUE)</f>
        <v>1</v>
      </c>
    </row>
    <row r="1186" spans="1:12" ht="22.5" customHeight="1">
      <c r="A1186" s="2">
        <v>45811.716083506944</v>
      </c>
      <c r="B1186" s="3">
        <v>45811</v>
      </c>
      <c r="C1186" s="4" t="s">
        <v>521</v>
      </c>
      <c r="D1186" s="4">
        <v>50</v>
      </c>
      <c r="E1186" s="4">
        <v>25</v>
      </c>
      <c r="F1186" s="4">
        <v>1250</v>
      </c>
      <c r="G1186" s="4" t="s">
        <v>655</v>
      </c>
      <c r="H1186" s="4" t="str">
        <f>TEXT(B1186, "MMMM YYYY")</f>
        <v>June 2025</v>
      </c>
      <c r="I1186" s="4">
        <f>D1186*E1186</f>
        <v>1250</v>
      </c>
      <c r="J1186" s="4">
        <f>E1186*30</f>
        <v>750</v>
      </c>
      <c r="K1186" s="4" t="b">
        <f>IF(F1186=I1186,TRUE)</f>
        <v>1</v>
      </c>
    </row>
    <row r="1187" spans="1:12" ht="22.5" customHeight="1">
      <c r="A1187" s="2">
        <v>45811.187918854164</v>
      </c>
      <c r="B1187" s="3">
        <v>45811</v>
      </c>
      <c r="C1187" s="4" t="s">
        <v>594</v>
      </c>
      <c r="D1187" s="4">
        <v>50</v>
      </c>
      <c r="E1187" s="4">
        <v>3</v>
      </c>
      <c r="F1187" s="4">
        <v>150</v>
      </c>
      <c r="G1187" s="4" t="s">
        <v>105</v>
      </c>
      <c r="H1187" s="4" t="str">
        <f>TEXT(B1187, "MMMM YYYY")</f>
        <v>June 2025</v>
      </c>
      <c r="I1187" s="4">
        <f>D1187*E1187</f>
        <v>150</v>
      </c>
      <c r="J1187" s="4">
        <f>E1187*30</f>
        <v>90</v>
      </c>
      <c r="K1187" s="4" t="b">
        <f>IF(F1187=I1187,TRUE)</f>
        <v>1</v>
      </c>
    </row>
    <row r="1188" spans="1:12" ht="22.5" customHeight="1">
      <c r="A1188" s="2">
        <v>45810.752371331022</v>
      </c>
      <c r="B1188" s="3">
        <v>45810</v>
      </c>
      <c r="C1188" s="4" t="s">
        <v>48</v>
      </c>
      <c r="D1188" s="4">
        <v>45</v>
      </c>
      <c r="E1188" s="4">
        <v>3</v>
      </c>
      <c r="F1188" s="4">
        <v>135</v>
      </c>
      <c r="G1188" s="4" t="s">
        <v>105</v>
      </c>
      <c r="H1188" s="4" t="str">
        <f>TEXT(B1188, "MMMM YYYY")</f>
        <v>June 2025</v>
      </c>
      <c r="I1188" s="4">
        <f>D1188*E1188</f>
        <v>135</v>
      </c>
      <c r="J1188" s="4">
        <f>E1188*30</f>
        <v>90</v>
      </c>
      <c r="K1188" s="4" t="b">
        <f>IF(F1188=I1188,TRUE)</f>
        <v>1</v>
      </c>
    </row>
    <row r="1189" spans="1:12" ht="22.5" customHeight="1">
      <c r="A1189" s="2">
        <v>45810.750146296297</v>
      </c>
      <c r="B1189" s="3">
        <v>45810</v>
      </c>
      <c r="C1189" s="4" t="s">
        <v>89</v>
      </c>
      <c r="D1189" s="4">
        <v>65</v>
      </c>
      <c r="E1189" s="4">
        <v>1</v>
      </c>
      <c r="F1189" s="4">
        <v>65</v>
      </c>
      <c r="G1189" s="4" t="s">
        <v>105</v>
      </c>
      <c r="H1189" s="4" t="str">
        <f>TEXT(B1189, "MMMM YYYY")</f>
        <v>June 2025</v>
      </c>
      <c r="I1189" s="4">
        <f>D1189*E1189</f>
        <v>65</v>
      </c>
      <c r="J1189" s="4">
        <f>E1189*30</f>
        <v>30</v>
      </c>
      <c r="K1189" s="4" t="b">
        <f>IF(F1189=I1189,TRUE)</f>
        <v>1</v>
      </c>
    </row>
    <row r="1190" spans="1:12" ht="22.5" customHeight="1">
      <c r="A1190" s="2">
        <v>45809.799620486112</v>
      </c>
      <c r="B1190" s="3">
        <v>45809</v>
      </c>
      <c r="C1190" s="4" t="s">
        <v>527</v>
      </c>
      <c r="D1190" s="4">
        <v>50</v>
      </c>
      <c r="E1190" s="4">
        <v>7</v>
      </c>
      <c r="F1190" s="4">
        <v>350</v>
      </c>
      <c r="G1190" s="4" t="s">
        <v>105</v>
      </c>
      <c r="H1190" s="4" t="str">
        <f>TEXT(B1190, "MMMM YYYY")</f>
        <v>June 2025</v>
      </c>
      <c r="I1190" s="4">
        <f>D1190*E1190</f>
        <v>350</v>
      </c>
      <c r="J1190" s="4">
        <f>E1190*30</f>
        <v>210</v>
      </c>
      <c r="K1190" s="4" t="b">
        <f>IF(F1190=I1190,TRUE)</f>
        <v>1</v>
      </c>
    </row>
    <row r="1191" spans="1:12" ht="22.5" customHeight="1">
      <c r="A1191" s="2">
        <v>45809.798997569444</v>
      </c>
      <c r="B1191" s="3">
        <v>45809</v>
      </c>
      <c r="C1191" s="4" t="s">
        <v>527</v>
      </c>
      <c r="D1191" s="4">
        <v>60</v>
      </c>
      <c r="E1191" s="4">
        <v>8</v>
      </c>
      <c r="F1191" s="4">
        <v>480</v>
      </c>
      <c r="G1191" s="4" t="s">
        <v>105</v>
      </c>
      <c r="H1191" s="4" t="str">
        <f>TEXT(B1191, "MMMM YYYY")</f>
        <v>June 2025</v>
      </c>
      <c r="I1191" s="4">
        <f>D1191*E1191</f>
        <v>480</v>
      </c>
      <c r="J1191" s="4">
        <f>E1191*30</f>
        <v>240</v>
      </c>
      <c r="K1191" s="4" t="b">
        <f>IF(F1191=I1191,TRUE)</f>
        <v>1</v>
      </c>
    </row>
    <row r="1192" spans="1:12" ht="22.5" customHeight="1">
      <c r="A1192" s="2">
        <v>45809.616581180555</v>
      </c>
      <c r="B1192" s="3">
        <v>45809</v>
      </c>
      <c r="C1192" s="4" t="s">
        <v>510</v>
      </c>
      <c r="D1192" s="4">
        <v>50</v>
      </c>
      <c r="E1192" s="4">
        <v>20</v>
      </c>
      <c r="F1192" s="4">
        <v>1000</v>
      </c>
      <c r="G1192" s="4" t="s">
        <v>105</v>
      </c>
      <c r="H1192" s="4" t="str">
        <f>TEXT(B1192, "MMMM YYYY")</f>
        <v>June 2025</v>
      </c>
      <c r="I1192" s="4">
        <f>D1192*E1192</f>
        <v>1000</v>
      </c>
      <c r="J1192" s="4">
        <f>E1192*30</f>
        <v>600</v>
      </c>
      <c r="K1192" s="4" t="b">
        <f>IF(F1192=I1192,TRUE)</f>
        <v>1</v>
      </c>
    </row>
    <row r="1193" spans="1:12" ht="22.5" customHeight="1">
      <c r="A1193" s="2">
        <v>45809.615476851854</v>
      </c>
      <c r="B1193" s="3">
        <v>45809</v>
      </c>
      <c r="C1193" s="4" t="s">
        <v>526</v>
      </c>
      <c r="D1193" s="4">
        <v>53</v>
      </c>
      <c r="E1193" s="4">
        <v>6</v>
      </c>
      <c r="F1193" s="4">
        <v>318</v>
      </c>
      <c r="G1193" s="4" t="s">
        <v>105</v>
      </c>
      <c r="H1193" s="4" t="str">
        <f>TEXT(B1193, "MMMM YYYY")</f>
        <v>June 2025</v>
      </c>
      <c r="I1193" s="4">
        <f>D1193*E1193</f>
        <v>318</v>
      </c>
      <c r="J1193" s="4">
        <f>E1193*30</f>
        <v>180</v>
      </c>
      <c r="K1193" s="4" t="b">
        <f>IF(F1193=I1193,TRUE)</f>
        <v>1</v>
      </c>
    </row>
    <row r="1194" spans="1:12" ht="22.5" customHeight="1">
      <c r="A1194" s="2">
        <v>45809.614966053239</v>
      </c>
      <c r="B1194" s="3">
        <v>45809</v>
      </c>
      <c r="C1194" s="4" t="s">
        <v>749</v>
      </c>
      <c r="D1194" s="4">
        <v>45</v>
      </c>
      <c r="E1194" s="4">
        <v>2</v>
      </c>
      <c r="F1194" s="4">
        <v>90</v>
      </c>
      <c r="G1194" s="4" t="s">
        <v>655</v>
      </c>
      <c r="H1194" s="4" t="str">
        <f>TEXT(B1194, "MMMM YYYY")</f>
        <v>June 2025</v>
      </c>
      <c r="I1194" s="4">
        <f>D1194*E1194</f>
        <v>90</v>
      </c>
      <c r="J1194" s="4">
        <f>E1194*30</f>
        <v>60</v>
      </c>
      <c r="K1194" s="4" t="b">
        <f>IF(F1194=I1194,TRUE)</f>
        <v>1</v>
      </c>
    </row>
    <row r="1195" spans="1:12" ht="22.5" customHeight="1">
      <c r="A1195" s="2">
        <v>45809.614490578708</v>
      </c>
      <c r="B1195" s="3">
        <v>45809</v>
      </c>
      <c r="C1195" s="4" t="s">
        <v>109</v>
      </c>
      <c r="D1195" s="4">
        <v>45</v>
      </c>
      <c r="E1195" s="4">
        <v>2</v>
      </c>
      <c r="F1195" s="4">
        <v>90</v>
      </c>
      <c r="G1195" s="4" t="s">
        <v>105</v>
      </c>
      <c r="H1195" s="4" t="str">
        <f>TEXT(B1195, "MMMM YYYY")</f>
        <v>June 2025</v>
      </c>
      <c r="I1195" s="4">
        <f>D1195*E1195</f>
        <v>90</v>
      </c>
      <c r="J1195" s="4">
        <f>E1195*30</f>
        <v>60</v>
      </c>
      <c r="K1195" s="4" t="b">
        <f>IF(F1195=I1195,TRUE)</f>
        <v>1</v>
      </c>
    </row>
    <row r="1196" spans="1:12" ht="22.5" customHeight="1">
      <c r="A1196" s="2">
        <v>45809.614213101857</v>
      </c>
      <c r="B1196" s="3">
        <v>45809</v>
      </c>
      <c r="C1196" s="4" t="s">
        <v>502</v>
      </c>
      <c r="D1196" s="4">
        <v>60</v>
      </c>
      <c r="E1196" s="4">
        <v>2</v>
      </c>
      <c r="F1196" s="4">
        <v>120</v>
      </c>
      <c r="G1196" s="4" t="s">
        <v>105</v>
      </c>
      <c r="H1196" s="4" t="str">
        <f>TEXT(B1196, "MMMM YYYY")</f>
        <v>June 2025</v>
      </c>
      <c r="I1196" s="4">
        <f>D1196*E1196</f>
        <v>120</v>
      </c>
      <c r="J1196" s="4">
        <f>E1196*30</f>
        <v>60</v>
      </c>
      <c r="K1196" s="4" t="b">
        <f>IF(F1196=I1196,TRUE)</f>
        <v>1</v>
      </c>
    </row>
    <row r="1197" spans="1:12" ht="22.5" customHeight="1">
      <c r="A1197" s="2">
        <v>45809.613621145836</v>
      </c>
      <c r="B1197" s="3">
        <v>45809</v>
      </c>
      <c r="C1197" s="4" t="s">
        <v>522</v>
      </c>
      <c r="D1197" s="4">
        <v>45</v>
      </c>
      <c r="E1197" s="4">
        <v>2</v>
      </c>
      <c r="F1197" s="4">
        <v>90</v>
      </c>
      <c r="G1197" s="4" t="s">
        <v>105</v>
      </c>
      <c r="H1197" s="4" t="str">
        <f>TEXT(B1197, "MMMM YYYY")</f>
        <v>June 2025</v>
      </c>
      <c r="I1197" s="4">
        <f>D1197*E1197</f>
        <v>90</v>
      </c>
      <c r="J1197" s="4">
        <f>E1197*30</f>
        <v>60</v>
      </c>
      <c r="K1197" s="4" t="b">
        <f>IF(F1197=I1197,TRUE)</f>
        <v>1</v>
      </c>
    </row>
    <row r="1198" spans="1:12" ht="22.5" customHeight="1">
      <c r="A1198" s="2">
        <v>45809.576927430557</v>
      </c>
      <c r="B1198" s="3">
        <v>45809</v>
      </c>
      <c r="C1198" s="4" t="s">
        <v>54</v>
      </c>
      <c r="D1198" s="4">
        <v>45</v>
      </c>
      <c r="E1198" s="4">
        <v>2</v>
      </c>
      <c r="F1198" s="4">
        <v>90</v>
      </c>
      <c r="G1198" s="4" t="s">
        <v>105</v>
      </c>
      <c r="H1198" s="4" t="str">
        <f>TEXT(B1198, "MMMM YYYY")</f>
        <v>June 2025</v>
      </c>
      <c r="I1198" s="4">
        <f>D1198*E1198</f>
        <v>90</v>
      </c>
      <c r="J1198" s="4">
        <f>E1198*30</f>
        <v>60</v>
      </c>
      <c r="K1198" s="4" t="b">
        <f>IF(F1198=I1198,TRUE)</f>
        <v>1</v>
      </c>
    </row>
    <row r="1199" spans="1:12" ht="22.5" customHeight="1">
      <c r="A1199" s="2">
        <v>45809.428571006945</v>
      </c>
      <c r="B1199" s="3">
        <v>45809</v>
      </c>
      <c r="C1199" s="4" t="s">
        <v>552</v>
      </c>
      <c r="D1199" s="4">
        <v>50</v>
      </c>
      <c r="E1199" s="4">
        <v>3</v>
      </c>
      <c r="F1199" s="4">
        <v>150</v>
      </c>
      <c r="G1199" s="4" t="s">
        <v>105</v>
      </c>
      <c r="H1199" s="4" t="str">
        <f>TEXT(B1199, "MMMM YYYY")</f>
        <v>June 2025</v>
      </c>
      <c r="I1199" s="4">
        <f>D1199*E1199</f>
        <v>150</v>
      </c>
      <c r="J1199" s="4">
        <f>E1199*30</f>
        <v>90</v>
      </c>
      <c r="K1199" s="4" t="b">
        <f>IF(F1199=I1199,TRUE)</f>
        <v>1</v>
      </c>
      <c r="L1199" s="4">
        <v>8203</v>
      </c>
    </row>
    <row r="1200" spans="1:12" ht="22.5" customHeight="1">
      <c r="A1200" s="2">
        <v>45809.428145914353</v>
      </c>
      <c r="B1200" s="3">
        <v>45809</v>
      </c>
      <c r="C1200" s="4" t="s">
        <v>592</v>
      </c>
      <c r="D1200" s="4">
        <v>45</v>
      </c>
      <c r="E1200" s="4">
        <v>3</v>
      </c>
      <c r="F1200" s="4">
        <v>135</v>
      </c>
      <c r="G1200" s="4" t="s">
        <v>105</v>
      </c>
      <c r="H1200" s="4" t="str">
        <f>TEXT(B1200, "MMMM YYYY")</f>
        <v>June 2025</v>
      </c>
      <c r="I1200" s="4">
        <f>D1200*E1200</f>
        <v>135</v>
      </c>
      <c r="J1200" s="4">
        <f>E1200*30</f>
        <v>90</v>
      </c>
      <c r="K1200" s="4" t="b">
        <f>IF(F1200=I1200,TRUE)</f>
        <v>1</v>
      </c>
    </row>
    <row r="1201" spans="1:11" ht="22.5" customHeight="1">
      <c r="A1201" s="2">
        <v>45807.96296582176</v>
      </c>
      <c r="B1201" s="3">
        <v>45807</v>
      </c>
      <c r="C1201" s="4" t="s">
        <v>225</v>
      </c>
      <c r="D1201" s="4">
        <v>60</v>
      </c>
      <c r="E1201" s="4">
        <v>10</v>
      </c>
      <c r="F1201" s="4">
        <v>600</v>
      </c>
      <c r="G1201" s="4" t="s">
        <v>105</v>
      </c>
      <c r="H1201" s="4" t="str">
        <f>TEXT(B1201, "MMMM YYYY")</f>
        <v>May 2025</v>
      </c>
      <c r="I1201" s="4">
        <f>D1201*E1201</f>
        <v>600</v>
      </c>
      <c r="J1201" s="4">
        <f>E1201*30</f>
        <v>300</v>
      </c>
      <c r="K1201" s="4" t="b">
        <f>IF(F1201=I1201,TRUE)</f>
        <v>1</v>
      </c>
    </row>
    <row r="1202" spans="1:11" ht="22.5" customHeight="1">
      <c r="A1202" s="2">
        <v>45807.50597515046</v>
      </c>
      <c r="B1202" s="3">
        <v>45807</v>
      </c>
      <c r="C1202" s="4" t="s">
        <v>521</v>
      </c>
      <c r="D1202" s="4">
        <v>53</v>
      </c>
      <c r="E1202" s="4">
        <v>5</v>
      </c>
      <c r="F1202" s="4">
        <v>265</v>
      </c>
      <c r="G1202" s="4" t="s">
        <v>105</v>
      </c>
      <c r="H1202" s="4" t="str">
        <f>TEXT(B1202, "MMMM YYYY")</f>
        <v>May 2025</v>
      </c>
      <c r="I1202" s="4">
        <f>D1202*E1202</f>
        <v>265</v>
      </c>
      <c r="J1202" s="4">
        <f>E1202*30</f>
        <v>150</v>
      </c>
      <c r="K1202" s="4" t="b">
        <f>IF(F1202=I1202,TRUE)</f>
        <v>1</v>
      </c>
    </row>
    <row r="1203" spans="1:11" ht="22.5" customHeight="1">
      <c r="A1203" s="2">
        <v>45807.505204016205</v>
      </c>
      <c r="B1203" s="3">
        <v>45807</v>
      </c>
      <c r="C1203" s="4" t="s">
        <v>521</v>
      </c>
      <c r="D1203" s="4">
        <v>50</v>
      </c>
      <c r="E1203" s="4">
        <v>15</v>
      </c>
      <c r="F1203" s="4">
        <v>750</v>
      </c>
      <c r="G1203" s="4" t="s">
        <v>655</v>
      </c>
      <c r="H1203" s="4" t="str">
        <f>TEXT(B1203, "MMMM YYYY")</f>
        <v>May 2025</v>
      </c>
      <c r="I1203" s="4">
        <f>D1203*E1203</f>
        <v>750</v>
      </c>
      <c r="J1203" s="4">
        <f>E1203*30</f>
        <v>450</v>
      </c>
      <c r="K1203" s="4" t="b">
        <f>IF(F1203=I1203,TRUE)</f>
        <v>1</v>
      </c>
    </row>
    <row r="1204" spans="1:11" ht="22.5" customHeight="1">
      <c r="A1204" s="2">
        <v>45807.503729618053</v>
      </c>
      <c r="B1204" s="3">
        <v>45807</v>
      </c>
      <c r="C1204" s="4" t="s">
        <v>89</v>
      </c>
      <c r="D1204" s="4">
        <v>65</v>
      </c>
      <c r="E1204" s="4">
        <v>3</v>
      </c>
      <c r="F1204" s="4">
        <v>195</v>
      </c>
      <c r="G1204" s="4" t="s">
        <v>105</v>
      </c>
      <c r="H1204" s="4" t="str">
        <f>TEXT(B1204, "MMMM YYYY")</f>
        <v>May 2025</v>
      </c>
      <c r="I1204" s="4">
        <f>D1204*E1204</f>
        <v>195</v>
      </c>
      <c r="J1204" s="4">
        <f>E1204*30</f>
        <v>90</v>
      </c>
      <c r="K1204" s="4" t="b">
        <f>IF(F1204=I1204,TRUE)</f>
        <v>1</v>
      </c>
    </row>
    <row r="1205" spans="1:11" ht="22.5" customHeight="1">
      <c r="A1205" s="2">
        <v>45806.763101550925</v>
      </c>
      <c r="B1205" s="3">
        <v>45806</v>
      </c>
      <c r="C1205" s="4" t="s">
        <v>657</v>
      </c>
      <c r="D1205" s="4">
        <v>50</v>
      </c>
      <c r="E1205" s="4">
        <v>10</v>
      </c>
      <c r="F1205" s="4">
        <v>500</v>
      </c>
      <c r="G1205" s="4" t="s">
        <v>105</v>
      </c>
      <c r="H1205" s="4" t="str">
        <f>TEXT(B1205, "MMMM YYYY")</f>
        <v>May 2025</v>
      </c>
      <c r="I1205" s="4">
        <f>D1205*E1205</f>
        <v>500</v>
      </c>
      <c r="J1205" s="4">
        <f>E1205*30</f>
        <v>300</v>
      </c>
      <c r="K1205" s="4" t="b">
        <f>IF(F1205=I1205,TRUE)</f>
        <v>1</v>
      </c>
    </row>
    <row r="1206" spans="1:11" ht="22.5" customHeight="1">
      <c r="A1206" s="2">
        <v>45806.762753171293</v>
      </c>
      <c r="B1206" s="3">
        <v>45806</v>
      </c>
      <c r="C1206" s="4" t="s">
        <v>732</v>
      </c>
      <c r="D1206" s="4">
        <v>55</v>
      </c>
      <c r="E1206" s="4">
        <v>5</v>
      </c>
      <c r="F1206" s="4">
        <v>275</v>
      </c>
      <c r="G1206" s="4" t="s">
        <v>105</v>
      </c>
      <c r="H1206" s="4" t="str">
        <f>TEXT(B1206, "MMMM YYYY")</f>
        <v>May 2025</v>
      </c>
      <c r="I1206" s="4">
        <f>D1206*E1206</f>
        <v>275</v>
      </c>
      <c r="J1206" s="4">
        <f>E1206*30</f>
        <v>150</v>
      </c>
      <c r="K1206" s="4" t="b">
        <f>IF(F1206=I1206,TRUE)</f>
        <v>1</v>
      </c>
    </row>
    <row r="1207" spans="1:11" ht="22.5" customHeight="1">
      <c r="A1207" s="2">
        <v>45806.762455590273</v>
      </c>
      <c r="B1207" s="3">
        <v>45806</v>
      </c>
      <c r="C1207" s="4" t="s">
        <v>732</v>
      </c>
      <c r="D1207" s="4">
        <v>50</v>
      </c>
      <c r="E1207" s="4">
        <v>3</v>
      </c>
      <c r="F1207" s="4">
        <v>150</v>
      </c>
      <c r="G1207" s="4" t="s">
        <v>105</v>
      </c>
      <c r="H1207" s="4" t="str">
        <f>TEXT(B1207, "MMMM YYYY")</f>
        <v>May 2025</v>
      </c>
      <c r="I1207" s="4">
        <f>D1207*E1207</f>
        <v>150</v>
      </c>
      <c r="J1207" s="4">
        <f>E1207*30</f>
        <v>90</v>
      </c>
      <c r="K1207" s="4" t="b">
        <f>IF(F1207=I1207,TRUE)</f>
        <v>1</v>
      </c>
    </row>
    <row r="1208" spans="1:11" ht="22.5" customHeight="1">
      <c r="A1208" s="2">
        <v>45805.873869675925</v>
      </c>
      <c r="B1208" s="3">
        <v>45805</v>
      </c>
      <c r="C1208" s="4" t="s">
        <v>726</v>
      </c>
      <c r="D1208" s="4">
        <v>50</v>
      </c>
      <c r="E1208" s="4">
        <v>2</v>
      </c>
      <c r="F1208" s="4">
        <v>100</v>
      </c>
      <c r="G1208" s="4" t="s">
        <v>105</v>
      </c>
      <c r="H1208" s="4" t="str">
        <f>TEXT(B1208, "MMMM YYYY")</f>
        <v>May 2025</v>
      </c>
      <c r="I1208" s="4">
        <f>D1208*E1208</f>
        <v>100</v>
      </c>
      <c r="J1208" s="4">
        <f>E1208*30</f>
        <v>60</v>
      </c>
      <c r="K1208" s="4" t="b">
        <f>IF(F1208=I1208,TRUE)</f>
        <v>1</v>
      </c>
    </row>
    <row r="1209" spans="1:11" ht="22.5" customHeight="1">
      <c r="A1209" s="2">
        <v>45805.873544421294</v>
      </c>
      <c r="B1209" s="3">
        <v>45805</v>
      </c>
      <c r="C1209" s="4" t="s">
        <v>701</v>
      </c>
      <c r="D1209" s="4">
        <v>65</v>
      </c>
      <c r="E1209" s="4">
        <v>1</v>
      </c>
      <c r="F1209" s="4">
        <v>65</v>
      </c>
      <c r="G1209" s="4" t="s">
        <v>105</v>
      </c>
      <c r="H1209" s="4" t="str">
        <f>TEXT(B1209, "MMMM YYYY")</f>
        <v>May 2025</v>
      </c>
      <c r="I1209" s="4">
        <f>D1209*E1209</f>
        <v>65</v>
      </c>
      <c r="J1209" s="4">
        <f>E1209*30</f>
        <v>30</v>
      </c>
      <c r="K1209" s="4" t="b">
        <f>IF(F1209=I1209,TRUE)</f>
        <v>1</v>
      </c>
    </row>
    <row r="1210" spans="1:11" ht="22.5" customHeight="1">
      <c r="A1210" s="2">
        <v>45805.35520824074</v>
      </c>
      <c r="B1210" s="3">
        <v>45805</v>
      </c>
      <c r="C1210" s="4" t="s">
        <v>541</v>
      </c>
      <c r="D1210" s="4">
        <v>50</v>
      </c>
      <c r="E1210" s="4">
        <v>6</v>
      </c>
      <c r="F1210" s="4">
        <v>300</v>
      </c>
      <c r="G1210" s="4" t="s">
        <v>105</v>
      </c>
      <c r="H1210" s="4" t="str">
        <f>TEXT(B1210, "MMMM YYYY")</f>
        <v>May 2025</v>
      </c>
      <c r="I1210" s="4">
        <f>D1210*E1210</f>
        <v>300</v>
      </c>
      <c r="J1210" s="4">
        <f>E1210*30</f>
        <v>180</v>
      </c>
      <c r="K1210" s="4" t="b">
        <f>IF(F1210=I1210,TRUE)</f>
        <v>1</v>
      </c>
    </row>
    <row r="1211" spans="1:11" ht="22.5" customHeight="1">
      <c r="A1211" s="2">
        <v>45805.353254502319</v>
      </c>
      <c r="B1211" s="3">
        <v>45805</v>
      </c>
      <c r="C1211" s="4" t="s">
        <v>510</v>
      </c>
      <c r="D1211" s="4">
        <v>53</v>
      </c>
      <c r="E1211" s="4">
        <v>5</v>
      </c>
      <c r="F1211" s="4">
        <v>265</v>
      </c>
      <c r="G1211" s="4" t="s">
        <v>105</v>
      </c>
      <c r="H1211" s="4" t="str">
        <f>TEXT(B1211, "MMMM YYYY")</f>
        <v>May 2025</v>
      </c>
      <c r="I1211" s="4">
        <f>D1211*E1211</f>
        <v>265</v>
      </c>
      <c r="J1211" s="4">
        <f>E1211*30</f>
        <v>150</v>
      </c>
      <c r="K1211" s="4" t="b">
        <f>IF(F1211=I1211,TRUE)</f>
        <v>1</v>
      </c>
    </row>
    <row r="1212" spans="1:11" ht="22.5" customHeight="1">
      <c r="A1212" s="2">
        <v>45805.352547476854</v>
      </c>
      <c r="B1212" s="3">
        <v>45805</v>
      </c>
      <c r="C1212" s="4" t="s">
        <v>510</v>
      </c>
      <c r="D1212" s="4">
        <v>50</v>
      </c>
      <c r="E1212" s="4">
        <v>10</v>
      </c>
      <c r="F1212" s="4">
        <v>500</v>
      </c>
      <c r="G1212" s="4" t="s">
        <v>105</v>
      </c>
      <c r="H1212" s="4" t="str">
        <f>TEXT(B1212, "MMMM YYYY")</f>
        <v>May 2025</v>
      </c>
      <c r="I1212" s="4">
        <f>D1212*E1212</f>
        <v>500</v>
      </c>
      <c r="J1212" s="4">
        <f>E1212*30</f>
        <v>300</v>
      </c>
      <c r="K1212" s="4" t="b">
        <f>IF(F1212=I1212,TRUE)</f>
        <v>1</v>
      </c>
    </row>
    <row r="1213" spans="1:11" ht="22.5" customHeight="1">
      <c r="A1213" s="2">
        <v>45804.623065868058</v>
      </c>
      <c r="B1213" s="3">
        <v>45804</v>
      </c>
      <c r="C1213" s="4" t="s">
        <v>616</v>
      </c>
      <c r="D1213" s="4">
        <v>65</v>
      </c>
      <c r="E1213" s="4">
        <v>1</v>
      </c>
      <c r="F1213" s="4">
        <v>65</v>
      </c>
      <c r="G1213" s="4" t="s">
        <v>105</v>
      </c>
      <c r="H1213" s="4" t="str">
        <f>TEXT(B1213, "MMMM YYYY")</f>
        <v>May 2025</v>
      </c>
      <c r="I1213" s="4">
        <f>D1213*E1213</f>
        <v>65</v>
      </c>
      <c r="J1213" s="4">
        <f>E1213*30</f>
        <v>30</v>
      </c>
      <c r="K1213" s="4" t="b">
        <f>IF(F1213=I1213,TRUE)</f>
        <v>1</v>
      </c>
    </row>
    <row r="1214" spans="1:11" ht="22.5" customHeight="1">
      <c r="A1214" s="2">
        <v>45804.618574062501</v>
      </c>
      <c r="B1214" s="3">
        <v>45803</v>
      </c>
      <c r="C1214" s="4" t="s">
        <v>521</v>
      </c>
      <c r="D1214" s="4">
        <v>53</v>
      </c>
      <c r="E1214" s="4">
        <v>3</v>
      </c>
      <c r="F1214" s="4">
        <v>159</v>
      </c>
      <c r="G1214" s="4" t="s">
        <v>105</v>
      </c>
      <c r="H1214" s="4" t="str">
        <f>TEXT(B1214, "MMMM YYYY")</f>
        <v>May 2025</v>
      </c>
      <c r="I1214" s="4">
        <f>D1214*E1214</f>
        <v>159</v>
      </c>
      <c r="J1214" s="4">
        <f>E1214*30</f>
        <v>90</v>
      </c>
      <c r="K1214" s="4" t="b">
        <f>IF(F1214=I1214,TRUE)</f>
        <v>1</v>
      </c>
    </row>
    <row r="1215" spans="1:11" ht="22.5" customHeight="1">
      <c r="A1215" s="2">
        <v>45804.617489386575</v>
      </c>
      <c r="B1215" s="3">
        <v>45803</v>
      </c>
      <c r="C1215" s="4" t="s">
        <v>521</v>
      </c>
      <c r="D1215" s="4">
        <v>50</v>
      </c>
      <c r="E1215" s="4">
        <v>7</v>
      </c>
      <c r="F1215" s="4">
        <v>350</v>
      </c>
      <c r="G1215" s="4" t="s">
        <v>105</v>
      </c>
      <c r="H1215" s="4" t="str">
        <f>TEXT(B1215, "MMMM YYYY")</f>
        <v>May 2025</v>
      </c>
      <c r="I1215" s="4">
        <f>D1215*E1215</f>
        <v>350</v>
      </c>
      <c r="J1215" s="4">
        <f>E1215*30</f>
        <v>210</v>
      </c>
      <c r="K1215" s="4" t="b">
        <f>IF(F1215=I1215,TRUE)</f>
        <v>1</v>
      </c>
    </row>
    <row r="1216" spans="1:11" ht="22.5" customHeight="1">
      <c r="A1216" s="2">
        <v>45804.610886400464</v>
      </c>
      <c r="B1216" s="3">
        <v>45803</v>
      </c>
      <c r="C1216" s="4" t="s">
        <v>513</v>
      </c>
      <c r="D1216" s="4">
        <v>60</v>
      </c>
      <c r="E1216" s="4">
        <v>4</v>
      </c>
      <c r="F1216" s="4">
        <v>240</v>
      </c>
      <c r="G1216" s="4" t="s">
        <v>105</v>
      </c>
      <c r="H1216" s="4" t="str">
        <f>TEXT(B1216, "MMMM YYYY")</f>
        <v>May 2025</v>
      </c>
      <c r="I1216" s="4">
        <f>D1216*E1216</f>
        <v>240</v>
      </c>
      <c r="J1216" s="4">
        <f>E1216*30</f>
        <v>120</v>
      </c>
      <c r="K1216" s="4" t="b">
        <f>IF(F1216=I1216,TRUE)</f>
        <v>1</v>
      </c>
    </row>
    <row r="1217" spans="1:12" ht="22.5" customHeight="1">
      <c r="A1217" s="2">
        <v>45804.609390347221</v>
      </c>
      <c r="B1217" s="3">
        <v>45803</v>
      </c>
      <c r="C1217" s="4" t="s">
        <v>691</v>
      </c>
      <c r="D1217" s="4">
        <v>45</v>
      </c>
      <c r="E1217" s="4">
        <v>5</v>
      </c>
      <c r="F1217" s="4">
        <v>225</v>
      </c>
      <c r="G1217" s="4" t="s">
        <v>105</v>
      </c>
      <c r="H1217" s="4" t="str">
        <f>TEXT(B1217, "MMMM YYYY")</f>
        <v>May 2025</v>
      </c>
      <c r="I1217" s="4">
        <f>D1217*E1217</f>
        <v>225</v>
      </c>
      <c r="J1217" s="4">
        <f>E1217*30</f>
        <v>150</v>
      </c>
      <c r="K1217" s="4" t="b">
        <f>IF(F1217=I1217,TRUE)</f>
        <v>1</v>
      </c>
    </row>
    <row r="1218" spans="1:12" ht="22.5" customHeight="1">
      <c r="A1218" s="2">
        <v>45804.607481203704</v>
      </c>
      <c r="B1218" s="3">
        <v>45803</v>
      </c>
      <c r="C1218" s="4" t="s">
        <v>502</v>
      </c>
      <c r="D1218" s="4">
        <v>65</v>
      </c>
      <c r="E1218" s="4">
        <v>3</v>
      </c>
      <c r="F1218" s="4">
        <v>195</v>
      </c>
      <c r="G1218" s="4" t="s">
        <v>105</v>
      </c>
      <c r="H1218" s="4" t="str">
        <f>TEXT(B1218, "MMMM YYYY")</f>
        <v>May 2025</v>
      </c>
      <c r="I1218" s="4">
        <f>D1218*E1218</f>
        <v>195</v>
      </c>
      <c r="J1218" s="4">
        <f>E1218*30</f>
        <v>90</v>
      </c>
      <c r="K1218" s="4" t="b">
        <f>IF(F1218=I1218,TRUE)</f>
        <v>1</v>
      </c>
    </row>
    <row r="1219" spans="1:12" ht="22.5" customHeight="1">
      <c r="A1219" s="2">
        <v>45804.607046585646</v>
      </c>
      <c r="B1219" s="3">
        <v>45803</v>
      </c>
      <c r="C1219" s="4" t="s">
        <v>48</v>
      </c>
      <c r="D1219" s="4">
        <v>50</v>
      </c>
      <c r="E1219" s="4">
        <v>2</v>
      </c>
      <c r="F1219" s="4">
        <v>100</v>
      </c>
      <c r="G1219" s="4" t="s">
        <v>105</v>
      </c>
      <c r="H1219" s="4" t="str">
        <f>TEXT(B1219, "MMMM YYYY")</f>
        <v>May 2025</v>
      </c>
      <c r="I1219" s="4">
        <f>D1219*E1219</f>
        <v>100</v>
      </c>
      <c r="J1219" s="4">
        <f>E1219*30</f>
        <v>60</v>
      </c>
      <c r="K1219" s="4" t="b">
        <f>IF(F1219=I1219,TRUE)</f>
        <v>1</v>
      </c>
    </row>
    <row r="1220" spans="1:12" ht="22.5" customHeight="1">
      <c r="A1220" s="2">
        <v>45804.604100532408</v>
      </c>
      <c r="B1220" s="3">
        <v>45803</v>
      </c>
      <c r="C1220" s="4" t="s">
        <v>750</v>
      </c>
      <c r="D1220" s="4">
        <v>45</v>
      </c>
      <c r="E1220" s="4">
        <v>10</v>
      </c>
      <c r="F1220" s="4">
        <v>450</v>
      </c>
      <c r="G1220" s="4" t="s">
        <v>105</v>
      </c>
      <c r="H1220" s="4" t="str">
        <f>TEXT(B1220, "MMMM YYYY")</f>
        <v>May 2025</v>
      </c>
      <c r="I1220" s="4">
        <f>D1220*E1220</f>
        <v>450</v>
      </c>
      <c r="J1220" s="4">
        <f>E1220*30</f>
        <v>300</v>
      </c>
      <c r="K1220" s="4" t="b">
        <f>IF(F1220=I1220,TRUE)</f>
        <v>1</v>
      </c>
    </row>
    <row r="1221" spans="1:12" ht="22.5" customHeight="1">
      <c r="A1221" s="2">
        <v>45802.56565694444</v>
      </c>
      <c r="B1221" s="3">
        <v>45802</v>
      </c>
      <c r="C1221" s="4" t="s">
        <v>509</v>
      </c>
      <c r="D1221" s="4">
        <v>45</v>
      </c>
      <c r="E1221" s="4">
        <v>40</v>
      </c>
      <c r="F1221" s="4">
        <v>1800</v>
      </c>
      <c r="G1221" s="4" t="s">
        <v>105</v>
      </c>
      <c r="H1221" s="4" t="str">
        <f>TEXT(B1221, "MMMM YYYY")</f>
        <v>May 2025</v>
      </c>
      <c r="I1221" s="4">
        <f>D1221*E1221</f>
        <v>1800</v>
      </c>
      <c r="J1221" s="4">
        <f>E1221*30</f>
        <v>1200</v>
      </c>
      <c r="K1221" s="4" t="b">
        <f>IF(F1221=I1221,TRUE)</f>
        <v>1</v>
      </c>
    </row>
    <row r="1222" spans="1:12" ht="22.5" customHeight="1">
      <c r="A1222" s="2">
        <v>45803.100048553242</v>
      </c>
      <c r="B1222" s="3">
        <v>45802</v>
      </c>
      <c r="C1222" s="4" t="s">
        <v>526</v>
      </c>
      <c r="D1222" s="4">
        <v>53</v>
      </c>
      <c r="E1222" s="4">
        <v>7</v>
      </c>
      <c r="F1222" s="4">
        <v>371</v>
      </c>
      <c r="G1222" s="4" t="s">
        <v>105</v>
      </c>
      <c r="H1222" s="4" t="str">
        <f>TEXT(B1222, "MMMM YYYY")</f>
        <v>May 2025</v>
      </c>
      <c r="I1222" s="4">
        <f>D1222*E1222</f>
        <v>371</v>
      </c>
      <c r="J1222" s="4">
        <f>E1222*30</f>
        <v>210</v>
      </c>
      <c r="K1222" s="4" t="b">
        <f>IF(F1222=I1222,TRUE)</f>
        <v>1</v>
      </c>
    </row>
    <row r="1223" spans="1:12" ht="22.5" customHeight="1">
      <c r="A1223" s="2">
        <v>45802.568066574073</v>
      </c>
      <c r="B1223" s="3">
        <v>45802</v>
      </c>
      <c r="C1223" s="4" t="s">
        <v>551</v>
      </c>
      <c r="D1223" s="4">
        <v>50</v>
      </c>
      <c r="E1223" s="4">
        <v>11</v>
      </c>
      <c r="F1223" s="4">
        <v>550</v>
      </c>
      <c r="G1223" s="4" t="s">
        <v>105</v>
      </c>
      <c r="H1223" s="4" t="str">
        <f>TEXT(B1223, "MMMM YYYY")</f>
        <v>May 2025</v>
      </c>
      <c r="I1223" s="4">
        <f>D1223*E1223</f>
        <v>550</v>
      </c>
      <c r="J1223" s="4">
        <f>E1223*30</f>
        <v>330</v>
      </c>
      <c r="K1223" s="4" t="b">
        <f>IF(F1223=I1223,TRUE)</f>
        <v>1</v>
      </c>
      <c r="L1223" s="4">
        <v>11019</v>
      </c>
    </row>
    <row r="1224" spans="1:12" ht="22.5" customHeight="1">
      <c r="A1224" s="2">
        <v>45802.567413217592</v>
      </c>
      <c r="B1224" s="3">
        <v>45802</v>
      </c>
      <c r="C1224" s="4" t="s">
        <v>511</v>
      </c>
      <c r="D1224" s="4">
        <v>60</v>
      </c>
      <c r="E1224" s="4">
        <v>10</v>
      </c>
      <c r="F1224" s="4">
        <v>600</v>
      </c>
      <c r="G1224" s="4" t="s">
        <v>105</v>
      </c>
      <c r="H1224" s="4" t="str">
        <f>TEXT(B1224, "MMMM YYYY")</f>
        <v>May 2025</v>
      </c>
      <c r="I1224" s="4">
        <f>D1224*E1224</f>
        <v>600</v>
      </c>
      <c r="J1224" s="4">
        <f>E1224*30</f>
        <v>300</v>
      </c>
      <c r="K1224" s="4" t="b">
        <f>IF(F1224=I1224,TRUE)</f>
        <v>1</v>
      </c>
    </row>
    <row r="1225" spans="1:12" ht="22.5" customHeight="1">
      <c r="A1225" s="2">
        <v>45802.566454201384</v>
      </c>
      <c r="B1225" s="3">
        <v>45802</v>
      </c>
      <c r="C1225" s="4" t="s">
        <v>751</v>
      </c>
      <c r="D1225" s="4">
        <v>45</v>
      </c>
      <c r="E1225" s="4">
        <v>2</v>
      </c>
      <c r="F1225" s="4">
        <v>90</v>
      </c>
      <c r="G1225" s="4" t="s">
        <v>105</v>
      </c>
      <c r="H1225" s="4" t="str">
        <f>TEXT(B1225, "MMMM YYYY")</f>
        <v>May 2025</v>
      </c>
      <c r="I1225" s="4">
        <f>D1225*E1225</f>
        <v>90</v>
      </c>
      <c r="J1225" s="4">
        <f>E1225*30</f>
        <v>60</v>
      </c>
      <c r="K1225" s="4" t="b">
        <f>IF(F1225=I1225,TRUE)</f>
        <v>1</v>
      </c>
    </row>
    <row r="1226" spans="1:12" ht="22.5" customHeight="1">
      <c r="A1226" s="2">
        <v>45802.566097303235</v>
      </c>
      <c r="B1226" s="3">
        <v>45802</v>
      </c>
      <c r="C1226" s="4" t="s">
        <v>502</v>
      </c>
      <c r="D1226" s="4">
        <v>65</v>
      </c>
      <c r="E1226" s="4">
        <v>8</v>
      </c>
      <c r="F1226" s="4">
        <v>520</v>
      </c>
      <c r="G1226" s="4" t="s">
        <v>105</v>
      </c>
      <c r="H1226" s="4" t="str">
        <f>TEXT(B1226, "MMMM YYYY")</f>
        <v>May 2025</v>
      </c>
      <c r="I1226" s="4">
        <f>D1226*E1226</f>
        <v>520</v>
      </c>
      <c r="J1226" s="4">
        <f>E1226*30</f>
        <v>240</v>
      </c>
      <c r="K1226" s="4" t="b">
        <f>IF(F1226=I1226,TRUE)</f>
        <v>1</v>
      </c>
    </row>
    <row r="1227" spans="1:12" ht="22.5" customHeight="1">
      <c r="A1227" s="2">
        <v>45801.934178437499</v>
      </c>
      <c r="B1227" s="3">
        <v>45801</v>
      </c>
      <c r="C1227" s="4" t="s">
        <v>752</v>
      </c>
      <c r="D1227" s="4">
        <v>45</v>
      </c>
      <c r="E1227" s="4">
        <v>20</v>
      </c>
      <c r="F1227" s="4">
        <v>900</v>
      </c>
      <c r="G1227" s="4" t="s">
        <v>105</v>
      </c>
      <c r="H1227" s="4" t="str">
        <f>TEXT(B1227, "MMMM YYYY")</f>
        <v>May 2025</v>
      </c>
      <c r="I1227" s="4">
        <f>D1227*E1227</f>
        <v>900</v>
      </c>
      <c r="J1227" s="4">
        <f>E1227*30</f>
        <v>600</v>
      </c>
      <c r="K1227" s="4" t="b">
        <f>IF(F1227=I1227,TRUE)</f>
        <v>1</v>
      </c>
    </row>
    <row r="1228" spans="1:12" ht="22.5" customHeight="1">
      <c r="A1228" s="2">
        <v>45801.242563877313</v>
      </c>
      <c r="B1228" s="3">
        <v>45801</v>
      </c>
      <c r="C1228" s="4" t="s">
        <v>521</v>
      </c>
      <c r="D1228" s="4">
        <v>53</v>
      </c>
      <c r="E1228" s="4">
        <v>5</v>
      </c>
      <c r="F1228" s="4">
        <v>265</v>
      </c>
      <c r="G1228" s="4" t="s">
        <v>105</v>
      </c>
      <c r="H1228" s="4" t="str">
        <f>TEXT(B1228, "MMMM YYYY")</f>
        <v>May 2025</v>
      </c>
      <c r="I1228" s="4">
        <f>D1228*E1228</f>
        <v>265</v>
      </c>
      <c r="J1228" s="4">
        <f>E1228*30</f>
        <v>150</v>
      </c>
      <c r="K1228" s="4" t="b">
        <f>IF(F1228=I1228,TRUE)</f>
        <v>1</v>
      </c>
    </row>
    <row r="1229" spans="1:12" ht="22.5" customHeight="1">
      <c r="A1229" s="2">
        <v>45801.241781631943</v>
      </c>
      <c r="B1229" s="3">
        <v>45801</v>
      </c>
      <c r="C1229" s="4" t="s">
        <v>649</v>
      </c>
      <c r="D1229" s="4">
        <v>50</v>
      </c>
      <c r="E1229" s="4">
        <v>5</v>
      </c>
      <c r="F1229" s="4">
        <v>250</v>
      </c>
      <c r="G1229" s="4" t="s">
        <v>105</v>
      </c>
      <c r="H1229" s="4" t="str">
        <f>TEXT(B1229, "MMMM YYYY")</f>
        <v>May 2025</v>
      </c>
      <c r="I1229" s="4">
        <f>D1229*E1229</f>
        <v>250</v>
      </c>
      <c r="J1229" s="4">
        <f>E1229*30</f>
        <v>150</v>
      </c>
      <c r="K1229" s="4" t="b">
        <f>IF(F1229=I1229,TRUE)</f>
        <v>1</v>
      </c>
    </row>
    <row r="1230" spans="1:12" ht="22.5" customHeight="1">
      <c r="A1230" s="2">
        <v>45801.246942951388</v>
      </c>
      <c r="B1230" s="3">
        <v>45801</v>
      </c>
      <c r="C1230" s="4" t="s">
        <v>594</v>
      </c>
      <c r="D1230" s="4">
        <v>50</v>
      </c>
      <c r="E1230" s="4">
        <v>3</v>
      </c>
      <c r="F1230" s="4">
        <v>150</v>
      </c>
      <c r="G1230" s="4" t="s">
        <v>105</v>
      </c>
      <c r="H1230" s="4" t="str">
        <f>TEXT(B1230, "MMMM YYYY")</f>
        <v>May 2025</v>
      </c>
      <c r="I1230" s="4">
        <f>D1230*E1230</f>
        <v>150</v>
      </c>
      <c r="J1230" s="4">
        <f>E1230*30</f>
        <v>90</v>
      </c>
      <c r="K1230" s="4" t="b">
        <f>IF(F1230=I1230,TRUE)</f>
        <v>1</v>
      </c>
    </row>
    <row r="1231" spans="1:12" ht="22.5" customHeight="1">
      <c r="A1231" s="2">
        <v>45801.24125608796</v>
      </c>
      <c r="B1231" s="3">
        <v>45800</v>
      </c>
      <c r="C1231" s="4" t="s">
        <v>753</v>
      </c>
      <c r="D1231" s="4">
        <v>45</v>
      </c>
      <c r="E1231" s="4">
        <v>5</v>
      </c>
      <c r="F1231" s="4">
        <v>225</v>
      </c>
      <c r="G1231" s="4" t="s">
        <v>105</v>
      </c>
      <c r="H1231" s="4" t="str">
        <f>TEXT(B1231, "MMMM YYYY")</f>
        <v>May 2025</v>
      </c>
      <c r="I1231" s="4">
        <f>D1231*E1231</f>
        <v>225</v>
      </c>
      <c r="J1231" s="4">
        <f>E1231*30</f>
        <v>150</v>
      </c>
      <c r="K1231" s="4" t="b">
        <f>IF(F1231=I1231,TRUE)</f>
        <v>1</v>
      </c>
    </row>
    <row r="1232" spans="1:12" ht="22.5" customHeight="1">
      <c r="A1232" s="2">
        <v>45799.868975081015</v>
      </c>
      <c r="B1232" s="3">
        <v>45799</v>
      </c>
      <c r="C1232" s="4" t="s">
        <v>732</v>
      </c>
      <c r="D1232" s="4">
        <v>45</v>
      </c>
      <c r="E1232" s="4">
        <v>10</v>
      </c>
      <c r="F1232" s="4">
        <v>450</v>
      </c>
      <c r="G1232" s="4" t="s">
        <v>105</v>
      </c>
      <c r="H1232" s="4" t="str">
        <f>TEXT(B1232, "MMMM YYYY")</f>
        <v>May 2025</v>
      </c>
      <c r="I1232" s="4">
        <f>D1232*E1232</f>
        <v>450</v>
      </c>
      <c r="J1232" s="4">
        <f>E1232*30</f>
        <v>300</v>
      </c>
      <c r="K1232" s="4" t="b">
        <f>IF(F1232=I1232,TRUE)</f>
        <v>1</v>
      </c>
    </row>
    <row r="1233" spans="1:11" ht="22.5" customHeight="1">
      <c r="A1233" s="2">
        <v>45799.868507199077</v>
      </c>
      <c r="B1233" s="3">
        <v>45799</v>
      </c>
      <c r="C1233" s="4" t="s">
        <v>754</v>
      </c>
      <c r="D1233" s="4">
        <v>50</v>
      </c>
      <c r="E1233" s="4">
        <v>3</v>
      </c>
      <c r="F1233" s="4">
        <v>150</v>
      </c>
      <c r="G1233" s="4" t="s">
        <v>105</v>
      </c>
      <c r="H1233" s="4" t="str">
        <f>TEXT(B1233, "MMMM YYYY")</f>
        <v>May 2025</v>
      </c>
      <c r="I1233" s="4">
        <f>D1233*E1233</f>
        <v>150</v>
      </c>
      <c r="J1233" s="4">
        <f>E1233*30</f>
        <v>90</v>
      </c>
      <c r="K1233" s="4" t="b">
        <f>IF(F1233=I1233,TRUE)</f>
        <v>1</v>
      </c>
    </row>
    <row r="1234" spans="1:11" ht="22.5" customHeight="1">
      <c r="A1234" s="2">
        <v>45799.868209641209</v>
      </c>
      <c r="B1234" s="3">
        <v>45799</v>
      </c>
      <c r="C1234" s="4" t="s">
        <v>732</v>
      </c>
      <c r="D1234" s="4">
        <v>55</v>
      </c>
      <c r="E1234" s="4">
        <v>2</v>
      </c>
      <c r="F1234" s="4">
        <v>110</v>
      </c>
      <c r="G1234" s="4" t="s">
        <v>105</v>
      </c>
      <c r="H1234" s="4" t="str">
        <f>TEXT(B1234, "MMMM YYYY")</f>
        <v>May 2025</v>
      </c>
      <c r="I1234" s="4">
        <f>D1234*E1234</f>
        <v>110</v>
      </c>
      <c r="J1234" s="4">
        <f>E1234*30</f>
        <v>60</v>
      </c>
      <c r="K1234" s="4" t="b">
        <f>IF(F1234=I1234,TRUE)</f>
        <v>1</v>
      </c>
    </row>
    <row r="1235" spans="1:11" ht="22.5" customHeight="1">
      <c r="A1235" s="2">
        <v>45799.828103564811</v>
      </c>
      <c r="B1235" s="3">
        <v>45799</v>
      </c>
      <c r="C1235" s="4" t="s">
        <v>657</v>
      </c>
      <c r="D1235" s="4">
        <v>50</v>
      </c>
      <c r="E1235" s="4">
        <v>3</v>
      </c>
      <c r="F1235" s="4">
        <v>150</v>
      </c>
      <c r="G1235" s="4" t="s">
        <v>105</v>
      </c>
      <c r="H1235" s="4" t="str">
        <f>TEXT(B1235, "MMMM YYYY")</f>
        <v>May 2025</v>
      </c>
      <c r="I1235" s="4">
        <f>D1235*E1235</f>
        <v>150</v>
      </c>
      <c r="J1235" s="4">
        <f>E1235*30</f>
        <v>90</v>
      </c>
      <c r="K1235" s="4" t="b">
        <f>IF(F1235=I1235,TRUE)</f>
        <v>1</v>
      </c>
    </row>
    <row r="1236" spans="1:11" ht="22.5" customHeight="1">
      <c r="A1236" s="2">
        <v>45799.827623043981</v>
      </c>
      <c r="B1236" s="3">
        <v>45799</v>
      </c>
      <c r="C1236" s="4" t="s">
        <v>657</v>
      </c>
      <c r="D1236" s="4">
        <v>50</v>
      </c>
      <c r="E1236" s="4">
        <v>3</v>
      </c>
      <c r="F1236" s="4">
        <v>150</v>
      </c>
      <c r="G1236" s="4" t="s">
        <v>105</v>
      </c>
      <c r="H1236" s="4" t="str">
        <f>TEXT(B1236, "MMMM YYYY")</f>
        <v>May 2025</v>
      </c>
      <c r="I1236" s="4">
        <f>D1236*E1236</f>
        <v>150</v>
      </c>
      <c r="J1236" s="4">
        <f>E1236*30</f>
        <v>90</v>
      </c>
      <c r="K1236" s="4" t="b">
        <f>IF(F1236=I1236,TRUE)</f>
        <v>1</v>
      </c>
    </row>
    <row r="1237" spans="1:11" ht="22.5" customHeight="1">
      <c r="A1237" s="2">
        <v>45798.389237303243</v>
      </c>
      <c r="B1237" s="3">
        <v>45798</v>
      </c>
      <c r="C1237" s="4" t="s">
        <v>648</v>
      </c>
      <c r="D1237" s="4">
        <v>55</v>
      </c>
      <c r="E1237" s="4">
        <v>2</v>
      </c>
      <c r="F1237" s="4">
        <v>110</v>
      </c>
      <c r="G1237" s="4" t="s">
        <v>105</v>
      </c>
      <c r="H1237" s="4" t="str">
        <f>TEXT(B1237, "MMMM YYYY")</f>
        <v>May 2025</v>
      </c>
      <c r="I1237" s="4">
        <f>D1237*E1237</f>
        <v>110</v>
      </c>
      <c r="J1237" s="4">
        <f>E1237*30</f>
        <v>60</v>
      </c>
      <c r="K1237" s="4" t="b">
        <f>IF(F1237=I1237,TRUE)</f>
        <v>1</v>
      </c>
    </row>
    <row r="1238" spans="1:11" ht="22.5" customHeight="1">
      <c r="A1238" s="2">
        <v>45797.784202395836</v>
      </c>
      <c r="B1238" s="3">
        <v>45797</v>
      </c>
      <c r="C1238" s="4" t="s">
        <v>511</v>
      </c>
      <c r="D1238" s="4">
        <v>65</v>
      </c>
      <c r="E1238" s="4">
        <v>3</v>
      </c>
      <c r="F1238" s="4">
        <v>195</v>
      </c>
      <c r="G1238" s="4" t="s">
        <v>105</v>
      </c>
      <c r="H1238" s="4" t="str">
        <f>TEXT(B1238, "MMMM YYYY")</f>
        <v>May 2025</v>
      </c>
      <c r="I1238" s="4">
        <f>D1238*E1238</f>
        <v>195</v>
      </c>
      <c r="J1238" s="4">
        <f>E1238*30</f>
        <v>90</v>
      </c>
      <c r="K1238" s="4" t="b">
        <f>IF(F1238=I1238,TRUE)</f>
        <v>1</v>
      </c>
    </row>
    <row r="1239" spans="1:11" ht="22.5" customHeight="1">
      <c r="A1239" s="2">
        <v>45797.783830891203</v>
      </c>
      <c r="B1239" s="3">
        <v>45797</v>
      </c>
      <c r="C1239" s="4" t="s">
        <v>511</v>
      </c>
      <c r="D1239" s="4">
        <v>55</v>
      </c>
      <c r="E1239" s="4">
        <v>3</v>
      </c>
      <c r="F1239" s="4">
        <v>165</v>
      </c>
      <c r="G1239" s="4" t="s">
        <v>105</v>
      </c>
      <c r="H1239" s="4" t="str">
        <f>TEXT(B1239, "MMMM YYYY")</f>
        <v>May 2025</v>
      </c>
      <c r="I1239" s="4">
        <f>D1239*E1239</f>
        <v>165</v>
      </c>
      <c r="J1239" s="4">
        <f>E1239*30</f>
        <v>90</v>
      </c>
      <c r="K1239" s="4" t="b">
        <f>IF(F1239=I1239,TRUE)</f>
        <v>1</v>
      </c>
    </row>
    <row r="1240" spans="1:11" ht="22.5" customHeight="1">
      <c r="A1240" s="2">
        <v>45797.783529583336</v>
      </c>
      <c r="B1240" s="3">
        <v>45797</v>
      </c>
      <c r="C1240" s="4" t="s">
        <v>511</v>
      </c>
      <c r="D1240" s="4">
        <v>60</v>
      </c>
      <c r="E1240" s="4">
        <v>4</v>
      </c>
      <c r="F1240" s="4">
        <v>240</v>
      </c>
      <c r="G1240" s="4" t="s">
        <v>105</v>
      </c>
      <c r="H1240" s="4" t="str">
        <f>TEXT(B1240, "MMMM YYYY")</f>
        <v>May 2025</v>
      </c>
      <c r="I1240" s="4">
        <f>D1240*E1240</f>
        <v>240</v>
      </c>
      <c r="J1240" s="4">
        <f>E1240*30</f>
        <v>120</v>
      </c>
      <c r="K1240" s="4" t="b">
        <f>IF(F1240=I1240,TRUE)</f>
        <v>1</v>
      </c>
    </row>
    <row r="1241" spans="1:11" ht="22.5" customHeight="1">
      <c r="A1241" s="2">
        <v>45797.782894942131</v>
      </c>
      <c r="B1241" s="3">
        <v>45797</v>
      </c>
      <c r="C1241" s="4" t="s">
        <v>551</v>
      </c>
      <c r="D1241" s="4">
        <v>45</v>
      </c>
      <c r="E1241" s="4">
        <v>2</v>
      </c>
      <c r="F1241" s="4">
        <v>90</v>
      </c>
      <c r="G1241" s="4" t="s">
        <v>105</v>
      </c>
      <c r="H1241" s="4" t="str">
        <f>TEXT(B1241, "MMMM YYYY")</f>
        <v>May 2025</v>
      </c>
      <c r="I1241" s="4">
        <f>D1241*E1241</f>
        <v>90</v>
      </c>
      <c r="J1241" s="4">
        <f>E1241*30</f>
        <v>60</v>
      </c>
      <c r="K1241" s="4" t="b">
        <f>IF(F1241=I1241,TRUE)</f>
        <v>1</v>
      </c>
    </row>
    <row r="1242" spans="1:11" ht="22.5" customHeight="1">
      <c r="A1242" s="2">
        <v>45797.782018101847</v>
      </c>
      <c r="B1242" s="3">
        <v>45797</v>
      </c>
      <c r="C1242" s="4" t="s">
        <v>551</v>
      </c>
      <c r="D1242" s="4">
        <v>53</v>
      </c>
      <c r="E1242" s="4">
        <v>5</v>
      </c>
      <c r="F1242" s="4">
        <v>265</v>
      </c>
      <c r="G1242" s="4" t="s">
        <v>105</v>
      </c>
      <c r="H1242" s="4" t="str">
        <f>TEXT(B1242, "MMMM YYYY")</f>
        <v>May 2025</v>
      </c>
      <c r="I1242" s="4">
        <f>D1242*E1242</f>
        <v>265</v>
      </c>
      <c r="J1242" s="4">
        <f>E1242*30</f>
        <v>150</v>
      </c>
      <c r="K1242" s="4" t="b">
        <f>IF(F1242=I1242,TRUE)</f>
        <v>1</v>
      </c>
    </row>
    <row r="1243" spans="1:11" ht="22.5" customHeight="1">
      <c r="A1243" s="2">
        <v>45797.781590937499</v>
      </c>
      <c r="B1243" s="3">
        <v>45797</v>
      </c>
      <c r="C1243" s="4" t="s">
        <v>510</v>
      </c>
      <c r="D1243" s="4">
        <v>50</v>
      </c>
      <c r="E1243" s="4">
        <v>5</v>
      </c>
      <c r="F1243" s="4">
        <v>250</v>
      </c>
      <c r="G1243" s="4" t="s">
        <v>105</v>
      </c>
      <c r="H1243" s="4" t="str">
        <f>TEXT(B1243, "MMMM YYYY")</f>
        <v>May 2025</v>
      </c>
      <c r="I1243" s="4">
        <f>D1243*E1243</f>
        <v>250</v>
      </c>
      <c r="J1243" s="4">
        <f>E1243*30</f>
        <v>150</v>
      </c>
      <c r="K1243" s="4" t="b">
        <f>IF(F1243=I1243,TRUE)</f>
        <v>1</v>
      </c>
    </row>
    <row r="1244" spans="1:11" ht="22.5" customHeight="1">
      <c r="A1244" s="2">
        <v>45796.099239016199</v>
      </c>
      <c r="B1244" s="3">
        <v>45795</v>
      </c>
      <c r="C1244" s="4" t="s">
        <v>509</v>
      </c>
      <c r="D1244" s="4">
        <v>45</v>
      </c>
      <c r="E1244" s="4">
        <v>35</v>
      </c>
      <c r="F1244" s="4">
        <v>1575</v>
      </c>
      <c r="G1244" s="4" t="s">
        <v>105</v>
      </c>
      <c r="H1244" s="4" t="str">
        <f>TEXT(B1244, "MMMM YYYY")</f>
        <v>May 2025</v>
      </c>
      <c r="I1244" s="4">
        <f>D1244*E1244</f>
        <v>1575</v>
      </c>
      <c r="J1244" s="4">
        <f>E1244*30</f>
        <v>1050</v>
      </c>
      <c r="K1244" s="4" t="b">
        <f>IF(F1244=I1244,TRUE)</f>
        <v>1</v>
      </c>
    </row>
    <row r="1245" spans="1:11" ht="22.5" customHeight="1">
      <c r="A1245" s="2">
        <v>45796.100275682868</v>
      </c>
      <c r="B1245" s="3">
        <v>45795</v>
      </c>
      <c r="C1245" s="4" t="s">
        <v>521</v>
      </c>
      <c r="D1245" s="4">
        <v>53</v>
      </c>
      <c r="E1245" s="4">
        <v>3</v>
      </c>
      <c r="F1245" s="4">
        <v>159</v>
      </c>
      <c r="G1245" s="4" t="s">
        <v>105</v>
      </c>
      <c r="H1245" s="4" t="str">
        <f>TEXT(B1245, "MMMM YYYY")</f>
        <v>May 2025</v>
      </c>
      <c r="I1245" s="4">
        <f>D1245*E1245</f>
        <v>159</v>
      </c>
      <c r="J1245" s="4">
        <f>E1245*30</f>
        <v>90</v>
      </c>
      <c r="K1245" s="4" t="b">
        <f>IF(F1245=I1245,TRUE)</f>
        <v>1</v>
      </c>
    </row>
    <row r="1246" spans="1:11" ht="22.5" customHeight="1">
      <c r="A1246" s="2">
        <v>45796.099952210643</v>
      </c>
      <c r="B1246" s="3">
        <v>45795</v>
      </c>
      <c r="C1246" s="4" t="s">
        <v>521</v>
      </c>
      <c r="D1246" s="4">
        <v>50</v>
      </c>
      <c r="E1246" s="4">
        <v>7</v>
      </c>
      <c r="F1246" s="4">
        <v>350</v>
      </c>
      <c r="G1246" s="4" t="s">
        <v>105</v>
      </c>
      <c r="H1246" s="4" t="str">
        <f>TEXT(B1246, "MMMM YYYY")</f>
        <v>May 2025</v>
      </c>
      <c r="I1246" s="4">
        <f>D1246*E1246</f>
        <v>350</v>
      </c>
      <c r="J1246" s="4">
        <f>E1246*30</f>
        <v>210</v>
      </c>
      <c r="K1246" s="4" t="b">
        <f>IF(F1246=I1246,TRUE)</f>
        <v>1</v>
      </c>
    </row>
    <row r="1247" spans="1:11" ht="22.5" customHeight="1">
      <c r="A1247" s="2">
        <v>45796.099621724541</v>
      </c>
      <c r="B1247" s="3">
        <v>45795</v>
      </c>
      <c r="C1247" s="4" t="s">
        <v>622</v>
      </c>
      <c r="D1247" s="4">
        <v>60</v>
      </c>
      <c r="E1247" s="4">
        <v>10</v>
      </c>
      <c r="F1247" s="4">
        <v>600</v>
      </c>
      <c r="G1247" s="4" t="s">
        <v>105</v>
      </c>
      <c r="H1247" s="4" t="str">
        <f>TEXT(B1247, "MMMM YYYY")</f>
        <v>May 2025</v>
      </c>
      <c r="I1247" s="4">
        <f>D1247*E1247</f>
        <v>600</v>
      </c>
      <c r="J1247" s="4">
        <f>E1247*30</f>
        <v>300</v>
      </c>
      <c r="K1247" s="4" t="b">
        <f>IF(F1247=I1247,TRUE)</f>
        <v>1</v>
      </c>
    </row>
    <row r="1248" spans="1:11" ht="22.5" customHeight="1">
      <c r="A1248" s="2">
        <v>45796.095444641207</v>
      </c>
      <c r="B1248" s="3">
        <v>45795</v>
      </c>
      <c r="C1248" s="4" t="s">
        <v>699</v>
      </c>
      <c r="D1248" s="4">
        <v>53</v>
      </c>
      <c r="E1248" s="4">
        <v>5</v>
      </c>
      <c r="F1248" s="4">
        <v>265</v>
      </c>
      <c r="G1248" s="4" t="s">
        <v>105</v>
      </c>
      <c r="H1248" s="4" t="str">
        <f>TEXT(B1248, "MMMM YYYY")</f>
        <v>May 2025</v>
      </c>
      <c r="I1248" s="4">
        <f>D1248*E1248</f>
        <v>265</v>
      </c>
      <c r="J1248" s="4">
        <f>E1248*30</f>
        <v>150</v>
      </c>
      <c r="K1248" s="4" t="b">
        <f>IF(F1248=I1248,TRUE)</f>
        <v>1</v>
      </c>
    </row>
    <row r="1249" spans="1:12" ht="22.5" customHeight="1">
      <c r="A1249" s="2">
        <v>45796.092000648146</v>
      </c>
      <c r="B1249" s="3">
        <v>45795</v>
      </c>
      <c r="C1249" s="4" t="s">
        <v>68</v>
      </c>
      <c r="D1249" s="4">
        <v>55</v>
      </c>
      <c r="E1249" s="4">
        <v>1</v>
      </c>
      <c r="F1249" s="4">
        <v>55</v>
      </c>
      <c r="G1249" s="4" t="s">
        <v>105</v>
      </c>
      <c r="H1249" s="4" t="str">
        <f>TEXT(B1249, "MMMM YYYY")</f>
        <v>May 2025</v>
      </c>
      <c r="I1249" s="4">
        <f>D1249*E1249</f>
        <v>55</v>
      </c>
      <c r="J1249" s="4">
        <f>E1249*30</f>
        <v>30</v>
      </c>
      <c r="K1249" s="4" t="b">
        <f>IF(F1249=I1249,TRUE)</f>
        <v>1</v>
      </c>
    </row>
    <row r="1250" spans="1:12" ht="22.5" customHeight="1">
      <c r="A1250" s="2">
        <v>45796.090462511573</v>
      </c>
      <c r="B1250" s="3">
        <v>45795</v>
      </c>
      <c r="C1250" s="4" t="s">
        <v>502</v>
      </c>
      <c r="D1250" s="4">
        <v>65</v>
      </c>
      <c r="E1250" s="4">
        <v>2</v>
      </c>
      <c r="F1250" s="4">
        <v>130</v>
      </c>
      <c r="G1250" s="4" t="s">
        <v>105</v>
      </c>
      <c r="H1250" s="4" t="str">
        <f>TEXT(B1250, "MMMM YYYY")</f>
        <v>May 2025</v>
      </c>
      <c r="I1250" s="4">
        <f>D1250*E1250</f>
        <v>130</v>
      </c>
      <c r="J1250" s="4">
        <f>E1250*30</f>
        <v>60</v>
      </c>
      <c r="K1250" s="4" t="b">
        <f>IF(F1250=I1250,TRUE)</f>
        <v>1</v>
      </c>
    </row>
    <row r="1251" spans="1:12" ht="22.5" customHeight="1">
      <c r="A1251" s="2">
        <v>45795.639951608799</v>
      </c>
      <c r="B1251" s="3">
        <v>45794</v>
      </c>
      <c r="C1251" s="4" t="s">
        <v>89</v>
      </c>
      <c r="D1251" s="4">
        <v>60</v>
      </c>
      <c r="E1251" s="4">
        <v>1</v>
      </c>
      <c r="F1251" s="4">
        <v>60</v>
      </c>
      <c r="G1251" s="4" t="s">
        <v>105</v>
      </c>
      <c r="H1251" s="4" t="str">
        <f>TEXT(B1251, "MMMM YYYY")</f>
        <v>May 2025</v>
      </c>
      <c r="I1251" s="4">
        <f>D1251*E1251</f>
        <v>60</v>
      </c>
      <c r="J1251" s="4">
        <f>E1251*30</f>
        <v>30</v>
      </c>
      <c r="K1251" s="4" t="b">
        <f>IF(F1251=I1251,TRUE)</f>
        <v>1</v>
      </c>
    </row>
    <row r="1252" spans="1:12" ht="22.5" customHeight="1">
      <c r="A1252" s="2">
        <v>45794.809328101852</v>
      </c>
      <c r="B1252" s="3">
        <v>45794</v>
      </c>
      <c r="C1252" s="4" t="s">
        <v>657</v>
      </c>
      <c r="D1252" s="4">
        <v>50</v>
      </c>
      <c r="E1252" s="4">
        <v>3</v>
      </c>
      <c r="F1252" s="4">
        <v>150</v>
      </c>
      <c r="G1252" s="4" t="s">
        <v>105</v>
      </c>
      <c r="H1252" s="4" t="str">
        <f>TEXT(B1252, "MMMM YYYY")</f>
        <v>May 2025</v>
      </c>
      <c r="I1252" s="4">
        <f>D1252*E1252</f>
        <v>150</v>
      </c>
      <c r="J1252" s="4">
        <f>E1252*30</f>
        <v>90</v>
      </c>
      <c r="K1252" s="4" t="b">
        <f>IF(F1252=I1252,TRUE)</f>
        <v>1</v>
      </c>
    </row>
    <row r="1253" spans="1:12" ht="22.5" customHeight="1">
      <c r="A1253" s="2">
        <v>45793.56925458333</v>
      </c>
      <c r="B1253" s="3">
        <v>45793</v>
      </c>
      <c r="C1253" s="4" t="s">
        <v>109</v>
      </c>
      <c r="D1253" s="4">
        <v>65</v>
      </c>
      <c r="E1253" s="4">
        <v>5</v>
      </c>
      <c r="F1253" s="4">
        <v>325</v>
      </c>
      <c r="G1253" s="4" t="s">
        <v>105</v>
      </c>
      <c r="H1253" s="4" t="str">
        <f>TEXT(B1253, "MMMM YYYY")</f>
        <v>May 2025</v>
      </c>
      <c r="I1253" s="4">
        <f>D1253*E1253</f>
        <v>325</v>
      </c>
      <c r="J1253" s="4">
        <f>E1253*30</f>
        <v>150</v>
      </c>
      <c r="K1253" s="4" t="b">
        <f>IF(F1253=I1253,TRUE)</f>
        <v>1</v>
      </c>
      <c r="L1253" s="4">
        <v>1320</v>
      </c>
    </row>
    <row r="1254" spans="1:12" ht="22.5" customHeight="1">
      <c r="A1254" s="2">
        <v>45793.568300625004</v>
      </c>
      <c r="B1254" s="3">
        <v>45793</v>
      </c>
      <c r="C1254" s="4" t="s">
        <v>696</v>
      </c>
      <c r="D1254" s="4">
        <v>55</v>
      </c>
      <c r="E1254" s="4">
        <v>5</v>
      </c>
      <c r="F1254" s="4">
        <v>275</v>
      </c>
      <c r="G1254" s="4" t="s">
        <v>105</v>
      </c>
      <c r="H1254" s="4" t="str">
        <f>TEXT(B1254, "MMMM YYYY")</f>
        <v>May 2025</v>
      </c>
      <c r="I1254" s="4">
        <f>D1254*E1254</f>
        <v>275</v>
      </c>
      <c r="J1254" s="4">
        <f>E1254*30</f>
        <v>150</v>
      </c>
      <c r="K1254" s="4" t="b">
        <f>IF(F1254=I1254,TRUE)</f>
        <v>1</v>
      </c>
    </row>
    <row r="1255" spans="1:12" ht="22.5" customHeight="1">
      <c r="A1255" s="2">
        <v>45793.56767488426</v>
      </c>
      <c r="B1255" s="3">
        <v>45793</v>
      </c>
      <c r="C1255" s="4" t="s">
        <v>734</v>
      </c>
      <c r="D1255" s="4">
        <v>50</v>
      </c>
      <c r="E1255" s="4">
        <v>5</v>
      </c>
      <c r="F1255" s="4">
        <v>250</v>
      </c>
      <c r="G1255" s="4" t="s">
        <v>105</v>
      </c>
      <c r="H1255" s="4" t="str">
        <f>TEXT(B1255, "MMMM YYYY")</f>
        <v>May 2025</v>
      </c>
      <c r="I1255" s="4">
        <f>D1255*E1255</f>
        <v>250</v>
      </c>
      <c r="J1255" s="4">
        <f>E1255*30</f>
        <v>150</v>
      </c>
      <c r="K1255" s="4" t="b">
        <f>IF(F1255=I1255,TRUE)</f>
        <v>1</v>
      </c>
    </row>
    <row r="1256" spans="1:12" ht="22.5" customHeight="1">
      <c r="A1256" s="2">
        <v>45792.768698807871</v>
      </c>
      <c r="B1256" s="3">
        <v>45792</v>
      </c>
      <c r="C1256" s="4" t="s">
        <v>755</v>
      </c>
      <c r="D1256" s="4">
        <v>40</v>
      </c>
      <c r="E1256" s="4">
        <v>2</v>
      </c>
      <c r="F1256" s="4">
        <v>80</v>
      </c>
      <c r="G1256" s="4" t="s">
        <v>105</v>
      </c>
      <c r="H1256" s="4" t="str">
        <f>TEXT(B1256, "MMMM YYYY")</f>
        <v>May 2025</v>
      </c>
      <c r="I1256" s="4">
        <f>D1256*E1256</f>
        <v>80</v>
      </c>
      <c r="J1256" s="4">
        <f>E1256*30</f>
        <v>60</v>
      </c>
      <c r="K1256" s="4" t="b">
        <f>IF(F1256=I1256,TRUE)</f>
        <v>1</v>
      </c>
    </row>
    <row r="1257" spans="1:12" ht="22.5" customHeight="1">
      <c r="A1257" s="2">
        <v>45792.768013043984</v>
      </c>
      <c r="B1257" s="3">
        <v>45792</v>
      </c>
      <c r="C1257" s="4" t="s">
        <v>756</v>
      </c>
      <c r="D1257" s="4">
        <v>65</v>
      </c>
      <c r="E1257" s="4">
        <v>1</v>
      </c>
      <c r="F1257" s="4">
        <v>65</v>
      </c>
      <c r="G1257" s="4" t="s">
        <v>105</v>
      </c>
      <c r="H1257" s="4" t="str">
        <f>TEXT(B1257, "MMMM YYYY")</f>
        <v>May 2025</v>
      </c>
      <c r="I1257" s="4">
        <f>D1257*E1257</f>
        <v>65</v>
      </c>
      <c r="J1257" s="4">
        <f>E1257*30</f>
        <v>30</v>
      </c>
      <c r="K1257" s="4" t="b">
        <f>IF(F1257=I1257,TRUE)</f>
        <v>1</v>
      </c>
    </row>
    <row r="1258" spans="1:12" ht="22.5" customHeight="1">
      <c r="A1258" s="2">
        <v>45792.767740983792</v>
      </c>
      <c r="B1258" s="3">
        <v>45792</v>
      </c>
      <c r="C1258" s="4" t="s">
        <v>757</v>
      </c>
      <c r="D1258" s="4">
        <v>65</v>
      </c>
      <c r="E1258" s="4">
        <v>1</v>
      </c>
      <c r="F1258" s="4">
        <v>65</v>
      </c>
      <c r="G1258" s="4" t="s">
        <v>655</v>
      </c>
      <c r="H1258" s="4" t="str">
        <f>TEXT(B1258, "MMMM YYYY")</f>
        <v>May 2025</v>
      </c>
      <c r="I1258" s="4">
        <f>D1258*E1258</f>
        <v>65</v>
      </c>
      <c r="J1258" s="4">
        <f>E1258*30</f>
        <v>30</v>
      </c>
      <c r="K1258" s="4" t="b">
        <f>IF(F1258=I1258,TRUE)</f>
        <v>1</v>
      </c>
    </row>
    <row r="1259" spans="1:12" ht="22.5" customHeight="1">
      <c r="A1259" s="2">
        <v>45792.559796504633</v>
      </c>
      <c r="B1259" s="3">
        <v>45792</v>
      </c>
      <c r="C1259" s="4" t="s">
        <v>732</v>
      </c>
      <c r="D1259" s="4">
        <v>55</v>
      </c>
      <c r="E1259" s="4">
        <v>2</v>
      </c>
      <c r="F1259" s="4">
        <v>110</v>
      </c>
      <c r="G1259" s="4" t="s">
        <v>105</v>
      </c>
      <c r="H1259" s="4" t="str">
        <f>TEXT(B1259, "MMMM YYYY")</f>
        <v>May 2025</v>
      </c>
      <c r="I1259" s="4">
        <f>D1259*E1259</f>
        <v>110</v>
      </c>
      <c r="J1259" s="4">
        <f>E1259*30</f>
        <v>60</v>
      </c>
      <c r="K1259" s="4" t="b">
        <f>IF(F1259=I1259,TRUE)</f>
        <v>1</v>
      </c>
    </row>
    <row r="1260" spans="1:12" ht="22.5" customHeight="1">
      <c r="A1260" s="2">
        <v>45792.559227187499</v>
      </c>
      <c r="B1260" s="3">
        <v>45792</v>
      </c>
      <c r="C1260" s="4" t="s">
        <v>758</v>
      </c>
      <c r="D1260" s="4">
        <v>50</v>
      </c>
      <c r="E1260" s="4">
        <v>3</v>
      </c>
      <c r="F1260" s="4">
        <v>150</v>
      </c>
      <c r="G1260" s="4" t="s">
        <v>105</v>
      </c>
      <c r="H1260" s="4" t="str">
        <f>TEXT(B1260, "MMMM YYYY")</f>
        <v>May 2025</v>
      </c>
      <c r="I1260" s="4">
        <f>D1260*E1260</f>
        <v>150</v>
      </c>
      <c r="J1260" s="4">
        <f>E1260*30</f>
        <v>90</v>
      </c>
      <c r="K1260" s="4" t="b">
        <f>IF(F1260=I1260,TRUE)</f>
        <v>1</v>
      </c>
    </row>
    <row r="1261" spans="1:12" ht="22.5" customHeight="1">
      <c r="A1261" s="2">
        <v>45791.362732754627</v>
      </c>
      <c r="B1261" s="3">
        <v>45790</v>
      </c>
      <c r="C1261" s="4" t="s">
        <v>759</v>
      </c>
      <c r="D1261" s="4">
        <v>40</v>
      </c>
      <c r="E1261" s="4">
        <v>5</v>
      </c>
      <c r="F1261" s="4">
        <v>200</v>
      </c>
      <c r="G1261" s="4" t="s">
        <v>105</v>
      </c>
      <c r="H1261" s="4" t="str">
        <f>TEXT(B1261, "MMMM YYYY")</f>
        <v>May 2025</v>
      </c>
      <c r="I1261" s="4">
        <f>D1261*E1261</f>
        <v>200</v>
      </c>
      <c r="J1261" s="4">
        <f>E1261*30</f>
        <v>150</v>
      </c>
      <c r="K1261" s="4" t="b">
        <f>IF(F1261=I1261,TRUE)</f>
        <v>1</v>
      </c>
      <c r="L1261" s="4">
        <v>1515</v>
      </c>
    </row>
    <row r="1262" spans="1:12" ht="22.5" customHeight="1">
      <c r="A1262" s="2">
        <v>45791.361153877311</v>
      </c>
      <c r="B1262" s="3">
        <v>45790</v>
      </c>
      <c r="C1262" s="4" t="s">
        <v>225</v>
      </c>
      <c r="D1262" s="4">
        <v>55</v>
      </c>
      <c r="E1262" s="4">
        <v>3</v>
      </c>
      <c r="F1262" s="4">
        <v>165</v>
      </c>
      <c r="G1262" s="4" t="s">
        <v>105</v>
      </c>
      <c r="H1262" s="4" t="str">
        <f>TEXT(B1262, "MMMM YYYY")</f>
        <v>May 2025</v>
      </c>
      <c r="I1262" s="4">
        <f>D1262*E1262</f>
        <v>165</v>
      </c>
      <c r="J1262" s="4">
        <f>E1262*30</f>
        <v>90</v>
      </c>
      <c r="K1262" s="4" t="b">
        <f>IF(F1262=I1262,TRUE)</f>
        <v>1</v>
      </c>
    </row>
    <row r="1263" spans="1:12" ht="22.5" customHeight="1">
      <c r="A1263" s="2">
        <v>45791.360883321759</v>
      </c>
      <c r="B1263" s="3">
        <v>45790</v>
      </c>
      <c r="C1263" s="4" t="s">
        <v>225</v>
      </c>
      <c r="D1263" s="4">
        <v>60</v>
      </c>
      <c r="E1263" s="4">
        <v>3</v>
      </c>
      <c r="F1263" s="4">
        <v>180</v>
      </c>
      <c r="G1263" s="4" t="s">
        <v>105</v>
      </c>
      <c r="H1263" s="4" t="str">
        <f>TEXT(B1263, "MMMM YYYY")</f>
        <v>May 2025</v>
      </c>
      <c r="I1263" s="4">
        <f>D1263*E1263</f>
        <v>180</v>
      </c>
      <c r="J1263" s="4">
        <f>E1263*30</f>
        <v>90</v>
      </c>
      <c r="K1263" s="4" t="b">
        <f>IF(F1263=I1263,TRUE)</f>
        <v>1</v>
      </c>
    </row>
    <row r="1264" spans="1:12" ht="22.5" customHeight="1">
      <c r="A1264" s="2">
        <v>45789.64678570602</v>
      </c>
      <c r="B1264" s="3">
        <v>45789</v>
      </c>
      <c r="C1264" s="4" t="s">
        <v>509</v>
      </c>
      <c r="D1264" s="4">
        <v>45</v>
      </c>
      <c r="E1264" s="4">
        <v>4</v>
      </c>
      <c r="F1264" s="4">
        <v>180</v>
      </c>
      <c r="G1264" s="4" t="s">
        <v>105</v>
      </c>
      <c r="H1264" s="4" t="str">
        <f>TEXT(B1264, "MMMM YYYY")</f>
        <v>May 2025</v>
      </c>
      <c r="I1264" s="4">
        <f>D1264*E1264</f>
        <v>180</v>
      </c>
      <c r="J1264" s="4">
        <f>E1264*30</f>
        <v>120</v>
      </c>
      <c r="K1264" s="4" t="b">
        <f>IF(F1264=I1264,TRUE)</f>
        <v>1</v>
      </c>
    </row>
    <row r="1265" spans="1:12" ht="22.5" customHeight="1">
      <c r="A1265" s="2">
        <v>45789.64791792824</v>
      </c>
      <c r="B1265" s="3">
        <v>45789</v>
      </c>
      <c r="C1265" s="4" t="s">
        <v>511</v>
      </c>
      <c r="D1265" s="4">
        <v>60</v>
      </c>
      <c r="E1265" s="4">
        <v>4</v>
      </c>
      <c r="F1265" s="4">
        <v>240</v>
      </c>
      <c r="G1265" s="4" t="s">
        <v>105</v>
      </c>
      <c r="H1265" s="4" t="str">
        <f>TEXT(B1265, "MMMM YYYY")</f>
        <v>May 2025</v>
      </c>
      <c r="I1265" s="4">
        <f>D1265*E1265</f>
        <v>240</v>
      </c>
      <c r="J1265" s="4">
        <f>E1265*30</f>
        <v>120</v>
      </c>
      <c r="K1265" s="4" t="b">
        <f>IF(F1265=I1265,TRUE)</f>
        <v>1</v>
      </c>
    </row>
    <row r="1266" spans="1:12" ht="22.5" customHeight="1">
      <c r="A1266" s="2">
        <v>45789.646061898151</v>
      </c>
      <c r="B1266" s="3">
        <v>45789</v>
      </c>
      <c r="C1266" s="4" t="s">
        <v>526</v>
      </c>
      <c r="D1266" s="4">
        <v>53</v>
      </c>
      <c r="E1266" s="4">
        <v>5</v>
      </c>
      <c r="F1266" s="4">
        <v>265</v>
      </c>
      <c r="G1266" s="4" t="s">
        <v>105</v>
      </c>
      <c r="H1266" s="4" t="str">
        <f>TEXT(B1266, "MMMM YYYY")</f>
        <v>May 2025</v>
      </c>
      <c r="I1266" s="4">
        <f>D1266*E1266</f>
        <v>265</v>
      </c>
      <c r="J1266" s="4">
        <f>E1266*30</f>
        <v>150</v>
      </c>
      <c r="K1266" s="4" t="b">
        <f>IF(F1266=I1266,TRUE)</f>
        <v>1</v>
      </c>
    </row>
    <row r="1267" spans="1:12" ht="22.5" customHeight="1">
      <c r="A1267" s="2">
        <v>45789.644681307866</v>
      </c>
      <c r="B1267" s="3">
        <v>45789</v>
      </c>
      <c r="C1267" s="4" t="s">
        <v>74</v>
      </c>
      <c r="D1267" s="4">
        <v>60</v>
      </c>
      <c r="E1267" s="4">
        <v>1</v>
      </c>
      <c r="F1267" s="4">
        <v>60</v>
      </c>
      <c r="G1267" s="4" t="s">
        <v>105</v>
      </c>
      <c r="H1267" s="4" t="str">
        <f>TEXT(B1267, "MMMM YYYY")</f>
        <v>May 2025</v>
      </c>
      <c r="I1267" s="4">
        <f>D1267*E1267</f>
        <v>60</v>
      </c>
      <c r="J1267" s="4">
        <f>E1267*30</f>
        <v>30</v>
      </c>
      <c r="K1267" s="4" t="b">
        <f>IF(F1267=I1267,TRUE)</f>
        <v>1</v>
      </c>
    </row>
    <row r="1268" spans="1:12" ht="22.5" customHeight="1">
      <c r="A1268" s="2">
        <v>45789.643326655088</v>
      </c>
      <c r="B1268" s="3">
        <v>45789</v>
      </c>
      <c r="C1268" s="4" t="s">
        <v>577</v>
      </c>
      <c r="D1268" s="4">
        <v>50</v>
      </c>
      <c r="E1268" s="4">
        <v>1</v>
      </c>
      <c r="F1268" s="4">
        <v>50</v>
      </c>
      <c r="G1268" s="4" t="s">
        <v>105</v>
      </c>
      <c r="H1268" s="4" t="str">
        <f>TEXT(B1268, "MMMM YYYY")</f>
        <v>May 2025</v>
      </c>
      <c r="I1268" s="4">
        <f>D1268*E1268</f>
        <v>50</v>
      </c>
      <c r="J1268" s="4">
        <f>E1268*30</f>
        <v>30</v>
      </c>
      <c r="K1268" s="4" t="b">
        <f>IF(F1268=I1268,TRUE)</f>
        <v>1</v>
      </c>
    </row>
    <row r="1269" spans="1:12" ht="22.5" customHeight="1">
      <c r="A1269" s="2">
        <v>45789.63684684028</v>
      </c>
      <c r="B1269" s="3">
        <v>45789</v>
      </c>
      <c r="C1269" s="4" t="s">
        <v>577</v>
      </c>
      <c r="D1269" s="4">
        <v>50</v>
      </c>
      <c r="E1269" s="4">
        <v>2</v>
      </c>
      <c r="F1269" s="4">
        <v>100</v>
      </c>
      <c r="G1269" s="4" t="s">
        <v>105</v>
      </c>
      <c r="H1269" s="4" t="str">
        <f>TEXT(B1269, "MMMM YYYY")</f>
        <v>May 2025</v>
      </c>
      <c r="I1269" s="4">
        <f>D1269*E1269</f>
        <v>100</v>
      </c>
      <c r="J1269" s="4">
        <f>E1269*30</f>
        <v>60</v>
      </c>
      <c r="K1269" s="4" t="b">
        <f>IF(F1269=I1269,TRUE)</f>
        <v>1</v>
      </c>
    </row>
    <row r="1270" spans="1:12" ht="22.5" customHeight="1">
      <c r="A1270" s="2">
        <v>45789.643054837958</v>
      </c>
      <c r="B1270" s="3">
        <v>45789</v>
      </c>
      <c r="C1270" s="4" t="s">
        <v>594</v>
      </c>
      <c r="D1270" s="4">
        <v>50</v>
      </c>
      <c r="E1270" s="4">
        <v>2</v>
      </c>
      <c r="F1270" s="4">
        <v>100</v>
      </c>
      <c r="G1270" s="4" t="s">
        <v>105</v>
      </c>
      <c r="H1270" s="4" t="str">
        <f>TEXT(B1270, "MMMM YYYY")</f>
        <v>May 2025</v>
      </c>
      <c r="I1270" s="4">
        <f>D1270*E1270</f>
        <v>100</v>
      </c>
      <c r="J1270" s="4">
        <f>E1270*30</f>
        <v>60</v>
      </c>
      <c r="K1270" s="4" t="b">
        <f>IF(F1270=I1270,TRUE)</f>
        <v>1</v>
      </c>
    </row>
    <row r="1271" spans="1:12" ht="22.5" customHeight="1">
      <c r="A1271" s="2">
        <v>45788.823998541666</v>
      </c>
      <c r="B1271" s="3">
        <v>45788</v>
      </c>
      <c r="C1271" s="4" t="s">
        <v>509</v>
      </c>
      <c r="D1271" s="4">
        <v>45</v>
      </c>
      <c r="E1271" s="4">
        <v>8</v>
      </c>
      <c r="F1271" s="4">
        <v>360</v>
      </c>
      <c r="G1271" s="4" t="s">
        <v>105</v>
      </c>
      <c r="H1271" s="4" t="str">
        <f>TEXT(B1271, "MMMM YYYY")</f>
        <v>May 2025</v>
      </c>
      <c r="I1271" s="4">
        <f>D1271*E1271</f>
        <v>360</v>
      </c>
      <c r="J1271" s="4">
        <f>E1271*30</f>
        <v>240</v>
      </c>
      <c r="K1271" s="4" t="b">
        <f>IF(F1271=I1271,TRUE)</f>
        <v>1</v>
      </c>
    </row>
    <row r="1272" spans="1:12" ht="22.5" customHeight="1">
      <c r="A1272" s="2">
        <v>45788.825868541666</v>
      </c>
      <c r="B1272" s="3">
        <v>45788</v>
      </c>
      <c r="C1272" s="4" t="s">
        <v>225</v>
      </c>
      <c r="D1272" s="4">
        <v>60</v>
      </c>
      <c r="E1272" s="4">
        <v>5</v>
      </c>
      <c r="F1272" s="4">
        <v>300</v>
      </c>
      <c r="G1272" s="4" t="s">
        <v>105</v>
      </c>
      <c r="H1272" s="4" t="str">
        <f>TEXT(B1272, "MMMM YYYY")</f>
        <v>May 2025</v>
      </c>
      <c r="I1272" s="4">
        <f>D1272*E1272</f>
        <v>300</v>
      </c>
      <c r="J1272" s="4">
        <f>E1272*30</f>
        <v>150</v>
      </c>
      <c r="K1272" s="4" t="b">
        <f>IF(F1272=I1272,TRUE)</f>
        <v>1</v>
      </c>
    </row>
    <row r="1273" spans="1:12" ht="22.5" customHeight="1">
      <c r="A1273" s="2">
        <v>45788.825592800931</v>
      </c>
      <c r="B1273" s="3">
        <v>45788</v>
      </c>
      <c r="C1273" s="4" t="s">
        <v>511</v>
      </c>
      <c r="D1273" s="4">
        <v>55</v>
      </c>
      <c r="E1273" s="4">
        <v>5</v>
      </c>
      <c r="F1273" s="4">
        <v>275</v>
      </c>
      <c r="G1273" s="4" t="s">
        <v>105</v>
      </c>
      <c r="H1273" s="4" t="str">
        <f>TEXT(B1273, "MMMM YYYY")</f>
        <v>May 2025</v>
      </c>
      <c r="I1273" s="4">
        <f>D1273*E1273</f>
        <v>275</v>
      </c>
      <c r="J1273" s="4">
        <f>E1273*30</f>
        <v>150</v>
      </c>
      <c r="K1273" s="4" t="b">
        <f>IF(F1273=I1273,TRUE)</f>
        <v>1</v>
      </c>
    </row>
    <row r="1274" spans="1:12" ht="22.5" customHeight="1">
      <c r="A1274" s="2">
        <v>45788.825349918981</v>
      </c>
      <c r="B1274" s="3">
        <v>45788</v>
      </c>
      <c r="C1274" s="4" t="s">
        <v>513</v>
      </c>
      <c r="D1274" s="4">
        <v>65</v>
      </c>
      <c r="E1274" s="4">
        <v>2</v>
      </c>
      <c r="F1274" s="4">
        <v>130</v>
      </c>
      <c r="G1274" s="4" t="s">
        <v>105</v>
      </c>
      <c r="H1274" s="4" t="str">
        <f>TEXT(B1274, "MMMM YYYY")</f>
        <v>May 2025</v>
      </c>
      <c r="I1274" s="4">
        <f>D1274*E1274</f>
        <v>130</v>
      </c>
      <c r="J1274" s="4">
        <f>E1274*30</f>
        <v>60</v>
      </c>
      <c r="K1274" s="4" t="b">
        <f>IF(F1274=I1274,TRUE)</f>
        <v>1</v>
      </c>
    </row>
    <row r="1275" spans="1:12" ht="22.5" customHeight="1">
      <c r="A1275" s="2">
        <v>45788.824985567131</v>
      </c>
      <c r="B1275" s="3">
        <v>45788</v>
      </c>
      <c r="C1275" s="4" t="s">
        <v>513</v>
      </c>
      <c r="D1275" s="4">
        <v>60</v>
      </c>
      <c r="E1275" s="4">
        <v>5</v>
      </c>
      <c r="F1275" s="4">
        <v>300</v>
      </c>
      <c r="G1275" s="4" t="s">
        <v>105</v>
      </c>
      <c r="H1275" s="4" t="str">
        <f>TEXT(B1275, "MMMM YYYY")</f>
        <v>May 2025</v>
      </c>
      <c r="I1275" s="4">
        <f>D1275*E1275</f>
        <v>300</v>
      </c>
      <c r="J1275" s="4">
        <f>E1275*30</f>
        <v>150</v>
      </c>
      <c r="K1275" s="4" t="b">
        <f>IF(F1275=I1275,TRUE)</f>
        <v>1</v>
      </c>
    </row>
    <row r="1276" spans="1:12" ht="22.5" customHeight="1">
      <c r="A1276" s="2">
        <v>45788.821112766207</v>
      </c>
      <c r="B1276" s="3">
        <v>45788</v>
      </c>
      <c r="C1276" s="4" t="s">
        <v>551</v>
      </c>
      <c r="D1276" s="4">
        <v>55</v>
      </c>
      <c r="E1276" s="4">
        <v>3</v>
      </c>
      <c r="F1276" s="4">
        <v>165</v>
      </c>
      <c r="G1276" s="4" t="s">
        <v>105</v>
      </c>
      <c r="H1276" s="4" t="str">
        <f>TEXT(B1276, "MMMM YYYY")</f>
        <v>May 2025</v>
      </c>
      <c r="I1276" s="4">
        <f>D1276*E1276</f>
        <v>165</v>
      </c>
      <c r="J1276" s="4">
        <f>E1276*30</f>
        <v>90</v>
      </c>
      <c r="K1276" s="4" t="b">
        <f>IF(F1276=I1276,TRUE)</f>
        <v>1</v>
      </c>
    </row>
    <row r="1277" spans="1:12" ht="22.5" customHeight="1">
      <c r="A1277" s="2">
        <v>45788.820140023148</v>
      </c>
      <c r="B1277" s="3">
        <v>45788</v>
      </c>
      <c r="C1277" s="4" t="s">
        <v>551</v>
      </c>
      <c r="D1277" s="4">
        <v>50</v>
      </c>
      <c r="E1277" s="4">
        <v>4</v>
      </c>
      <c r="F1277" s="4">
        <v>200</v>
      </c>
      <c r="G1277" s="4" t="s">
        <v>105</v>
      </c>
      <c r="H1277" s="4" t="str">
        <f>TEXT(B1277, "MMMM YYYY")</f>
        <v>May 2025</v>
      </c>
      <c r="I1277" s="4">
        <f>D1277*E1277</f>
        <v>200</v>
      </c>
      <c r="J1277" s="4">
        <f>E1277*30</f>
        <v>120</v>
      </c>
      <c r="K1277" s="4" t="b">
        <f>IF(F1277=I1277,TRUE)</f>
        <v>1</v>
      </c>
    </row>
    <row r="1278" spans="1:12" ht="22.5" customHeight="1">
      <c r="A1278" s="2">
        <v>45788.819224444444</v>
      </c>
      <c r="B1278" s="3">
        <v>45788</v>
      </c>
      <c r="C1278" s="4" t="s">
        <v>502</v>
      </c>
      <c r="D1278" s="4">
        <v>60</v>
      </c>
      <c r="E1278" s="4">
        <v>3</v>
      </c>
      <c r="F1278" s="4">
        <v>180</v>
      </c>
      <c r="G1278" s="4" t="s">
        <v>105</v>
      </c>
      <c r="H1278" s="4" t="str">
        <f>TEXT(B1278, "MMMM YYYY")</f>
        <v>May 2025</v>
      </c>
      <c r="I1278" s="4">
        <f>D1278*E1278</f>
        <v>180</v>
      </c>
      <c r="J1278" s="4">
        <f>E1278*30</f>
        <v>90</v>
      </c>
      <c r="K1278" s="4" t="b">
        <f>IF(F1278=I1278,TRUE)</f>
        <v>1</v>
      </c>
      <c r="L1278" s="4">
        <v>2055</v>
      </c>
    </row>
    <row r="1279" spans="1:12" ht="22.5" customHeight="1">
      <c r="A1279" s="2">
        <v>45786.423733298609</v>
      </c>
      <c r="B1279" s="3">
        <v>45786</v>
      </c>
      <c r="C1279" s="4" t="s">
        <v>725</v>
      </c>
      <c r="D1279" s="4">
        <v>60</v>
      </c>
      <c r="E1279" s="4">
        <v>2</v>
      </c>
      <c r="F1279" s="4">
        <v>120</v>
      </c>
      <c r="G1279" s="4" t="s">
        <v>105</v>
      </c>
      <c r="H1279" s="4" t="str">
        <f>TEXT(B1279, "MMMM YYYY")</f>
        <v>May 2025</v>
      </c>
      <c r="I1279" s="4">
        <f>D1279*E1279</f>
        <v>120</v>
      </c>
      <c r="J1279" s="4">
        <f>E1279*30</f>
        <v>60</v>
      </c>
      <c r="K1279" s="4" t="b">
        <f>IF(F1279=I1279,TRUE)</f>
        <v>1</v>
      </c>
    </row>
    <row r="1280" spans="1:12" ht="22.5" customHeight="1">
      <c r="A1280" s="2">
        <v>45785.72636335648</v>
      </c>
      <c r="B1280" s="3">
        <v>45785</v>
      </c>
      <c r="C1280" s="4" t="s">
        <v>577</v>
      </c>
      <c r="D1280" s="4">
        <v>50</v>
      </c>
      <c r="E1280" s="4">
        <v>2</v>
      </c>
      <c r="F1280" s="4">
        <v>100</v>
      </c>
      <c r="G1280" s="4" t="s">
        <v>105</v>
      </c>
      <c r="H1280" s="4" t="str">
        <f>TEXT(B1280, "MMMM YYYY")</f>
        <v>May 2025</v>
      </c>
      <c r="I1280" s="4">
        <f>D1280*E1280</f>
        <v>100</v>
      </c>
      <c r="J1280" s="4">
        <f>E1280*30</f>
        <v>60</v>
      </c>
      <c r="K1280" s="4" t="b">
        <f>IF(F1280=I1280,TRUE)</f>
        <v>1</v>
      </c>
    </row>
    <row r="1281" spans="1:12" ht="22.5" customHeight="1">
      <c r="A1281" s="2">
        <v>45785.72583369213</v>
      </c>
      <c r="B1281" s="3">
        <v>45785</v>
      </c>
      <c r="C1281" s="4" t="s">
        <v>732</v>
      </c>
      <c r="D1281" s="4">
        <v>50</v>
      </c>
      <c r="E1281" s="4">
        <v>5</v>
      </c>
      <c r="F1281" s="4">
        <v>250</v>
      </c>
      <c r="G1281" s="4" t="s">
        <v>105</v>
      </c>
      <c r="H1281" s="4" t="str">
        <f>TEXT(B1281, "MMMM YYYY")</f>
        <v>May 2025</v>
      </c>
      <c r="I1281" s="4">
        <f>D1281*E1281</f>
        <v>250</v>
      </c>
      <c r="J1281" s="4">
        <f>E1281*30</f>
        <v>150</v>
      </c>
      <c r="K1281" s="4" t="b">
        <f>IF(F1281=I1281,TRUE)</f>
        <v>1</v>
      </c>
      <c r="L1281" s="4">
        <v>6611</v>
      </c>
    </row>
    <row r="1282" spans="1:12" ht="22.5" customHeight="1">
      <c r="A1282" s="2">
        <v>45784.808470347227</v>
      </c>
      <c r="B1282" s="3">
        <v>45784</v>
      </c>
      <c r="C1282" s="4" t="s">
        <v>89</v>
      </c>
      <c r="D1282" s="4">
        <v>55</v>
      </c>
      <c r="E1282" s="4">
        <v>1</v>
      </c>
      <c r="F1282" s="4">
        <v>55</v>
      </c>
      <c r="G1282" s="4" t="s">
        <v>105</v>
      </c>
      <c r="H1282" s="4" t="str">
        <f>TEXT(B1282, "MMMM YYYY")</f>
        <v>May 2025</v>
      </c>
      <c r="I1282" s="4">
        <f>D1282*E1282</f>
        <v>55</v>
      </c>
      <c r="J1282" s="4">
        <f>E1282*30</f>
        <v>30</v>
      </c>
      <c r="K1282" s="4" t="b">
        <f>IF(F1282=I1282,TRUE)</f>
        <v>1</v>
      </c>
    </row>
    <row r="1283" spans="1:12" ht="22.5" customHeight="1">
      <c r="A1283" s="2">
        <v>45784.808134074075</v>
      </c>
      <c r="B1283" s="3">
        <v>45784</v>
      </c>
      <c r="C1283" s="4" t="s">
        <v>760</v>
      </c>
      <c r="D1283" s="4">
        <v>55</v>
      </c>
      <c r="E1283" s="4">
        <v>2</v>
      </c>
      <c r="F1283" s="4">
        <v>110</v>
      </c>
      <c r="G1283" s="4" t="s">
        <v>105</v>
      </c>
      <c r="H1283" s="4" t="str">
        <f>TEXT(B1283, "MMMM YYYY")</f>
        <v>May 2025</v>
      </c>
      <c r="I1283" s="4">
        <f>D1283*E1283</f>
        <v>110</v>
      </c>
      <c r="J1283" s="4">
        <f>E1283*30</f>
        <v>60</v>
      </c>
      <c r="K1283" s="4" t="b">
        <f>IF(F1283=I1283,TRUE)</f>
        <v>1</v>
      </c>
    </row>
    <row r="1284" spans="1:12" ht="22.5" customHeight="1">
      <c r="A1284" s="2">
        <v>45783.718118159726</v>
      </c>
      <c r="B1284" s="3">
        <v>45783</v>
      </c>
      <c r="C1284" s="4" t="s">
        <v>509</v>
      </c>
      <c r="D1284" s="4">
        <v>45</v>
      </c>
      <c r="E1284" s="4">
        <v>3</v>
      </c>
      <c r="F1284" s="4">
        <v>135</v>
      </c>
      <c r="G1284" s="4" t="s">
        <v>105</v>
      </c>
      <c r="H1284" s="4" t="str">
        <f>TEXT(B1284, "MMMM YYYY")</f>
        <v>May 2025</v>
      </c>
      <c r="I1284" s="4">
        <f>D1284*E1284</f>
        <v>135</v>
      </c>
      <c r="J1284" s="4">
        <f>E1284*30</f>
        <v>90</v>
      </c>
      <c r="K1284" s="4" t="b">
        <f>IF(F1284=I1284,TRUE)</f>
        <v>1</v>
      </c>
    </row>
    <row r="1285" spans="1:12" ht="22.5" customHeight="1">
      <c r="A1285" s="2">
        <v>45783.703251956016</v>
      </c>
      <c r="B1285" s="3">
        <v>45783</v>
      </c>
      <c r="C1285" s="4" t="s">
        <v>541</v>
      </c>
      <c r="D1285" s="4">
        <v>50</v>
      </c>
      <c r="E1285" s="4">
        <v>3</v>
      </c>
      <c r="F1285" s="4">
        <v>150</v>
      </c>
      <c r="G1285" s="4" t="s">
        <v>105</v>
      </c>
      <c r="H1285" s="4" t="str">
        <f>TEXT(B1285, "MMMM YYYY")</f>
        <v>May 2025</v>
      </c>
      <c r="I1285" s="4">
        <f>D1285*E1285</f>
        <v>150</v>
      </c>
      <c r="J1285" s="4">
        <f>E1285*30</f>
        <v>90</v>
      </c>
      <c r="K1285" s="4" t="b">
        <f>IF(F1285=I1285,TRUE)</f>
        <v>1</v>
      </c>
    </row>
    <row r="1286" spans="1:12" ht="22.5" customHeight="1">
      <c r="A1286" s="2">
        <v>45783.702832812502</v>
      </c>
      <c r="B1286" s="3">
        <v>45783</v>
      </c>
      <c r="C1286" s="4" t="s">
        <v>511</v>
      </c>
      <c r="D1286" s="4">
        <v>60</v>
      </c>
      <c r="E1286" s="4">
        <v>4</v>
      </c>
      <c r="F1286" s="4">
        <v>240</v>
      </c>
      <c r="G1286" s="4" t="s">
        <v>105</v>
      </c>
      <c r="H1286" s="4" t="str">
        <f>TEXT(B1286, "MMMM YYYY")</f>
        <v>May 2025</v>
      </c>
      <c r="I1286" s="4">
        <f>D1286*E1286</f>
        <v>240</v>
      </c>
      <c r="J1286" s="4">
        <f>E1286*30</f>
        <v>120</v>
      </c>
      <c r="K1286" s="4" t="b">
        <f>IF(F1286=I1286,TRUE)</f>
        <v>1</v>
      </c>
    </row>
    <row r="1287" spans="1:12" ht="22.5" customHeight="1">
      <c r="A1287" s="2">
        <v>45783.702574432871</v>
      </c>
      <c r="B1287" s="3">
        <v>45783</v>
      </c>
      <c r="C1287" s="4" t="s">
        <v>225</v>
      </c>
      <c r="D1287" s="4">
        <v>55</v>
      </c>
      <c r="E1287" s="4">
        <v>6</v>
      </c>
      <c r="F1287" s="4">
        <v>330</v>
      </c>
      <c r="G1287" s="4" t="s">
        <v>105</v>
      </c>
      <c r="H1287" s="4" t="str">
        <f>TEXT(B1287, "MMMM YYYY")</f>
        <v>May 2025</v>
      </c>
      <c r="I1287" s="4">
        <f>D1287*E1287</f>
        <v>330</v>
      </c>
      <c r="J1287" s="4">
        <f>E1287*30</f>
        <v>180</v>
      </c>
      <c r="K1287" s="4" t="b">
        <f>IF(F1287=I1287,TRUE)</f>
        <v>1</v>
      </c>
    </row>
    <row r="1288" spans="1:12" ht="22.5" customHeight="1">
      <c r="A1288" s="2">
        <v>45783.702153182865</v>
      </c>
      <c r="B1288" s="3">
        <v>45783</v>
      </c>
      <c r="C1288" s="4" t="s">
        <v>721</v>
      </c>
      <c r="D1288" s="4">
        <v>65</v>
      </c>
      <c r="E1288" s="4">
        <v>1</v>
      </c>
      <c r="F1288" s="4">
        <v>65</v>
      </c>
      <c r="G1288" s="4" t="s">
        <v>105</v>
      </c>
      <c r="H1288" s="4" t="str">
        <f>TEXT(B1288, "MMMM YYYY")</f>
        <v>May 2025</v>
      </c>
      <c r="I1288" s="4">
        <f>D1288*E1288</f>
        <v>65</v>
      </c>
      <c r="J1288" s="4">
        <f>E1288*30</f>
        <v>30</v>
      </c>
      <c r="K1288" s="4" t="b">
        <f>IF(F1288=I1288,TRUE)</f>
        <v>1</v>
      </c>
    </row>
    <row r="1289" spans="1:12" ht="22.5" customHeight="1">
      <c r="A1289" s="2">
        <v>45783.701714976851</v>
      </c>
      <c r="B1289" s="3">
        <v>45783</v>
      </c>
      <c r="C1289" s="4" t="s">
        <v>523</v>
      </c>
      <c r="D1289" s="4">
        <v>65</v>
      </c>
      <c r="E1289" s="4">
        <v>1</v>
      </c>
      <c r="F1289" s="4">
        <v>65</v>
      </c>
      <c r="G1289" s="4" t="s">
        <v>105</v>
      </c>
      <c r="H1289" s="4" t="str">
        <f>TEXT(B1289, "MMMM YYYY")</f>
        <v>May 2025</v>
      </c>
      <c r="I1289" s="4">
        <f>D1289*E1289</f>
        <v>65</v>
      </c>
      <c r="J1289" s="4">
        <f>E1289*30</f>
        <v>30</v>
      </c>
      <c r="K1289" s="4" t="b">
        <f>IF(F1289=I1289,TRUE)</f>
        <v>1</v>
      </c>
    </row>
    <row r="1290" spans="1:12" ht="22.5" customHeight="1">
      <c r="A1290" s="2">
        <v>45783.701459409727</v>
      </c>
      <c r="B1290" s="3">
        <v>45783</v>
      </c>
      <c r="C1290" s="4" t="s">
        <v>54</v>
      </c>
      <c r="D1290" s="4">
        <v>65</v>
      </c>
      <c r="E1290" s="4">
        <v>1</v>
      </c>
      <c r="F1290" s="4">
        <v>65</v>
      </c>
      <c r="G1290" s="4" t="s">
        <v>105</v>
      </c>
      <c r="H1290" s="4" t="str">
        <f>TEXT(B1290, "MMMM YYYY")</f>
        <v>May 2025</v>
      </c>
      <c r="I1290" s="4">
        <f>D1290*E1290</f>
        <v>65</v>
      </c>
      <c r="J1290" s="4">
        <f>E1290*30</f>
        <v>30</v>
      </c>
      <c r="K1290" s="4" t="b">
        <f>IF(F1290=I1290,TRUE)</f>
        <v>1</v>
      </c>
    </row>
    <row r="1291" spans="1:12" ht="22.5" customHeight="1">
      <c r="A1291" s="2">
        <v>45783.31544737269</v>
      </c>
      <c r="B1291" s="3">
        <v>45783</v>
      </c>
      <c r="C1291" s="4" t="s">
        <v>48</v>
      </c>
      <c r="D1291" s="4">
        <v>55</v>
      </c>
      <c r="E1291" s="4">
        <v>1</v>
      </c>
      <c r="F1291" s="4">
        <v>55</v>
      </c>
      <c r="G1291" s="4" t="s">
        <v>105</v>
      </c>
      <c r="H1291" s="4" t="str">
        <f>TEXT(B1291, "MMMM YYYY")</f>
        <v>May 2025</v>
      </c>
      <c r="I1291" s="4">
        <f>D1291*E1291</f>
        <v>55</v>
      </c>
      <c r="J1291" s="4">
        <f>E1291*30</f>
        <v>30</v>
      </c>
      <c r="K1291" s="4" t="b">
        <f>IF(F1291=I1291,TRUE)</f>
        <v>1</v>
      </c>
    </row>
    <row r="1292" spans="1:12" ht="22.5" customHeight="1">
      <c r="A1292" s="2">
        <v>45783.314928680556</v>
      </c>
      <c r="B1292" s="3">
        <v>45783</v>
      </c>
      <c r="C1292" s="4" t="s">
        <v>761</v>
      </c>
      <c r="D1292" s="4">
        <v>60</v>
      </c>
      <c r="E1292" s="4">
        <v>3</v>
      </c>
      <c r="F1292" s="4">
        <v>180</v>
      </c>
      <c r="G1292" s="4" t="s">
        <v>105</v>
      </c>
      <c r="H1292" s="4" t="str">
        <f>TEXT(B1292, "MMMM YYYY")</f>
        <v>May 2025</v>
      </c>
      <c r="I1292" s="4">
        <f>D1292*E1292</f>
        <v>180</v>
      </c>
      <c r="J1292" s="4">
        <f>E1292*30</f>
        <v>90</v>
      </c>
      <c r="K1292" s="4" t="b">
        <f>IF(F1292=I1292,TRUE)</f>
        <v>1</v>
      </c>
    </row>
    <row r="1293" spans="1:12" ht="22.5" customHeight="1">
      <c r="A1293" s="2">
        <v>45783.314256631944</v>
      </c>
      <c r="B1293" s="3">
        <v>45783</v>
      </c>
      <c r="C1293" s="4" t="s">
        <v>761</v>
      </c>
      <c r="D1293" s="4">
        <v>50</v>
      </c>
      <c r="E1293" s="4">
        <v>2</v>
      </c>
      <c r="F1293" s="4">
        <v>100</v>
      </c>
      <c r="G1293" s="4" t="s">
        <v>105</v>
      </c>
      <c r="H1293" s="4" t="str">
        <f>TEXT(B1293, "MMMM YYYY")</f>
        <v>May 2025</v>
      </c>
      <c r="I1293" s="4">
        <f>D1293*E1293</f>
        <v>100</v>
      </c>
      <c r="J1293" s="4">
        <f>E1293*30</f>
        <v>60</v>
      </c>
      <c r="K1293" s="4" t="b">
        <f>IF(F1293=I1293,TRUE)</f>
        <v>1</v>
      </c>
    </row>
    <row r="1294" spans="1:12" ht="22.5" customHeight="1">
      <c r="A1294" s="2">
        <v>45782.934110335649</v>
      </c>
      <c r="B1294" s="3">
        <v>45782</v>
      </c>
      <c r="C1294" s="4" t="s">
        <v>657</v>
      </c>
      <c r="D1294" s="4">
        <v>50</v>
      </c>
      <c r="E1294" s="4">
        <v>3</v>
      </c>
      <c r="F1294" s="4">
        <v>150</v>
      </c>
      <c r="G1294" s="4" t="s">
        <v>105</v>
      </c>
      <c r="H1294" s="4" t="str">
        <f>TEXT(B1294, "MMMM YYYY")</f>
        <v>May 2025</v>
      </c>
      <c r="I1294" s="4">
        <f>D1294*E1294</f>
        <v>150</v>
      </c>
      <c r="J1294" s="4">
        <f>E1294*30</f>
        <v>90</v>
      </c>
      <c r="K1294" s="4" t="b">
        <f>IF(F1294=I1294,TRUE)</f>
        <v>1</v>
      </c>
    </row>
    <row r="1295" spans="1:12" ht="22.5" customHeight="1">
      <c r="A1295" s="2">
        <v>45782.233100115744</v>
      </c>
      <c r="B1295" s="3">
        <v>45782</v>
      </c>
      <c r="C1295" s="4" t="s">
        <v>594</v>
      </c>
      <c r="D1295" s="4">
        <v>50</v>
      </c>
      <c r="E1295" s="4">
        <v>2</v>
      </c>
      <c r="F1295" s="4">
        <v>100</v>
      </c>
      <c r="G1295" s="4" t="s">
        <v>105</v>
      </c>
      <c r="H1295" s="4" t="str">
        <f>TEXT(B1295, "MMMM YYYY")</f>
        <v>May 2025</v>
      </c>
      <c r="I1295" s="4">
        <f>D1295*E1295</f>
        <v>100</v>
      </c>
      <c r="J1295" s="4">
        <f>E1295*30</f>
        <v>60</v>
      </c>
      <c r="K1295" s="4" t="b">
        <f>IF(F1295=I1295,TRUE)</f>
        <v>1</v>
      </c>
    </row>
    <row r="1296" spans="1:12" ht="22.5" customHeight="1">
      <c r="A1296" s="2">
        <v>45782.125983668986</v>
      </c>
      <c r="B1296" s="3">
        <v>45781</v>
      </c>
      <c r="C1296" s="4" t="s">
        <v>509</v>
      </c>
      <c r="D1296" s="4">
        <v>45</v>
      </c>
      <c r="E1296" s="4">
        <v>6</v>
      </c>
      <c r="F1296" s="4">
        <v>270</v>
      </c>
      <c r="G1296" s="4" t="s">
        <v>105</v>
      </c>
      <c r="H1296" s="4" t="str">
        <f>TEXT(B1296, "MMMM YYYY")</f>
        <v>May 2025</v>
      </c>
      <c r="I1296" s="4">
        <f>D1296*E1296</f>
        <v>270</v>
      </c>
      <c r="J1296" s="4">
        <f>E1296*30</f>
        <v>180</v>
      </c>
      <c r="K1296" s="4" t="b">
        <f>IF(F1296=I1296,TRUE)</f>
        <v>1</v>
      </c>
    </row>
    <row r="1297" spans="1:11" ht="22.5" customHeight="1">
      <c r="A1297" s="2">
        <v>45782.122430150463</v>
      </c>
      <c r="B1297" s="3">
        <v>45781</v>
      </c>
      <c r="C1297" s="4" t="s">
        <v>526</v>
      </c>
      <c r="D1297" s="4">
        <v>53</v>
      </c>
      <c r="E1297" s="4">
        <v>2</v>
      </c>
      <c r="F1297" s="4">
        <v>106</v>
      </c>
      <c r="G1297" s="4" t="s">
        <v>105</v>
      </c>
      <c r="H1297" s="4" t="str">
        <f>TEXT(B1297, "MMMM YYYY")</f>
        <v>May 2025</v>
      </c>
      <c r="I1297" s="4">
        <f>D1297*E1297</f>
        <v>106</v>
      </c>
      <c r="J1297" s="4">
        <f>E1297*30</f>
        <v>60</v>
      </c>
      <c r="K1297" s="4" t="b">
        <f>IF(F1297=I1297,TRUE)</f>
        <v>1</v>
      </c>
    </row>
    <row r="1298" spans="1:11" ht="22.5" customHeight="1">
      <c r="A1298" s="2">
        <v>45782.120624594907</v>
      </c>
      <c r="B1298" s="3">
        <v>45781</v>
      </c>
      <c r="C1298" s="4" t="s">
        <v>527</v>
      </c>
      <c r="D1298" s="4">
        <v>60</v>
      </c>
      <c r="E1298" s="4">
        <v>10</v>
      </c>
      <c r="F1298" s="4">
        <v>600</v>
      </c>
      <c r="G1298" s="4" t="s">
        <v>105</v>
      </c>
      <c r="H1298" s="4" t="str">
        <f>TEXT(B1298, "MMMM YYYY")</f>
        <v>May 2025</v>
      </c>
      <c r="I1298" s="4">
        <f>D1298*E1298</f>
        <v>600</v>
      </c>
      <c r="J1298" s="4">
        <f>E1298*30</f>
        <v>300</v>
      </c>
      <c r="K1298" s="4" t="b">
        <f>IF(F1298=I1298,TRUE)</f>
        <v>1</v>
      </c>
    </row>
    <row r="1299" spans="1:11" ht="22.5" customHeight="1">
      <c r="A1299" s="2">
        <v>45782.120357719905</v>
      </c>
      <c r="B1299" s="3">
        <v>45781</v>
      </c>
      <c r="C1299" s="4" t="s">
        <v>762</v>
      </c>
      <c r="D1299" s="4">
        <v>65</v>
      </c>
      <c r="E1299" s="4">
        <v>1</v>
      </c>
      <c r="F1299" s="4">
        <v>65</v>
      </c>
      <c r="G1299" s="4" t="s">
        <v>105</v>
      </c>
      <c r="H1299" s="4" t="str">
        <f>TEXT(B1299, "MMMM YYYY")</f>
        <v>May 2025</v>
      </c>
      <c r="I1299" s="4">
        <f>D1299*E1299</f>
        <v>65</v>
      </c>
      <c r="J1299" s="4">
        <f>E1299*30</f>
        <v>30</v>
      </c>
      <c r="K1299" s="4" t="b">
        <f>IF(F1299=I1299,TRUE)</f>
        <v>1</v>
      </c>
    </row>
    <row r="1300" spans="1:11" ht="22.5" customHeight="1">
      <c r="A1300" s="2">
        <v>45782.117327094908</v>
      </c>
      <c r="B1300" s="3">
        <v>45781</v>
      </c>
      <c r="C1300" s="4" t="s">
        <v>763</v>
      </c>
      <c r="D1300" s="4">
        <v>65</v>
      </c>
      <c r="E1300" s="4">
        <v>1</v>
      </c>
      <c r="F1300" s="4">
        <v>65</v>
      </c>
      <c r="G1300" s="4" t="s">
        <v>105</v>
      </c>
      <c r="H1300" s="4" t="str">
        <f>TEXT(B1300, "MMMM YYYY")</f>
        <v>May 2025</v>
      </c>
      <c r="I1300" s="4">
        <f>D1300*E1300</f>
        <v>65</v>
      </c>
      <c r="J1300" s="4">
        <f>E1300*30</f>
        <v>30</v>
      </c>
      <c r="K1300" s="4" t="b">
        <f>IF(F1300=I1300,TRUE)</f>
        <v>1</v>
      </c>
    </row>
    <row r="1301" spans="1:11" ht="22.5" customHeight="1">
      <c r="A1301" s="2">
        <v>45782.117018229168</v>
      </c>
      <c r="B1301" s="3">
        <v>45781</v>
      </c>
      <c r="C1301" s="4" t="s">
        <v>514</v>
      </c>
      <c r="D1301" s="4">
        <v>60</v>
      </c>
      <c r="E1301" s="4">
        <v>1</v>
      </c>
      <c r="F1301" s="4">
        <v>60</v>
      </c>
      <c r="G1301" s="4" t="s">
        <v>105</v>
      </c>
      <c r="H1301" s="4" t="str">
        <f>TEXT(B1301, "MMMM YYYY")</f>
        <v>May 2025</v>
      </c>
      <c r="I1301" s="4">
        <f>D1301*E1301</f>
        <v>60</v>
      </c>
      <c r="J1301" s="4">
        <f>E1301*30</f>
        <v>30</v>
      </c>
      <c r="K1301" s="4" t="b">
        <f>IF(F1301=I1301,TRUE)</f>
        <v>1</v>
      </c>
    </row>
    <row r="1302" spans="1:11" ht="22.5" customHeight="1">
      <c r="A1302" s="2">
        <v>45782.116740266203</v>
      </c>
      <c r="B1302" s="3">
        <v>45781</v>
      </c>
      <c r="C1302" s="4" t="s">
        <v>522</v>
      </c>
      <c r="D1302" s="4">
        <v>60</v>
      </c>
      <c r="E1302" s="4">
        <v>2</v>
      </c>
      <c r="F1302" s="4">
        <v>120</v>
      </c>
      <c r="G1302" s="4" t="s">
        <v>105</v>
      </c>
      <c r="H1302" s="4" t="str">
        <f>TEXT(B1302, "MMMM YYYY")</f>
        <v>May 2025</v>
      </c>
      <c r="I1302" s="4">
        <f>D1302*E1302</f>
        <v>120</v>
      </c>
      <c r="J1302" s="4">
        <f>E1302*30</f>
        <v>60</v>
      </c>
      <c r="K1302" s="4" t="b">
        <f>IF(F1302=I1302,TRUE)</f>
        <v>1</v>
      </c>
    </row>
    <row r="1303" spans="1:11" ht="22.5" customHeight="1">
      <c r="A1303" s="2">
        <v>45781.305145810184</v>
      </c>
      <c r="B1303" s="3">
        <v>45781</v>
      </c>
      <c r="C1303" s="4" t="s">
        <v>598</v>
      </c>
      <c r="D1303" s="4">
        <v>55</v>
      </c>
      <c r="E1303" s="4">
        <v>2</v>
      </c>
      <c r="F1303" s="4">
        <v>110</v>
      </c>
      <c r="G1303" s="4" t="s">
        <v>105</v>
      </c>
      <c r="H1303" s="4" t="str">
        <f>TEXT(B1303, "MMMM YYYY")</f>
        <v>May 2025</v>
      </c>
      <c r="I1303" s="4">
        <f>D1303*E1303</f>
        <v>110</v>
      </c>
      <c r="J1303" s="4">
        <f>E1303*30</f>
        <v>60</v>
      </c>
      <c r="K1303" s="4" t="b">
        <f>IF(F1303=I1303,TRUE)</f>
        <v>1</v>
      </c>
    </row>
    <row r="1304" spans="1:11" ht="22.5" customHeight="1">
      <c r="A1304" s="17">
        <v>45779.873170104169</v>
      </c>
      <c r="B1304" s="3">
        <v>45779</v>
      </c>
      <c r="C1304" s="4" t="s">
        <v>502</v>
      </c>
      <c r="D1304" s="4">
        <v>65</v>
      </c>
      <c r="E1304" s="4">
        <v>1</v>
      </c>
      <c r="F1304" s="4">
        <v>65</v>
      </c>
      <c r="G1304" s="4" t="s">
        <v>105</v>
      </c>
      <c r="H1304" s="4" t="str">
        <f>TEXT(B1304, "MMMM YYYY")</f>
        <v>May 2025</v>
      </c>
      <c r="I1304" s="4">
        <f>D1304*E1304</f>
        <v>65</v>
      </c>
      <c r="J1304" s="4">
        <f>E1304*30</f>
        <v>30</v>
      </c>
      <c r="K1304" s="4" t="b">
        <f>IF(F1304=I1304,TRUE)</f>
        <v>1</v>
      </c>
    </row>
    <row r="1305" spans="1:11" ht="22.5" customHeight="1">
      <c r="A1305" s="2">
        <v>45779.872013229164</v>
      </c>
      <c r="B1305" s="3">
        <v>45779</v>
      </c>
      <c r="C1305" s="4" t="s">
        <v>68</v>
      </c>
      <c r="D1305" s="4">
        <v>65</v>
      </c>
      <c r="E1305" s="4">
        <v>1</v>
      </c>
      <c r="F1305" s="4">
        <v>65</v>
      </c>
      <c r="G1305" s="4" t="s">
        <v>105</v>
      </c>
      <c r="H1305" s="4" t="str">
        <f>TEXT(B1305, "MMMM YYYY")</f>
        <v>May 2025</v>
      </c>
      <c r="I1305" s="4">
        <f>D1305*E1305</f>
        <v>65</v>
      </c>
      <c r="J1305" s="4">
        <f>E1305*30</f>
        <v>30</v>
      </c>
      <c r="K1305" s="4" t="b">
        <f>IF(F1305=I1305,TRUE)</f>
        <v>1</v>
      </c>
    </row>
    <row r="1306" spans="1:11" ht="22.5" customHeight="1">
      <c r="A1306" s="2">
        <v>45779.742051354166</v>
      </c>
      <c r="B1306" s="3">
        <v>45779</v>
      </c>
      <c r="C1306" s="4" t="s">
        <v>521</v>
      </c>
      <c r="D1306" s="4">
        <v>53</v>
      </c>
      <c r="E1306" s="4">
        <v>5</v>
      </c>
      <c r="F1306" s="4">
        <v>265</v>
      </c>
      <c r="G1306" s="4" t="s">
        <v>105</v>
      </c>
      <c r="H1306" s="4" t="str">
        <f>TEXT(B1306, "MMMM YYYY")</f>
        <v>May 2025</v>
      </c>
      <c r="I1306" s="4">
        <f>D1306*E1306</f>
        <v>265</v>
      </c>
      <c r="J1306" s="4">
        <f>E1306*30</f>
        <v>150</v>
      </c>
      <c r="K1306" s="4" t="b">
        <f>IF(F1306=I1306,TRUE)</f>
        <v>1</v>
      </c>
    </row>
    <row r="1307" spans="1:11" ht="22.5" customHeight="1">
      <c r="A1307" s="2">
        <v>45779.741740092591</v>
      </c>
      <c r="B1307" s="3">
        <v>45779</v>
      </c>
      <c r="C1307" s="4" t="s">
        <v>521</v>
      </c>
      <c r="D1307" s="4">
        <v>50</v>
      </c>
      <c r="E1307" s="4">
        <v>3</v>
      </c>
      <c r="F1307" s="4">
        <v>150</v>
      </c>
      <c r="G1307" s="4" t="s">
        <v>105</v>
      </c>
      <c r="H1307" s="4" t="str">
        <f>TEXT(B1307, "MMMM YYYY")</f>
        <v>May 2025</v>
      </c>
      <c r="I1307" s="4">
        <f>D1307*E1307</f>
        <v>150</v>
      </c>
      <c r="J1307" s="4">
        <f>E1307*30</f>
        <v>90</v>
      </c>
      <c r="K1307" s="4" t="b">
        <f>IF(F1307=I1307,TRUE)</f>
        <v>1</v>
      </c>
    </row>
    <row r="1308" spans="1:11" ht="22.5" customHeight="1">
      <c r="A1308" s="2">
        <v>45779.74138634259</v>
      </c>
      <c r="B1308" s="3">
        <v>45779</v>
      </c>
      <c r="C1308" s="4" t="s">
        <v>764</v>
      </c>
      <c r="D1308" s="4">
        <v>45</v>
      </c>
      <c r="E1308" s="4">
        <v>1</v>
      </c>
      <c r="F1308" s="4">
        <v>45</v>
      </c>
      <c r="G1308" s="4" t="s">
        <v>105</v>
      </c>
      <c r="H1308" s="4" t="str">
        <f>TEXT(B1308, "MMMM YYYY")</f>
        <v>May 2025</v>
      </c>
      <c r="I1308" s="4">
        <f>D1308*E1308</f>
        <v>45</v>
      </c>
      <c r="J1308" s="4">
        <f>E1308*30</f>
        <v>30</v>
      </c>
      <c r="K1308" s="4" t="b">
        <f>IF(F1308=I1308,TRUE)</f>
        <v>1</v>
      </c>
    </row>
    <row r="1309" spans="1:11" ht="22.5" customHeight="1">
      <c r="A1309" s="2">
        <v>45779.564244756941</v>
      </c>
      <c r="B1309" s="3">
        <v>45779</v>
      </c>
      <c r="C1309" s="4" t="s">
        <v>732</v>
      </c>
      <c r="D1309" s="4">
        <v>50</v>
      </c>
      <c r="E1309" s="4">
        <v>4</v>
      </c>
      <c r="F1309" s="4">
        <v>200</v>
      </c>
      <c r="G1309" s="4" t="s">
        <v>105</v>
      </c>
      <c r="H1309" s="4" t="str">
        <f>TEXT(B1309, "MMMM YYYY")</f>
        <v>May 2025</v>
      </c>
      <c r="I1309" s="4">
        <f>D1309*E1309</f>
        <v>200</v>
      </c>
      <c r="J1309" s="4">
        <f>E1309*30</f>
        <v>120</v>
      </c>
      <c r="K1309" s="4" t="b">
        <f>IF(F1309=I1309,TRUE)</f>
        <v>1</v>
      </c>
    </row>
    <row r="1310" spans="1:11" ht="22.5" customHeight="1">
      <c r="A1310" s="2">
        <v>45778.834284918979</v>
      </c>
      <c r="B1310" s="3">
        <v>45778</v>
      </c>
      <c r="C1310" s="4" t="s">
        <v>511</v>
      </c>
      <c r="D1310" s="4">
        <v>55</v>
      </c>
      <c r="E1310" s="4">
        <v>8</v>
      </c>
      <c r="F1310" s="4">
        <v>440</v>
      </c>
      <c r="G1310" s="4" t="s">
        <v>105</v>
      </c>
      <c r="H1310" s="4" t="str">
        <f>TEXT(B1310, "MMMM YYYY")</f>
        <v>May 2025</v>
      </c>
      <c r="I1310" s="4">
        <f>D1310*E1310</f>
        <v>440</v>
      </c>
      <c r="J1310" s="4">
        <f>E1310*30</f>
        <v>240</v>
      </c>
      <c r="K1310" s="4" t="b">
        <f>IF(F1310=I1310,TRUE)</f>
        <v>1</v>
      </c>
    </row>
    <row r="1311" spans="1:11" ht="22.5" customHeight="1">
      <c r="A1311" s="2">
        <v>45778.590231817128</v>
      </c>
      <c r="B1311" s="3">
        <v>45778</v>
      </c>
      <c r="C1311" s="4" t="s">
        <v>551</v>
      </c>
      <c r="D1311" s="4">
        <v>50</v>
      </c>
      <c r="E1311" s="4">
        <v>10</v>
      </c>
      <c r="F1311" s="4">
        <v>500</v>
      </c>
      <c r="G1311" s="4" t="s">
        <v>105</v>
      </c>
      <c r="H1311" s="4" t="str">
        <f>TEXT(B1311, "MMMM YYYY")</f>
        <v>May 2025</v>
      </c>
      <c r="I1311" s="4">
        <f>D1311*E1311</f>
        <v>500</v>
      </c>
      <c r="J1311" s="4">
        <f>E1311*30</f>
        <v>300</v>
      </c>
      <c r="K1311" s="4" t="b">
        <f>IF(F1311=I1311,TRUE)</f>
        <v>1</v>
      </c>
    </row>
    <row r="1312" spans="1:11" ht="22.5" customHeight="1">
      <c r="A1312" s="2">
        <v>45778.589591400465</v>
      </c>
      <c r="B1312" s="3">
        <v>45778</v>
      </c>
      <c r="C1312" s="4" t="s">
        <v>502</v>
      </c>
      <c r="D1312" s="4">
        <v>65</v>
      </c>
      <c r="E1312" s="4">
        <v>4</v>
      </c>
      <c r="F1312" s="4">
        <v>260</v>
      </c>
      <c r="G1312" s="4" t="s">
        <v>105</v>
      </c>
      <c r="H1312" s="4" t="str">
        <f>TEXT(B1312, "MMMM YYYY")</f>
        <v>May 2025</v>
      </c>
      <c r="I1312" s="4">
        <f>D1312*E1312</f>
        <v>260</v>
      </c>
      <c r="J1312" s="4">
        <f>E1312*30</f>
        <v>120</v>
      </c>
      <c r="K1312" s="4" t="b">
        <f>IF(F1312=I1312,TRUE)</f>
        <v>1</v>
      </c>
    </row>
    <row r="1313" spans="1:12" ht="22.5" customHeight="1">
      <c r="A1313" s="2">
        <v>45778.589059965278</v>
      </c>
      <c r="B1313" s="3">
        <v>45778</v>
      </c>
      <c r="C1313" s="4" t="s">
        <v>92</v>
      </c>
      <c r="D1313" s="4">
        <v>60</v>
      </c>
      <c r="E1313" s="4">
        <v>2</v>
      </c>
      <c r="F1313" s="4">
        <v>120</v>
      </c>
      <c r="G1313" s="4" t="s">
        <v>105</v>
      </c>
      <c r="H1313" s="4" t="str">
        <f>TEXT(B1313, "MMMM YYYY")</f>
        <v>May 2025</v>
      </c>
      <c r="I1313" s="4">
        <f>D1313*E1313</f>
        <v>120</v>
      </c>
      <c r="J1313" s="4">
        <f>E1313*30</f>
        <v>60</v>
      </c>
      <c r="K1313" s="4" t="b">
        <f>IF(F1313=I1313,TRUE)</f>
        <v>1</v>
      </c>
    </row>
    <row r="1314" spans="1:12" ht="22.5" customHeight="1">
      <c r="A1314" s="2">
        <v>45777.616365381946</v>
      </c>
      <c r="B1314" s="3">
        <v>45777</v>
      </c>
      <c r="C1314" s="4" t="s">
        <v>757</v>
      </c>
      <c r="D1314" s="4">
        <v>65</v>
      </c>
      <c r="E1314" s="4">
        <v>1</v>
      </c>
      <c r="F1314" s="4">
        <v>65</v>
      </c>
      <c r="G1314" s="4" t="s">
        <v>655</v>
      </c>
      <c r="H1314" s="4" t="str">
        <f>TEXT(B1314, "MMMM YYYY")</f>
        <v>April 2025</v>
      </c>
      <c r="I1314" s="4">
        <f>D1314*E1314</f>
        <v>65</v>
      </c>
      <c r="J1314" s="4">
        <f>E1314*30</f>
        <v>30</v>
      </c>
      <c r="K1314" s="4" t="b">
        <f>IF(F1314=I1314,TRUE)</f>
        <v>1</v>
      </c>
    </row>
    <row r="1315" spans="1:12" ht="22.5" customHeight="1">
      <c r="A1315" s="2">
        <v>45777.320035358796</v>
      </c>
      <c r="B1315" s="3">
        <v>45777</v>
      </c>
      <c r="C1315" s="4" t="s">
        <v>742</v>
      </c>
      <c r="D1315" s="4">
        <v>60</v>
      </c>
      <c r="E1315" s="4">
        <v>2</v>
      </c>
      <c r="F1315" s="4">
        <v>120</v>
      </c>
      <c r="G1315" s="4" t="s">
        <v>105</v>
      </c>
      <c r="H1315" s="4" t="str">
        <f>TEXT(B1315, "MMMM YYYY")</f>
        <v>April 2025</v>
      </c>
      <c r="I1315" s="4">
        <f>D1315*E1315</f>
        <v>120</v>
      </c>
      <c r="J1315" s="4">
        <f>E1315*30</f>
        <v>60</v>
      </c>
      <c r="K1315" s="4" t="b">
        <f>IF(F1315=I1315,TRUE)</f>
        <v>1</v>
      </c>
    </row>
    <row r="1316" spans="1:12" ht="22.5" customHeight="1">
      <c r="A1316" s="2">
        <v>45776.157055451389</v>
      </c>
      <c r="B1316" s="3">
        <v>45775</v>
      </c>
      <c r="C1316" s="4" t="s">
        <v>130</v>
      </c>
      <c r="D1316" s="4">
        <v>65</v>
      </c>
      <c r="E1316" s="4">
        <v>4</v>
      </c>
      <c r="F1316" s="4">
        <v>260</v>
      </c>
      <c r="G1316" s="4" t="s">
        <v>105</v>
      </c>
      <c r="H1316" s="4" t="str">
        <f>TEXT(B1316, "MMMM YYYY")</f>
        <v>April 2025</v>
      </c>
      <c r="I1316" s="4">
        <f>D1316*E1316</f>
        <v>260</v>
      </c>
      <c r="J1316" s="4">
        <f>E1316*30</f>
        <v>120</v>
      </c>
      <c r="K1316" s="4" t="b">
        <f>IF(F1316=I1316,TRUE)</f>
        <v>1</v>
      </c>
    </row>
    <row r="1317" spans="1:12" ht="22.5" customHeight="1">
      <c r="A1317" s="2">
        <v>45775.670199571759</v>
      </c>
      <c r="B1317" s="3">
        <v>45775</v>
      </c>
      <c r="C1317" s="4" t="s">
        <v>511</v>
      </c>
      <c r="D1317" s="4">
        <v>60</v>
      </c>
      <c r="E1317" s="4">
        <v>3</v>
      </c>
      <c r="F1317" s="4">
        <v>180</v>
      </c>
      <c r="G1317" s="4" t="s">
        <v>105</v>
      </c>
      <c r="H1317" s="4" t="str">
        <f>TEXT(B1317, "MMMM YYYY")</f>
        <v>April 2025</v>
      </c>
      <c r="I1317" s="4">
        <f>D1317*E1317</f>
        <v>180</v>
      </c>
      <c r="J1317" s="4">
        <f>E1317*30</f>
        <v>90</v>
      </c>
      <c r="K1317" s="4" t="b">
        <f>IF(F1317=I1317,TRUE)</f>
        <v>1</v>
      </c>
    </row>
    <row r="1318" spans="1:12" ht="22.5" customHeight="1">
      <c r="A1318" s="2">
        <v>45775.669858622685</v>
      </c>
      <c r="B1318" s="3">
        <v>45775</v>
      </c>
      <c r="C1318" s="4" t="s">
        <v>511</v>
      </c>
      <c r="D1318" s="4">
        <v>55</v>
      </c>
      <c r="E1318" s="4">
        <v>5</v>
      </c>
      <c r="F1318" s="4">
        <v>275</v>
      </c>
      <c r="G1318" s="4" t="s">
        <v>105</v>
      </c>
      <c r="H1318" s="4" t="str">
        <f>TEXT(B1318, "MMMM YYYY")</f>
        <v>April 2025</v>
      </c>
      <c r="I1318" s="4">
        <f>D1318*E1318</f>
        <v>275</v>
      </c>
      <c r="J1318" s="4">
        <f>E1318*30</f>
        <v>150</v>
      </c>
      <c r="K1318" s="4" t="b">
        <f>IF(F1318=I1318,TRUE)</f>
        <v>1</v>
      </c>
    </row>
    <row r="1319" spans="1:12" ht="22.5" customHeight="1">
      <c r="A1319" s="2">
        <v>45775.670419664355</v>
      </c>
      <c r="B1319" s="3">
        <v>45775</v>
      </c>
      <c r="C1319" s="4" t="s">
        <v>621</v>
      </c>
      <c r="D1319" s="4">
        <v>55</v>
      </c>
      <c r="E1319" s="4">
        <v>1</v>
      </c>
      <c r="F1319" s="4">
        <v>55</v>
      </c>
      <c r="G1319" s="4" t="s">
        <v>105</v>
      </c>
      <c r="H1319" s="4" t="str">
        <f>TEXT(B1319, "MMMM YYYY")</f>
        <v>April 2025</v>
      </c>
      <c r="I1319" s="4">
        <f>D1319*E1319</f>
        <v>55</v>
      </c>
      <c r="J1319" s="4">
        <f>E1319*30</f>
        <v>30</v>
      </c>
      <c r="K1319" s="4" t="b">
        <f>IF(F1319=I1319,TRUE)</f>
        <v>1</v>
      </c>
    </row>
    <row r="1320" spans="1:12" ht="22.5" customHeight="1">
      <c r="A1320" s="2">
        <v>45775.165048634255</v>
      </c>
      <c r="B1320" s="3">
        <v>45774</v>
      </c>
      <c r="C1320" s="4" t="s">
        <v>509</v>
      </c>
      <c r="D1320" s="4">
        <v>45</v>
      </c>
      <c r="E1320" s="4">
        <v>10</v>
      </c>
      <c r="F1320" s="4">
        <v>450</v>
      </c>
      <c r="G1320" s="4" t="s">
        <v>655</v>
      </c>
      <c r="H1320" s="4" t="str">
        <f>TEXT(B1320, "MMMM YYYY")</f>
        <v>April 2025</v>
      </c>
      <c r="I1320" s="4">
        <f>D1320*E1320</f>
        <v>450</v>
      </c>
      <c r="J1320" s="4">
        <f>E1320*30</f>
        <v>300</v>
      </c>
      <c r="K1320" s="4" t="b">
        <f>IF(F1320=I1320,TRUE)</f>
        <v>1</v>
      </c>
    </row>
    <row r="1321" spans="1:12" ht="22.5" customHeight="1">
      <c r="A1321" s="2">
        <v>45775.155962337958</v>
      </c>
      <c r="B1321" s="3">
        <v>45774</v>
      </c>
      <c r="C1321" s="4" t="s">
        <v>513</v>
      </c>
      <c r="D1321" s="4">
        <v>60</v>
      </c>
      <c r="E1321" s="4">
        <v>5</v>
      </c>
      <c r="F1321" s="4">
        <v>300</v>
      </c>
      <c r="G1321" s="4" t="s">
        <v>105</v>
      </c>
      <c r="H1321" s="4" t="str">
        <f>TEXT(B1321, "MMMM YYYY")</f>
        <v>April 2025</v>
      </c>
      <c r="I1321" s="4">
        <f>D1321*E1321</f>
        <v>300</v>
      </c>
      <c r="J1321" s="4">
        <f>E1321*30</f>
        <v>150</v>
      </c>
      <c r="K1321" s="4" t="b">
        <f>IF(F1321=I1321,TRUE)</f>
        <v>1</v>
      </c>
    </row>
    <row r="1322" spans="1:12" ht="22.5" customHeight="1">
      <c r="A1322" s="2">
        <v>45775.155104745369</v>
      </c>
      <c r="B1322" s="3">
        <v>45774</v>
      </c>
      <c r="C1322" s="4" t="s">
        <v>514</v>
      </c>
      <c r="D1322" s="4">
        <v>60</v>
      </c>
      <c r="E1322" s="4">
        <v>1</v>
      </c>
      <c r="F1322" s="4">
        <v>60</v>
      </c>
      <c r="G1322" s="4" t="s">
        <v>105</v>
      </c>
      <c r="H1322" s="4" t="str">
        <f>TEXT(B1322, "MMMM YYYY")</f>
        <v>April 2025</v>
      </c>
      <c r="I1322" s="4">
        <f>D1322*E1322</f>
        <v>60</v>
      </c>
      <c r="J1322" s="4">
        <f>E1322*30</f>
        <v>30</v>
      </c>
      <c r="K1322" s="4" t="b">
        <f>IF(F1322=I1322,TRUE)</f>
        <v>1</v>
      </c>
    </row>
    <row r="1323" spans="1:12" ht="22.5" customHeight="1">
      <c r="A1323" s="2">
        <v>45775.15472583333</v>
      </c>
      <c r="B1323" s="3">
        <v>45774</v>
      </c>
      <c r="C1323" s="4" t="s">
        <v>120</v>
      </c>
      <c r="D1323" s="4">
        <v>65</v>
      </c>
      <c r="E1323" s="4">
        <v>2</v>
      </c>
      <c r="F1323" s="4">
        <v>130</v>
      </c>
      <c r="G1323" s="4" t="s">
        <v>105</v>
      </c>
      <c r="H1323" s="4" t="str">
        <f>TEXT(B1323, "MMMM YYYY")</f>
        <v>April 2025</v>
      </c>
      <c r="I1323" s="4">
        <f>D1323*E1323</f>
        <v>130</v>
      </c>
      <c r="J1323" s="4">
        <f>E1323*30</f>
        <v>60</v>
      </c>
      <c r="K1323" s="4" t="b">
        <f>IF(F1323=I1323,TRUE)</f>
        <v>1</v>
      </c>
    </row>
    <row r="1324" spans="1:12" ht="22.5" customHeight="1">
      <c r="A1324" s="2">
        <v>45775.154232754634</v>
      </c>
      <c r="B1324" s="3">
        <v>45774</v>
      </c>
      <c r="C1324" s="4" t="s">
        <v>502</v>
      </c>
      <c r="D1324" s="4">
        <v>60</v>
      </c>
      <c r="E1324" s="4">
        <v>4</v>
      </c>
      <c r="F1324" s="4">
        <v>240</v>
      </c>
      <c r="G1324" s="4" t="s">
        <v>105</v>
      </c>
      <c r="H1324" s="4" t="str">
        <f>TEXT(B1324, "MMMM YYYY")</f>
        <v>April 2025</v>
      </c>
      <c r="I1324" s="4">
        <f>D1324*E1324</f>
        <v>240</v>
      </c>
      <c r="J1324" s="4">
        <f>E1324*30</f>
        <v>120</v>
      </c>
      <c r="K1324" s="4" t="b">
        <f>IF(F1324=I1324,TRUE)</f>
        <v>1</v>
      </c>
    </row>
    <row r="1325" spans="1:12" ht="22.5" customHeight="1">
      <c r="A1325" s="2">
        <v>45775.153677847222</v>
      </c>
      <c r="B1325" s="3">
        <v>45774</v>
      </c>
      <c r="C1325" s="4" t="s">
        <v>502</v>
      </c>
      <c r="D1325" s="4">
        <v>65</v>
      </c>
      <c r="E1325" s="4">
        <v>4</v>
      </c>
      <c r="F1325" s="4">
        <v>260</v>
      </c>
      <c r="G1325" s="4" t="s">
        <v>105</v>
      </c>
      <c r="H1325" s="4" t="str">
        <f>TEXT(B1325, "MMMM YYYY")</f>
        <v>April 2025</v>
      </c>
      <c r="I1325" s="4">
        <f>D1325*E1325</f>
        <v>260</v>
      </c>
      <c r="J1325" s="4">
        <f>E1325*30</f>
        <v>120</v>
      </c>
      <c r="K1325" s="4" t="b">
        <f>IF(F1325=I1325,TRUE)</f>
        <v>1</v>
      </c>
    </row>
    <row r="1326" spans="1:12" ht="22.5" customHeight="1">
      <c r="A1326" s="2">
        <v>45774.490572314811</v>
      </c>
      <c r="B1326" s="3">
        <v>45774</v>
      </c>
      <c r="C1326" s="4" t="s">
        <v>699</v>
      </c>
      <c r="D1326" s="4">
        <v>53</v>
      </c>
      <c r="E1326" s="4">
        <v>5</v>
      </c>
      <c r="F1326" s="4">
        <v>265</v>
      </c>
      <c r="G1326" s="4" t="s">
        <v>105</v>
      </c>
      <c r="H1326" s="4" t="str">
        <f>TEXT(B1326, "MMMM YYYY")</f>
        <v>April 2025</v>
      </c>
      <c r="I1326" s="4">
        <f>D1326*E1326</f>
        <v>265</v>
      </c>
      <c r="J1326" s="4">
        <f>E1326*30</f>
        <v>150</v>
      </c>
      <c r="K1326" s="4" t="b">
        <f>IF(F1326=I1326,TRUE)</f>
        <v>1</v>
      </c>
      <c r="L1326" s="4">
        <v>8748</v>
      </c>
    </row>
    <row r="1327" spans="1:12" ht="22.5" customHeight="1">
      <c r="A1327" s="2">
        <v>45774.48811825231</v>
      </c>
      <c r="B1327" s="3">
        <v>45774</v>
      </c>
      <c r="C1327" s="4" t="s">
        <v>510</v>
      </c>
      <c r="D1327" s="4">
        <v>53</v>
      </c>
      <c r="E1327" s="4">
        <v>4</v>
      </c>
      <c r="F1327" s="4">
        <v>212</v>
      </c>
      <c r="G1327" s="4" t="s">
        <v>655</v>
      </c>
      <c r="H1327" s="4" t="str">
        <f>TEXT(B1327, "MMMM YYYY")</f>
        <v>April 2025</v>
      </c>
      <c r="I1327" s="4">
        <f>D1327*E1327</f>
        <v>212</v>
      </c>
      <c r="J1327" s="4">
        <f>E1327*30</f>
        <v>120</v>
      </c>
      <c r="K1327" s="4" t="b">
        <f>IF(F1327=I1327,TRUE)</f>
        <v>1</v>
      </c>
    </row>
    <row r="1328" spans="1:12" ht="22.5" customHeight="1">
      <c r="A1328" s="2">
        <v>45774.487465995371</v>
      </c>
      <c r="B1328" s="3">
        <v>45774</v>
      </c>
      <c r="C1328" s="4" t="s">
        <v>510</v>
      </c>
      <c r="D1328" s="4">
        <v>50</v>
      </c>
      <c r="E1328" s="4">
        <v>5</v>
      </c>
      <c r="F1328" s="4">
        <v>250</v>
      </c>
      <c r="G1328" s="4" t="s">
        <v>105</v>
      </c>
      <c r="H1328" s="4" t="str">
        <f>TEXT(B1328, "MMMM YYYY")</f>
        <v>April 2025</v>
      </c>
      <c r="I1328" s="4">
        <f>D1328*E1328</f>
        <v>250</v>
      </c>
      <c r="J1328" s="4">
        <f>E1328*30</f>
        <v>150</v>
      </c>
      <c r="K1328" s="4" t="b">
        <f>IF(F1328=I1328,TRUE)</f>
        <v>1</v>
      </c>
    </row>
    <row r="1329" spans="1:11" ht="22.5" customHeight="1">
      <c r="A1329" s="2">
        <v>45774.398468043983</v>
      </c>
      <c r="B1329" s="3">
        <v>45774</v>
      </c>
      <c r="C1329" s="4" t="s">
        <v>765</v>
      </c>
      <c r="D1329" s="4">
        <v>55</v>
      </c>
      <c r="E1329" s="4">
        <v>3</v>
      </c>
      <c r="F1329" s="4">
        <v>165</v>
      </c>
      <c r="G1329" s="4" t="s">
        <v>105</v>
      </c>
      <c r="H1329" s="4" t="str">
        <f>TEXT(B1329, "MMMM YYYY")</f>
        <v>April 2025</v>
      </c>
      <c r="I1329" s="4">
        <f>D1329*E1329</f>
        <v>165</v>
      </c>
      <c r="J1329" s="4">
        <f>E1329*30</f>
        <v>90</v>
      </c>
      <c r="K1329" s="4" t="b">
        <f>IF(F1329=I1329,TRUE)</f>
        <v>1</v>
      </c>
    </row>
    <row r="1330" spans="1:11" ht="22.5" customHeight="1">
      <c r="A1330" s="2">
        <v>45774.397250740745</v>
      </c>
      <c r="B1330" s="3">
        <v>45774</v>
      </c>
      <c r="C1330" s="4" t="s">
        <v>766</v>
      </c>
      <c r="D1330" s="4">
        <v>50</v>
      </c>
      <c r="E1330" s="4">
        <v>2</v>
      </c>
      <c r="F1330" s="4">
        <v>100</v>
      </c>
      <c r="G1330" s="4" t="s">
        <v>105</v>
      </c>
      <c r="H1330" s="4" t="str">
        <f>TEXT(B1330, "MMMM YYYY")</f>
        <v>April 2025</v>
      </c>
      <c r="I1330" s="4">
        <f>D1330*E1330</f>
        <v>100</v>
      </c>
      <c r="J1330" s="4">
        <f>E1330*30</f>
        <v>60</v>
      </c>
      <c r="K1330" s="4" t="b">
        <f>IF(F1330=I1330,TRUE)</f>
        <v>1</v>
      </c>
    </row>
    <row r="1331" spans="1:11" ht="22.5" customHeight="1">
      <c r="A1331" s="2">
        <v>45774.395605243059</v>
      </c>
      <c r="B1331" s="3">
        <v>45774</v>
      </c>
      <c r="C1331" s="4" t="s">
        <v>521</v>
      </c>
      <c r="D1331" s="4">
        <v>53</v>
      </c>
      <c r="E1331" s="4">
        <v>5</v>
      </c>
      <c r="F1331" s="4">
        <v>265</v>
      </c>
      <c r="G1331" s="4" t="s">
        <v>105</v>
      </c>
      <c r="H1331" s="4" t="str">
        <f>TEXT(B1331, "MMMM YYYY")</f>
        <v>April 2025</v>
      </c>
      <c r="I1331" s="4">
        <f>D1331*E1331</f>
        <v>265</v>
      </c>
      <c r="J1331" s="4">
        <f>E1331*30</f>
        <v>150</v>
      </c>
      <c r="K1331" s="4" t="b">
        <f>IF(F1331=I1331,TRUE)</f>
        <v>1</v>
      </c>
    </row>
    <row r="1332" spans="1:11" ht="22.5" customHeight="1">
      <c r="A1332" s="2">
        <v>45774.395024675927</v>
      </c>
      <c r="B1332" s="3">
        <v>45774</v>
      </c>
      <c r="C1332" s="4" t="s">
        <v>521</v>
      </c>
      <c r="D1332" s="4">
        <v>50</v>
      </c>
      <c r="E1332" s="4">
        <v>5</v>
      </c>
      <c r="F1332" s="4">
        <v>250</v>
      </c>
      <c r="G1332" s="4" t="s">
        <v>105</v>
      </c>
      <c r="H1332" s="4" t="str">
        <f>TEXT(B1332, "MMMM YYYY")</f>
        <v>April 2025</v>
      </c>
      <c r="I1332" s="4">
        <f>D1332*E1332</f>
        <v>250</v>
      </c>
      <c r="J1332" s="4">
        <f>E1332*30</f>
        <v>150</v>
      </c>
      <c r="K1332" s="4" t="b">
        <f>IF(F1332=I1332,TRUE)</f>
        <v>1</v>
      </c>
    </row>
    <row r="1333" spans="1:11" ht="22.5" customHeight="1">
      <c r="A1333" s="2">
        <v>45774.489700034726</v>
      </c>
      <c r="B1333" s="3">
        <v>45774</v>
      </c>
      <c r="C1333" s="4" t="s">
        <v>773</v>
      </c>
      <c r="D1333" s="4">
        <v>50</v>
      </c>
      <c r="E1333" s="4">
        <v>3</v>
      </c>
      <c r="F1333" s="4">
        <v>150</v>
      </c>
      <c r="G1333" s="4" t="s">
        <v>655</v>
      </c>
      <c r="H1333" s="4" t="str">
        <f>TEXT(B1333, "MMMM YYYY")</f>
        <v>April 2025</v>
      </c>
      <c r="I1333" s="4">
        <f>D1333*E1333</f>
        <v>150</v>
      </c>
      <c r="J1333" s="4">
        <f>E1333*30</f>
        <v>90</v>
      </c>
      <c r="K1333" s="4" t="b">
        <f>IF(F1333=I1333,TRUE)</f>
        <v>1</v>
      </c>
    </row>
    <row r="1334" spans="1:11" ht="22.5" customHeight="1">
      <c r="A1334" s="2">
        <v>45773.373073124996</v>
      </c>
      <c r="B1334" s="3">
        <v>45773</v>
      </c>
      <c r="C1334" s="4" t="s">
        <v>129</v>
      </c>
      <c r="D1334" s="4">
        <v>65</v>
      </c>
      <c r="E1334" s="4">
        <v>3</v>
      </c>
      <c r="F1334" s="4">
        <v>195</v>
      </c>
      <c r="G1334" s="4" t="s">
        <v>105</v>
      </c>
      <c r="H1334" s="4" t="str">
        <f>TEXT(B1334, "MMMM YYYY")</f>
        <v>April 2025</v>
      </c>
      <c r="I1334" s="4">
        <f>D1334*E1334</f>
        <v>195</v>
      </c>
      <c r="J1334" s="4">
        <f>E1334*30</f>
        <v>90</v>
      </c>
      <c r="K1334" s="4" t="b">
        <f>IF(F1334=I1334,TRUE)</f>
        <v>1</v>
      </c>
    </row>
    <row r="1335" spans="1:11" ht="22.5" customHeight="1">
      <c r="A1335" s="2">
        <v>45773.143750798612</v>
      </c>
      <c r="B1335" s="3">
        <v>45773</v>
      </c>
      <c r="C1335" s="4" t="s">
        <v>89</v>
      </c>
      <c r="D1335" s="4">
        <v>65</v>
      </c>
      <c r="E1335" s="4">
        <v>1</v>
      </c>
      <c r="F1335" s="4">
        <v>65</v>
      </c>
      <c r="G1335" s="4" t="s">
        <v>105</v>
      </c>
      <c r="H1335" s="4" t="str">
        <f>TEXT(B1335, "MMMM YYYY")</f>
        <v>April 2025</v>
      </c>
      <c r="I1335" s="4">
        <f>D1335*E1335</f>
        <v>65</v>
      </c>
      <c r="J1335" s="4">
        <f>E1335*30</f>
        <v>30</v>
      </c>
      <c r="K1335" s="4" t="b">
        <f>IF(F1335=I1335,TRUE)</f>
        <v>1</v>
      </c>
    </row>
    <row r="1336" spans="1:11" ht="22.5" customHeight="1">
      <c r="A1336" s="2">
        <v>45772.101055729167</v>
      </c>
      <c r="B1336" s="3">
        <v>45771</v>
      </c>
      <c r="C1336" s="4" t="s">
        <v>767</v>
      </c>
      <c r="D1336" s="4">
        <v>60</v>
      </c>
      <c r="E1336" s="4">
        <v>1</v>
      </c>
      <c r="F1336" s="4">
        <v>60</v>
      </c>
      <c r="G1336" s="4" t="s">
        <v>105</v>
      </c>
      <c r="H1336" s="4" t="str">
        <f>TEXT(B1336, "MMMM YYYY")</f>
        <v>April 2025</v>
      </c>
      <c r="I1336" s="4">
        <f>D1336*E1336</f>
        <v>60</v>
      </c>
      <c r="J1336" s="4">
        <f>E1336*30</f>
        <v>30</v>
      </c>
      <c r="K1336" s="4" t="b">
        <f>IF(F1336=I1336,TRUE)</f>
        <v>1</v>
      </c>
    </row>
    <row r="1337" spans="1:11" ht="22.5" customHeight="1">
      <c r="A1337" s="2">
        <v>45772.100486967596</v>
      </c>
      <c r="B1337" s="3">
        <v>45771</v>
      </c>
      <c r="C1337" s="4" t="s">
        <v>754</v>
      </c>
      <c r="D1337" s="4">
        <v>55</v>
      </c>
      <c r="E1337" s="4">
        <v>2</v>
      </c>
      <c r="F1337" s="4">
        <v>110</v>
      </c>
      <c r="G1337" s="4" t="s">
        <v>105</v>
      </c>
      <c r="H1337" s="4" t="str">
        <f>TEXT(B1337, "MMMM YYYY")</f>
        <v>April 2025</v>
      </c>
      <c r="I1337" s="4">
        <f>D1337*E1337</f>
        <v>110</v>
      </c>
      <c r="J1337" s="4">
        <f>E1337*30</f>
        <v>60</v>
      </c>
      <c r="K1337" s="4" t="b">
        <f>IF(F1337=I1337,TRUE)</f>
        <v>1</v>
      </c>
    </row>
    <row r="1338" spans="1:11" ht="22.5" customHeight="1">
      <c r="A1338" s="2">
        <v>45772.099166238426</v>
      </c>
      <c r="B1338" s="3">
        <v>45771</v>
      </c>
      <c r="C1338" s="4" t="s">
        <v>732</v>
      </c>
      <c r="D1338" s="4">
        <v>50</v>
      </c>
      <c r="E1338" s="4">
        <v>3</v>
      </c>
      <c r="F1338" s="4">
        <v>150</v>
      </c>
      <c r="G1338" s="4" t="s">
        <v>105</v>
      </c>
      <c r="H1338" s="4" t="str">
        <f>TEXT(B1338, "MMMM YYYY")</f>
        <v>April 2025</v>
      </c>
      <c r="I1338" s="4">
        <f>D1338*E1338</f>
        <v>150</v>
      </c>
      <c r="J1338" s="4">
        <f>E1338*30</f>
        <v>90</v>
      </c>
      <c r="K1338" s="4" t="b">
        <f>IF(F1338=I1338,TRUE)</f>
        <v>1</v>
      </c>
    </row>
    <row r="1339" spans="1:11" ht="22.5" customHeight="1">
      <c r="A1339" s="2">
        <v>45771.340042569442</v>
      </c>
      <c r="B1339" s="3">
        <v>45771</v>
      </c>
      <c r="C1339" s="4" t="s">
        <v>760</v>
      </c>
      <c r="D1339" s="4">
        <v>55</v>
      </c>
      <c r="E1339" s="4">
        <v>2</v>
      </c>
      <c r="F1339" s="4">
        <v>110</v>
      </c>
      <c r="G1339" s="4" t="s">
        <v>105</v>
      </c>
      <c r="H1339" s="4" t="str">
        <f>TEXT(B1339, "MMMM YYYY")</f>
        <v>April 2025</v>
      </c>
      <c r="I1339" s="4">
        <f>D1339*E1339</f>
        <v>110</v>
      </c>
      <c r="J1339" s="4">
        <f>E1339*30</f>
        <v>60</v>
      </c>
      <c r="K1339" s="4" t="b">
        <f>IF(F1339=I1339,TRUE)</f>
        <v>1</v>
      </c>
    </row>
    <row r="1340" spans="1:11" ht="22.5" customHeight="1">
      <c r="A1340" s="2">
        <v>45770.739345590278</v>
      </c>
      <c r="B1340" s="3">
        <v>45770</v>
      </c>
      <c r="C1340" s="4" t="s">
        <v>48</v>
      </c>
      <c r="D1340" s="4">
        <v>55</v>
      </c>
      <c r="E1340" s="4">
        <v>1</v>
      </c>
      <c r="F1340" s="4">
        <v>55</v>
      </c>
      <c r="G1340" s="4" t="s">
        <v>105</v>
      </c>
      <c r="H1340" s="4" t="str">
        <f>TEXT(B1340, "MMMM YYYY")</f>
        <v>April 2025</v>
      </c>
      <c r="I1340" s="4">
        <f>D1340*E1340</f>
        <v>55</v>
      </c>
      <c r="J1340" s="4">
        <f>E1340*30</f>
        <v>30</v>
      </c>
      <c r="K1340" s="4" t="b">
        <f>IF(F1340=I1340,TRUE)</f>
        <v>1</v>
      </c>
    </row>
    <row r="1341" spans="1:11" ht="22.5" customHeight="1">
      <c r="A1341" s="2">
        <v>45770.738902048615</v>
      </c>
      <c r="B1341" s="3">
        <v>45770</v>
      </c>
      <c r="C1341" s="4" t="s">
        <v>598</v>
      </c>
      <c r="D1341" s="4">
        <v>60</v>
      </c>
      <c r="E1341" s="4">
        <v>2</v>
      </c>
      <c r="F1341" s="4">
        <v>120</v>
      </c>
      <c r="G1341" s="4" t="s">
        <v>105</v>
      </c>
      <c r="H1341" s="4" t="str">
        <f>TEXT(B1341, "MMMM YYYY")</f>
        <v>April 2025</v>
      </c>
      <c r="I1341" s="4">
        <f>D1341*E1341</f>
        <v>120</v>
      </c>
      <c r="J1341" s="4">
        <f>E1341*30</f>
        <v>60</v>
      </c>
      <c r="K1341" s="4" t="b">
        <f>IF(F1341=I1341,TRUE)</f>
        <v>1</v>
      </c>
    </row>
    <row r="1342" spans="1:11" ht="22.5" customHeight="1">
      <c r="A1342" s="2">
        <v>45770.248406539351</v>
      </c>
      <c r="B1342" s="3">
        <v>45770</v>
      </c>
      <c r="C1342" s="4" t="s">
        <v>594</v>
      </c>
      <c r="D1342" s="4">
        <v>50</v>
      </c>
      <c r="E1342" s="4">
        <v>2</v>
      </c>
      <c r="F1342" s="4">
        <v>100</v>
      </c>
      <c r="G1342" s="4" t="s">
        <v>105</v>
      </c>
      <c r="H1342" s="4" t="str">
        <f>TEXT(B1342, "MMMM YYYY")</f>
        <v>April 2025</v>
      </c>
      <c r="I1342" s="4">
        <f>D1342*E1342</f>
        <v>100</v>
      </c>
      <c r="J1342" s="4">
        <f>E1342*30</f>
        <v>60</v>
      </c>
      <c r="K1342" s="4" t="b">
        <f>IF(F1342=I1342,TRUE)</f>
        <v>1</v>
      </c>
    </row>
    <row r="1343" spans="1:11" ht="22.5" customHeight="1">
      <c r="A1343" s="2">
        <v>45770.196547453699</v>
      </c>
      <c r="B1343" s="3">
        <v>45768</v>
      </c>
      <c r="C1343" s="4" t="s">
        <v>509</v>
      </c>
      <c r="D1343" s="4">
        <v>45</v>
      </c>
      <c r="E1343" s="4">
        <v>8</v>
      </c>
      <c r="F1343" s="4">
        <v>360</v>
      </c>
      <c r="G1343" s="4" t="s">
        <v>105</v>
      </c>
      <c r="H1343" s="4" t="str">
        <f>TEXT(B1343, "MMMM YYYY")</f>
        <v>April 2025</v>
      </c>
      <c r="I1343" s="4">
        <f>D1343*E1343</f>
        <v>360</v>
      </c>
      <c r="J1343" s="4">
        <f>E1343*30</f>
        <v>240</v>
      </c>
      <c r="K1343" s="4" t="b">
        <f>IF(F1343=I1343,TRUE)</f>
        <v>1</v>
      </c>
    </row>
    <row r="1344" spans="1:11" ht="22.5" customHeight="1">
      <c r="A1344" s="2">
        <v>45768.352727013887</v>
      </c>
      <c r="B1344" s="3">
        <v>45768</v>
      </c>
      <c r="C1344" s="4" t="s">
        <v>526</v>
      </c>
      <c r="D1344" s="4">
        <v>53</v>
      </c>
      <c r="E1344" s="4">
        <v>5</v>
      </c>
      <c r="F1344" s="4">
        <v>265</v>
      </c>
      <c r="G1344" s="4" t="s">
        <v>655</v>
      </c>
      <c r="H1344" s="4" t="str">
        <f>TEXT(B1344, "MMMM YYYY")</f>
        <v>April 2025</v>
      </c>
      <c r="I1344" s="4">
        <f>D1344*E1344</f>
        <v>265</v>
      </c>
      <c r="J1344" s="4">
        <f>E1344*30</f>
        <v>150</v>
      </c>
      <c r="K1344" s="4" t="b">
        <f>IF(F1344=I1344,TRUE)</f>
        <v>1</v>
      </c>
    </row>
    <row r="1345" spans="1:12" ht="22.5" customHeight="1">
      <c r="A1345" s="2">
        <v>45768.351541574069</v>
      </c>
      <c r="B1345" s="3">
        <v>45768</v>
      </c>
      <c r="C1345" s="4" t="s">
        <v>109</v>
      </c>
      <c r="D1345" s="4">
        <v>60</v>
      </c>
      <c r="E1345" s="4">
        <v>6</v>
      </c>
      <c r="F1345" s="4">
        <v>360</v>
      </c>
      <c r="G1345" s="4" t="s">
        <v>655</v>
      </c>
      <c r="H1345" s="4" t="str">
        <f>TEXT(B1345, "MMMM YYYY")</f>
        <v>April 2025</v>
      </c>
      <c r="I1345" s="4">
        <f>D1345*E1345</f>
        <v>360</v>
      </c>
      <c r="J1345" s="4">
        <f>E1345*30</f>
        <v>180</v>
      </c>
      <c r="K1345" s="4" t="b">
        <f>IF(F1345=I1345,TRUE)</f>
        <v>1</v>
      </c>
    </row>
    <row r="1346" spans="1:12" ht="22.5" customHeight="1">
      <c r="A1346" s="2">
        <v>45768.350437048612</v>
      </c>
      <c r="B1346" s="3">
        <v>45768</v>
      </c>
      <c r="C1346" s="4" t="s">
        <v>649</v>
      </c>
      <c r="D1346" s="4">
        <v>53</v>
      </c>
      <c r="E1346" s="4">
        <v>2</v>
      </c>
      <c r="F1346" s="4">
        <v>106</v>
      </c>
      <c r="G1346" s="4" t="s">
        <v>655</v>
      </c>
      <c r="H1346" s="4" t="str">
        <f>TEXT(B1346, "MMMM YYYY")</f>
        <v>April 2025</v>
      </c>
      <c r="I1346" s="4">
        <f>D1346*E1346</f>
        <v>106</v>
      </c>
      <c r="J1346" s="4">
        <f>E1346*30</f>
        <v>60</v>
      </c>
      <c r="K1346" s="4" t="b">
        <f>IF(F1346=I1346,TRUE)</f>
        <v>1</v>
      </c>
    </row>
    <row r="1347" spans="1:12" ht="22.5" customHeight="1">
      <c r="A1347" s="2">
        <v>45768.349549120372</v>
      </c>
      <c r="B1347" s="3">
        <v>45768</v>
      </c>
      <c r="C1347" s="4" t="s">
        <v>521</v>
      </c>
      <c r="D1347" s="4">
        <v>50</v>
      </c>
      <c r="E1347" s="4">
        <v>10</v>
      </c>
      <c r="F1347" s="4">
        <v>500</v>
      </c>
      <c r="G1347" s="4" t="s">
        <v>105</v>
      </c>
      <c r="H1347" s="4" t="str">
        <f>TEXT(B1347, "MMMM YYYY")</f>
        <v>April 2025</v>
      </c>
      <c r="I1347" s="4">
        <f>D1347*E1347</f>
        <v>500</v>
      </c>
      <c r="J1347" s="4">
        <f>E1347*30</f>
        <v>300</v>
      </c>
      <c r="K1347" s="4" t="b">
        <f>IF(F1347=I1347,TRUE)</f>
        <v>1</v>
      </c>
    </row>
    <row r="1348" spans="1:12" ht="22.5" customHeight="1">
      <c r="A1348" s="2">
        <v>45767.729156747686</v>
      </c>
      <c r="B1348" s="3">
        <v>45767</v>
      </c>
      <c r="C1348" s="4" t="s">
        <v>502</v>
      </c>
      <c r="D1348" s="4">
        <v>65</v>
      </c>
      <c r="E1348" s="4">
        <v>1</v>
      </c>
      <c r="F1348" s="4">
        <v>65</v>
      </c>
      <c r="G1348" s="4" t="s">
        <v>105</v>
      </c>
      <c r="H1348" s="4" t="str">
        <f>TEXT(B1348, "MMMM YYYY")</f>
        <v>April 2025</v>
      </c>
      <c r="I1348" s="4">
        <f>D1348*E1348</f>
        <v>65</v>
      </c>
      <c r="J1348" s="4">
        <f>E1348*30</f>
        <v>30</v>
      </c>
      <c r="K1348" s="4" t="b">
        <f>IF(F1348=I1348,TRUE)</f>
        <v>1</v>
      </c>
    </row>
    <row r="1349" spans="1:12" ht="22.5" customHeight="1">
      <c r="A1349" s="2">
        <v>45767.728770821763</v>
      </c>
      <c r="B1349" s="3">
        <v>45767</v>
      </c>
      <c r="C1349" s="4" t="s">
        <v>551</v>
      </c>
      <c r="D1349" s="4">
        <v>50</v>
      </c>
      <c r="E1349" s="4">
        <v>2</v>
      </c>
      <c r="F1349" s="4">
        <v>100</v>
      </c>
      <c r="G1349" s="4" t="s">
        <v>105</v>
      </c>
      <c r="H1349" s="4" t="str">
        <f>TEXT(B1349, "MMMM YYYY")</f>
        <v>April 2025</v>
      </c>
      <c r="I1349" s="4">
        <f>D1349*E1349</f>
        <v>100</v>
      </c>
      <c r="J1349" s="4">
        <f>E1349*30</f>
        <v>60</v>
      </c>
      <c r="K1349" s="4" t="b">
        <f>IF(F1349=I1349,TRUE)</f>
        <v>1</v>
      </c>
    </row>
    <row r="1350" spans="1:12" ht="22.5" customHeight="1">
      <c r="A1350" s="2">
        <v>45767.72851137731</v>
      </c>
      <c r="B1350" s="3">
        <v>45767</v>
      </c>
      <c r="C1350" s="4" t="s">
        <v>221</v>
      </c>
      <c r="D1350" s="4">
        <v>60</v>
      </c>
      <c r="E1350" s="4">
        <v>1</v>
      </c>
      <c r="F1350" s="4">
        <v>60</v>
      </c>
      <c r="G1350" s="4" t="s">
        <v>105</v>
      </c>
      <c r="H1350" s="4" t="str">
        <f>TEXT(B1350, "MMMM YYYY")</f>
        <v>April 2025</v>
      </c>
      <c r="I1350" s="4">
        <f>D1350*E1350</f>
        <v>60</v>
      </c>
      <c r="J1350" s="4">
        <f>E1350*30</f>
        <v>30</v>
      </c>
      <c r="K1350" s="4" t="b">
        <f>IF(F1350=I1350,TRUE)</f>
        <v>1</v>
      </c>
    </row>
    <row r="1351" spans="1:12" ht="22.5" customHeight="1">
      <c r="A1351" s="2">
        <v>45767.728199687495</v>
      </c>
      <c r="B1351" s="3">
        <v>45767</v>
      </c>
      <c r="C1351" s="4" t="s">
        <v>42</v>
      </c>
      <c r="D1351" s="4">
        <v>60</v>
      </c>
      <c r="E1351" s="4">
        <v>3</v>
      </c>
      <c r="F1351" s="4">
        <v>180</v>
      </c>
      <c r="G1351" s="4" t="s">
        <v>105</v>
      </c>
      <c r="H1351" s="4" t="str">
        <f>TEXT(B1351, "MMMM YYYY")</f>
        <v>April 2025</v>
      </c>
      <c r="I1351" s="4">
        <f>D1351*E1351</f>
        <v>180</v>
      </c>
      <c r="J1351" s="4">
        <f>E1351*30</f>
        <v>90</v>
      </c>
      <c r="K1351" s="4" t="b">
        <f>IF(F1351=I1351,TRUE)</f>
        <v>1</v>
      </c>
    </row>
    <row r="1352" spans="1:12" ht="22.5" customHeight="1">
      <c r="A1352" s="2">
        <v>45767.727785543982</v>
      </c>
      <c r="B1352" s="3">
        <v>45767</v>
      </c>
      <c r="C1352" s="4" t="s">
        <v>225</v>
      </c>
      <c r="D1352" s="4">
        <v>60</v>
      </c>
      <c r="E1352" s="4">
        <v>3</v>
      </c>
      <c r="F1352" s="4">
        <v>180</v>
      </c>
      <c r="G1352" s="4" t="s">
        <v>105</v>
      </c>
      <c r="H1352" s="4" t="str">
        <f>TEXT(B1352, "MMMM YYYY")</f>
        <v>April 2025</v>
      </c>
      <c r="I1352" s="4">
        <f>D1352*E1352</f>
        <v>180</v>
      </c>
      <c r="J1352" s="4">
        <f>E1352*30</f>
        <v>90</v>
      </c>
      <c r="K1352" s="4" t="b">
        <f>IF(F1352=I1352,TRUE)</f>
        <v>1</v>
      </c>
    </row>
    <row r="1353" spans="1:12" ht="22.5" customHeight="1">
      <c r="A1353" s="2">
        <v>45767.727232962963</v>
      </c>
      <c r="B1353" s="3">
        <v>45767</v>
      </c>
      <c r="C1353" s="4" t="s">
        <v>225</v>
      </c>
      <c r="D1353" s="4">
        <v>55</v>
      </c>
      <c r="E1353" s="4">
        <v>7</v>
      </c>
      <c r="F1353" s="4">
        <v>385</v>
      </c>
      <c r="G1353" s="4" t="s">
        <v>105</v>
      </c>
      <c r="H1353" s="4" t="str">
        <f>TEXT(B1353, "MMMM YYYY")</f>
        <v>April 2025</v>
      </c>
      <c r="I1353" s="4">
        <f>D1353*E1353</f>
        <v>385</v>
      </c>
      <c r="J1353" s="4">
        <f>E1353*30</f>
        <v>210</v>
      </c>
      <c r="K1353" s="4" t="b">
        <f>IF(F1353=I1353,TRUE)</f>
        <v>1</v>
      </c>
    </row>
    <row r="1354" spans="1:12" ht="22.5" customHeight="1">
      <c r="A1354" s="2">
        <v>45767.146854027778</v>
      </c>
      <c r="B1354" s="3">
        <v>45766</v>
      </c>
      <c r="C1354" s="4" t="s">
        <v>659</v>
      </c>
      <c r="D1354" s="4">
        <v>65</v>
      </c>
      <c r="E1354" s="4">
        <v>1</v>
      </c>
      <c r="F1354" s="4">
        <v>65</v>
      </c>
      <c r="G1354" s="4" t="s">
        <v>105</v>
      </c>
      <c r="H1354" s="4" t="str">
        <f>TEXT(B1354, "MMMM YYYY")</f>
        <v>April 2025</v>
      </c>
      <c r="I1354" s="4">
        <f>D1354*E1354</f>
        <v>65</v>
      </c>
      <c r="J1354" s="4">
        <f>E1354*30</f>
        <v>30</v>
      </c>
      <c r="K1354" s="4" t="b">
        <f>IF(F1354=I1354,TRUE)</f>
        <v>1</v>
      </c>
    </row>
    <row r="1355" spans="1:12" ht="22.5" customHeight="1">
      <c r="A1355" s="2">
        <v>45767.146614571757</v>
      </c>
      <c r="B1355" s="3">
        <v>45766</v>
      </c>
      <c r="C1355" s="4" t="s">
        <v>514</v>
      </c>
      <c r="D1355" s="4">
        <v>60</v>
      </c>
      <c r="E1355" s="4">
        <v>1</v>
      </c>
      <c r="F1355" s="4">
        <v>60</v>
      </c>
      <c r="G1355" s="4" t="s">
        <v>105</v>
      </c>
      <c r="H1355" s="4" t="str">
        <f>TEXT(B1355, "MMMM YYYY")</f>
        <v>April 2025</v>
      </c>
      <c r="I1355" s="4">
        <f>D1355*E1355</f>
        <v>60</v>
      </c>
      <c r="J1355" s="4">
        <f>E1355*30</f>
        <v>30</v>
      </c>
      <c r="K1355" s="4" t="b">
        <f>IF(F1355=I1355,TRUE)</f>
        <v>1</v>
      </c>
    </row>
    <row r="1356" spans="1:12" ht="22.5" customHeight="1">
      <c r="A1356" s="2">
        <v>45767.146398206023</v>
      </c>
      <c r="B1356" s="3">
        <v>45766</v>
      </c>
      <c r="C1356" s="4" t="s">
        <v>773</v>
      </c>
      <c r="D1356" s="4">
        <v>50</v>
      </c>
      <c r="E1356" s="4">
        <v>2</v>
      </c>
      <c r="F1356" s="4">
        <v>100</v>
      </c>
      <c r="G1356" s="4" t="s">
        <v>105</v>
      </c>
      <c r="H1356" s="4" t="str">
        <f>TEXT(B1356, "MMMM YYYY")</f>
        <v>April 2025</v>
      </c>
      <c r="I1356" s="4">
        <f>D1356*E1356</f>
        <v>100</v>
      </c>
      <c r="J1356" s="4">
        <f>E1356*30</f>
        <v>60</v>
      </c>
      <c r="K1356" s="4" t="b">
        <f>IF(F1356=I1356,TRUE)</f>
        <v>1</v>
      </c>
    </row>
    <row r="1357" spans="1:12" ht="22.5" customHeight="1">
      <c r="A1357" s="2">
        <v>45765.679970775462</v>
      </c>
      <c r="B1357" s="3">
        <v>45765</v>
      </c>
      <c r="C1357" s="4" t="s">
        <v>42</v>
      </c>
      <c r="D1357" s="4">
        <v>55</v>
      </c>
      <c r="E1357" s="4">
        <v>1</v>
      </c>
      <c r="F1357" s="4">
        <v>55</v>
      </c>
      <c r="G1357" s="4" t="s">
        <v>105</v>
      </c>
      <c r="H1357" s="4" t="str">
        <f>TEXT(B1357, "MMMM YYYY")</f>
        <v>April 2025</v>
      </c>
      <c r="I1357" s="4">
        <f>D1357*E1357</f>
        <v>55</v>
      </c>
      <c r="J1357" s="4">
        <f>E1357*30</f>
        <v>30</v>
      </c>
      <c r="K1357" s="4" t="b">
        <f>IF(F1357=I1357,TRUE)</f>
        <v>1</v>
      </c>
      <c r="L1357" s="4">
        <v>55</v>
      </c>
    </row>
    <row r="1358" spans="1:12" ht="22.5" customHeight="1">
      <c r="A1358" s="2">
        <v>45765.680685370375</v>
      </c>
      <c r="B1358" s="3">
        <v>45765</v>
      </c>
      <c r="C1358" s="4" t="s">
        <v>773</v>
      </c>
      <c r="D1358" s="4">
        <v>50</v>
      </c>
      <c r="E1358" s="4">
        <v>3</v>
      </c>
      <c r="F1358" s="4">
        <v>150</v>
      </c>
      <c r="G1358" s="4" t="s">
        <v>105</v>
      </c>
      <c r="H1358" s="4" t="str">
        <f>TEXT(B1358, "MMMM YYYY")</f>
        <v>April 2025</v>
      </c>
      <c r="I1358" s="4">
        <f>D1358*E1358</f>
        <v>150</v>
      </c>
      <c r="J1358" s="4">
        <f>E1358*30</f>
        <v>90</v>
      </c>
      <c r="K1358" s="4" t="b">
        <f>IF(F1358=I1358,TRUE)</f>
        <v>1</v>
      </c>
    </row>
    <row r="1359" spans="1:12" ht="22.5" customHeight="1">
      <c r="A1359" s="2">
        <v>45764.738247384259</v>
      </c>
      <c r="B1359" s="3">
        <v>45764</v>
      </c>
      <c r="C1359" s="4" t="s">
        <v>509</v>
      </c>
      <c r="D1359" s="4">
        <v>45</v>
      </c>
      <c r="E1359" s="4">
        <v>2</v>
      </c>
      <c r="F1359" s="4">
        <v>90</v>
      </c>
      <c r="G1359" s="4" t="s">
        <v>655</v>
      </c>
      <c r="H1359" s="4" t="str">
        <f>TEXT(B1359, "MMMM YYYY")</f>
        <v>April 2025</v>
      </c>
      <c r="I1359" s="4">
        <f>D1359*E1359</f>
        <v>90</v>
      </c>
      <c r="J1359" s="4">
        <f>E1359*30</f>
        <v>60</v>
      </c>
      <c r="K1359" s="4" t="b">
        <f>IF(F1359=I1359,TRUE)</f>
        <v>1</v>
      </c>
    </row>
    <row r="1360" spans="1:12" ht="22.5" customHeight="1">
      <c r="A1360" s="2">
        <v>45765.118280844908</v>
      </c>
      <c r="B1360" s="3">
        <v>45764</v>
      </c>
      <c r="C1360" s="4" t="s">
        <v>732</v>
      </c>
      <c r="D1360" s="4">
        <v>50</v>
      </c>
      <c r="E1360" s="4">
        <v>4</v>
      </c>
      <c r="F1360" s="4">
        <v>200</v>
      </c>
      <c r="G1360" s="4" t="s">
        <v>105</v>
      </c>
      <c r="H1360" s="4" t="str">
        <f>TEXT(B1360, "MMMM YYYY")</f>
        <v>April 2025</v>
      </c>
      <c r="I1360" s="4">
        <f>D1360*E1360</f>
        <v>200</v>
      </c>
      <c r="J1360" s="4">
        <f>E1360*30</f>
        <v>120</v>
      </c>
      <c r="K1360" s="4" t="b">
        <f>IF(F1360=I1360,TRUE)</f>
        <v>1</v>
      </c>
    </row>
    <row r="1361" spans="1:12" ht="22.5" customHeight="1">
      <c r="A1361" s="2">
        <v>45765.117974027773</v>
      </c>
      <c r="B1361" s="3">
        <v>45764</v>
      </c>
      <c r="C1361" s="4" t="s">
        <v>701</v>
      </c>
      <c r="D1361" s="4">
        <v>60</v>
      </c>
      <c r="E1361" s="4">
        <v>1</v>
      </c>
      <c r="F1361" s="4">
        <v>60</v>
      </c>
      <c r="G1361" s="4" t="s">
        <v>105</v>
      </c>
      <c r="H1361" s="4" t="str">
        <f>TEXT(B1361, "MMMM YYYY")</f>
        <v>April 2025</v>
      </c>
      <c r="I1361" s="4">
        <f>D1361*E1361</f>
        <v>60</v>
      </c>
      <c r="J1361" s="4">
        <f>E1361*30</f>
        <v>30</v>
      </c>
      <c r="K1361" s="4" t="b">
        <f>IF(F1361=I1361,TRUE)</f>
        <v>1</v>
      </c>
    </row>
    <row r="1362" spans="1:12" ht="22.5" customHeight="1">
      <c r="A1362" s="2">
        <v>45764.740618819444</v>
      </c>
      <c r="B1362" s="3">
        <v>45764</v>
      </c>
      <c r="C1362" s="4" t="s">
        <v>511</v>
      </c>
      <c r="D1362" s="4">
        <v>55</v>
      </c>
      <c r="E1362" s="4">
        <v>5</v>
      </c>
      <c r="F1362" s="4">
        <v>275</v>
      </c>
      <c r="G1362" s="4" t="s">
        <v>655</v>
      </c>
      <c r="H1362" s="4" t="str">
        <f>TEXT(B1362, "MMMM YYYY")</f>
        <v>April 2025</v>
      </c>
      <c r="I1362" s="4">
        <f>D1362*E1362</f>
        <v>275</v>
      </c>
      <c r="J1362" s="4">
        <f>E1362*30</f>
        <v>150</v>
      </c>
      <c r="K1362" s="4" t="b">
        <f>IF(F1362=I1362,TRUE)</f>
        <v>1</v>
      </c>
    </row>
    <row r="1363" spans="1:12" ht="22.5" customHeight="1">
      <c r="A1363" s="2">
        <v>45764.739728692133</v>
      </c>
      <c r="B1363" s="3">
        <v>45764</v>
      </c>
      <c r="C1363" s="4" t="s">
        <v>511</v>
      </c>
      <c r="D1363" s="4">
        <v>60</v>
      </c>
      <c r="E1363" s="4">
        <v>5</v>
      </c>
      <c r="F1363" s="4">
        <v>300</v>
      </c>
      <c r="G1363" s="4" t="s">
        <v>105</v>
      </c>
      <c r="H1363" s="4" t="str">
        <f>TEXT(B1363, "MMMM YYYY")</f>
        <v>April 2025</v>
      </c>
      <c r="I1363" s="4">
        <f>D1363*E1363</f>
        <v>300</v>
      </c>
      <c r="J1363" s="4">
        <f>E1363*30</f>
        <v>150</v>
      </c>
      <c r="K1363" s="4" t="b">
        <f>IF(F1363=I1363,TRUE)</f>
        <v>1</v>
      </c>
    </row>
    <row r="1364" spans="1:12" ht="22.5" customHeight="1">
      <c r="A1364" s="2">
        <v>45764.737324351852</v>
      </c>
      <c r="B1364" s="3">
        <v>45764</v>
      </c>
      <c r="C1364" s="4" t="s">
        <v>768</v>
      </c>
      <c r="D1364" s="4">
        <v>65</v>
      </c>
      <c r="E1364" s="4">
        <v>3</v>
      </c>
      <c r="F1364" s="4">
        <v>195</v>
      </c>
      <c r="G1364" s="4" t="s">
        <v>105</v>
      </c>
      <c r="H1364" s="4" t="str">
        <f>TEXT(B1364, "MMMM YYYY")</f>
        <v>April 2025</v>
      </c>
      <c r="I1364" s="4">
        <f>D1364*E1364</f>
        <v>195</v>
      </c>
      <c r="J1364" s="4">
        <f>E1364*30</f>
        <v>90</v>
      </c>
      <c r="K1364" s="4" t="b">
        <f>IF(F1364=I1364,TRUE)</f>
        <v>1</v>
      </c>
    </row>
    <row r="1365" spans="1:12" ht="22.5" customHeight="1">
      <c r="A1365" s="2">
        <v>45764.692017962967</v>
      </c>
      <c r="B1365" s="3">
        <v>45764</v>
      </c>
      <c r="C1365" s="4" t="s">
        <v>510</v>
      </c>
      <c r="D1365" s="4">
        <v>53</v>
      </c>
      <c r="E1365" s="4">
        <v>5</v>
      </c>
      <c r="F1365" s="4">
        <v>265</v>
      </c>
      <c r="G1365" s="4" t="s">
        <v>105</v>
      </c>
      <c r="H1365" s="4" t="str">
        <f>TEXT(B1365, "MMMM YYYY")</f>
        <v>April 2025</v>
      </c>
      <c r="I1365" s="4">
        <f>D1365*E1365</f>
        <v>265</v>
      </c>
      <c r="J1365" s="4">
        <f>E1365*30</f>
        <v>150</v>
      </c>
      <c r="K1365" s="4" t="b">
        <f>IF(F1365=I1365,TRUE)</f>
        <v>1</v>
      </c>
    </row>
    <row r="1366" spans="1:12" ht="22.5" customHeight="1">
      <c r="A1366" s="2">
        <v>45764.691759641202</v>
      </c>
      <c r="B1366" s="3">
        <v>45764</v>
      </c>
      <c r="C1366" s="4" t="s">
        <v>510</v>
      </c>
      <c r="D1366" s="4">
        <v>50</v>
      </c>
      <c r="E1366" s="4">
        <v>5</v>
      </c>
      <c r="F1366" s="4">
        <v>250</v>
      </c>
      <c r="G1366" s="4" t="s">
        <v>105</v>
      </c>
      <c r="H1366" s="4" t="str">
        <f>TEXT(B1366, "MMMM YYYY")</f>
        <v>April 2025</v>
      </c>
      <c r="I1366" s="4">
        <f>D1366*E1366</f>
        <v>250</v>
      </c>
      <c r="J1366" s="4">
        <f>E1366*30</f>
        <v>150</v>
      </c>
      <c r="K1366" s="4" t="b">
        <f>IF(F1366=I1366,TRUE)</f>
        <v>1</v>
      </c>
    </row>
    <row r="1367" spans="1:12" ht="22.5" customHeight="1">
      <c r="A1367" s="2">
        <v>45763.858242523143</v>
      </c>
      <c r="B1367" s="3">
        <v>45763</v>
      </c>
      <c r="C1367" s="4" t="s">
        <v>564</v>
      </c>
      <c r="D1367" s="4">
        <v>55</v>
      </c>
      <c r="E1367" s="4">
        <v>1</v>
      </c>
      <c r="F1367" s="4">
        <v>55</v>
      </c>
      <c r="G1367" s="4" t="s">
        <v>105</v>
      </c>
      <c r="H1367" s="4" t="str">
        <f>TEXT(B1367, "MMMM YYYY")</f>
        <v>April 2025</v>
      </c>
      <c r="I1367" s="4">
        <f>D1367*E1367</f>
        <v>55</v>
      </c>
      <c r="J1367" s="4">
        <f>E1367*30</f>
        <v>30</v>
      </c>
      <c r="K1367" s="4" t="b">
        <f>IF(F1367=I1367,TRUE)</f>
        <v>1</v>
      </c>
    </row>
    <row r="1368" spans="1:12" ht="22.5" customHeight="1">
      <c r="A1368" s="2">
        <v>45763.856091539354</v>
      </c>
      <c r="B1368" s="3">
        <v>45763</v>
      </c>
      <c r="C1368" s="4" t="s">
        <v>661</v>
      </c>
      <c r="D1368" s="4">
        <v>60</v>
      </c>
      <c r="E1368" s="4">
        <v>1</v>
      </c>
      <c r="F1368" s="4">
        <v>60</v>
      </c>
      <c r="G1368" s="4" t="s">
        <v>105</v>
      </c>
      <c r="H1368" s="4" t="str">
        <f>TEXT(B1368, "MMMM YYYY")</f>
        <v>April 2025</v>
      </c>
      <c r="I1368" s="4">
        <f>D1368*E1368</f>
        <v>60</v>
      </c>
      <c r="J1368" s="4">
        <f>E1368*30</f>
        <v>30</v>
      </c>
      <c r="K1368" s="4" t="b">
        <f>IF(F1368=I1368,TRUE)</f>
        <v>1</v>
      </c>
    </row>
    <row r="1369" spans="1:12" ht="22.5" customHeight="1">
      <c r="A1369" s="2">
        <v>45762.312368553241</v>
      </c>
      <c r="B1369" s="3">
        <v>45762</v>
      </c>
      <c r="C1369" s="4" t="s">
        <v>659</v>
      </c>
      <c r="D1369" s="4">
        <v>60</v>
      </c>
      <c r="E1369" s="4">
        <v>1</v>
      </c>
      <c r="F1369" s="4">
        <v>60</v>
      </c>
      <c r="G1369" s="4" t="s">
        <v>105</v>
      </c>
      <c r="H1369" s="4" t="str">
        <f>TEXT(B1369, "MMMM YYYY")</f>
        <v>April 2025</v>
      </c>
      <c r="I1369" s="4">
        <f>D1369*E1369</f>
        <v>60</v>
      </c>
      <c r="J1369" s="4">
        <f>E1369*30</f>
        <v>30</v>
      </c>
      <c r="K1369" s="4" t="b">
        <f>IF(F1369=I1369,TRUE)</f>
        <v>1</v>
      </c>
    </row>
    <row r="1370" spans="1:12" ht="22.5" customHeight="1">
      <c r="A1370" s="2">
        <v>45762.455195162038</v>
      </c>
      <c r="B1370" s="3">
        <v>45762</v>
      </c>
      <c r="C1370" s="4" t="s">
        <v>509</v>
      </c>
      <c r="D1370" s="4">
        <v>45</v>
      </c>
      <c r="E1370" s="4">
        <v>3</v>
      </c>
      <c r="F1370" s="4">
        <v>135</v>
      </c>
      <c r="G1370" s="4" t="s">
        <v>105</v>
      </c>
      <c r="H1370" s="4" t="str">
        <f>TEXT(B1370, "MMMM YYYY")</f>
        <v>April 2025</v>
      </c>
      <c r="I1370" s="4">
        <f>D1370*E1370</f>
        <v>135</v>
      </c>
      <c r="J1370" s="4">
        <f>E1370*30</f>
        <v>90</v>
      </c>
      <c r="K1370" s="4" t="b">
        <f>IF(F1370=I1370,TRUE)</f>
        <v>1</v>
      </c>
    </row>
    <row r="1371" spans="1:12" ht="22.5" customHeight="1">
      <c r="A1371" s="2">
        <v>45762.518034664346</v>
      </c>
      <c r="B1371" s="3">
        <v>45762</v>
      </c>
      <c r="C1371" s="4" t="s">
        <v>502</v>
      </c>
      <c r="D1371" s="4">
        <v>60</v>
      </c>
      <c r="E1371" s="4">
        <v>6</v>
      </c>
      <c r="F1371" s="4">
        <v>360</v>
      </c>
      <c r="G1371" s="4" t="s">
        <v>655</v>
      </c>
      <c r="H1371" s="4" t="str">
        <f>TEXT(B1371, "MMMM YYYY")</f>
        <v>April 2025</v>
      </c>
      <c r="I1371" s="4">
        <f>D1371*E1371</f>
        <v>360</v>
      </c>
      <c r="J1371" s="4">
        <f>E1371*30</f>
        <v>180</v>
      </c>
      <c r="K1371" s="4" t="b">
        <f>IF(F1371=I1371,TRUE)</f>
        <v>1</v>
      </c>
      <c r="L1371" s="4">
        <v>4578</v>
      </c>
    </row>
    <row r="1372" spans="1:12" ht="22.5" customHeight="1">
      <c r="A1372" s="2">
        <v>45762.455927673611</v>
      </c>
      <c r="B1372" s="3">
        <v>45762</v>
      </c>
      <c r="C1372" s="4" t="s">
        <v>649</v>
      </c>
      <c r="D1372" s="4">
        <v>53</v>
      </c>
      <c r="E1372" s="4">
        <v>5</v>
      </c>
      <c r="F1372" s="4">
        <v>265</v>
      </c>
      <c r="G1372" s="4" t="s">
        <v>105</v>
      </c>
      <c r="H1372" s="4" t="str">
        <f>TEXT(B1372, "MMMM YYYY")</f>
        <v>April 2025</v>
      </c>
      <c r="I1372" s="4">
        <f>D1372*E1372</f>
        <v>265</v>
      </c>
      <c r="J1372" s="4">
        <f>E1372*30</f>
        <v>150</v>
      </c>
      <c r="K1372" s="4" t="b">
        <f>IF(F1372=I1372,TRUE)</f>
        <v>1</v>
      </c>
    </row>
    <row r="1373" spans="1:12" ht="22.5" customHeight="1">
      <c r="A1373" s="2">
        <v>45762.455492175926</v>
      </c>
      <c r="B1373" s="3">
        <v>45762</v>
      </c>
      <c r="C1373" s="4" t="s">
        <v>649</v>
      </c>
      <c r="D1373" s="4">
        <v>50</v>
      </c>
      <c r="E1373" s="4">
        <v>5</v>
      </c>
      <c r="F1373" s="4">
        <v>250</v>
      </c>
      <c r="G1373" s="4" t="s">
        <v>105</v>
      </c>
      <c r="H1373" s="4" t="str">
        <f>TEXT(B1373, "MMMM YYYY")</f>
        <v>April 2025</v>
      </c>
      <c r="I1373" s="4">
        <f>D1373*E1373</f>
        <v>250</v>
      </c>
      <c r="J1373" s="4">
        <f>E1373*30</f>
        <v>150</v>
      </c>
      <c r="K1373" s="4" t="b">
        <f>IF(F1373=I1373,TRUE)</f>
        <v>1</v>
      </c>
    </row>
    <row r="1374" spans="1:12" ht="22.5" customHeight="1">
      <c r="A1374" s="2">
        <v>45762.436428807865</v>
      </c>
      <c r="B1374" s="3">
        <v>45762</v>
      </c>
      <c r="C1374" s="4" t="s">
        <v>526</v>
      </c>
      <c r="D1374" s="4">
        <v>53</v>
      </c>
      <c r="E1374" s="4">
        <v>4</v>
      </c>
      <c r="F1374" s="4">
        <v>212</v>
      </c>
      <c r="G1374" s="4" t="s">
        <v>105</v>
      </c>
      <c r="H1374" s="4" t="str">
        <f>TEXT(B1374, "MMMM YYYY")</f>
        <v>April 2025</v>
      </c>
      <c r="I1374" s="4">
        <f>D1374*E1374</f>
        <v>212</v>
      </c>
      <c r="J1374" s="4">
        <f>E1374*30</f>
        <v>120</v>
      </c>
      <c r="K1374" s="4" t="b">
        <f>IF(F1374=I1374,TRUE)</f>
        <v>1</v>
      </c>
    </row>
    <row r="1375" spans="1:12" ht="22.5" customHeight="1">
      <c r="A1375" s="2">
        <v>45762.312149131947</v>
      </c>
      <c r="B1375" s="3">
        <v>45762</v>
      </c>
      <c r="C1375" s="4" t="s">
        <v>598</v>
      </c>
      <c r="D1375" s="4">
        <v>60</v>
      </c>
      <c r="E1375" s="4">
        <v>2</v>
      </c>
      <c r="F1375" s="4">
        <v>120</v>
      </c>
      <c r="G1375" s="4" t="s">
        <v>105</v>
      </c>
      <c r="H1375" s="4" t="str">
        <f>TEXT(B1375, "MMMM YYYY")</f>
        <v>April 2025</v>
      </c>
      <c r="I1375" s="4">
        <f>D1375*E1375</f>
        <v>120</v>
      </c>
      <c r="J1375" s="4">
        <f>E1375*30</f>
        <v>60</v>
      </c>
      <c r="K1375" s="4" t="b">
        <f>IF(F1375=I1375,TRUE)</f>
        <v>1</v>
      </c>
    </row>
    <row r="1376" spans="1:12" ht="22.5" customHeight="1">
      <c r="A1376" s="2">
        <v>45761.748661006946</v>
      </c>
      <c r="B1376" s="3">
        <v>45761</v>
      </c>
      <c r="C1376" s="4" t="s">
        <v>110</v>
      </c>
      <c r="D1376" s="4">
        <v>65</v>
      </c>
      <c r="E1376" s="4">
        <v>1</v>
      </c>
      <c r="F1376" s="4">
        <v>65</v>
      </c>
      <c r="G1376" s="4" t="s">
        <v>105</v>
      </c>
      <c r="H1376" s="4" t="str">
        <f>TEXT(B1376, "MMMM YYYY")</f>
        <v>April 2025</v>
      </c>
      <c r="I1376" s="4">
        <f>D1376*E1376</f>
        <v>65</v>
      </c>
      <c r="J1376" s="4">
        <f>E1376*30</f>
        <v>30</v>
      </c>
      <c r="K1376" s="4" t="b">
        <f>IF(F1376=I1376,TRUE)</f>
        <v>1</v>
      </c>
    </row>
    <row r="1377" spans="1:11" ht="22.5" customHeight="1">
      <c r="A1377" s="2">
        <v>45760.751041782409</v>
      </c>
      <c r="B1377" s="3">
        <v>45760</v>
      </c>
      <c r="C1377" s="4" t="s">
        <v>509</v>
      </c>
      <c r="D1377" s="4">
        <v>45</v>
      </c>
      <c r="E1377" s="4">
        <v>2</v>
      </c>
      <c r="F1377" s="4">
        <v>90</v>
      </c>
      <c r="G1377" s="4" t="s">
        <v>105</v>
      </c>
      <c r="H1377" s="4" t="str">
        <f>TEXT(B1377, "MMMM YYYY")</f>
        <v>April 2025</v>
      </c>
      <c r="I1377" s="4">
        <f>D1377*E1377</f>
        <v>90</v>
      </c>
      <c r="J1377" s="4">
        <f>E1377*30</f>
        <v>60</v>
      </c>
      <c r="K1377" s="4" t="b">
        <f>IF(F1377=I1377,TRUE)</f>
        <v>1</v>
      </c>
    </row>
    <row r="1378" spans="1:11" ht="22.5" customHeight="1">
      <c r="A1378" s="2">
        <v>45760.750166481477</v>
      </c>
      <c r="B1378" s="3">
        <v>45760</v>
      </c>
      <c r="C1378" s="4" t="s">
        <v>510</v>
      </c>
      <c r="D1378" s="4">
        <v>53</v>
      </c>
      <c r="E1378" s="4">
        <v>4</v>
      </c>
      <c r="F1378" s="4">
        <v>212</v>
      </c>
      <c r="G1378" s="4" t="s">
        <v>105</v>
      </c>
      <c r="H1378" s="4" t="str">
        <f>TEXT(B1378, "MMMM YYYY")</f>
        <v>April 2025</v>
      </c>
      <c r="I1378" s="4">
        <f>D1378*E1378</f>
        <v>212</v>
      </c>
      <c r="J1378" s="4">
        <f>E1378*30</f>
        <v>120</v>
      </c>
      <c r="K1378" s="4" t="b">
        <f>IF(F1378=I1378,TRUE)</f>
        <v>1</v>
      </c>
    </row>
    <row r="1379" spans="1:11" ht="22.5" customHeight="1">
      <c r="A1379" s="2">
        <v>45760.74981267361</v>
      </c>
      <c r="B1379" s="3">
        <v>45760</v>
      </c>
      <c r="C1379" s="4" t="s">
        <v>510</v>
      </c>
      <c r="D1379" s="4">
        <v>50</v>
      </c>
      <c r="E1379" s="4">
        <v>4</v>
      </c>
      <c r="F1379" s="4">
        <v>200</v>
      </c>
      <c r="G1379" s="4" t="s">
        <v>105</v>
      </c>
      <c r="H1379" s="4" t="str">
        <f>TEXT(B1379, "MMMM YYYY")</f>
        <v>April 2025</v>
      </c>
      <c r="I1379" s="4">
        <f>D1379*E1379</f>
        <v>200</v>
      </c>
      <c r="J1379" s="4">
        <f>E1379*30</f>
        <v>120</v>
      </c>
      <c r="K1379" s="4" t="b">
        <f>IF(F1379=I1379,TRUE)</f>
        <v>1</v>
      </c>
    </row>
    <row r="1380" spans="1:11" ht="22.5" customHeight="1">
      <c r="A1380" s="2">
        <v>45760.749234189818</v>
      </c>
      <c r="B1380" s="3">
        <v>45760</v>
      </c>
      <c r="C1380" s="4" t="s">
        <v>514</v>
      </c>
      <c r="D1380" s="4">
        <v>65</v>
      </c>
      <c r="E1380" s="4">
        <v>1</v>
      </c>
      <c r="F1380" s="4">
        <v>65</v>
      </c>
      <c r="G1380" s="4" t="s">
        <v>105</v>
      </c>
      <c r="H1380" s="4" t="str">
        <f>TEXT(B1380, "MMMM YYYY")</f>
        <v>April 2025</v>
      </c>
      <c r="I1380" s="4">
        <f>D1380*E1380</f>
        <v>65</v>
      </c>
      <c r="J1380" s="4">
        <f>E1380*30</f>
        <v>30</v>
      </c>
      <c r="K1380" s="4" t="b">
        <f>IF(F1380=I1380,TRUE)</f>
        <v>1</v>
      </c>
    </row>
    <row r="1381" spans="1:11" ht="22.5" customHeight="1">
      <c r="A1381" s="2">
        <v>45759.731194247681</v>
      </c>
      <c r="B1381" s="3">
        <v>45759</v>
      </c>
      <c r="C1381" s="4" t="s">
        <v>761</v>
      </c>
      <c r="D1381" s="4">
        <v>50</v>
      </c>
      <c r="E1381" s="4">
        <v>5</v>
      </c>
      <c r="F1381" s="4">
        <v>250</v>
      </c>
      <c r="G1381" s="4" t="s">
        <v>105</v>
      </c>
      <c r="H1381" s="4" t="str">
        <f>TEXT(B1381, "MMMM YYYY")</f>
        <v>April 2025</v>
      </c>
      <c r="I1381" s="4">
        <f>D1381*E1381</f>
        <v>250</v>
      </c>
      <c r="J1381" s="4">
        <f>E1381*30</f>
        <v>150</v>
      </c>
      <c r="K1381" s="4" t="b">
        <f>IF(F1381=I1381,TRUE)</f>
        <v>1</v>
      </c>
    </row>
    <row r="1382" spans="1:11" ht="22.5" customHeight="1">
      <c r="A1382" s="2">
        <v>45758.818524212962</v>
      </c>
      <c r="B1382" s="3">
        <v>45758</v>
      </c>
      <c r="C1382" s="4" t="s">
        <v>509</v>
      </c>
      <c r="D1382" s="4">
        <v>45</v>
      </c>
      <c r="E1382" s="4">
        <v>3</v>
      </c>
      <c r="F1382" s="4">
        <v>135</v>
      </c>
      <c r="G1382" s="4" t="s">
        <v>105</v>
      </c>
      <c r="H1382" s="4" t="str">
        <f>TEXT(B1382, "MMMM YYYY")</f>
        <v>April 2025</v>
      </c>
      <c r="I1382" s="4">
        <f>D1382*E1382</f>
        <v>135</v>
      </c>
      <c r="J1382" s="4">
        <f>E1382*30</f>
        <v>90</v>
      </c>
      <c r="K1382" s="4" t="b">
        <f>IF(F1382=I1382,TRUE)</f>
        <v>1</v>
      </c>
    </row>
    <row r="1383" spans="1:11" ht="22.5" customHeight="1">
      <c r="A1383" s="2">
        <v>45758.839930115741</v>
      </c>
      <c r="B1383" s="3">
        <v>45758</v>
      </c>
      <c r="C1383" s="4" t="s">
        <v>519</v>
      </c>
      <c r="D1383" s="4">
        <v>65</v>
      </c>
      <c r="E1383" s="4">
        <v>1</v>
      </c>
      <c r="F1383" s="4">
        <v>65</v>
      </c>
      <c r="G1383" s="4" t="s">
        <v>655</v>
      </c>
      <c r="H1383" s="4" t="str">
        <f>TEXT(B1383, "MMMM YYYY")</f>
        <v>April 2025</v>
      </c>
      <c r="I1383" s="4">
        <f>D1383*E1383</f>
        <v>65</v>
      </c>
      <c r="J1383" s="4">
        <f>E1383*30</f>
        <v>30</v>
      </c>
      <c r="K1383" s="4" t="b">
        <f>IF(F1383=I1383,TRUE)</f>
        <v>1</v>
      </c>
    </row>
    <row r="1384" spans="1:11" ht="22.5" customHeight="1">
      <c r="A1384" s="2">
        <v>45758.839556319443</v>
      </c>
      <c r="B1384" s="3">
        <v>45758</v>
      </c>
      <c r="C1384" s="4" t="s">
        <v>507</v>
      </c>
      <c r="D1384" s="4">
        <v>50</v>
      </c>
      <c r="E1384" s="4">
        <v>3</v>
      </c>
      <c r="F1384" s="4">
        <v>150</v>
      </c>
      <c r="G1384" s="4" t="s">
        <v>105</v>
      </c>
      <c r="H1384" s="4" t="str">
        <f>TEXT(B1384, "MMMM YYYY")</f>
        <v>April 2025</v>
      </c>
      <c r="I1384" s="4">
        <f>D1384*E1384</f>
        <v>150</v>
      </c>
      <c r="J1384" s="4">
        <f>E1384*30</f>
        <v>90</v>
      </c>
      <c r="K1384" s="4" t="b">
        <f>IF(F1384=I1384,TRUE)</f>
        <v>1</v>
      </c>
    </row>
    <row r="1385" spans="1:11" ht="22.5" customHeight="1">
      <c r="A1385" s="2">
        <v>45758.825594953705</v>
      </c>
      <c r="B1385" s="3">
        <v>45758</v>
      </c>
      <c r="C1385" s="4" t="s">
        <v>768</v>
      </c>
      <c r="D1385" s="4">
        <v>60</v>
      </c>
      <c r="E1385" s="4">
        <v>3</v>
      </c>
      <c r="F1385" s="4">
        <v>180</v>
      </c>
      <c r="G1385" s="4" t="s">
        <v>105</v>
      </c>
      <c r="H1385" s="4" t="str">
        <f>TEXT(B1385, "MMMM YYYY")</f>
        <v>April 2025</v>
      </c>
      <c r="I1385" s="4">
        <f>D1385*E1385</f>
        <v>180</v>
      </c>
      <c r="J1385" s="4">
        <f>E1385*30</f>
        <v>90</v>
      </c>
      <c r="K1385" s="4" t="b">
        <f>IF(F1385=I1385,TRUE)</f>
        <v>1</v>
      </c>
    </row>
    <row r="1386" spans="1:11" ht="22.5" customHeight="1">
      <c r="A1386" s="2">
        <v>45758.820692754627</v>
      </c>
      <c r="B1386" s="3">
        <v>45758</v>
      </c>
      <c r="C1386" s="4" t="s">
        <v>649</v>
      </c>
      <c r="D1386" s="4">
        <v>53</v>
      </c>
      <c r="E1386" s="4">
        <v>5</v>
      </c>
      <c r="F1386" s="4">
        <v>265</v>
      </c>
      <c r="G1386" s="4" t="s">
        <v>105</v>
      </c>
      <c r="H1386" s="4" t="str">
        <f>TEXT(B1386, "MMMM YYYY")</f>
        <v>April 2025</v>
      </c>
      <c r="I1386" s="4">
        <f>D1386*E1386</f>
        <v>265</v>
      </c>
      <c r="J1386" s="4">
        <f>E1386*30</f>
        <v>150</v>
      </c>
      <c r="K1386" s="4" t="b">
        <f>IF(F1386=I1386,TRUE)</f>
        <v>1</v>
      </c>
    </row>
    <row r="1387" spans="1:11" ht="22.5" customHeight="1">
      <c r="A1387" s="2">
        <v>45758.819364861112</v>
      </c>
      <c r="B1387" s="3">
        <v>45758</v>
      </c>
      <c r="C1387" s="4" t="s">
        <v>511</v>
      </c>
      <c r="D1387" s="4">
        <v>60</v>
      </c>
      <c r="E1387" s="4">
        <v>4</v>
      </c>
      <c r="F1387" s="4">
        <v>240</v>
      </c>
      <c r="G1387" s="4" t="s">
        <v>105</v>
      </c>
      <c r="H1387" s="4" t="str">
        <f>TEXT(B1387, "MMMM YYYY")</f>
        <v>April 2025</v>
      </c>
      <c r="I1387" s="4">
        <f>D1387*E1387</f>
        <v>240</v>
      </c>
      <c r="J1387" s="4">
        <f>E1387*30</f>
        <v>120</v>
      </c>
      <c r="K1387" s="4" t="b">
        <f>IF(F1387=I1387,TRUE)</f>
        <v>1</v>
      </c>
    </row>
    <row r="1388" spans="1:11" ht="22.5" customHeight="1">
      <c r="A1388" s="2">
        <v>45758.818931944443</v>
      </c>
      <c r="B1388" s="3">
        <v>45758</v>
      </c>
      <c r="C1388" s="4" t="s">
        <v>526</v>
      </c>
      <c r="D1388" s="4">
        <v>53</v>
      </c>
      <c r="E1388" s="4">
        <v>3</v>
      </c>
      <c r="F1388" s="4">
        <v>159</v>
      </c>
      <c r="G1388" s="4" t="s">
        <v>105</v>
      </c>
      <c r="H1388" s="4" t="str">
        <f>TEXT(B1388, "MMMM YYYY")</f>
        <v>April 2025</v>
      </c>
      <c r="I1388" s="4">
        <f>D1388*E1388</f>
        <v>159</v>
      </c>
      <c r="J1388" s="4">
        <f>E1388*30</f>
        <v>90</v>
      </c>
      <c r="K1388" s="4" t="b">
        <f>IF(F1388=I1388,TRUE)</f>
        <v>1</v>
      </c>
    </row>
    <row r="1389" spans="1:11" ht="22.5" customHeight="1">
      <c r="A1389" s="2">
        <v>45757.394225231481</v>
      </c>
      <c r="B1389" s="3">
        <v>45757</v>
      </c>
      <c r="C1389" s="4" t="s">
        <v>513</v>
      </c>
      <c r="D1389" s="4">
        <v>60</v>
      </c>
      <c r="E1389" s="4">
        <v>5</v>
      </c>
      <c r="F1389" s="4">
        <v>300</v>
      </c>
      <c r="G1389" s="4" t="s">
        <v>105</v>
      </c>
      <c r="H1389" s="4" t="str">
        <f>TEXT(B1389, "MMMM YYYY")</f>
        <v>April 2025</v>
      </c>
      <c r="I1389" s="4">
        <f>D1389*E1389</f>
        <v>300</v>
      </c>
      <c r="J1389" s="4">
        <f>E1389*30</f>
        <v>150</v>
      </c>
      <c r="K1389" s="4" t="b">
        <f>IF(F1389=I1389,TRUE)</f>
        <v>1</v>
      </c>
    </row>
    <row r="1390" spans="1:11" ht="22.5" customHeight="1">
      <c r="A1390" s="2">
        <v>45757.39361914352</v>
      </c>
      <c r="B1390" s="3">
        <v>45757</v>
      </c>
      <c r="C1390" s="4" t="s">
        <v>589</v>
      </c>
      <c r="D1390" s="4">
        <v>65</v>
      </c>
      <c r="E1390" s="4">
        <v>1</v>
      </c>
      <c r="F1390" s="4">
        <v>65</v>
      </c>
      <c r="G1390" s="4" t="s">
        <v>655</v>
      </c>
      <c r="H1390" s="4" t="str">
        <f>TEXT(B1390, "MMMM YYYY")</f>
        <v>April 2025</v>
      </c>
      <c r="I1390" s="4">
        <f>D1390*E1390</f>
        <v>65</v>
      </c>
      <c r="J1390" s="4">
        <f>E1390*30</f>
        <v>30</v>
      </c>
      <c r="K1390" s="4" t="b">
        <f>IF(F1390=I1390,TRUE)</f>
        <v>1</v>
      </c>
    </row>
    <row r="1391" spans="1:11" ht="22.5" customHeight="1">
      <c r="A1391" s="2">
        <v>45756.655498460648</v>
      </c>
      <c r="B1391" s="3">
        <v>45756</v>
      </c>
      <c r="C1391" s="4" t="s">
        <v>662</v>
      </c>
      <c r="D1391" s="4">
        <v>53</v>
      </c>
      <c r="E1391" s="4">
        <v>4</v>
      </c>
      <c r="F1391" s="4">
        <v>212</v>
      </c>
      <c r="G1391" s="4" t="s">
        <v>655</v>
      </c>
      <c r="H1391" s="4" t="str">
        <f>TEXT(B1391, "MMMM YYYY")</f>
        <v>April 2025</v>
      </c>
      <c r="I1391" s="4">
        <f>D1391*E1391</f>
        <v>212</v>
      </c>
      <c r="J1391" s="4">
        <f>E1391*30</f>
        <v>120</v>
      </c>
      <c r="K1391" s="4" t="b">
        <f>IF(F1391=I1391,TRUE)</f>
        <v>1</v>
      </c>
    </row>
    <row r="1392" spans="1:11" ht="22.5" customHeight="1">
      <c r="A1392" s="2">
        <v>45756.642222442126</v>
      </c>
      <c r="B1392" s="3">
        <v>45756</v>
      </c>
      <c r="C1392" s="4" t="s">
        <v>662</v>
      </c>
      <c r="D1392" s="4">
        <v>50</v>
      </c>
      <c r="E1392" s="4">
        <v>3</v>
      </c>
      <c r="F1392" s="4">
        <v>150</v>
      </c>
      <c r="G1392" s="4" t="s">
        <v>105</v>
      </c>
      <c r="H1392" s="4" t="str">
        <f>TEXT(B1392, "MMMM YYYY")</f>
        <v>April 2025</v>
      </c>
      <c r="I1392" s="4">
        <f>D1392*E1392</f>
        <v>150</v>
      </c>
      <c r="J1392" s="4">
        <f>E1392*30</f>
        <v>90</v>
      </c>
      <c r="K1392" s="4" t="b">
        <f>IF(F1392=I1392,TRUE)</f>
        <v>1</v>
      </c>
    </row>
    <row r="1393" spans="1:12" ht="22.5" customHeight="1">
      <c r="A1393" s="2">
        <v>45756.638303067128</v>
      </c>
      <c r="B1393" s="3">
        <v>45756</v>
      </c>
      <c r="C1393" s="4" t="s">
        <v>693</v>
      </c>
      <c r="D1393" s="4">
        <v>55</v>
      </c>
      <c r="E1393" s="4">
        <v>1</v>
      </c>
      <c r="F1393" s="4">
        <v>55</v>
      </c>
      <c r="G1393" s="4" t="s">
        <v>105</v>
      </c>
      <c r="H1393" s="4" t="str">
        <f>TEXT(B1393, "MMMM YYYY")</f>
        <v>April 2025</v>
      </c>
      <c r="I1393" s="4">
        <f>D1393*E1393</f>
        <v>55</v>
      </c>
      <c r="J1393" s="4">
        <f>E1393*30</f>
        <v>30</v>
      </c>
      <c r="K1393" s="4" t="b">
        <f>IF(F1393=I1393,TRUE)</f>
        <v>1</v>
      </c>
    </row>
    <row r="1394" spans="1:12" ht="22.5" customHeight="1">
      <c r="A1394" s="2">
        <v>45756.637658587963</v>
      </c>
      <c r="B1394" s="3">
        <v>45756</v>
      </c>
      <c r="C1394" s="4" t="s">
        <v>754</v>
      </c>
      <c r="D1394" s="4">
        <v>55</v>
      </c>
      <c r="E1394" s="4">
        <v>1</v>
      </c>
      <c r="F1394" s="4">
        <v>55</v>
      </c>
      <c r="G1394" s="4" t="s">
        <v>105</v>
      </c>
      <c r="H1394" s="4" t="str">
        <f>TEXT(B1394, "MMMM YYYY")</f>
        <v>April 2025</v>
      </c>
      <c r="I1394" s="4">
        <f>D1394*E1394</f>
        <v>55</v>
      </c>
      <c r="J1394" s="4">
        <f>E1394*30</f>
        <v>30</v>
      </c>
      <c r="K1394" s="4" t="b">
        <f>IF(F1394=I1394,TRUE)</f>
        <v>1</v>
      </c>
    </row>
    <row r="1395" spans="1:12" ht="22.5" customHeight="1">
      <c r="A1395" s="2">
        <v>45756.641615231478</v>
      </c>
      <c r="B1395" s="3">
        <v>45756</v>
      </c>
      <c r="C1395" s="4" t="s">
        <v>594</v>
      </c>
      <c r="D1395" s="4">
        <v>50</v>
      </c>
      <c r="E1395" s="4">
        <v>2</v>
      </c>
      <c r="F1395" s="4">
        <v>100</v>
      </c>
      <c r="G1395" s="4" t="s">
        <v>105</v>
      </c>
      <c r="H1395" s="4" t="str">
        <f>TEXT(B1395, "MMMM YYYY")</f>
        <v>April 2025</v>
      </c>
      <c r="I1395" s="4">
        <f>D1395*E1395</f>
        <v>100</v>
      </c>
      <c r="J1395" s="4">
        <f>E1395*30</f>
        <v>60</v>
      </c>
      <c r="K1395" s="4" t="b">
        <f>IF(F1395=I1395,TRUE)</f>
        <v>1</v>
      </c>
    </row>
    <row r="1396" spans="1:12" ht="22.5" customHeight="1">
      <c r="A1396" s="2">
        <v>45755.421855868059</v>
      </c>
      <c r="B1396" s="3">
        <v>45755</v>
      </c>
      <c r="C1396" s="4" t="s">
        <v>509</v>
      </c>
      <c r="D1396" s="4">
        <v>45</v>
      </c>
      <c r="E1396" s="4">
        <v>2</v>
      </c>
      <c r="F1396" s="4">
        <v>90</v>
      </c>
      <c r="G1396" s="4" t="s">
        <v>105</v>
      </c>
      <c r="H1396" s="4" t="str">
        <f>TEXT(B1396, "MMMM YYYY")</f>
        <v>April 2025</v>
      </c>
      <c r="I1396" s="4">
        <f>D1396*E1396</f>
        <v>90</v>
      </c>
      <c r="J1396" s="4">
        <f>E1396*30</f>
        <v>60</v>
      </c>
      <c r="K1396" s="4" t="b">
        <f>IF(F1396=I1396,TRUE)</f>
        <v>1</v>
      </c>
    </row>
    <row r="1397" spans="1:12" ht="22.5" customHeight="1">
      <c r="A1397" s="2">
        <v>45755.421573078704</v>
      </c>
      <c r="B1397" s="3">
        <v>45755</v>
      </c>
      <c r="C1397" s="4" t="s">
        <v>721</v>
      </c>
      <c r="D1397" s="4">
        <v>65</v>
      </c>
      <c r="E1397" s="4">
        <v>1</v>
      </c>
      <c r="F1397" s="4">
        <v>65</v>
      </c>
      <c r="G1397" s="4" t="s">
        <v>105</v>
      </c>
      <c r="H1397" s="4" t="str">
        <f>TEXT(B1397, "MMMM YYYY")</f>
        <v>April 2025</v>
      </c>
      <c r="I1397" s="4">
        <f>D1397*E1397</f>
        <v>65</v>
      </c>
      <c r="J1397" s="4">
        <f>E1397*30</f>
        <v>30</v>
      </c>
      <c r="K1397" s="4" t="b">
        <f>IF(F1397=I1397,TRUE)</f>
        <v>1</v>
      </c>
    </row>
    <row r="1398" spans="1:12" ht="22.5" customHeight="1">
      <c r="A1398" s="2">
        <v>45755.42131730324</v>
      </c>
      <c r="B1398" s="3">
        <v>45755</v>
      </c>
      <c r="C1398" s="4" t="s">
        <v>699</v>
      </c>
      <c r="D1398" s="4">
        <v>53</v>
      </c>
      <c r="E1398" s="4">
        <v>2</v>
      </c>
      <c r="F1398" s="4">
        <v>106</v>
      </c>
      <c r="G1398" s="4" t="s">
        <v>105</v>
      </c>
      <c r="H1398" s="4" t="str">
        <f>TEXT(B1398, "MMMM YYYY")</f>
        <v>April 2025</v>
      </c>
      <c r="I1398" s="4">
        <f>D1398*E1398</f>
        <v>106</v>
      </c>
      <c r="J1398" s="4">
        <f>E1398*30</f>
        <v>60</v>
      </c>
      <c r="K1398" s="4" t="b">
        <f>IF(F1398=I1398,TRUE)</f>
        <v>1</v>
      </c>
    </row>
    <row r="1399" spans="1:12" ht="22.5" customHeight="1">
      <c r="A1399" s="2">
        <v>45755.420518472223</v>
      </c>
      <c r="B1399" s="3">
        <v>45755</v>
      </c>
      <c r="C1399" s="4" t="s">
        <v>521</v>
      </c>
      <c r="D1399" s="4">
        <v>50</v>
      </c>
      <c r="E1399" s="4">
        <v>5</v>
      </c>
      <c r="F1399" s="4">
        <v>250</v>
      </c>
      <c r="G1399" s="4" t="s">
        <v>105</v>
      </c>
      <c r="H1399" s="4" t="str">
        <f>TEXT(B1399, "MMMM YYYY")</f>
        <v>April 2025</v>
      </c>
      <c r="I1399" s="4">
        <f>D1399*E1399</f>
        <v>250</v>
      </c>
      <c r="J1399" s="4">
        <f>E1399*30</f>
        <v>150</v>
      </c>
      <c r="K1399" s="4" t="b">
        <f>IF(F1399=I1399,TRUE)</f>
        <v>1</v>
      </c>
    </row>
    <row r="1400" spans="1:12" ht="22.5" customHeight="1">
      <c r="A1400" s="2">
        <v>45755.420136516201</v>
      </c>
      <c r="B1400" s="3">
        <v>45755</v>
      </c>
      <c r="C1400" s="4" t="s">
        <v>511</v>
      </c>
      <c r="D1400" s="4">
        <v>55</v>
      </c>
      <c r="E1400" s="4">
        <v>5</v>
      </c>
      <c r="F1400" s="4">
        <v>275</v>
      </c>
      <c r="G1400" s="4" t="s">
        <v>105</v>
      </c>
      <c r="H1400" s="4" t="str">
        <f>TEXT(B1400, "MMMM YYYY")</f>
        <v>April 2025</v>
      </c>
      <c r="I1400" s="4">
        <f>D1400*E1400</f>
        <v>275</v>
      </c>
      <c r="J1400" s="4">
        <f>E1400*30</f>
        <v>150</v>
      </c>
      <c r="K1400" s="4" t="b">
        <f>IF(F1400=I1400,TRUE)</f>
        <v>1</v>
      </c>
    </row>
    <row r="1401" spans="1:12" ht="22.5" customHeight="1">
      <c r="A1401" s="2">
        <v>45755.419788460647</v>
      </c>
      <c r="B1401" s="3">
        <v>45755</v>
      </c>
      <c r="C1401" s="4" t="s">
        <v>511</v>
      </c>
      <c r="D1401" s="4">
        <v>60</v>
      </c>
      <c r="E1401" s="4">
        <v>5</v>
      </c>
      <c r="F1401" s="4">
        <v>300</v>
      </c>
      <c r="G1401" s="4" t="s">
        <v>105</v>
      </c>
      <c r="H1401" s="4" t="str">
        <f>TEXT(B1401, "MMMM YYYY")</f>
        <v>April 2025</v>
      </c>
      <c r="I1401" s="4">
        <f>D1401*E1401</f>
        <v>300</v>
      </c>
      <c r="J1401" s="4">
        <f>E1401*30</f>
        <v>150</v>
      </c>
      <c r="K1401" s="4" t="b">
        <f>IF(F1401=I1401,TRUE)</f>
        <v>1</v>
      </c>
    </row>
    <row r="1402" spans="1:12" ht="22.5" customHeight="1">
      <c r="A1402" s="2">
        <v>45755.419209502317</v>
      </c>
      <c r="B1402" s="3">
        <v>45755</v>
      </c>
      <c r="C1402" s="4" t="s">
        <v>551</v>
      </c>
      <c r="D1402" s="4">
        <v>53</v>
      </c>
      <c r="E1402" s="4">
        <v>3</v>
      </c>
      <c r="F1402" s="4">
        <v>159</v>
      </c>
      <c r="G1402" s="4" t="s">
        <v>105</v>
      </c>
      <c r="H1402" s="4" t="str">
        <f>TEXT(B1402, "MMMM YYYY")</f>
        <v>April 2025</v>
      </c>
      <c r="I1402" s="4">
        <f>D1402*E1402</f>
        <v>159</v>
      </c>
      <c r="J1402" s="4">
        <f>E1402*30</f>
        <v>90</v>
      </c>
      <c r="K1402" s="4" t="b">
        <f>IF(F1402=I1402,TRUE)</f>
        <v>1</v>
      </c>
    </row>
    <row r="1403" spans="1:12" ht="22.5" customHeight="1">
      <c r="A1403" s="2">
        <v>45755.418671099542</v>
      </c>
      <c r="B1403" s="3">
        <v>45755</v>
      </c>
      <c r="C1403" s="4" t="s">
        <v>510</v>
      </c>
      <c r="D1403" s="4">
        <v>50</v>
      </c>
      <c r="E1403" s="4">
        <v>4</v>
      </c>
      <c r="F1403" s="4">
        <v>200</v>
      </c>
      <c r="G1403" s="4" t="s">
        <v>105</v>
      </c>
      <c r="H1403" s="4" t="str">
        <f>TEXT(B1403, "MMMM YYYY")</f>
        <v>April 2025</v>
      </c>
      <c r="I1403" s="4">
        <f>D1403*E1403</f>
        <v>200</v>
      </c>
      <c r="J1403" s="4">
        <f>E1403*30</f>
        <v>120</v>
      </c>
      <c r="K1403" s="4" t="b">
        <f>IF(F1403=I1403,TRUE)</f>
        <v>1</v>
      </c>
      <c r="L1403" s="4">
        <v>680</v>
      </c>
    </row>
    <row r="1404" spans="1:12" ht="22.5" customHeight="1">
      <c r="A1404" s="2">
        <v>45754.565239224539</v>
      </c>
      <c r="B1404" s="3">
        <v>45754</v>
      </c>
      <c r="C1404" s="4" t="s">
        <v>598</v>
      </c>
      <c r="D1404" s="4">
        <v>60</v>
      </c>
      <c r="E1404" s="4">
        <v>2</v>
      </c>
      <c r="F1404" s="4">
        <v>120</v>
      </c>
      <c r="G1404" s="4" t="s">
        <v>105</v>
      </c>
      <c r="H1404" s="4" t="str">
        <f>TEXT(B1404, "MMMM YYYY")</f>
        <v>April 2025</v>
      </c>
      <c r="I1404" s="4">
        <f>D1404*E1404</f>
        <v>120</v>
      </c>
      <c r="J1404" s="4">
        <f>E1404*30</f>
        <v>60</v>
      </c>
      <c r="K1404" s="4" t="b">
        <f>IF(F1404=I1404,TRUE)</f>
        <v>1</v>
      </c>
    </row>
    <row r="1405" spans="1:12" ht="22.5" customHeight="1">
      <c r="A1405" s="2">
        <v>45754.564993576394</v>
      </c>
      <c r="B1405" s="3">
        <v>45754</v>
      </c>
      <c r="C1405" s="4" t="s">
        <v>519</v>
      </c>
      <c r="D1405" s="4">
        <v>65</v>
      </c>
      <c r="E1405" s="4">
        <v>1</v>
      </c>
      <c r="F1405" s="4">
        <v>65</v>
      </c>
      <c r="G1405" s="4" t="s">
        <v>105</v>
      </c>
      <c r="H1405" s="4" t="str">
        <f>TEXT(B1405, "MMMM YYYY")</f>
        <v>April 2025</v>
      </c>
      <c r="I1405" s="4">
        <f>D1405*E1405</f>
        <v>65</v>
      </c>
      <c r="J1405" s="4">
        <f>E1405*30</f>
        <v>30</v>
      </c>
      <c r="K1405" s="4" t="b">
        <f>IF(F1405=I1405,TRUE)</f>
        <v>1</v>
      </c>
    </row>
    <row r="1406" spans="1:12" ht="22.5" customHeight="1">
      <c r="A1406" s="2">
        <v>45753.553573159719</v>
      </c>
      <c r="B1406" s="3">
        <v>45753</v>
      </c>
      <c r="C1406" s="4" t="s">
        <v>622</v>
      </c>
      <c r="D1406" s="4">
        <v>60</v>
      </c>
      <c r="E1406" s="4">
        <v>10</v>
      </c>
      <c r="F1406" s="4">
        <v>600</v>
      </c>
      <c r="G1406" s="4" t="s">
        <v>105</v>
      </c>
      <c r="H1406" s="4" t="str">
        <f>TEXT(B1406, "MMMM YYYY")</f>
        <v>April 2025</v>
      </c>
      <c r="I1406" s="4">
        <f>D1406*E1406</f>
        <v>600</v>
      </c>
      <c r="J1406" s="4">
        <f>E1406*30</f>
        <v>300</v>
      </c>
      <c r="K1406" s="4" t="b">
        <f>IF(F1406=I1406,TRUE)</f>
        <v>1</v>
      </c>
    </row>
    <row r="1407" spans="1:12" ht="22.5" customHeight="1">
      <c r="A1407" s="2">
        <v>45753.552715659724</v>
      </c>
      <c r="B1407" s="3">
        <v>45753</v>
      </c>
      <c r="C1407" s="4" t="s">
        <v>649</v>
      </c>
      <c r="D1407" s="4">
        <v>50</v>
      </c>
      <c r="E1407" s="4">
        <v>3</v>
      </c>
      <c r="F1407" s="4">
        <v>150</v>
      </c>
      <c r="G1407" s="4" t="s">
        <v>105</v>
      </c>
      <c r="H1407" s="4" t="str">
        <f>TEXT(B1407, "MMMM YYYY")</f>
        <v>April 2025</v>
      </c>
      <c r="I1407" s="4">
        <f>D1407*E1407</f>
        <v>150</v>
      </c>
      <c r="J1407" s="4">
        <f>E1407*30</f>
        <v>90</v>
      </c>
      <c r="K1407" s="4" t="b">
        <f>IF(F1407=I1407,TRUE)</f>
        <v>1</v>
      </c>
    </row>
    <row r="1408" spans="1:12" ht="22.5" customHeight="1">
      <c r="A1408" s="2">
        <v>45753.551355462958</v>
      </c>
      <c r="B1408" s="3">
        <v>45753</v>
      </c>
      <c r="C1408" s="4" t="s">
        <v>769</v>
      </c>
      <c r="D1408" s="4">
        <v>55</v>
      </c>
      <c r="E1408" s="4">
        <v>3</v>
      </c>
      <c r="F1408" s="4">
        <v>165</v>
      </c>
      <c r="G1408" s="4" t="s">
        <v>105</v>
      </c>
      <c r="H1408" s="4" t="str">
        <f>TEXT(B1408, "MMMM YYYY")</f>
        <v>April 2025</v>
      </c>
      <c r="I1408" s="4">
        <f>D1408*E1408</f>
        <v>165</v>
      </c>
      <c r="J1408" s="4">
        <f>E1408*30</f>
        <v>90</v>
      </c>
      <c r="K1408" s="4" t="b">
        <f>IF(F1408=I1408,TRUE)</f>
        <v>1</v>
      </c>
    </row>
    <row r="1409" spans="1:12" ht="22.5" customHeight="1">
      <c r="A1409" s="2">
        <v>45753.550585925928</v>
      </c>
      <c r="B1409" s="3">
        <v>45753</v>
      </c>
      <c r="C1409" s="4" t="s">
        <v>502</v>
      </c>
      <c r="D1409" s="4">
        <v>60</v>
      </c>
      <c r="E1409" s="4">
        <v>1</v>
      </c>
      <c r="F1409" s="4">
        <v>60</v>
      </c>
      <c r="G1409" s="4" t="s">
        <v>655</v>
      </c>
      <c r="H1409" s="4" t="str">
        <f>TEXT(B1409, "MMMM YYYY")</f>
        <v>April 2025</v>
      </c>
      <c r="I1409" s="4">
        <f>D1409*E1409</f>
        <v>60</v>
      </c>
      <c r="J1409" s="4">
        <f>E1409*30</f>
        <v>30</v>
      </c>
      <c r="K1409" s="4" t="b">
        <f>IF(F1409=I1409,TRUE)</f>
        <v>1</v>
      </c>
    </row>
    <row r="1410" spans="1:12" ht="22.5" customHeight="1">
      <c r="A1410" s="2">
        <v>45753.550148946757</v>
      </c>
      <c r="B1410" s="3">
        <v>45753</v>
      </c>
      <c r="C1410" s="4" t="s">
        <v>701</v>
      </c>
      <c r="D1410" s="4">
        <v>65</v>
      </c>
      <c r="E1410" s="4">
        <v>1</v>
      </c>
      <c r="F1410" s="4">
        <v>65</v>
      </c>
      <c r="G1410" s="4" t="s">
        <v>105</v>
      </c>
      <c r="H1410" s="4" t="str">
        <f>TEXT(B1410, "MMMM YYYY")</f>
        <v>April 2025</v>
      </c>
      <c r="I1410" s="4">
        <f>D1410*E1410</f>
        <v>65</v>
      </c>
      <c r="J1410" s="4">
        <f>E1410*30</f>
        <v>30</v>
      </c>
      <c r="K1410" s="4" t="b">
        <f>IF(F1410=I1410,TRUE)</f>
        <v>1</v>
      </c>
    </row>
    <row r="1411" spans="1:12" ht="22.5" customHeight="1">
      <c r="A1411" s="2">
        <v>45753.385676990743</v>
      </c>
      <c r="B1411" s="3">
        <v>45753</v>
      </c>
      <c r="C1411" s="4" t="s">
        <v>770</v>
      </c>
      <c r="D1411" s="4">
        <v>60</v>
      </c>
      <c r="E1411" s="4">
        <v>1</v>
      </c>
      <c r="F1411" s="4">
        <v>60</v>
      </c>
      <c r="G1411" s="4" t="s">
        <v>105</v>
      </c>
      <c r="H1411" s="4" t="str">
        <f>TEXT(B1411, "MMMM YYYY")</f>
        <v>April 2025</v>
      </c>
      <c r="I1411" s="4">
        <f>D1411*E1411</f>
        <v>60</v>
      </c>
      <c r="J1411" s="4">
        <f>E1411*30</f>
        <v>30</v>
      </c>
      <c r="K1411" s="4" t="b">
        <f>IF(F1411=I1411,TRUE)</f>
        <v>1</v>
      </c>
    </row>
    <row r="1412" spans="1:12" ht="22.5" customHeight="1">
      <c r="A1412" s="2">
        <v>45753.384370763888</v>
      </c>
      <c r="B1412" s="3">
        <v>45753</v>
      </c>
      <c r="C1412" s="4" t="s">
        <v>137</v>
      </c>
      <c r="D1412" s="4">
        <v>45</v>
      </c>
      <c r="E1412" s="4">
        <v>1</v>
      </c>
      <c r="F1412" s="4">
        <v>45</v>
      </c>
      <c r="G1412" s="4" t="s">
        <v>105</v>
      </c>
      <c r="H1412" s="4" t="str">
        <f>TEXT(B1412, "MMMM YYYY")</f>
        <v>April 2025</v>
      </c>
      <c r="I1412" s="4">
        <f>D1412*E1412</f>
        <v>45</v>
      </c>
      <c r="J1412" s="4">
        <f>E1412*30</f>
        <v>30</v>
      </c>
      <c r="K1412" s="4" t="b">
        <f>IF(F1412=I1412,TRUE)</f>
        <v>1</v>
      </c>
    </row>
    <row r="1413" spans="1:12" ht="22.5" customHeight="1">
      <c r="A1413" s="2">
        <v>45752.975392025459</v>
      </c>
      <c r="B1413" s="3">
        <v>45752</v>
      </c>
      <c r="C1413" s="4" t="s">
        <v>763</v>
      </c>
      <c r="D1413" s="4">
        <v>65</v>
      </c>
      <c r="E1413" s="4">
        <v>1</v>
      </c>
      <c r="F1413" s="4">
        <v>65</v>
      </c>
      <c r="G1413" s="4" t="s">
        <v>105</v>
      </c>
      <c r="H1413" s="4" t="str">
        <f>TEXT(B1413, "MMMM YYYY")</f>
        <v>April 2025</v>
      </c>
      <c r="I1413" s="4">
        <f>D1413*E1413</f>
        <v>65</v>
      </c>
      <c r="J1413" s="4">
        <f>E1413*30</f>
        <v>30</v>
      </c>
      <c r="K1413" s="4" t="b">
        <f>IF(F1413=I1413,TRUE)</f>
        <v>1</v>
      </c>
    </row>
    <row r="1414" spans="1:12" ht="22.5" customHeight="1">
      <c r="A1414" s="2">
        <v>45752.974763136575</v>
      </c>
      <c r="B1414" s="3">
        <v>45752</v>
      </c>
      <c r="C1414" s="4" t="s">
        <v>74</v>
      </c>
      <c r="D1414" s="4">
        <v>60</v>
      </c>
      <c r="E1414" s="4">
        <v>1</v>
      </c>
      <c r="F1414" s="4">
        <v>60</v>
      </c>
      <c r="G1414" s="4" t="s">
        <v>105</v>
      </c>
      <c r="H1414" s="4" t="str">
        <f>TEXT(B1414, "MMMM YYYY")</f>
        <v>April 2025</v>
      </c>
      <c r="I1414" s="4">
        <f>D1414*E1414</f>
        <v>60</v>
      </c>
      <c r="J1414" s="4">
        <f>E1414*30</f>
        <v>30</v>
      </c>
      <c r="K1414" s="4" t="b">
        <f>IF(F1414=I1414,TRUE)</f>
        <v>1</v>
      </c>
    </row>
    <row r="1415" spans="1:12" ht="22.5" customHeight="1">
      <c r="A1415" s="2">
        <v>45752.95090541667</v>
      </c>
      <c r="B1415" s="3">
        <v>45752</v>
      </c>
      <c r="C1415" s="4" t="s">
        <v>761</v>
      </c>
      <c r="D1415" s="4">
        <v>50</v>
      </c>
      <c r="E1415" s="4">
        <v>6</v>
      </c>
      <c r="F1415" s="4">
        <v>300</v>
      </c>
      <c r="G1415" s="4" t="s">
        <v>105</v>
      </c>
      <c r="H1415" s="4" t="str">
        <f>TEXT(B1415, "MMMM YYYY")</f>
        <v>April 2025</v>
      </c>
      <c r="I1415" s="4">
        <f>D1415*E1415</f>
        <v>300</v>
      </c>
      <c r="J1415" s="4">
        <f>E1415*30</f>
        <v>180</v>
      </c>
      <c r="K1415" s="4" t="b">
        <f>IF(F1415=I1415,TRUE)</f>
        <v>1</v>
      </c>
    </row>
    <row r="1416" spans="1:12" ht="22.5" customHeight="1">
      <c r="A1416" s="2">
        <v>45752.649014386574</v>
      </c>
      <c r="B1416" s="3">
        <v>45752</v>
      </c>
      <c r="C1416" s="4" t="s">
        <v>137</v>
      </c>
      <c r="D1416" s="4">
        <v>50</v>
      </c>
      <c r="E1416" s="4">
        <v>1</v>
      </c>
      <c r="F1416" s="4">
        <v>50</v>
      </c>
      <c r="G1416" s="4" t="s">
        <v>105</v>
      </c>
      <c r="H1416" s="4" t="str">
        <f>TEXT(B1416, "MMMM YYYY")</f>
        <v>April 2025</v>
      </c>
      <c r="I1416" s="4">
        <f>D1416*E1416</f>
        <v>50</v>
      </c>
      <c r="J1416" s="4">
        <f>E1416*30</f>
        <v>30</v>
      </c>
      <c r="K1416" s="4" t="b">
        <f>IF(F1416=I1416,TRUE)</f>
        <v>1</v>
      </c>
    </row>
    <row r="1417" spans="1:12" ht="22.5" customHeight="1">
      <c r="A1417" s="2">
        <v>45752.314227025461</v>
      </c>
      <c r="B1417" s="3">
        <v>45751</v>
      </c>
      <c r="C1417" s="4" t="s">
        <v>509</v>
      </c>
      <c r="D1417" s="4">
        <v>45</v>
      </c>
      <c r="E1417" s="4">
        <v>3</v>
      </c>
      <c r="F1417" s="4">
        <v>135</v>
      </c>
      <c r="G1417" s="4" t="s">
        <v>105</v>
      </c>
      <c r="H1417" s="4" t="str">
        <f>TEXT(B1417, "MMMM YYYY")</f>
        <v>April 2025</v>
      </c>
      <c r="I1417" s="4">
        <f>D1417*E1417</f>
        <v>135</v>
      </c>
      <c r="J1417" s="4">
        <f>E1417*30</f>
        <v>90</v>
      </c>
      <c r="K1417" s="4" t="b">
        <f>IF(F1417=I1417,TRUE)</f>
        <v>1</v>
      </c>
      <c r="L1417" s="4">
        <v>349</v>
      </c>
    </row>
    <row r="1418" spans="1:12" ht="22.5" customHeight="1">
      <c r="A1418" s="2">
        <v>45752.313271458333</v>
      </c>
      <c r="B1418" s="3">
        <v>45751</v>
      </c>
      <c r="C1418" s="4" t="s">
        <v>662</v>
      </c>
      <c r="D1418" s="4">
        <v>53</v>
      </c>
      <c r="E1418" s="4">
        <v>4</v>
      </c>
      <c r="F1418" s="4">
        <v>212</v>
      </c>
      <c r="G1418" s="4" t="s">
        <v>105</v>
      </c>
      <c r="H1418" s="4" t="str">
        <f>TEXT(B1418, "MMMM YYYY")</f>
        <v>April 2025</v>
      </c>
      <c r="I1418" s="4">
        <f>D1418*E1418</f>
        <v>212</v>
      </c>
      <c r="J1418" s="4">
        <f>E1418*30</f>
        <v>120</v>
      </c>
      <c r="K1418" s="4" t="b">
        <f>IF(F1418=I1418,TRUE)</f>
        <v>1</v>
      </c>
      <c r="L1418" s="4">
        <v>5393</v>
      </c>
    </row>
    <row r="1419" spans="1:12" ht="22.5" customHeight="1">
      <c r="A1419" s="2">
        <v>45750.643570243061</v>
      </c>
      <c r="B1419" s="3">
        <v>45750</v>
      </c>
      <c r="C1419" s="4" t="s">
        <v>507</v>
      </c>
      <c r="D1419" s="4">
        <v>55</v>
      </c>
      <c r="E1419" s="4">
        <v>2</v>
      </c>
      <c r="F1419" s="4">
        <v>110</v>
      </c>
      <c r="G1419" s="4" t="s">
        <v>105</v>
      </c>
      <c r="H1419" s="4" t="str">
        <f>TEXT(B1419, "MMMM YYYY")</f>
        <v>April 2025</v>
      </c>
      <c r="I1419" s="4">
        <f>D1419*E1419</f>
        <v>110</v>
      </c>
      <c r="J1419" s="4">
        <f>E1419*30</f>
        <v>60</v>
      </c>
      <c r="K1419" s="4" t="b">
        <f>IF(F1419=I1419,TRUE)</f>
        <v>1</v>
      </c>
      <c r="L1419" s="4"/>
    </row>
    <row r="1420" spans="1:12" ht="22.5" customHeight="1">
      <c r="A1420" s="2">
        <v>45750.642308020833</v>
      </c>
      <c r="B1420" s="3">
        <v>45750</v>
      </c>
      <c r="C1420" s="4" t="s">
        <v>507</v>
      </c>
      <c r="D1420" s="4">
        <v>50</v>
      </c>
      <c r="E1420" s="4">
        <v>2</v>
      </c>
      <c r="F1420" s="4">
        <v>100</v>
      </c>
      <c r="G1420" s="4" t="s">
        <v>105</v>
      </c>
      <c r="H1420" s="4" t="str">
        <f>TEXT(B1420, "MMMM YYYY")</f>
        <v>April 2025</v>
      </c>
      <c r="I1420" s="4">
        <f>D1420*E1420</f>
        <v>100</v>
      </c>
      <c r="J1420" s="4">
        <f>E1420*30</f>
        <v>60</v>
      </c>
      <c r="K1420" s="4" t="b">
        <f>IF(F1420=I1420,TRUE)</f>
        <v>1</v>
      </c>
      <c r="L1420" s="4"/>
    </row>
    <row r="1421" spans="1:12" ht="22.5" customHeight="1">
      <c r="A1421" s="2">
        <v>45750.556130625002</v>
      </c>
      <c r="B1421" s="3">
        <v>45750</v>
      </c>
      <c r="C1421" s="4" t="s">
        <v>648</v>
      </c>
      <c r="D1421" s="4">
        <v>60</v>
      </c>
      <c r="E1421" s="4">
        <v>2</v>
      </c>
      <c r="F1421" s="4">
        <v>120</v>
      </c>
      <c r="G1421" s="4" t="s">
        <v>105</v>
      </c>
      <c r="H1421" s="4" t="str">
        <f>TEXT(B1421, "MMMM YYYY")</f>
        <v>April 2025</v>
      </c>
      <c r="I1421" s="4">
        <f>D1421*E1421</f>
        <v>120</v>
      </c>
      <c r="J1421" s="4">
        <f>E1421*30</f>
        <v>60</v>
      </c>
      <c r="K1421" s="4" t="b">
        <f>IF(F1421=I1421,TRUE)</f>
        <v>1</v>
      </c>
      <c r="L1421" s="4"/>
    </row>
    <row r="1422" spans="1:12" ht="22.5" customHeight="1">
      <c r="A1422" s="2">
        <v>45750.554709166667</v>
      </c>
      <c r="B1422" s="3">
        <v>45750</v>
      </c>
      <c r="C1422" s="4" t="s">
        <v>771</v>
      </c>
      <c r="D1422" s="4">
        <v>60</v>
      </c>
      <c r="E1422" s="4">
        <v>1</v>
      </c>
      <c r="F1422" s="4">
        <v>60</v>
      </c>
      <c r="G1422" s="4" t="s">
        <v>105</v>
      </c>
      <c r="H1422" s="4" t="str">
        <f>TEXT(B1422, "MMMM YYYY")</f>
        <v>April 2025</v>
      </c>
      <c r="I1422" s="4">
        <f>D1422*E1422</f>
        <v>60</v>
      </c>
      <c r="J1422" s="4">
        <f>E1422*30</f>
        <v>30</v>
      </c>
      <c r="K1422" s="4" t="b">
        <f>IF(F1422=I1422,TRUE)</f>
        <v>1</v>
      </c>
      <c r="L1422" s="4">
        <v>5787</v>
      </c>
    </row>
    <row r="1423" spans="1:12" ht="22.5" customHeight="1">
      <c r="A1423" s="2">
        <v>45750.081922407408</v>
      </c>
      <c r="B1423" s="3">
        <v>45749</v>
      </c>
      <c r="C1423" s="4" t="s">
        <v>89</v>
      </c>
      <c r="D1423" s="4">
        <v>65</v>
      </c>
      <c r="E1423" s="4">
        <v>1</v>
      </c>
      <c r="F1423" s="4">
        <v>65</v>
      </c>
      <c r="G1423" s="4" t="s">
        <v>655</v>
      </c>
      <c r="H1423" s="4" t="str">
        <f>TEXT(B1423, "MMMM YYYY")</f>
        <v>April 2025</v>
      </c>
      <c r="I1423" s="4">
        <f>D1423*E1423</f>
        <v>65</v>
      </c>
      <c r="J1423" s="4">
        <f>E1423*30</f>
        <v>30</v>
      </c>
      <c r="K1423" s="4" t="b">
        <f>IF(F1423=I1423,TRUE)</f>
        <v>1</v>
      </c>
      <c r="L1423" s="4"/>
    </row>
    <row r="1424" spans="1:12" ht="22.5" customHeight="1">
      <c r="A1424" s="2">
        <v>45749.804051180559</v>
      </c>
      <c r="B1424" s="3">
        <v>45749</v>
      </c>
      <c r="C1424" s="4" t="s">
        <v>577</v>
      </c>
      <c r="D1424" s="4">
        <v>50</v>
      </c>
      <c r="E1424" s="4">
        <v>3</v>
      </c>
      <c r="F1424" s="4">
        <v>150</v>
      </c>
      <c r="G1424" s="4" t="s">
        <v>105</v>
      </c>
      <c r="H1424" s="4" t="str">
        <f>TEXT(B1424, "MMMM YYYY")</f>
        <v>April 2025</v>
      </c>
      <c r="I1424" s="4">
        <f>D1424*E1424</f>
        <v>150</v>
      </c>
      <c r="J1424" s="4">
        <f>E1424*30</f>
        <v>90</v>
      </c>
      <c r="K1424" s="4" t="b">
        <f>IF(F1424=I1424,TRUE)</f>
        <v>1</v>
      </c>
      <c r="L1424" s="4"/>
    </row>
    <row r="1425" spans="1:12" ht="22.5" customHeight="1">
      <c r="A1425" s="2">
        <v>45749.500384490741</v>
      </c>
      <c r="B1425" s="3">
        <v>45749</v>
      </c>
      <c r="C1425" s="4" t="s">
        <v>649</v>
      </c>
      <c r="D1425" s="4">
        <v>50</v>
      </c>
      <c r="E1425" s="4">
        <v>2</v>
      </c>
      <c r="F1425" s="4">
        <v>100</v>
      </c>
      <c r="G1425" s="4" t="s">
        <v>105</v>
      </c>
      <c r="H1425" s="4" t="str">
        <f>TEXT(B1425, "MMMM YYYY")</f>
        <v>April 2025</v>
      </c>
      <c r="I1425" s="4">
        <f>D1425*E1425</f>
        <v>100</v>
      </c>
      <c r="J1425" s="4">
        <f>E1425*30</f>
        <v>60</v>
      </c>
      <c r="K1425" s="4" t="b">
        <f>IF(F1425=I1425,TRUE)</f>
        <v>1</v>
      </c>
      <c r="L1425" s="4"/>
    </row>
    <row r="1426" spans="1:12" ht="22.5" customHeight="1">
      <c r="A1426" s="2">
        <v>45749.500065717591</v>
      </c>
      <c r="B1426" s="3">
        <v>45749</v>
      </c>
      <c r="C1426" s="4" t="s">
        <v>521</v>
      </c>
      <c r="D1426" s="4">
        <v>53</v>
      </c>
      <c r="E1426" s="4">
        <v>5</v>
      </c>
      <c r="F1426" s="4">
        <v>265</v>
      </c>
      <c r="G1426" s="4" t="s">
        <v>105</v>
      </c>
      <c r="H1426" s="4" t="str">
        <f>TEXT(B1426, "MMMM YYYY")</f>
        <v>April 2025</v>
      </c>
      <c r="I1426" s="4">
        <f>D1426*E1426</f>
        <v>265</v>
      </c>
      <c r="J1426" s="4">
        <f>E1426*30</f>
        <v>150</v>
      </c>
      <c r="K1426" s="4" t="b">
        <f>IF(F1426=I1426,TRUE)</f>
        <v>1</v>
      </c>
      <c r="L1426" s="4"/>
    </row>
    <row r="1427" spans="1:12" ht="22.5" customHeight="1">
      <c r="A1427" s="2">
        <v>45749.357981851848</v>
      </c>
      <c r="B1427" s="3">
        <v>45749</v>
      </c>
      <c r="C1427" s="4" t="s">
        <v>772</v>
      </c>
      <c r="D1427" s="4">
        <v>60</v>
      </c>
      <c r="E1427" s="4">
        <v>2</v>
      </c>
      <c r="F1427" s="4">
        <v>120</v>
      </c>
      <c r="G1427" s="4" t="s">
        <v>655</v>
      </c>
      <c r="H1427" s="4" t="str">
        <f>TEXT(B1427, "MMMM YYYY")</f>
        <v>April 2025</v>
      </c>
      <c r="I1427" s="4">
        <f>D1427*E1427</f>
        <v>120</v>
      </c>
      <c r="J1427" s="4">
        <f>E1427*30</f>
        <v>60</v>
      </c>
      <c r="K1427" s="4" t="b">
        <f>IF(F1427=I1427,TRUE)</f>
        <v>1</v>
      </c>
      <c r="L1427" s="4"/>
    </row>
    <row r="1428" spans="1:12" ht="22.5" customHeight="1">
      <c r="A1428" s="2">
        <v>45748.567638148146</v>
      </c>
      <c r="B1428" s="3">
        <v>45748</v>
      </c>
      <c r="C1428" s="4" t="s">
        <v>509</v>
      </c>
      <c r="D1428" s="4">
        <v>45</v>
      </c>
      <c r="E1428" s="4">
        <v>3</v>
      </c>
      <c r="F1428" s="4">
        <v>135</v>
      </c>
      <c r="G1428" s="4" t="s">
        <v>105</v>
      </c>
      <c r="H1428" s="4" t="str">
        <f>TEXT(B1428, "MMMM YYYY")</f>
        <v>April 2025</v>
      </c>
      <c r="I1428" s="4">
        <f>D1428*E1428</f>
        <v>135</v>
      </c>
      <c r="J1428" s="4">
        <f>E1428*30</f>
        <v>90</v>
      </c>
      <c r="K1428" s="4" t="b">
        <f>IF(F1428=I1428,TRUE)</f>
        <v>1</v>
      </c>
      <c r="L1428" s="4"/>
    </row>
    <row r="1429" spans="1:12" ht="22.5" customHeight="1">
      <c r="A1429" s="2">
        <v>45748.5689059375</v>
      </c>
      <c r="B1429" s="3">
        <v>45748</v>
      </c>
      <c r="C1429" s="4" t="s">
        <v>649</v>
      </c>
      <c r="D1429" s="4">
        <v>50</v>
      </c>
      <c r="E1429" s="4">
        <v>3</v>
      </c>
      <c r="F1429" s="4">
        <v>150</v>
      </c>
      <c r="G1429" s="4" t="s">
        <v>105</v>
      </c>
      <c r="H1429" s="4" t="str">
        <f>TEXT(B1429, "MMMM YYYY")</f>
        <v>April 2025</v>
      </c>
      <c r="I1429" s="4">
        <f>D1429*E1429</f>
        <v>150</v>
      </c>
      <c r="J1429" s="4">
        <f>E1429*30</f>
        <v>90</v>
      </c>
      <c r="K1429" s="4" t="b">
        <f>IF(F1429=I1429,TRUE)</f>
        <v>1</v>
      </c>
      <c r="L1429" s="4"/>
    </row>
    <row r="1430" spans="1:12" ht="22.5" customHeight="1">
      <c r="A1430" s="2">
        <v>45748.567085312505</v>
      </c>
      <c r="B1430" s="3">
        <v>45748</v>
      </c>
      <c r="C1430" s="4" t="s">
        <v>225</v>
      </c>
      <c r="D1430" s="4">
        <v>55</v>
      </c>
      <c r="E1430" s="4">
        <v>3</v>
      </c>
      <c r="F1430" s="4">
        <v>165</v>
      </c>
      <c r="G1430" s="4" t="s">
        <v>105</v>
      </c>
      <c r="H1430" s="4" t="str">
        <f>TEXT(B1430, "MMMM YYYY")</f>
        <v>April 2025</v>
      </c>
      <c r="I1430" s="4">
        <f>D1430*E1430</f>
        <v>165</v>
      </c>
      <c r="J1430" s="4">
        <f>E1430*30</f>
        <v>90</v>
      </c>
      <c r="K1430" s="4" t="b">
        <f>IF(F1430=I1430,TRUE)</f>
        <v>1</v>
      </c>
      <c r="L1430" s="4"/>
    </row>
    <row r="1431" spans="1:12" ht="22.5" customHeight="1">
      <c r="A1431" s="2">
        <v>45748.564014340278</v>
      </c>
      <c r="B1431" s="3">
        <v>45748</v>
      </c>
      <c r="C1431" s="4" t="s">
        <v>511</v>
      </c>
      <c r="D1431" s="4">
        <v>60</v>
      </c>
      <c r="E1431" s="4">
        <v>7</v>
      </c>
      <c r="F1431" s="4">
        <v>420</v>
      </c>
      <c r="G1431" s="4" t="s">
        <v>105</v>
      </c>
      <c r="H1431" s="4" t="str">
        <f>TEXT(B1431, "MMMM YYYY")</f>
        <v>April 2025</v>
      </c>
      <c r="I1431" s="4">
        <f>D1431*E1431</f>
        <v>420</v>
      </c>
      <c r="J1431" s="4">
        <f>E1431*30</f>
        <v>210</v>
      </c>
      <c r="K1431" s="4" t="b">
        <f>IF(F1431=I1431,TRUE)</f>
        <v>1</v>
      </c>
      <c r="L1431" s="4"/>
    </row>
    <row r="1432" spans="1:12" ht="22.5" customHeight="1">
      <c r="A1432" s="2">
        <v>45748.562094131943</v>
      </c>
      <c r="B1432" s="3">
        <v>45748</v>
      </c>
      <c r="C1432" s="4" t="s">
        <v>551</v>
      </c>
      <c r="D1432" s="4">
        <v>53</v>
      </c>
      <c r="E1432" s="4">
        <v>5</v>
      </c>
      <c r="F1432" s="4">
        <v>265</v>
      </c>
      <c r="G1432" s="4" t="s">
        <v>105</v>
      </c>
      <c r="H1432" s="4" t="str">
        <f>TEXT(B1432, "MMMM YYYY")</f>
        <v>April 2025</v>
      </c>
      <c r="I1432" s="4">
        <f>D1432*E1432</f>
        <v>265</v>
      </c>
      <c r="J1432" s="4">
        <f>E1432*30</f>
        <v>150</v>
      </c>
      <c r="K1432" s="4" t="b">
        <f>IF(F1432=I1432,TRUE)</f>
        <v>1</v>
      </c>
      <c r="L1432" s="4"/>
    </row>
    <row r="1433" spans="1:12" ht="22.5" customHeight="1">
      <c r="A1433" s="2">
        <v>45748.560882696758</v>
      </c>
      <c r="B1433" s="3">
        <v>45748</v>
      </c>
      <c r="C1433" s="4" t="s">
        <v>551</v>
      </c>
      <c r="D1433" s="4">
        <v>50</v>
      </c>
      <c r="E1433" s="4">
        <v>5</v>
      </c>
      <c r="F1433" s="4">
        <v>250</v>
      </c>
      <c r="G1433" s="4" t="s">
        <v>105</v>
      </c>
      <c r="H1433" s="4" t="str">
        <f>TEXT(B1433, "MMMM YYYY")</f>
        <v>April 2025</v>
      </c>
      <c r="I1433" s="4">
        <f>D1433*E1433</f>
        <v>250</v>
      </c>
      <c r="J1433" s="4">
        <f>E1433*30</f>
        <v>150</v>
      </c>
      <c r="K1433" s="4" t="b">
        <f>IF(F1433=I1433,TRUE)</f>
        <v>1</v>
      </c>
      <c r="L1433" s="4"/>
    </row>
    <row r="1434" spans="1:12" ht="22.5" customHeight="1">
      <c r="A1434" s="2">
        <v>45748.560404305557</v>
      </c>
      <c r="B1434" s="3">
        <v>45748</v>
      </c>
      <c r="C1434" s="4" t="s">
        <v>586</v>
      </c>
      <c r="D1434" s="4">
        <v>65</v>
      </c>
      <c r="E1434" s="4">
        <v>1</v>
      </c>
      <c r="F1434" s="4">
        <v>65</v>
      </c>
      <c r="G1434" s="4" t="s">
        <v>105</v>
      </c>
      <c r="H1434" s="4" t="str">
        <f>TEXT(B1434, "MMMM YYYY")</f>
        <v>April 2025</v>
      </c>
      <c r="I1434" s="4">
        <f>D1434*E1434</f>
        <v>65</v>
      </c>
      <c r="J1434" s="4">
        <f>E1434*30</f>
        <v>30</v>
      </c>
      <c r="K1434" s="4" t="b">
        <f>IF(F1434=I1434,TRUE)</f>
        <v>1</v>
      </c>
      <c r="L1434" s="4"/>
    </row>
    <row r="1435" spans="1:12" ht="22.5" customHeight="1">
      <c r="A1435" s="2">
        <v>45748.559576145832</v>
      </c>
      <c r="B1435" s="3">
        <v>45748</v>
      </c>
      <c r="C1435" s="4" t="s">
        <v>502</v>
      </c>
      <c r="D1435" s="4">
        <v>60</v>
      </c>
      <c r="E1435" s="4">
        <v>3</v>
      </c>
      <c r="F1435" s="4">
        <v>180</v>
      </c>
      <c r="G1435" s="4" t="s">
        <v>105</v>
      </c>
      <c r="H1435" s="4" t="str">
        <f>TEXT(B1435, "MMMM YYYY")</f>
        <v>April 2025</v>
      </c>
      <c r="I1435" s="4">
        <f>D1435*E1435</f>
        <v>180</v>
      </c>
      <c r="J1435" s="4">
        <f>E1435*30</f>
        <v>90</v>
      </c>
      <c r="K1435" s="4" t="b">
        <f>IF(F1435=I1435,TRUE)</f>
        <v>1</v>
      </c>
      <c r="L1435" s="4"/>
    </row>
    <row r="1436" spans="1:12" ht="22.5" customHeight="1">
      <c r="A1436" s="2">
        <v>45748.558843136576</v>
      </c>
      <c r="B1436" s="3">
        <v>45748</v>
      </c>
      <c r="C1436" s="4" t="s">
        <v>120</v>
      </c>
      <c r="D1436" s="4">
        <v>65</v>
      </c>
      <c r="E1436" s="4">
        <v>1</v>
      </c>
      <c r="F1436" s="4">
        <v>65</v>
      </c>
      <c r="G1436" s="4" t="s">
        <v>105</v>
      </c>
      <c r="H1436" s="4" t="str">
        <f>TEXT(B1436, "MMMM YYYY")</f>
        <v>April 2025</v>
      </c>
      <c r="I1436" s="4">
        <f>D1436*E1436</f>
        <v>65</v>
      </c>
      <c r="J1436" s="4">
        <f>E1436*30</f>
        <v>30</v>
      </c>
      <c r="K1436" s="4" t="b">
        <f>IF(F1436=I1436,TRUE)</f>
        <v>1</v>
      </c>
      <c r="L1436" s="4"/>
    </row>
    <row r="1437" spans="1:12" ht="22.5" customHeight="1">
      <c r="A1437" s="2">
        <v>45747.66863565972</v>
      </c>
      <c r="B1437" s="3">
        <v>45747</v>
      </c>
      <c r="C1437" s="4" t="s">
        <v>523</v>
      </c>
      <c r="D1437" s="4">
        <v>60</v>
      </c>
      <c r="E1437" s="4">
        <v>2</v>
      </c>
      <c r="F1437" s="4">
        <v>120</v>
      </c>
      <c r="G1437" s="4" t="s">
        <v>105</v>
      </c>
      <c r="H1437" s="4" t="str">
        <f>TEXT(B1437, "MMMM YYYY")</f>
        <v>March 2025</v>
      </c>
      <c r="I1437" s="4">
        <f>D1437*E1437</f>
        <v>120</v>
      </c>
      <c r="J1437" s="4">
        <f>E1437*30</f>
        <v>60</v>
      </c>
      <c r="K1437" s="4" t="b">
        <f>IF(F1437=I1437,TRUE)</f>
        <v>1</v>
      </c>
      <c r="L1437" s="4"/>
    </row>
    <row r="1438" spans="1:12" ht="22.5" customHeight="1">
      <c r="A1438" s="2">
        <v>45747.664888518513</v>
      </c>
      <c r="B1438" s="3">
        <v>45747</v>
      </c>
      <c r="C1438" s="4" t="s">
        <v>662</v>
      </c>
      <c r="D1438" s="4">
        <v>53</v>
      </c>
      <c r="E1438" s="4">
        <v>2</v>
      </c>
      <c r="F1438" s="4">
        <v>106</v>
      </c>
      <c r="G1438" s="4" t="s">
        <v>105</v>
      </c>
      <c r="H1438" s="4" t="str">
        <f>TEXT(B1438, "MMMM YYYY")</f>
        <v>March 2025</v>
      </c>
      <c r="I1438" s="4">
        <f>D1438*E1438</f>
        <v>106</v>
      </c>
      <c r="J1438" s="4">
        <f>E1438*30</f>
        <v>60</v>
      </c>
      <c r="K1438" s="4" t="b">
        <f>IF(F1438=I1438,TRUE)</f>
        <v>1</v>
      </c>
      <c r="L1438" s="4"/>
    </row>
    <row r="1439" spans="1:12" ht="22.5" customHeight="1">
      <c r="A1439" s="2">
        <v>45747.664563402781</v>
      </c>
      <c r="B1439" s="3">
        <v>45747</v>
      </c>
      <c r="C1439" s="4" t="s">
        <v>662</v>
      </c>
      <c r="D1439" s="4">
        <v>50</v>
      </c>
      <c r="E1439" s="4">
        <v>2</v>
      </c>
      <c r="F1439" s="4">
        <v>100</v>
      </c>
      <c r="G1439" s="4" t="s">
        <v>105</v>
      </c>
      <c r="H1439" s="4" t="str">
        <f>TEXT(B1439, "MMMM YYYY")</f>
        <v>March 2025</v>
      </c>
      <c r="I1439" s="4">
        <f>D1439*E1439</f>
        <v>100</v>
      </c>
      <c r="J1439" s="4">
        <f>E1439*30</f>
        <v>60</v>
      </c>
      <c r="K1439" s="4" t="b">
        <f>IF(F1439=I1439,TRUE)</f>
        <v>1</v>
      </c>
      <c r="L1439" s="4"/>
    </row>
    <row r="1440" spans="1:12" ht="22.5" customHeight="1">
      <c r="A1440" s="2">
        <v>45746.551602650463</v>
      </c>
      <c r="B1440" s="3">
        <v>45746</v>
      </c>
      <c r="C1440" s="4" t="s">
        <v>509</v>
      </c>
      <c r="D1440" s="4">
        <v>45</v>
      </c>
      <c r="E1440" s="4">
        <v>4</v>
      </c>
      <c r="F1440" s="4">
        <v>180</v>
      </c>
      <c r="G1440" s="4" t="s">
        <v>105</v>
      </c>
      <c r="H1440" s="4" t="str">
        <f>TEXT(B1440, "MMMM YYYY")</f>
        <v>March 2025</v>
      </c>
      <c r="I1440" s="4">
        <f>D1440*E1440</f>
        <v>180</v>
      </c>
      <c r="J1440" s="4">
        <f>E1440*30</f>
        <v>120</v>
      </c>
      <c r="K1440" s="4" t="b">
        <f>IF(F1440=I1440,TRUE)</f>
        <v>1</v>
      </c>
      <c r="L1440" s="4"/>
    </row>
    <row r="1441" spans="1:12" ht="22.5" customHeight="1">
      <c r="A1441" s="2">
        <v>45746.294029236116</v>
      </c>
      <c r="B1441" s="3">
        <v>45746</v>
      </c>
      <c r="C1441" s="4" t="s">
        <v>773</v>
      </c>
      <c r="D1441" s="4">
        <v>50</v>
      </c>
      <c r="E1441" s="4">
        <v>3</v>
      </c>
      <c r="F1441" s="4">
        <v>150</v>
      </c>
      <c r="G1441" s="4" t="s">
        <v>105</v>
      </c>
      <c r="H1441" s="4" t="str">
        <f>TEXT(B1441, "MMMM YYYY")</f>
        <v>March 2025</v>
      </c>
      <c r="I1441" s="4">
        <f>D1441*E1441</f>
        <v>150</v>
      </c>
      <c r="J1441" s="4">
        <f>E1441*30</f>
        <v>90</v>
      </c>
      <c r="K1441" s="4" t="b">
        <f>IF(F1441=I1441,TRUE)</f>
        <v>1</v>
      </c>
      <c r="L1441" s="4"/>
    </row>
    <row r="1442" spans="1:12" ht="22.5" customHeight="1">
      <c r="A1442" s="2">
        <v>45747.790606099537</v>
      </c>
      <c r="B1442" s="3">
        <v>45746</v>
      </c>
      <c r="C1442" s="4" t="s">
        <v>42</v>
      </c>
      <c r="D1442" s="4">
        <v>65</v>
      </c>
      <c r="E1442" s="4">
        <v>1</v>
      </c>
      <c r="F1442" s="4">
        <v>65</v>
      </c>
      <c r="G1442" s="4" t="s">
        <v>105</v>
      </c>
      <c r="H1442" s="4" t="str">
        <f>TEXT(B1442, "MMMM YYYY")</f>
        <v>March 2025</v>
      </c>
      <c r="I1442" s="4">
        <f>D1442*E1442</f>
        <v>65</v>
      </c>
      <c r="J1442" s="4">
        <f>E1442*30</f>
        <v>30</v>
      </c>
      <c r="K1442" s="4" t="b">
        <f>IF(F1442=I1442,TRUE)</f>
        <v>1</v>
      </c>
      <c r="L1442" s="4"/>
    </row>
    <row r="1443" spans="1:12" ht="22.5" customHeight="1">
      <c r="A1443" s="2">
        <v>45746.551969583335</v>
      </c>
      <c r="B1443" s="3">
        <v>45746</v>
      </c>
      <c r="C1443" s="4" t="s">
        <v>511</v>
      </c>
      <c r="D1443" s="4">
        <v>60</v>
      </c>
      <c r="E1443" s="4">
        <v>2</v>
      </c>
      <c r="F1443" s="4">
        <v>120</v>
      </c>
      <c r="G1443" s="4" t="s">
        <v>105</v>
      </c>
      <c r="H1443" s="4" t="str">
        <f>TEXT(B1443, "MMMM YYYY")</f>
        <v>March 2025</v>
      </c>
      <c r="I1443" s="4">
        <f>D1443*E1443</f>
        <v>120</v>
      </c>
      <c r="J1443" s="4">
        <f>E1443*30</f>
        <v>60</v>
      </c>
      <c r="K1443" s="4" t="b">
        <f>IF(F1443=I1443,TRUE)</f>
        <v>1</v>
      </c>
      <c r="L1443" s="4"/>
    </row>
    <row r="1444" spans="1:12" ht="22.5" customHeight="1">
      <c r="A1444" s="2">
        <v>45746.283595613422</v>
      </c>
      <c r="B1444" s="3">
        <v>45746</v>
      </c>
      <c r="C1444" s="4" t="s">
        <v>662</v>
      </c>
      <c r="D1444" s="4">
        <v>53</v>
      </c>
      <c r="E1444" s="4">
        <v>4</v>
      </c>
      <c r="F1444" s="4">
        <v>212</v>
      </c>
      <c r="G1444" s="4" t="s">
        <v>105</v>
      </c>
      <c r="H1444" s="4" t="str">
        <f>TEXT(B1444, "MMMM YYYY")</f>
        <v>March 2025</v>
      </c>
      <c r="I1444" s="4">
        <f>D1444*E1444</f>
        <v>212</v>
      </c>
      <c r="J1444" s="4">
        <f>E1444*30</f>
        <v>120</v>
      </c>
      <c r="K1444" s="4" t="b">
        <f>IF(F1444=I1444,TRUE)</f>
        <v>1</v>
      </c>
      <c r="L1444" s="4"/>
    </row>
    <row r="1445" spans="1:12" ht="22.5" customHeight="1">
      <c r="A1445" s="2">
        <v>45746.283332604165</v>
      </c>
      <c r="B1445" s="3">
        <v>45746</v>
      </c>
      <c r="C1445" s="4" t="s">
        <v>662</v>
      </c>
      <c r="D1445" s="4">
        <v>50</v>
      </c>
      <c r="E1445" s="4">
        <v>2</v>
      </c>
      <c r="F1445" s="4">
        <v>100</v>
      </c>
      <c r="G1445" s="4" t="s">
        <v>105</v>
      </c>
      <c r="H1445" s="4" t="str">
        <f>TEXT(B1445, "MMMM YYYY")</f>
        <v>March 2025</v>
      </c>
      <c r="I1445" s="4">
        <f>D1445*E1445</f>
        <v>100</v>
      </c>
      <c r="J1445" s="4">
        <f>E1445*30</f>
        <v>60</v>
      </c>
      <c r="K1445" s="4" t="b">
        <f>IF(F1445=I1445,TRUE)</f>
        <v>1</v>
      </c>
      <c r="L1445" s="4"/>
    </row>
    <row r="1446" spans="1:12" ht="22.5" customHeight="1">
      <c r="A1446" s="2">
        <v>45746.282512025464</v>
      </c>
      <c r="B1446" s="3">
        <v>45746</v>
      </c>
      <c r="C1446" s="4" t="s">
        <v>598</v>
      </c>
      <c r="D1446" s="4">
        <v>60</v>
      </c>
      <c r="E1446" s="4">
        <v>2</v>
      </c>
      <c r="F1446" s="4">
        <v>120</v>
      </c>
      <c r="G1446" s="4" t="s">
        <v>105</v>
      </c>
      <c r="H1446" s="4" t="str">
        <f>TEXT(B1446, "MMMM YYYY")</f>
        <v>March 2025</v>
      </c>
      <c r="I1446" s="4">
        <f>D1446*E1446</f>
        <v>120</v>
      </c>
      <c r="J1446" s="4">
        <f>E1446*30</f>
        <v>60</v>
      </c>
      <c r="K1446" s="4" t="b">
        <f>IF(F1446=I1446,TRUE)</f>
        <v>1</v>
      </c>
      <c r="L1446" s="4"/>
    </row>
    <row r="1447" spans="1:12" ht="22.5" customHeight="1">
      <c r="A1447" s="2">
        <v>45746.281824652775</v>
      </c>
      <c r="B1447" s="3">
        <v>45745</v>
      </c>
      <c r="C1447" s="4" t="s">
        <v>761</v>
      </c>
      <c r="D1447" s="4">
        <v>50</v>
      </c>
      <c r="E1447" s="4">
        <v>4</v>
      </c>
      <c r="F1447" s="4">
        <v>200</v>
      </c>
      <c r="G1447" s="4" t="s">
        <v>105</v>
      </c>
      <c r="H1447" s="4" t="str">
        <f>TEXT(B1447, "MMMM YYYY")</f>
        <v>March 2025</v>
      </c>
      <c r="I1447" s="4">
        <f>D1447*E1447</f>
        <v>200</v>
      </c>
      <c r="J1447" s="4">
        <f>E1447*30</f>
        <v>120</v>
      </c>
      <c r="K1447" s="4" t="b">
        <f>IF(F1447=I1447,TRUE)</f>
        <v>1</v>
      </c>
      <c r="L1447" s="4"/>
    </row>
    <row r="1448" spans="1:12" ht="22.5" customHeight="1">
      <c r="A1448" s="2">
        <v>45745.371601064813</v>
      </c>
      <c r="B1448" s="3">
        <v>45744</v>
      </c>
      <c r="C1448" s="4" t="s">
        <v>68</v>
      </c>
      <c r="D1448" s="4">
        <v>60</v>
      </c>
      <c r="E1448" s="4">
        <v>4</v>
      </c>
      <c r="F1448" s="4">
        <v>240</v>
      </c>
      <c r="G1448" s="4" t="s">
        <v>105</v>
      </c>
      <c r="H1448" s="4" t="str">
        <f>TEXT(B1448, "MMMM YYYY")</f>
        <v>March 2025</v>
      </c>
      <c r="I1448" s="4">
        <f>D1448*E1448</f>
        <v>240</v>
      </c>
      <c r="J1448" s="4">
        <f>E1448*30</f>
        <v>120</v>
      </c>
      <c r="K1448" s="4" t="b">
        <f>IF(F1448=I1448,TRUE)</f>
        <v>1</v>
      </c>
      <c r="L1448" s="4"/>
    </row>
    <row r="1449" spans="1:12" ht="22.5" customHeight="1">
      <c r="A1449" s="2">
        <v>45745.371168495374</v>
      </c>
      <c r="B1449" s="3">
        <v>45744</v>
      </c>
      <c r="C1449" s="4" t="s">
        <v>526</v>
      </c>
      <c r="D1449" s="4">
        <v>53</v>
      </c>
      <c r="E1449" s="4">
        <v>5</v>
      </c>
      <c r="F1449" s="4">
        <v>265</v>
      </c>
      <c r="G1449" s="4" t="s">
        <v>105</v>
      </c>
      <c r="H1449" s="4" t="str">
        <f>TEXT(B1449, "MMMM YYYY")</f>
        <v>March 2025</v>
      </c>
      <c r="I1449" s="4">
        <f>D1449*E1449</f>
        <v>265</v>
      </c>
      <c r="J1449" s="4">
        <f>E1449*30</f>
        <v>150</v>
      </c>
      <c r="K1449" s="4" t="b">
        <f>IF(F1449=I1449,TRUE)</f>
        <v>1</v>
      </c>
      <c r="L1449" s="4"/>
    </row>
    <row r="1450" spans="1:12" ht="22.5" customHeight="1">
      <c r="A1450" s="2">
        <v>45744.727628796296</v>
      </c>
      <c r="B1450" s="3">
        <v>45744</v>
      </c>
      <c r="C1450" s="4" t="s">
        <v>691</v>
      </c>
      <c r="D1450" s="4">
        <v>53</v>
      </c>
      <c r="E1450" s="4">
        <v>4</v>
      </c>
      <c r="F1450" s="4">
        <v>212</v>
      </c>
      <c r="G1450" s="4" t="s">
        <v>655</v>
      </c>
      <c r="H1450" s="4" t="str">
        <f>TEXT(B1450, "MMMM YYYY")</f>
        <v>March 2025</v>
      </c>
      <c r="I1450" s="4">
        <f>D1450*E1450</f>
        <v>212</v>
      </c>
      <c r="J1450" s="4">
        <f>E1450*30</f>
        <v>120</v>
      </c>
      <c r="K1450" s="4" t="b">
        <f>IF(F1450=I1450,TRUE)</f>
        <v>1</v>
      </c>
      <c r="L1450" s="4"/>
    </row>
    <row r="1451" spans="1:12" ht="22.5" customHeight="1">
      <c r="A1451" s="2">
        <v>45744.727207488424</v>
      </c>
      <c r="B1451" s="3">
        <v>45744</v>
      </c>
      <c r="C1451" s="4" t="s">
        <v>691</v>
      </c>
      <c r="D1451" s="4">
        <v>50</v>
      </c>
      <c r="E1451" s="4">
        <v>3</v>
      </c>
      <c r="F1451" s="4">
        <v>150</v>
      </c>
      <c r="G1451" s="4" t="s">
        <v>655</v>
      </c>
      <c r="H1451" s="4" t="str">
        <f>TEXT(B1451, "MMMM YYYY")</f>
        <v>March 2025</v>
      </c>
      <c r="I1451" s="4">
        <f>D1451*E1451</f>
        <v>150</v>
      </c>
      <c r="J1451" s="4">
        <f>E1451*30</f>
        <v>90</v>
      </c>
      <c r="K1451" s="4" t="b">
        <f>IF(F1451=I1451,TRUE)</f>
        <v>1</v>
      </c>
      <c r="L1451" s="4"/>
    </row>
    <row r="1452" spans="1:12" ht="22.5" customHeight="1">
      <c r="A1452" s="2">
        <v>45744.726503807869</v>
      </c>
      <c r="B1452" s="3">
        <v>45744</v>
      </c>
      <c r="C1452" s="4" t="s">
        <v>588</v>
      </c>
      <c r="D1452" s="4">
        <v>65</v>
      </c>
      <c r="E1452" s="4">
        <v>3</v>
      </c>
      <c r="F1452" s="4">
        <v>195</v>
      </c>
      <c r="G1452" s="4" t="s">
        <v>105</v>
      </c>
      <c r="H1452" s="4" t="str">
        <f>TEXT(B1452, "MMMM YYYY")</f>
        <v>March 2025</v>
      </c>
      <c r="I1452" s="4">
        <f>D1452*E1452</f>
        <v>195</v>
      </c>
      <c r="J1452" s="4">
        <f>E1452*30</f>
        <v>90</v>
      </c>
      <c r="K1452" s="4" t="b">
        <f>IF(F1452=I1452,TRUE)</f>
        <v>1</v>
      </c>
      <c r="L1452" s="4"/>
    </row>
    <row r="1453" spans="1:12" ht="22.5" customHeight="1">
      <c r="A1453" s="2">
        <v>45744.72620740741</v>
      </c>
      <c r="B1453" s="3">
        <v>45744</v>
      </c>
      <c r="C1453" s="4" t="s">
        <v>502</v>
      </c>
      <c r="D1453" s="4">
        <v>60</v>
      </c>
      <c r="E1453" s="4">
        <v>2</v>
      </c>
      <c r="F1453" s="4">
        <v>120</v>
      </c>
      <c r="G1453" s="4" t="s">
        <v>105</v>
      </c>
      <c r="H1453" s="4" t="str">
        <f>TEXT(B1453, "MMMM YYYY")</f>
        <v>March 2025</v>
      </c>
      <c r="I1453" s="4">
        <f>D1453*E1453</f>
        <v>120</v>
      </c>
      <c r="J1453" s="4">
        <f>E1453*30</f>
        <v>60</v>
      </c>
      <c r="K1453" s="4" t="b">
        <f>IF(F1453=I1453,TRUE)</f>
        <v>1</v>
      </c>
      <c r="L1453" s="4"/>
    </row>
    <row r="1454" spans="1:12" ht="22.5" customHeight="1">
      <c r="A1454" s="2">
        <v>45744.415290289355</v>
      </c>
      <c r="B1454" s="3">
        <v>45744</v>
      </c>
      <c r="C1454" s="4" t="s">
        <v>693</v>
      </c>
      <c r="D1454" s="4">
        <v>60</v>
      </c>
      <c r="E1454" s="4">
        <v>2</v>
      </c>
      <c r="F1454" s="4">
        <v>120</v>
      </c>
      <c r="G1454" s="4" t="s">
        <v>105</v>
      </c>
      <c r="H1454" s="4" t="str">
        <f>TEXT(B1454, "MMMM YYYY")</f>
        <v>March 2025</v>
      </c>
      <c r="I1454" s="4">
        <f>D1454*E1454</f>
        <v>120</v>
      </c>
      <c r="J1454" s="4">
        <f>E1454*30</f>
        <v>60</v>
      </c>
      <c r="K1454" s="4" t="b">
        <f>IF(F1454=I1454,TRUE)</f>
        <v>1</v>
      </c>
      <c r="L1454" s="4"/>
    </row>
    <row r="1455" spans="1:12" ht="22.5" customHeight="1">
      <c r="A1455" s="2">
        <v>45744.189453761574</v>
      </c>
      <c r="B1455" s="3">
        <v>45743</v>
      </c>
      <c r="C1455" s="4" t="s">
        <v>502</v>
      </c>
      <c r="D1455" s="4">
        <v>60</v>
      </c>
      <c r="E1455" s="4">
        <v>3</v>
      </c>
      <c r="F1455" s="4">
        <v>180</v>
      </c>
      <c r="G1455" s="4" t="s">
        <v>105</v>
      </c>
      <c r="H1455" s="4" t="str">
        <f>TEXT(B1455, "MMMM YYYY")</f>
        <v>March 2025</v>
      </c>
      <c r="I1455" s="4">
        <f>D1455*E1455</f>
        <v>180</v>
      </c>
      <c r="J1455" s="4">
        <f>E1455*30</f>
        <v>90</v>
      </c>
      <c r="K1455" s="4" t="b">
        <f>IF(F1455=I1455,TRUE)</f>
        <v>1</v>
      </c>
      <c r="L1455" s="4"/>
    </row>
    <row r="1456" spans="1:12" ht="22.5" customHeight="1">
      <c r="A1456" s="2">
        <v>45744.029555902773</v>
      </c>
      <c r="B1456" s="3">
        <v>45743</v>
      </c>
      <c r="C1456" s="4" t="s">
        <v>662</v>
      </c>
      <c r="D1456" s="4">
        <v>53</v>
      </c>
      <c r="E1456" s="4">
        <v>4</v>
      </c>
      <c r="F1456" s="4">
        <v>212</v>
      </c>
      <c r="G1456" s="4" t="s">
        <v>105</v>
      </c>
      <c r="H1456" s="4" t="str">
        <f>TEXT(B1456, "MMMM YYYY")</f>
        <v>March 2025</v>
      </c>
      <c r="I1456" s="4">
        <f>D1456*E1456</f>
        <v>212</v>
      </c>
      <c r="J1456" s="4">
        <f>E1456*30</f>
        <v>120</v>
      </c>
      <c r="K1456" s="4" t="b">
        <f>IF(F1456=I1456,TRUE)</f>
        <v>1</v>
      </c>
      <c r="L1456" s="4"/>
    </row>
    <row r="1457" spans="1:12" ht="22.5" customHeight="1">
      <c r="A1457" s="2">
        <v>45744.029194872681</v>
      </c>
      <c r="B1457" s="3">
        <v>45743</v>
      </c>
      <c r="C1457" s="4" t="s">
        <v>662</v>
      </c>
      <c r="D1457" s="4">
        <v>50</v>
      </c>
      <c r="E1457" s="4">
        <v>4</v>
      </c>
      <c r="F1457" s="4">
        <v>200</v>
      </c>
      <c r="G1457" s="4" t="s">
        <v>105</v>
      </c>
      <c r="H1457" s="4" t="str">
        <f>TEXT(B1457, "MMMM YYYY")</f>
        <v>March 2025</v>
      </c>
      <c r="I1457" s="4">
        <f>D1457*E1457</f>
        <v>200</v>
      </c>
      <c r="J1457" s="4">
        <f>E1457*30</f>
        <v>120</v>
      </c>
      <c r="K1457" s="4" t="b">
        <f>IF(F1457=I1457,TRUE)</f>
        <v>1</v>
      </c>
      <c r="L1457" s="4"/>
    </row>
    <row r="1458" spans="1:12" ht="22.5" customHeight="1">
      <c r="A1458" s="2">
        <v>45742.660827141204</v>
      </c>
      <c r="B1458" s="3">
        <v>45741</v>
      </c>
      <c r="C1458" s="4" t="s">
        <v>509</v>
      </c>
      <c r="D1458" s="4">
        <v>45</v>
      </c>
      <c r="E1458" s="4">
        <v>5</v>
      </c>
      <c r="F1458" s="4">
        <v>225</v>
      </c>
      <c r="G1458" s="4" t="s">
        <v>105</v>
      </c>
      <c r="H1458" s="4" t="str">
        <f>TEXT(B1458, "MMMM YYYY")</f>
        <v>March 2025</v>
      </c>
      <c r="I1458" s="4">
        <f>D1458*E1458</f>
        <v>225</v>
      </c>
      <c r="J1458" s="4">
        <f>E1458*30</f>
        <v>150</v>
      </c>
      <c r="K1458" s="4" t="b">
        <f>IF(F1458=I1458,TRUE)</f>
        <v>1</v>
      </c>
      <c r="L1458" s="4"/>
    </row>
    <row r="1459" spans="1:12" ht="22.5" customHeight="1">
      <c r="A1459" s="2">
        <v>45742.665208460647</v>
      </c>
      <c r="B1459" s="3">
        <v>45741</v>
      </c>
      <c r="C1459" s="4" t="s">
        <v>513</v>
      </c>
      <c r="D1459" s="4">
        <v>65</v>
      </c>
      <c r="E1459" s="4">
        <v>2</v>
      </c>
      <c r="F1459" s="4">
        <v>130</v>
      </c>
      <c r="G1459" s="4" t="s">
        <v>105</v>
      </c>
      <c r="H1459" s="4" t="str">
        <f>TEXT(B1459, "MMMM YYYY")</f>
        <v>March 2025</v>
      </c>
      <c r="I1459" s="4">
        <f>D1459*E1459</f>
        <v>130</v>
      </c>
      <c r="J1459" s="4">
        <f>E1459*30</f>
        <v>60</v>
      </c>
      <c r="K1459" s="4" t="b">
        <f>IF(F1459=I1459,TRUE)</f>
        <v>1</v>
      </c>
      <c r="L1459" s="4"/>
    </row>
    <row r="1460" spans="1:12" ht="22.5" customHeight="1">
      <c r="A1460" s="2">
        <v>45742.664852060188</v>
      </c>
      <c r="B1460" s="3">
        <v>45741</v>
      </c>
      <c r="C1460" s="4" t="s">
        <v>513</v>
      </c>
      <c r="D1460" s="4">
        <v>60</v>
      </c>
      <c r="E1460" s="4">
        <v>4</v>
      </c>
      <c r="F1460" s="4">
        <v>240</v>
      </c>
      <c r="G1460" s="4" t="s">
        <v>105</v>
      </c>
      <c r="H1460" s="4" t="str">
        <f>TEXT(B1460, "MMMM YYYY")</f>
        <v>March 2025</v>
      </c>
      <c r="I1460" s="4">
        <f>D1460*E1460</f>
        <v>240</v>
      </c>
      <c r="J1460" s="4">
        <f>E1460*30</f>
        <v>120</v>
      </c>
      <c r="K1460" s="4" t="b">
        <f>IF(F1460=I1460,TRUE)</f>
        <v>1</v>
      </c>
      <c r="L1460" s="4"/>
    </row>
    <row r="1461" spans="1:12" ht="22.5" customHeight="1">
      <c r="A1461" s="2">
        <v>45742.663837847227</v>
      </c>
      <c r="B1461" s="3">
        <v>45741</v>
      </c>
      <c r="C1461" s="4" t="s">
        <v>649</v>
      </c>
      <c r="D1461" s="4">
        <v>53</v>
      </c>
      <c r="E1461" s="4">
        <v>4</v>
      </c>
      <c r="F1461" s="4">
        <v>212</v>
      </c>
      <c r="G1461" s="4" t="s">
        <v>105</v>
      </c>
      <c r="H1461" s="4" t="str">
        <f>TEXT(B1461, "MMMM YYYY")</f>
        <v>March 2025</v>
      </c>
      <c r="I1461" s="4">
        <f>D1461*E1461</f>
        <v>212</v>
      </c>
      <c r="J1461" s="4">
        <f>E1461*30</f>
        <v>120</v>
      </c>
      <c r="K1461" s="4" t="b">
        <f>IF(F1461=I1461,TRUE)</f>
        <v>1</v>
      </c>
      <c r="L1461" s="4"/>
    </row>
    <row r="1462" spans="1:12" ht="22.5" customHeight="1">
      <c r="A1462" s="2">
        <v>45742.66354381945</v>
      </c>
      <c r="B1462" s="3">
        <v>45741</v>
      </c>
      <c r="C1462" s="4" t="s">
        <v>521</v>
      </c>
      <c r="D1462" s="4">
        <v>50</v>
      </c>
      <c r="E1462" s="4">
        <v>4</v>
      </c>
      <c r="F1462" s="4">
        <v>200</v>
      </c>
      <c r="G1462" s="4" t="s">
        <v>105</v>
      </c>
      <c r="H1462" s="4" t="str">
        <f>TEXT(B1462, "MMMM YYYY")</f>
        <v>March 2025</v>
      </c>
      <c r="I1462" s="4">
        <f>D1462*E1462</f>
        <v>200</v>
      </c>
      <c r="J1462" s="4">
        <f>E1462*30</f>
        <v>120</v>
      </c>
      <c r="K1462" s="4" t="b">
        <f>IF(F1462=I1462,TRUE)</f>
        <v>1</v>
      </c>
      <c r="L1462" s="4"/>
    </row>
    <row r="1463" spans="1:12" ht="22.5" customHeight="1">
      <c r="A1463" s="2">
        <v>45742.663110000001</v>
      </c>
      <c r="B1463" s="3">
        <v>45741</v>
      </c>
      <c r="C1463" s="4" t="s">
        <v>551</v>
      </c>
      <c r="D1463" s="4">
        <v>53</v>
      </c>
      <c r="E1463" s="4">
        <v>4</v>
      </c>
      <c r="F1463" s="4">
        <v>212</v>
      </c>
      <c r="G1463" s="4" t="s">
        <v>105</v>
      </c>
      <c r="H1463" s="4" t="str">
        <f>TEXT(B1463, "MMMM YYYY")</f>
        <v>March 2025</v>
      </c>
      <c r="I1463" s="4">
        <f>D1463*E1463</f>
        <v>212</v>
      </c>
      <c r="J1463" s="4">
        <f>E1463*30</f>
        <v>120</v>
      </c>
      <c r="K1463" s="4" t="b">
        <f>IF(F1463=I1463,TRUE)</f>
        <v>1</v>
      </c>
      <c r="L1463" s="4">
        <v>1268</v>
      </c>
    </row>
    <row r="1464" spans="1:12" ht="22.5" customHeight="1">
      <c r="A1464" s="2">
        <v>45742.662746041664</v>
      </c>
      <c r="B1464" s="3">
        <v>45741</v>
      </c>
      <c r="C1464" s="4" t="s">
        <v>510</v>
      </c>
      <c r="D1464" s="4">
        <v>50</v>
      </c>
      <c r="E1464" s="4">
        <v>5</v>
      </c>
      <c r="F1464" s="4">
        <v>250</v>
      </c>
      <c r="G1464" s="4" t="s">
        <v>105</v>
      </c>
      <c r="H1464" s="4" t="str">
        <f>TEXT(B1464, "MMMM YYYY")</f>
        <v>March 2025</v>
      </c>
      <c r="I1464" s="4">
        <f>D1464*E1464</f>
        <v>250</v>
      </c>
      <c r="J1464" s="4">
        <f>E1464*30</f>
        <v>150</v>
      </c>
      <c r="K1464" s="4" t="b">
        <f>IF(F1464=I1464,TRUE)</f>
        <v>1</v>
      </c>
      <c r="L1464" s="4"/>
    </row>
    <row r="1465" spans="1:12" ht="22.5" customHeight="1">
      <c r="A1465" s="2">
        <v>45742.658912847226</v>
      </c>
      <c r="B1465" s="3">
        <v>45741</v>
      </c>
      <c r="C1465" s="4" t="s">
        <v>92</v>
      </c>
      <c r="D1465" s="4">
        <v>55</v>
      </c>
      <c r="E1465" s="4">
        <v>2</v>
      </c>
      <c r="F1465" s="4">
        <v>110</v>
      </c>
      <c r="G1465" s="4" t="s">
        <v>105</v>
      </c>
      <c r="H1465" s="4" t="str">
        <f>TEXT(B1465, "MMMM YYYY")</f>
        <v>March 2025</v>
      </c>
      <c r="I1465" s="4">
        <f>D1465*E1465</f>
        <v>110</v>
      </c>
      <c r="J1465" s="4">
        <f>E1465*30</f>
        <v>60</v>
      </c>
      <c r="K1465" s="4" t="b">
        <f>IF(F1465=I1465,TRUE)</f>
        <v>1</v>
      </c>
      <c r="L1465" s="4"/>
    </row>
    <row r="1466" spans="1:12" ht="22.5" customHeight="1">
      <c r="A1466" s="2">
        <v>45740.248049745365</v>
      </c>
      <c r="B1466" s="3">
        <v>45740</v>
      </c>
      <c r="C1466" s="4" t="s">
        <v>68</v>
      </c>
      <c r="D1466" s="4">
        <v>65</v>
      </c>
      <c r="E1466" s="4">
        <v>2</v>
      </c>
      <c r="F1466" s="4">
        <v>130</v>
      </c>
      <c r="G1466" s="4" t="s">
        <v>105</v>
      </c>
      <c r="H1466" s="4" t="str">
        <f>TEXT(B1466, "MMMM YYYY")</f>
        <v>March 2025</v>
      </c>
      <c r="I1466" s="4">
        <f>D1466*E1466</f>
        <v>130</v>
      </c>
      <c r="J1466" s="4">
        <f>E1466*30</f>
        <v>60</v>
      </c>
      <c r="K1466" s="4" t="b">
        <f>IF(F1466=I1466,TRUE)</f>
        <v>1</v>
      </c>
      <c r="L1466" s="4">
        <v>4847</v>
      </c>
    </row>
    <row r="1467" spans="1:12" ht="22.5" customHeight="1">
      <c r="A1467" s="2">
        <v>45740.250295821759</v>
      </c>
      <c r="B1467" s="3">
        <v>45739</v>
      </c>
      <c r="C1467" s="4" t="s">
        <v>509</v>
      </c>
      <c r="D1467" s="4">
        <v>45</v>
      </c>
      <c r="E1467" s="4">
        <v>5</v>
      </c>
      <c r="F1467" s="4">
        <v>225</v>
      </c>
      <c r="G1467" s="4" t="s">
        <v>105</v>
      </c>
      <c r="H1467" s="4" t="str">
        <f>TEXT(B1467, "MMMM YYYY")</f>
        <v>March 2025</v>
      </c>
      <c r="I1467" s="4">
        <f>D1467*E1467</f>
        <v>225</v>
      </c>
      <c r="J1467" s="4">
        <f>E1467*30</f>
        <v>150</v>
      </c>
      <c r="K1467" s="4" t="b">
        <f>IF(F1467=I1467,TRUE)</f>
        <v>1</v>
      </c>
      <c r="L1467" s="4"/>
    </row>
    <row r="1468" spans="1:12" ht="22.5" customHeight="1">
      <c r="A1468" s="2">
        <v>45740.249161064814</v>
      </c>
      <c r="B1468" s="3">
        <v>45739</v>
      </c>
      <c r="C1468" s="4" t="s">
        <v>513</v>
      </c>
      <c r="D1468" s="4">
        <v>60</v>
      </c>
      <c r="E1468" s="4">
        <v>3</v>
      </c>
      <c r="F1468" s="4">
        <v>180</v>
      </c>
      <c r="G1468" s="4" t="s">
        <v>105</v>
      </c>
      <c r="H1468" s="4" t="str">
        <f>TEXT(B1468, "MMMM YYYY")</f>
        <v>March 2025</v>
      </c>
      <c r="I1468" s="4">
        <f>D1468*E1468</f>
        <v>180</v>
      </c>
      <c r="J1468" s="4">
        <f>E1468*30</f>
        <v>90</v>
      </c>
      <c r="K1468" s="4" t="b">
        <f>IF(F1468=I1468,TRUE)</f>
        <v>1</v>
      </c>
      <c r="L1468" s="4"/>
    </row>
    <row r="1469" spans="1:12" ht="22.5" customHeight="1">
      <c r="A1469" s="2">
        <v>45740.246882870371</v>
      </c>
      <c r="B1469" s="3">
        <v>45739</v>
      </c>
      <c r="C1469" s="4" t="s">
        <v>527</v>
      </c>
      <c r="D1469" s="4">
        <v>60</v>
      </c>
      <c r="E1469" s="4">
        <v>10</v>
      </c>
      <c r="F1469" s="4">
        <v>600</v>
      </c>
      <c r="G1469" s="4" t="s">
        <v>105</v>
      </c>
      <c r="H1469" s="4" t="str">
        <f>TEXT(B1469, "MMMM YYYY")</f>
        <v>March 2025</v>
      </c>
      <c r="I1469" s="4">
        <f>D1469*E1469</f>
        <v>600</v>
      </c>
      <c r="J1469" s="4">
        <f>E1469*30</f>
        <v>300</v>
      </c>
      <c r="K1469" s="4" t="b">
        <f>IF(F1469=I1469,TRUE)</f>
        <v>1</v>
      </c>
      <c r="L1469" s="4"/>
    </row>
    <row r="1470" spans="1:12" ht="22.5" customHeight="1">
      <c r="A1470" s="2">
        <v>45739.883764803242</v>
      </c>
      <c r="B1470" s="3">
        <v>45739</v>
      </c>
      <c r="C1470" s="4" t="s">
        <v>510</v>
      </c>
      <c r="D1470" s="4">
        <v>53</v>
      </c>
      <c r="E1470" s="4">
        <v>3</v>
      </c>
      <c r="F1470" s="4">
        <v>159</v>
      </c>
      <c r="G1470" s="4" t="s">
        <v>105</v>
      </c>
      <c r="H1470" s="4" t="str">
        <f>TEXT(B1470, "MMMM YYYY")</f>
        <v>March 2025</v>
      </c>
      <c r="I1470" s="4">
        <f>D1470*E1470</f>
        <v>159</v>
      </c>
      <c r="J1470" s="4">
        <f>E1470*30</f>
        <v>90</v>
      </c>
      <c r="K1470" s="4" t="b">
        <f>IF(F1470=I1470,TRUE)</f>
        <v>1</v>
      </c>
      <c r="L1470" s="4"/>
    </row>
    <row r="1471" spans="1:12" ht="22.5" customHeight="1">
      <c r="A1471" s="2">
        <v>45739.883273229163</v>
      </c>
      <c r="B1471" s="3">
        <v>45739</v>
      </c>
      <c r="C1471" s="4" t="s">
        <v>510</v>
      </c>
      <c r="D1471" s="4">
        <v>50</v>
      </c>
      <c r="E1471" s="4">
        <v>2</v>
      </c>
      <c r="F1471" s="4">
        <v>100</v>
      </c>
      <c r="G1471" s="4" t="s">
        <v>105</v>
      </c>
      <c r="H1471" s="4" t="str">
        <f>TEXT(B1471, "MMMM YYYY")</f>
        <v>March 2025</v>
      </c>
      <c r="I1471" s="4">
        <f>D1471*E1471</f>
        <v>100</v>
      </c>
      <c r="J1471" s="4">
        <f>E1471*30</f>
        <v>60</v>
      </c>
      <c r="K1471" s="4" t="b">
        <f>IF(F1471=I1471,TRUE)</f>
        <v>1</v>
      </c>
      <c r="L1471" s="4"/>
    </row>
    <row r="1472" spans="1:12" ht="22.5" customHeight="1">
      <c r="A1472" s="2">
        <v>45739.882841064813</v>
      </c>
      <c r="B1472" s="3">
        <v>45738</v>
      </c>
      <c r="C1472" s="4" t="s">
        <v>765</v>
      </c>
      <c r="D1472" s="4">
        <v>50</v>
      </c>
      <c r="E1472" s="4">
        <v>3</v>
      </c>
      <c r="F1472" s="4">
        <v>150</v>
      </c>
      <c r="G1472" s="4" t="s">
        <v>655</v>
      </c>
      <c r="H1472" s="4" t="str">
        <f>TEXT(B1472, "MMMM YYYY")</f>
        <v>March 2025</v>
      </c>
      <c r="I1472" s="4">
        <f>D1472*E1472</f>
        <v>150</v>
      </c>
      <c r="J1472" s="4">
        <f>E1472*30</f>
        <v>90</v>
      </c>
      <c r="K1472" s="4" t="b">
        <f>IF(F1472=I1472,TRUE)</f>
        <v>1</v>
      </c>
      <c r="L1472" s="4"/>
    </row>
    <row r="1473" spans="1:12" ht="22.5" customHeight="1">
      <c r="A1473" s="2">
        <v>45739.881362361106</v>
      </c>
      <c r="B1473" s="3">
        <v>45738</v>
      </c>
      <c r="C1473" s="4" t="s">
        <v>507</v>
      </c>
      <c r="D1473" s="4">
        <v>50</v>
      </c>
      <c r="E1473" s="4">
        <v>4</v>
      </c>
      <c r="F1473" s="4">
        <v>200</v>
      </c>
      <c r="G1473" s="4" t="s">
        <v>105</v>
      </c>
      <c r="H1473" s="4" t="str">
        <f>TEXT(B1473, "MMMM YYYY")</f>
        <v>March 2025</v>
      </c>
      <c r="I1473" s="4">
        <f>D1473*E1473</f>
        <v>200</v>
      </c>
      <c r="J1473" s="4">
        <f>E1473*30</f>
        <v>120</v>
      </c>
      <c r="K1473" s="4" t="b">
        <f>IF(F1473=I1473,TRUE)</f>
        <v>1</v>
      </c>
      <c r="L1473" s="4"/>
    </row>
    <row r="1474" spans="1:12" ht="22.5" customHeight="1">
      <c r="A1474" s="2">
        <v>45737.911388159722</v>
      </c>
      <c r="B1474" s="3">
        <v>45737</v>
      </c>
      <c r="C1474" s="4" t="s">
        <v>526</v>
      </c>
      <c r="D1474" s="4">
        <v>53</v>
      </c>
      <c r="E1474" s="4">
        <v>5</v>
      </c>
      <c r="F1474" s="4">
        <v>265</v>
      </c>
      <c r="G1474" s="4" t="s">
        <v>105</v>
      </c>
      <c r="H1474" s="4" t="str">
        <f>TEXT(B1474, "MMMM YYYY")</f>
        <v>March 2025</v>
      </c>
      <c r="I1474" s="4">
        <f>D1474*E1474</f>
        <v>265</v>
      </c>
      <c r="J1474" s="4">
        <f>E1474*30</f>
        <v>150</v>
      </c>
      <c r="K1474" s="4" t="b">
        <f>IF(F1474=I1474,TRUE)</f>
        <v>1</v>
      </c>
      <c r="L1474" s="4"/>
    </row>
    <row r="1475" spans="1:12" ht="22.5" customHeight="1">
      <c r="A1475" s="2">
        <v>45736.648982013889</v>
      </c>
      <c r="B1475" s="3">
        <v>45736</v>
      </c>
      <c r="C1475" s="4" t="s">
        <v>725</v>
      </c>
      <c r="D1475" s="4">
        <v>60</v>
      </c>
      <c r="E1475" s="4">
        <v>2</v>
      </c>
      <c r="F1475" s="4">
        <v>120</v>
      </c>
      <c r="G1475" s="4" t="s">
        <v>105</v>
      </c>
      <c r="H1475" s="4" t="str">
        <f>TEXT(B1475, "MMMM YYYY")</f>
        <v>March 2025</v>
      </c>
      <c r="I1475" s="4">
        <f>D1475*E1475</f>
        <v>120</v>
      </c>
      <c r="J1475" s="4">
        <f>E1475*30</f>
        <v>60</v>
      </c>
      <c r="K1475" s="4" t="b">
        <f>IF(F1475=I1475,TRUE)</f>
        <v>1</v>
      </c>
      <c r="L1475" s="4"/>
    </row>
    <row r="1476" spans="1:12" ht="22.5" customHeight="1">
      <c r="A1476" s="2">
        <v>45736.648685902779</v>
      </c>
      <c r="B1476" s="3">
        <v>45736</v>
      </c>
      <c r="C1476" s="4" t="s">
        <v>662</v>
      </c>
      <c r="D1476" s="4">
        <v>53</v>
      </c>
      <c r="E1476" s="4">
        <v>4</v>
      </c>
      <c r="F1476" s="4">
        <v>212</v>
      </c>
      <c r="G1476" s="4" t="s">
        <v>105</v>
      </c>
      <c r="H1476" s="4" t="str">
        <f>TEXT(B1476, "MMMM YYYY")</f>
        <v>March 2025</v>
      </c>
      <c r="I1476" s="4">
        <f>D1476*E1476</f>
        <v>212</v>
      </c>
      <c r="J1476" s="4">
        <f>E1476*30</f>
        <v>120</v>
      </c>
      <c r="K1476" s="4" t="b">
        <f>IF(F1476=I1476,TRUE)</f>
        <v>1</v>
      </c>
      <c r="L1476" s="4"/>
    </row>
    <row r="1477" spans="1:12" ht="22.5" customHeight="1">
      <c r="A1477" s="2">
        <v>45736.648324745373</v>
      </c>
      <c r="B1477" s="3">
        <v>45736</v>
      </c>
      <c r="C1477" s="4" t="s">
        <v>662</v>
      </c>
      <c r="D1477" s="4">
        <v>50</v>
      </c>
      <c r="E1477" s="4">
        <v>4</v>
      </c>
      <c r="F1477" s="4">
        <v>200</v>
      </c>
      <c r="G1477" s="4" t="s">
        <v>655</v>
      </c>
      <c r="H1477" s="4" t="str">
        <f>TEXT(B1477, "MMMM YYYY")</f>
        <v>March 2025</v>
      </c>
      <c r="I1477" s="4">
        <f>D1477*E1477</f>
        <v>200</v>
      </c>
      <c r="J1477" s="4">
        <f>E1477*30</f>
        <v>120</v>
      </c>
      <c r="K1477" s="4" t="b">
        <f>IF(F1477=I1477,TRUE)</f>
        <v>1</v>
      </c>
      <c r="L1477" s="4"/>
    </row>
    <row r="1478" spans="1:12" ht="22.5" customHeight="1">
      <c r="A1478" s="18">
        <v>45735.64638888889</v>
      </c>
      <c r="B1478" s="19">
        <v>45735</v>
      </c>
      <c r="C1478" s="4" t="s">
        <v>594</v>
      </c>
      <c r="D1478" s="4">
        <v>50</v>
      </c>
      <c r="E1478" s="4">
        <v>3</v>
      </c>
      <c r="F1478" s="4">
        <v>150</v>
      </c>
      <c r="G1478" s="4" t="s">
        <v>105</v>
      </c>
      <c r="H1478" s="4" t="str">
        <f>TEXT(B1478, "MMMM YYYY")</f>
        <v>March 2025</v>
      </c>
      <c r="I1478" s="4">
        <f>D1478*E1478</f>
        <v>150</v>
      </c>
      <c r="J1478" s="4">
        <f>E1478*30</f>
        <v>90</v>
      </c>
      <c r="K1478" s="4" t="b">
        <f>IF(F1478=I1478,TRUE)</f>
        <v>1</v>
      </c>
      <c r="L1478" s="4"/>
    </row>
    <row r="1479" spans="1:12" ht="22.5" customHeight="1">
      <c r="A1479" s="18">
        <v>45735.645937499998</v>
      </c>
      <c r="B1479" s="19">
        <v>45735</v>
      </c>
      <c r="C1479" s="4" t="s">
        <v>598</v>
      </c>
      <c r="D1479" s="4">
        <v>60</v>
      </c>
      <c r="E1479" s="4">
        <v>1</v>
      </c>
      <c r="F1479" s="4">
        <v>60</v>
      </c>
      <c r="G1479" s="4" t="s">
        <v>105</v>
      </c>
      <c r="H1479" s="4" t="str">
        <f>TEXT(B1479, "MMMM YYYY")</f>
        <v>March 2025</v>
      </c>
      <c r="I1479" s="4">
        <f>D1479*E1479</f>
        <v>60</v>
      </c>
      <c r="J1479" s="4">
        <f>E1479*30</f>
        <v>30</v>
      </c>
      <c r="K1479" s="4" t="b">
        <f>IF(F1479=I1479,TRUE)</f>
        <v>1</v>
      </c>
      <c r="L1479" s="4"/>
    </row>
    <row r="1480" spans="1:12" ht="22.5" customHeight="1">
      <c r="A1480" s="18">
        <v>45734.495393518519</v>
      </c>
      <c r="B1480" s="19">
        <v>45734</v>
      </c>
      <c r="C1480" s="4" t="s">
        <v>773</v>
      </c>
      <c r="D1480" s="4">
        <v>55</v>
      </c>
      <c r="E1480" s="4">
        <v>2</v>
      </c>
      <c r="F1480" s="4">
        <v>110</v>
      </c>
      <c r="G1480" s="4" t="s">
        <v>105</v>
      </c>
      <c r="H1480" s="4" t="str">
        <f>TEXT(B1480, "MMMM YYYY")</f>
        <v>March 2025</v>
      </c>
      <c r="I1480" s="4">
        <f>D1480*E1480</f>
        <v>110</v>
      </c>
      <c r="J1480" s="4">
        <f>E1480*30</f>
        <v>60</v>
      </c>
      <c r="K1480" s="4" t="b">
        <f>IF(F1480=I1480,TRUE)</f>
        <v>1</v>
      </c>
      <c r="L1480" s="4"/>
    </row>
    <row r="1481" spans="1:12" ht="22.5" customHeight="1">
      <c r="A1481" s="18">
        <v>45734.80878472222</v>
      </c>
      <c r="B1481" s="19">
        <v>45734</v>
      </c>
      <c r="C1481" s="4" t="s">
        <v>649</v>
      </c>
      <c r="D1481" s="4">
        <v>53</v>
      </c>
      <c r="E1481" s="4">
        <v>4</v>
      </c>
      <c r="F1481" s="4">
        <v>212</v>
      </c>
      <c r="G1481" s="4" t="s">
        <v>105</v>
      </c>
      <c r="H1481" s="4" t="str">
        <f>TEXT(B1481, "MMMM YYYY")</f>
        <v>March 2025</v>
      </c>
      <c r="I1481" s="4">
        <f>D1481*E1481</f>
        <v>212</v>
      </c>
      <c r="J1481" s="4">
        <f>E1481*30</f>
        <v>120</v>
      </c>
      <c r="K1481" s="4" t="b">
        <f>IF(F1481=I1481,TRUE)</f>
        <v>1</v>
      </c>
      <c r="L1481" s="4">
        <v>1001</v>
      </c>
    </row>
    <row r="1482" spans="1:12" ht="22.5" customHeight="1">
      <c r="A1482" s="18">
        <v>45734.80840277778</v>
      </c>
      <c r="B1482" s="19">
        <v>45734</v>
      </c>
      <c r="C1482" s="4" t="s">
        <v>662</v>
      </c>
      <c r="D1482" s="4">
        <v>50</v>
      </c>
      <c r="E1482" s="4">
        <v>6</v>
      </c>
      <c r="F1482" s="4">
        <v>300</v>
      </c>
      <c r="G1482" s="4" t="s">
        <v>105</v>
      </c>
      <c r="H1482" s="4" t="str">
        <f>TEXT(B1482, "MMMM YYYY")</f>
        <v>March 2025</v>
      </c>
      <c r="I1482" s="4">
        <f>D1482*E1482</f>
        <v>300</v>
      </c>
      <c r="J1482" s="4">
        <f>E1482*30</f>
        <v>180</v>
      </c>
      <c r="K1482" s="4" t="b">
        <f>IF(F1482=I1482,TRUE)</f>
        <v>1</v>
      </c>
      <c r="L1482" s="4"/>
    </row>
    <row r="1483" spans="1:12" ht="22.5" customHeight="1">
      <c r="A1483" s="18">
        <v>45734.497824074075</v>
      </c>
      <c r="B1483" s="19">
        <v>45734</v>
      </c>
      <c r="C1483" s="4" t="s">
        <v>513</v>
      </c>
      <c r="D1483" s="4">
        <v>60</v>
      </c>
      <c r="E1483" s="4">
        <v>5</v>
      </c>
      <c r="F1483" s="4">
        <v>300</v>
      </c>
      <c r="G1483" s="4" t="s">
        <v>105</v>
      </c>
      <c r="H1483" s="4" t="str">
        <f>TEXT(B1483, "MMMM YYYY")</f>
        <v>March 2025</v>
      </c>
      <c r="I1483" s="4">
        <f>D1483*E1483</f>
        <v>300</v>
      </c>
      <c r="J1483" s="4">
        <f>E1483*30</f>
        <v>150</v>
      </c>
      <c r="K1483" s="4" t="b">
        <f>IF(F1483=I1483,TRUE)</f>
        <v>1</v>
      </c>
      <c r="L1483" s="4"/>
    </row>
    <row r="1484" spans="1:12" ht="22.5" customHeight="1">
      <c r="A1484" s="18">
        <v>45734.49659722222</v>
      </c>
      <c r="B1484" s="19">
        <v>45734</v>
      </c>
      <c r="C1484" s="4" t="s">
        <v>774</v>
      </c>
      <c r="D1484" s="4">
        <v>55</v>
      </c>
      <c r="E1484" s="4">
        <v>1</v>
      </c>
      <c r="F1484" s="4">
        <v>55</v>
      </c>
      <c r="G1484" s="4" t="s">
        <v>105</v>
      </c>
      <c r="H1484" s="4" t="str">
        <f>TEXT(B1484, "MMMM YYYY")</f>
        <v>March 2025</v>
      </c>
      <c r="I1484" s="4">
        <f>D1484*E1484</f>
        <v>55</v>
      </c>
      <c r="J1484" s="4">
        <f>E1484*30</f>
        <v>30</v>
      </c>
      <c r="K1484" s="4" t="b">
        <f>IF(F1484=I1484,TRUE)</f>
        <v>1</v>
      </c>
      <c r="L1484" s="4"/>
    </row>
    <row r="1485" spans="1:12" ht="22.5" customHeight="1">
      <c r="A1485" s="18">
        <v>45734.495115740741</v>
      </c>
      <c r="B1485" s="19">
        <v>45734</v>
      </c>
      <c r="C1485" s="4" t="s">
        <v>775</v>
      </c>
      <c r="D1485" s="4">
        <v>65</v>
      </c>
      <c r="E1485" s="4">
        <v>2</v>
      </c>
      <c r="F1485" s="4">
        <v>130</v>
      </c>
      <c r="G1485" s="4" t="s">
        <v>105</v>
      </c>
      <c r="H1485" s="4" t="str">
        <f>TEXT(B1485, "MMMM YYYY")</f>
        <v>March 2025</v>
      </c>
      <c r="I1485" s="4">
        <f>D1485*E1485</f>
        <v>130</v>
      </c>
      <c r="J1485" s="4">
        <f>E1485*30</f>
        <v>60</v>
      </c>
      <c r="K1485" s="4" t="b">
        <f>IF(F1485=I1485,TRUE)</f>
        <v>1</v>
      </c>
      <c r="L1485" s="4"/>
    </row>
    <row r="1486" spans="1:12" ht="22.5" customHeight="1">
      <c r="A1486" s="18">
        <v>45734.492928240739</v>
      </c>
      <c r="B1486" s="19">
        <v>45734</v>
      </c>
      <c r="C1486" s="4" t="s">
        <v>54</v>
      </c>
      <c r="D1486" s="4">
        <v>65</v>
      </c>
      <c r="E1486" s="4">
        <v>1</v>
      </c>
      <c r="F1486" s="4">
        <v>65</v>
      </c>
      <c r="G1486" s="4" t="s">
        <v>105</v>
      </c>
      <c r="H1486" s="4" t="str">
        <f>TEXT(B1486, "MMMM YYYY")</f>
        <v>March 2025</v>
      </c>
      <c r="I1486" s="4">
        <f>D1486*E1486</f>
        <v>65</v>
      </c>
      <c r="J1486" s="4">
        <f>E1486*30</f>
        <v>30</v>
      </c>
      <c r="K1486" s="4" t="b">
        <f>IF(F1486=I1486,TRUE)</f>
        <v>1</v>
      </c>
      <c r="L1486" s="4"/>
    </row>
    <row r="1487" spans="1:12" ht="22.5" customHeight="1">
      <c r="A1487" s="18">
        <v>45734.492662037039</v>
      </c>
      <c r="B1487" s="19">
        <v>45734</v>
      </c>
      <c r="C1487" s="4" t="s">
        <v>721</v>
      </c>
      <c r="D1487" s="4">
        <v>65</v>
      </c>
      <c r="E1487" s="4">
        <v>1</v>
      </c>
      <c r="F1487" s="4">
        <v>65</v>
      </c>
      <c r="G1487" s="4" t="s">
        <v>105</v>
      </c>
      <c r="H1487" s="4" t="str">
        <f>TEXT(B1487, "MMMM YYYY")</f>
        <v>March 2025</v>
      </c>
      <c r="I1487" s="4">
        <f>D1487*E1487</f>
        <v>65</v>
      </c>
      <c r="J1487" s="4">
        <f>E1487*30</f>
        <v>30</v>
      </c>
      <c r="K1487" s="4" t="b">
        <f>IF(F1487=I1487,TRUE)</f>
        <v>1</v>
      </c>
      <c r="L1487" s="4"/>
    </row>
    <row r="1488" spans="1:12" ht="22.5" customHeight="1">
      <c r="A1488" s="18">
        <v>45734.316006944442</v>
      </c>
      <c r="B1488" s="19">
        <v>45734</v>
      </c>
      <c r="C1488" s="4" t="s">
        <v>510</v>
      </c>
      <c r="D1488" s="4">
        <v>53</v>
      </c>
      <c r="E1488" s="4">
        <v>4</v>
      </c>
      <c r="F1488" s="4">
        <v>212</v>
      </c>
      <c r="G1488" s="4" t="s">
        <v>105</v>
      </c>
      <c r="H1488" s="4" t="str">
        <f>TEXT(B1488, "MMMM YYYY")</f>
        <v>March 2025</v>
      </c>
      <c r="I1488" s="4">
        <f>D1488*E1488</f>
        <v>212</v>
      </c>
      <c r="J1488" s="4">
        <f>E1488*30</f>
        <v>120</v>
      </c>
      <c r="K1488" s="4" t="b">
        <f>IF(F1488=I1488,TRUE)</f>
        <v>1</v>
      </c>
      <c r="L1488" s="4"/>
    </row>
    <row r="1489" spans="1:12" ht="22.5" customHeight="1">
      <c r="A1489" s="18">
        <v>45734.315636574072</v>
      </c>
      <c r="B1489" s="19">
        <v>45734</v>
      </c>
      <c r="C1489" s="4" t="s">
        <v>551</v>
      </c>
      <c r="D1489" s="4">
        <v>50</v>
      </c>
      <c r="E1489" s="4">
        <v>4</v>
      </c>
      <c r="F1489" s="4">
        <v>200</v>
      </c>
      <c r="G1489" s="4" t="s">
        <v>105</v>
      </c>
      <c r="H1489" s="4" t="str">
        <f>TEXT(B1489, "MMMM YYYY")</f>
        <v>March 2025</v>
      </c>
      <c r="I1489" s="4">
        <f>D1489*E1489</f>
        <v>200</v>
      </c>
      <c r="J1489" s="4">
        <f>E1489*30</f>
        <v>120</v>
      </c>
      <c r="K1489" s="4" t="b">
        <f>IF(F1489=I1489,TRUE)</f>
        <v>1</v>
      </c>
      <c r="L1489" s="4"/>
    </row>
    <row r="1490" spans="1:12" ht="22.5" customHeight="1">
      <c r="A1490" s="18">
        <v>45734.315312500003</v>
      </c>
      <c r="B1490" s="19">
        <v>45734</v>
      </c>
      <c r="C1490" s="4" t="s">
        <v>693</v>
      </c>
      <c r="D1490" s="4">
        <v>60</v>
      </c>
      <c r="E1490" s="4">
        <v>2</v>
      </c>
      <c r="F1490" s="4">
        <v>120</v>
      </c>
      <c r="G1490" s="4" t="s">
        <v>105</v>
      </c>
      <c r="H1490" s="4" t="str">
        <f>TEXT(B1490, "MMMM YYYY")</f>
        <v>March 2025</v>
      </c>
      <c r="I1490" s="4">
        <f>D1490*E1490</f>
        <v>120</v>
      </c>
      <c r="J1490" s="4">
        <f>E1490*30</f>
        <v>60</v>
      </c>
      <c r="K1490" s="4" t="b">
        <f>IF(F1490=I1490,TRUE)</f>
        <v>1</v>
      </c>
      <c r="L1490" s="4"/>
    </row>
    <row r="1491" spans="1:12" ht="22.5" customHeight="1">
      <c r="A1491" s="18">
        <v>45732.659479166665</v>
      </c>
      <c r="B1491" s="19">
        <v>45732</v>
      </c>
      <c r="C1491" s="4" t="s">
        <v>509</v>
      </c>
      <c r="D1491" s="4">
        <v>45</v>
      </c>
      <c r="E1491" s="4">
        <v>5</v>
      </c>
      <c r="F1491" s="4">
        <v>225</v>
      </c>
      <c r="G1491" s="4" t="s">
        <v>105</v>
      </c>
      <c r="H1491" s="4" t="str">
        <f>TEXT(B1491, "MMMM YYYY")</f>
        <v>March 2025</v>
      </c>
      <c r="I1491" s="4">
        <f>D1491*E1491</f>
        <v>225</v>
      </c>
      <c r="J1491" s="4">
        <f>E1491*30</f>
        <v>150</v>
      </c>
      <c r="K1491" s="4" t="b">
        <f>IF(F1491=I1491,TRUE)</f>
        <v>1</v>
      </c>
      <c r="L1491" s="4"/>
    </row>
    <row r="1492" spans="1:12" ht="22.5" customHeight="1">
      <c r="A1492" s="18">
        <v>45732.684166666666</v>
      </c>
      <c r="B1492" s="19">
        <v>45732</v>
      </c>
      <c r="C1492" s="4" t="s">
        <v>502</v>
      </c>
      <c r="D1492" s="4">
        <v>60</v>
      </c>
      <c r="E1492" s="4">
        <v>3</v>
      </c>
      <c r="F1492" s="4">
        <v>180</v>
      </c>
      <c r="G1492" s="4" t="s">
        <v>105</v>
      </c>
      <c r="H1492" s="4" t="str">
        <f>TEXT(B1492, "MMMM YYYY")</f>
        <v>March 2025</v>
      </c>
      <c r="I1492" s="4">
        <f>D1492*E1492</f>
        <v>180</v>
      </c>
      <c r="J1492" s="4">
        <f>E1492*30</f>
        <v>90</v>
      </c>
      <c r="K1492" s="4" t="b">
        <f>IF(F1492=I1492,TRUE)</f>
        <v>1</v>
      </c>
      <c r="L1492" s="4"/>
    </row>
    <row r="1493" spans="1:12" ht="22.5" customHeight="1">
      <c r="A1493" s="18">
        <v>45732.679224537038</v>
      </c>
      <c r="B1493" s="19">
        <v>45732</v>
      </c>
      <c r="C1493" s="4" t="s">
        <v>502</v>
      </c>
      <c r="D1493" s="4">
        <v>60</v>
      </c>
      <c r="E1493" s="4">
        <v>3</v>
      </c>
      <c r="F1493" s="4">
        <v>180</v>
      </c>
      <c r="G1493" s="4" t="s">
        <v>105</v>
      </c>
      <c r="H1493" s="4" t="str">
        <f>TEXT(B1493, "MMMM YYYY")</f>
        <v>March 2025</v>
      </c>
      <c r="I1493" s="4">
        <f>D1493*E1493</f>
        <v>180</v>
      </c>
      <c r="J1493" s="4">
        <f>E1493*30</f>
        <v>90</v>
      </c>
      <c r="K1493" s="4" t="b">
        <f>IF(F1493=I1493,TRUE)</f>
        <v>1</v>
      </c>
      <c r="L1493" s="4"/>
    </row>
    <row r="1494" spans="1:12" ht="22.5" customHeight="1">
      <c r="A1494" s="18">
        <v>45732.660694444443</v>
      </c>
      <c r="B1494" s="19">
        <v>45732</v>
      </c>
      <c r="C1494" s="4" t="s">
        <v>49</v>
      </c>
      <c r="D1494" s="4">
        <v>60</v>
      </c>
      <c r="E1494" s="4">
        <v>2</v>
      </c>
      <c r="F1494" s="4">
        <v>120</v>
      </c>
      <c r="G1494" s="4" t="s">
        <v>105</v>
      </c>
      <c r="H1494" s="4" t="str">
        <f>TEXT(B1494, "MMMM YYYY")</f>
        <v>March 2025</v>
      </c>
      <c r="I1494" s="4">
        <f>D1494*E1494</f>
        <v>120</v>
      </c>
      <c r="J1494" s="4">
        <f>E1494*30</f>
        <v>60</v>
      </c>
      <c r="K1494" s="4" t="b">
        <f>IF(F1494=I1494,TRUE)</f>
        <v>1</v>
      </c>
      <c r="L1494" s="4"/>
    </row>
    <row r="1495" spans="1:12" ht="22.5" customHeight="1">
      <c r="A1495" s="18">
        <v>45732.657858796294</v>
      </c>
      <c r="B1495" s="19">
        <v>45732</v>
      </c>
      <c r="C1495" s="4" t="s">
        <v>74</v>
      </c>
      <c r="D1495" s="4">
        <v>65</v>
      </c>
      <c r="E1495" s="4">
        <v>1</v>
      </c>
      <c r="F1495" s="4">
        <v>65</v>
      </c>
      <c r="G1495" s="4" t="s">
        <v>105</v>
      </c>
      <c r="H1495" s="4" t="str">
        <f>TEXT(B1495, "MMMM YYYY")</f>
        <v>March 2025</v>
      </c>
      <c r="I1495" s="4">
        <f>D1495*E1495</f>
        <v>65</v>
      </c>
      <c r="J1495" s="4">
        <f>E1495*30</f>
        <v>30</v>
      </c>
      <c r="K1495" s="4" t="b">
        <f>IF(F1495=I1495,TRUE)</f>
        <v>1</v>
      </c>
      <c r="L1495" s="4"/>
    </row>
    <row r="1496" spans="1:12" ht="22.5" customHeight="1">
      <c r="A1496" s="18">
        <v>45732.657476851855</v>
      </c>
      <c r="B1496" s="19">
        <v>45732</v>
      </c>
      <c r="C1496" s="4" t="s">
        <v>699</v>
      </c>
      <c r="D1496" s="4">
        <v>53</v>
      </c>
      <c r="E1496" s="4">
        <v>5</v>
      </c>
      <c r="F1496" s="4">
        <v>265</v>
      </c>
      <c r="G1496" s="4" t="s">
        <v>105</v>
      </c>
      <c r="H1496" s="4" t="str">
        <f>TEXT(B1496, "MMMM YYYY")</f>
        <v>March 2025</v>
      </c>
      <c r="I1496" s="4">
        <f>D1496*E1496</f>
        <v>265</v>
      </c>
      <c r="J1496" s="4">
        <f>E1496*30</f>
        <v>150</v>
      </c>
      <c r="K1496" s="4" t="b">
        <f>IF(F1496=I1496,TRUE)</f>
        <v>1</v>
      </c>
      <c r="L1496" s="4"/>
    </row>
    <row r="1497" spans="1:12" ht="22.5" customHeight="1">
      <c r="A1497" s="18">
        <v>45732.653437499997</v>
      </c>
      <c r="B1497" s="19">
        <v>45732</v>
      </c>
      <c r="C1497" s="4" t="s">
        <v>225</v>
      </c>
      <c r="D1497" s="4">
        <v>60</v>
      </c>
      <c r="E1497" s="4">
        <v>10</v>
      </c>
      <c r="F1497" s="4">
        <v>600</v>
      </c>
      <c r="G1497" s="4" t="s">
        <v>105</v>
      </c>
      <c r="H1497" s="4" t="str">
        <f>TEXT(B1497, "MMMM YYYY")</f>
        <v>March 2025</v>
      </c>
      <c r="I1497" s="4">
        <f>D1497*E1497</f>
        <v>600</v>
      </c>
      <c r="J1497" s="4">
        <f>E1497*30</f>
        <v>300</v>
      </c>
      <c r="K1497" s="4" t="b">
        <f>IF(F1497=I1497,TRUE)</f>
        <v>1</v>
      </c>
      <c r="L1497" s="4"/>
    </row>
    <row r="1498" spans="1:12" ht="22.5" customHeight="1">
      <c r="A1498" s="18">
        <v>45732.650995370372</v>
      </c>
      <c r="B1498" s="19">
        <v>45732</v>
      </c>
      <c r="C1498" s="4" t="s">
        <v>649</v>
      </c>
      <c r="D1498" s="4">
        <v>53</v>
      </c>
      <c r="E1498" s="4">
        <v>4</v>
      </c>
      <c r="F1498" s="4">
        <v>212</v>
      </c>
      <c r="G1498" s="4" t="s">
        <v>105</v>
      </c>
      <c r="H1498" s="4" t="str">
        <f>TEXT(B1498, "MMMM YYYY")</f>
        <v>March 2025</v>
      </c>
      <c r="I1498" s="4">
        <f>D1498*E1498</f>
        <v>212</v>
      </c>
      <c r="J1498" s="4">
        <f>E1498*30</f>
        <v>120</v>
      </c>
      <c r="K1498" s="4" t="b">
        <f>IF(F1498=I1498,TRUE)</f>
        <v>1</v>
      </c>
      <c r="L1498" s="4"/>
    </row>
    <row r="1499" spans="1:12" ht="22.5" customHeight="1">
      <c r="A1499" s="18">
        <v>45732.649282407408</v>
      </c>
      <c r="B1499" s="19">
        <v>45732</v>
      </c>
      <c r="C1499" s="4" t="s">
        <v>649</v>
      </c>
      <c r="D1499" s="4">
        <v>50</v>
      </c>
      <c r="E1499" s="4">
        <v>4</v>
      </c>
      <c r="F1499" s="4">
        <v>200</v>
      </c>
      <c r="G1499" s="4" t="s">
        <v>105</v>
      </c>
      <c r="H1499" s="4" t="str">
        <f>TEXT(B1499, "MMMM YYYY")</f>
        <v>March 2025</v>
      </c>
      <c r="I1499" s="4">
        <f>D1499*E1499</f>
        <v>200</v>
      </c>
      <c r="J1499" s="4">
        <f>E1499*30</f>
        <v>120</v>
      </c>
      <c r="K1499" s="4" t="b">
        <f>IF(F1499=I1499,TRUE)</f>
        <v>1</v>
      </c>
      <c r="L1499" s="4"/>
    </row>
    <row r="1500" spans="1:12" ht="22.5" customHeight="1">
      <c r="A1500" s="18">
        <v>45732.09574074074</v>
      </c>
      <c r="B1500" s="19">
        <v>45731</v>
      </c>
      <c r="C1500" s="4" t="s">
        <v>776</v>
      </c>
      <c r="D1500" s="4">
        <v>50</v>
      </c>
      <c r="E1500" s="4">
        <v>5</v>
      </c>
      <c r="F1500" s="4">
        <v>250</v>
      </c>
      <c r="G1500" s="4" t="s">
        <v>105</v>
      </c>
      <c r="H1500" s="4" t="str">
        <f>TEXT(B1500, "MMMM YYYY")</f>
        <v>March 2025</v>
      </c>
      <c r="I1500" s="4">
        <f>D1500*E1500</f>
        <v>250</v>
      </c>
      <c r="J1500" s="4">
        <f>E1500*30</f>
        <v>150</v>
      </c>
      <c r="K1500" s="4" t="b">
        <f>IF(F1500=I1500,TRUE)</f>
        <v>1</v>
      </c>
      <c r="L1500" s="4"/>
    </row>
    <row r="1501" spans="1:12" ht="22.5" customHeight="1">
      <c r="A1501" s="18">
        <v>45732.072789351849</v>
      </c>
      <c r="B1501" s="19">
        <v>45731</v>
      </c>
      <c r="C1501" s="4" t="s">
        <v>510</v>
      </c>
      <c r="D1501" s="4">
        <v>53</v>
      </c>
      <c r="E1501" s="4">
        <v>6</v>
      </c>
      <c r="F1501" s="4">
        <v>318</v>
      </c>
      <c r="G1501" s="4" t="s">
        <v>105</v>
      </c>
      <c r="H1501" s="4" t="str">
        <f>TEXT(B1501, "MMMM YYYY")</f>
        <v>March 2025</v>
      </c>
      <c r="I1501" s="4">
        <f>D1501*E1501</f>
        <v>318</v>
      </c>
      <c r="J1501" s="4">
        <f>E1501*30</f>
        <v>180</v>
      </c>
      <c r="K1501" s="4" t="b">
        <f>IF(F1501=I1501,TRUE)</f>
        <v>1</v>
      </c>
      <c r="L1501" s="4"/>
    </row>
    <row r="1502" spans="1:12" ht="22.5" customHeight="1">
      <c r="A1502" s="18">
        <v>45732.072245370371</v>
      </c>
      <c r="B1502" s="19">
        <v>45731</v>
      </c>
      <c r="C1502" s="4" t="s">
        <v>510</v>
      </c>
      <c r="D1502" s="4">
        <v>50</v>
      </c>
      <c r="E1502" s="4">
        <v>4</v>
      </c>
      <c r="F1502" s="4">
        <v>200</v>
      </c>
      <c r="G1502" s="4" t="s">
        <v>105</v>
      </c>
      <c r="H1502" s="4" t="str">
        <f>TEXT(B1502, "MMMM YYYY")</f>
        <v>March 2025</v>
      </c>
      <c r="I1502" s="4">
        <f>D1502*E1502</f>
        <v>200</v>
      </c>
      <c r="J1502" s="4">
        <f>E1502*30</f>
        <v>120</v>
      </c>
      <c r="K1502" s="4" t="b">
        <f>IF(F1502=I1502,TRUE)</f>
        <v>1</v>
      </c>
      <c r="L1502" s="4"/>
    </row>
    <row r="1503" spans="1:12" ht="22.5" customHeight="1">
      <c r="A1503" s="18">
        <v>45730.711458333331</v>
      </c>
      <c r="B1503" s="19">
        <v>45730</v>
      </c>
      <c r="C1503" s="4" t="s">
        <v>761</v>
      </c>
      <c r="D1503" s="4">
        <v>50</v>
      </c>
      <c r="E1503" s="4">
        <v>5</v>
      </c>
      <c r="F1503" s="4">
        <v>250</v>
      </c>
      <c r="G1503" s="4" t="s">
        <v>105</v>
      </c>
      <c r="H1503" s="4" t="str">
        <f>TEXT(B1503, "MMMM YYYY")</f>
        <v>March 2025</v>
      </c>
      <c r="I1503" s="4">
        <f>D1503*E1503</f>
        <v>250</v>
      </c>
      <c r="J1503" s="4">
        <f>E1503*30</f>
        <v>150</v>
      </c>
      <c r="K1503" s="4" t="b">
        <f>IF(F1503=I1503,TRUE)</f>
        <v>1</v>
      </c>
      <c r="L1503" s="4"/>
    </row>
    <row r="1504" spans="1:12" ht="22.5" customHeight="1">
      <c r="A1504" s="18">
        <v>45730.710613425923</v>
      </c>
      <c r="B1504" s="19">
        <v>45730</v>
      </c>
      <c r="C1504" s="4" t="s">
        <v>662</v>
      </c>
      <c r="D1504" s="4">
        <v>53</v>
      </c>
      <c r="E1504" s="4">
        <v>5</v>
      </c>
      <c r="F1504" s="4">
        <v>265</v>
      </c>
      <c r="G1504" s="4" t="s">
        <v>105</v>
      </c>
      <c r="H1504" s="4" t="str">
        <f>TEXT(B1504, "MMMM YYYY")</f>
        <v>March 2025</v>
      </c>
      <c r="I1504" s="4">
        <f>D1504*E1504</f>
        <v>265</v>
      </c>
      <c r="J1504" s="4">
        <f>E1504*30</f>
        <v>150</v>
      </c>
      <c r="K1504" s="4" t="b">
        <f>IF(F1504=I1504,TRUE)</f>
        <v>1</v>
      </c>
      <c r="L1504" s="4"/>
    </row>
    <row r="1505" spans="1:12" ht="22.5" customHeight="1">
      <c r="A1505" s="18">
        <v>45730.709861111114</v>
      </c>
      <c r="B1505" s="19">
        <v>45730</v>
      </c>
      <c r="C1505" s="4" t="s">
        <v>662</v>
      </c>
      <c r="D1505" s="4">
        <v>50</v>
      </c>
      <c r="E1505" s="4">
        <v>5</v>
      </c>
      <c r="F1505" s="4">
        <v>250</v>
      </c>
      <c r="G1505" s="4" t="s">
        <v>105</v>
      </c>
      <c r="H1505" s="4" t="str">
        <f>TEXT(B1505, "MMMM YYYY")</f>
        <v>March 2025</v>
      </c>
      <c r="I1505" s="4">
        <f>D1505*E1505</f>
        <v>250</v>
      </c>
      <c r="J1505" s="4">
        <f>E1505*30</f>
        <v>150</v>
      </c>
      <c r="K1505" s="4" t="b">
        <f>IF(F1505=I1505,TRUE)</f>
        <v>1</v>
      </c>
      <c r="L1505" s="4"/>
    </row>
    <row r="1506" spans="1:12" ht="22.5" customHeight="1">
      <c r="A1506" s="18">
        <v>45730.709085648145</v>
      </c>
      <c r="B1506" s="19">
        <v>45729</v>
      </c>
      <c r="C1506" s="4" t="s">
        <v>777</v>
      </c>
      <c r="D1506" s="4">
        <v>60</v>
      </c>
      <c r="E1506" s="4">
        <v>1</v>
      </c>
      <c r="F1506" s="4">
        <v>60</v>
      </c>
      <c r="G1506" s="4" t="s">
        <v>105</v>
      </c>
      <c r="H1506" s="4" t="str">
        <f>TEXT(B1506, "MMMM YYYY")</f>
        <v>March 2025</v>
      </c>
      <c r="I1506" s="4">
        <f>D1506*E1506</f>
        <v>60</v>
      </c>
      <c r="J1506" s="4">
        <f>E1506*30</f>
        <v>30</v>
      </c>
      <c r="K1506" s="4" t="b">
        <f>IF(F1506=I1506,TRUE)</f>
        <v>1</v>
      </c>
      <c r="L1506" s="4"/>
    </row>
    <row r="1507" spans="1:12" ht="22.5" customHeight="1">
      <c r="A1507" s="18">
        <v>45727.493935185186</v>
      </c>
      <c r="B1507" s="19">
        <v>45727</v>
      </c>
      <c r="C1507" s="4" t="s">
        <v>509</v>
      </c>
      <c r="D1507" s="4">
        <v>45</v>
      </c>
      <c r="E1507" s="4">
        <v>2</v>
      </c>
      <c r="F1507" s="4">
        <v>90</v>
      </c>
      <c r="G1507" s="4" t="s">
        <v>105</v>
      </c>
      <c r="H1507" s="4" t="str">
        <f>TEXT(B1507, "MMMM YYYY")</f>
        <v>March 2025</v>
      </c>
      <c r="I1507" s="4">
        <f>D1507*E1507</f>
        <v>90</v>
      </c>
      <c r="J1507" s="4">
        <f>E1507*30</f>
        <v>60</v>
      </c>
      <c r="K1507" s="4" t="b">
        <f>IF(F1507=I1507,TRUE)</f>
        <v>1</v>
      </c>
      <c r="L1507" s="4"/>
    </row>
    <row r="1508" spans="1:12" ht="22.5" customHeight="1">
      <c r="A1508" s="18">
        <v>45727.498090277775</v>
      </c>
      <c r="B1508" s="19">
        <v>45727</v>
      </c>
      <c r="C1508" s="4" t="s">
        <v>513</v>
      </c>
      <c r="D1508" s="4">
        <v>65</v>
      </c>
      <c r="E1508" s="4">
        <v>2</v>
      </c>
      <c r="F1508" s="4">
        <v>130</v>
      </c>
      <c r="G1508" s="4" t="s">
        <v>105</v>
      </c>
      <c r="H1508" s="4" t="str">
        <f>TEXT(B1508, "MMMM YYYY")</f>
        <v>March 2025</v>
      </c>
      <c r="I1508" s="4">
        <f>D1508*E1508</f>
        <v>130</v>
      </c>
      <c r="J1508" s="4">
        <f>E1508*30</f>
        <v>60</v>
      </c>
      <c r="K1508" s="4" t="b">
        <f>IF(F1508=I1508,TRUE)</f>
        <v>1</v>
      </c>
      <c r="L1508" s="4"/>
    </row>
    <row r="1509" spans="1:12" ht="22.5" customHeight="1">
      <c r="A1509" s="18">
        <v>45727.493321759262</v>
      </c>
      <c r="B1509" s="19">
        <v>45727</v>
      </c>
      <c r="C1509" s="4" t="s">
        <v>511</v>
      </c>
      <c r="D1509" s="4">
        <v>55</v>
      </c>
      <c r="E1509" s="4">
        <v>4</v>
      </c>
      <c r="F1509" s="4">
        <v>220</v>
      </c>
      <c r="G1509" s="4" t="s">
        <v>105</v>
      </c>
      <c r="H1509" s="4" t="str">
        <f>TEXT(B1509, "MMMM YYYY")</f>
        <v>March 2025</v>
      </c>
      <c r="I1509" s="4">
        <f>D1509*E1509</f>
        <v>220</v>
      </c>
      <c r="J1509" s="4">
        <f>E1509*30</f>
        <v>120</v>
      </c>
      <c r="K1509" s="4" t="b">
        <f>IF(F1509=I1509,TRUE)</f>
        <v>1</v>
      </c>
      <c r="L1509" s="4"/>
    </row>
    <row r="1510" spans="1:12" ht="22.5" customHeight="1">
      <c r="A1510" s="18">
        <v>45727.492766203701</v>
      </c>
      <c r="B1510" s="19">
        <v>45727</v>
      </c>
      <c r="C1510" s="4" t="s">
        <v>511</v>
      </c>
      <c r="D1510" s="4">
        <v>60</v>
      </c>
      <c r="E1510" s="4">
        <v>6</v>
      </c>
      <c r="F1510" s="4">
        <v>360</v>
      </c>
      <c r="G1510" s="4" t="s">
        <v>105</v>
      </c>
      <c r="H1510" s="4" t="str">
        <f>TEXT(B1510, "MMMM YYYY")</f>
        <v>March 2025</v>
      </c>
      <c r="I1510" s="4">
        <f>D1510*E1510</f>
        <v>360</v>
      </c>
      <c r="J1510" s="4">
        <f>E1510*30</f>
        <v>180</v>
      </c>
      <c r="K1510" s="4" t="b">
        <f>IF(F1510=I1510,TRUE)</f>
        <v>1</v>
      </c>
      <c r="L1510" s="4"/>
    </row>
    <row r="1511" spans="1:12" ht="22.5" customHeight="1">
      <c r="A1511" s="18">
        <v>45727.492037037038</v>
      </c>
      <c r="B1511" s="19">
        <v>45727</v>
      </c>
      <c r="C1511" s="4" t="s">
        <v>510</v>
      </c>
      <c r="D1511" s="4">
        <v>53</v>
      </c>
      <c r="E1511" s="4">
        <v>3</v>
      </c>
      <c r="F1511" s="4">
        <v>159</v>
      </c>
      <c r="G1511" s="4" t="s">
        <v>105</v>
      </c>
      <c r="H1511" s="4" t="str">
        <f>TEXT(B1511, "MMMM YYYY")</f>
        <v>March 2025</v>
      </c>
      <c r="I1511" s="4">
        <f>D1511*E1511</f>
        <v>159</v>
      </c>
      <c r="J1511" s="4">
        <f>E1511*30</f>
        <v>90</v>
      </c>
      <c r="K1511" s="4" t="b">
        <f>IF(F1511=I1511,TRUE)</f>
        <v>1</v>
      </c>
      <c r="L1511" s="4"/>
    </row>
    <row r="1512" spans="1:12" ht="22.5" customHeight="1">
      <c r="A1512" s="18">
        <v>45727.488263888888</v>
      </c>
      <c r="B1512" s="19">
        <v>45727</v>
      </c>
      <c r="C1512" s="4" t="s">
        <v>510</v>
      </c>
      <c r="D1512" s="4">
        <v>50</v>
      </c>
      <c r="E1512" s="4">
        <v>8</v>
      </c>
      <c r="F1512" s="4">
        <v>400</v>
      </c>
      <c r="G1512" s="4" t="s">
        <v>105</v>
      </c>
      <c r="H1512" s="4" t="str">
        <f>TEXT(B1512, "MMMM YYYY")</f>
        <v>March 2025</v>
      </c>
      <c r="I1512" s="4">
        <f>D1512*E1512</f>
        <v>400</v>
      </c>
      <c r="J1512" s="4">
        <f>E1512*30</f>
        <v>240</v>
      </c>
      <c r="K1512" s="4" t="b">
        <f>IF(F1512=I1512,TRUE)</f>
        <v>1</v>
      </c>
      <c r="L1512" s="4">
        <v>6711</v>
      </c>
    </row>
    <row r="1513" spans="1:12" ht="22.5" customHeight="1">
      <c r="A1513" s="18">
        <v>45725.565208333333</v>
      </c>
      <c r="B1513" s="19">
        <v>45725</v>
      </c>
      <c r="C1513" s="4" t="s">
        <v>509</v>
      </c>
      <c r="D1513" s="4">
        <v>45</v>
      </c>
      <c r="E1513" s="4">
        <v>4</v>
      </c>
      <c r="F1513" s="4">
        <v>180</v>
      </c>
      <c r="G1513" s="4" t="s">
        <v>105</v>
      </c>
      <c r="H1513" s="4" t="str">
        <f>TEXT(B1513, "MMMM YYYY")</f>
        <v>March 2025</v>
      </c>
      <c r="I1513" s="4">
        <f>D1513*E1513</f>
        <v>180</v>
      </c>
      <c r="J1513" s="4">
        <f>E1513*30</f>
        <v>120</v>
      </c>
      <c r="K1513" s="4" t="b">
        <f>IF(F1513=I1513,TRUE)</f>
        <v>1</v>
      </c>
      <c r="L1513" s="4"/>
    </row>
    <row r="1514" spans="1:12" ht="22.5" customHeight="1">
      <c r="A1514" s="18">
        <v>45725.562361111108</v>
      </c>
      <c r="B1514" s="19">
        <v>45725</v>
      </c>
      <c r="C1514" s="4" t="s">
        <v>773</v>
      </c>
      <c r="D1514" s="4">
        <v>55</v>
      </c>
      <c r="E1514" s="4">
        <v>2</v>
      </c>
      <c r="F1514" s="4">
        <v>110</v>
      </c>
      <c r="G1514" s="4" t="s">
        <v>105</v>
      </c>
      <c r="H1514" s="4" t="str">
        <f>TEXT(B1514, "MMMM YYYY")</f>
        <v>March 2025</v>
      </c>
      <c r="I1514" s="4">
        <f>D1514*E1514</f>
        <v>110</v>
      </c>
      <c r="J1514" s="4">
        <f>E1514*30</f>
        <v>60</v>
      </c>
      <c r="K1514" s="4" t="b">
        <f>IF(F1514=I1514,TRUE)</f>
        <v>1</v>
      </c>
      <c r="L1514" s="4"/>
    </row>
    <row r="1515" spans="1:12" ht="22.5" customHeight="1">
      <c r="A1515" s="18">
        <v>45726.144490740742</v>
      </c>
      <c r="B1515" s="19">
        <v>45725</v>
      </c>
      <c r="C1515" s="4" t="s">
        <v>502</v>
      </c>
      <c r="D1515" s="4">
        <v>60</v>
      </c>
      <c r="E1515" s="4">
        <v>3</v>
      </c>
      <c r="F1515" s="4">
        <v>180</v>
      </c>
      <c r="G1515" s="4" t="s">
        <v>105</v>
      </c>
      <c r="H1515" s="4" t="str">
        <f>TEXT(B1515, "MMMM YYYY")</f>
        <v>March 2025</v>
      </c>
      <c r="I1515" s="4">
        <f>D1515*E1515</f>
        <v>180</v>
      </c>
      <c r="J1515" s="4">
        <f>E1515*30</f>
        <v>90</v>
      </c>
      <c r="K1515" s="4" t="b">
        <f>IF(F1515=I1515,TRUE)</f>
        <v>1</v>
      </c>
      <c r="L1515" s="4"/>
    </row>
    <row r="1516" spans="1:12" ht="22.5" customHeight="1">
      <c r="A1516" s="18">
        <v>45726.141585648147</v>
      </c>
      <c r="B1516" s="19">
        <v>45725</v>
      </c>
      <c r="C1516" s="4" t="s">
        <v>68</v>
      </c>
      <c r="D1516" s="4">
        <v>60</v>
      </c>
      <c r="E1516" s="4">
        <v>1</v>
      </c>
      <c r="F1516" s="4">
        <v>60</v>
      </c>
      <c r="G1516" s="4" t="s">
        <v>105</v>
      </c>
      <c r="H1516" s="4" t="str">
        <f>TEXT(B1516, "MMMM YYYY")</f>
        <v>March 2025</v>
      </c>
      <c r="I1516" s="4">
        <f>D1516*E1516</f>
        <v>60</v>
      </c>
      <c r="J1516" s="4">
        <f>E1516*30</f>
        <v>30</v>
      </c>
      <c r="K1516" s="4" t="b">
        <f>IF(F1516=I1516,TRUE)</f>
        <v>1</v>
      </c>
      <c r="L1516" s="4"/>
    </row>
    <row r="1517" spans="1:12" ht="22.5" customHeight="1">
      <c r="A1517" s="18">
        <v>45725.303877314815</v>
      </c>
      <c r="B1517" s="19">
        <v>45724</v>
      </c>
      <c r="C1517" s="4" t="s">
        <v>662</v>
      </c>
      <c r="D1517" s="4">
        <v>53</v>
      </c>
      <c r="E1517" s="4">
        <v>5</v>
      </c>
      <c r="F1517" s="4">
        <v>265</v>
      </c>
      <c r="G1517" s="4" t="s">
        <v>105</v>
      </c>
      <c r="H1517" s="4" t="str">
        <f>TEXT(B1517, "MMMM YYYY")</f>
        <v>March 2025</v>
      </c>
      <c r="I1517" s="4">
        <f>D1517*E1517</f>
        <v>265</v>
      </c>
      <c r="J1517" s="4">
        <f>E1517*30</f>
        <v>150</v>
      </c>
      <c r="K1517" s="4" t="b">
        <f>IF(F1517=I1517,TRUE)</f>
        <v>1</v>
      </c>
      <c r="L1517" s="4"/>
    </row>
    <row r="1518" spans="1:12" ht="22.5" customHeight="1">
      <c r="A1518" s="18">
        <v>45724.676423611112</v>
      </c>
      <c r="B1518" s="19">
        <v>45724</v>
      </c>
      <c r="C1518" s="4" t="s">
        <v>662</v>
      </c>
      <c r="D1518" s="4">
        <v>50</v>
      </c>
      <c r="E1518" s="4">
        <v>3</v>
      </c>
      <c r="F1518" s="4">
        <v>150</v>
      </c>
      <c r="G1518" s="4" t="s">
        <v>105</v>
      </c>
      <c r="H1518" s="4" t="str">
        <f>TEXT(B1518, "MMMM YYYY")</f>
        <v>March 2025</v>
      </c>
      <c r="I1518" s="4">
        <f>D1518*E1518</f>
        <v>150</v>
      </c>
      <c r="J1518" s="4">
        <f>E1518*30</f>
        <v>90</v>
      </c>
      <c r="K1518" s="4" t="b">
        <f>IF(F1518=I1518,TRUE)</f>
        <v>1</v>
      </c>
      <c r="L1518" s="4"/>
    </row>
    <row r="1519" spans="1:12" ht="22.5" customHeight="1">
      <c r="A1519" s="18">
        <v>45724.675729166665</v>
      </c>
      <c r="B1519" s="19">
        <v>45724</v>
      </c>
      <c r="C1519" s="4" t="s">
        <v>693</v>
      </c>
      <c r="D1519" s="4">
        <v>60</v>
      </c>
      <c r="E1519" s="4">
        <v>1</v>
      </c>
      <c r="F1519" s="4">
        <v>60</v>
      </c>
      <c r="G1519" s="4" t="s">
        <v>105</v>
      </c>
      <c r="H1519" s="4" t="str">
        <f>TEXT(B1519, "MMMM YYYY")</f>
        <v>March 2025</v>
      </c>
      <c r="I1519" s="4">
        <f>D1519*E1519</f>
        <v>60</v>
      </c>
      <c r="J1519" s="4">
        <f>E1519*30</f>
        <v>30</v>
      </c>
      <c r="K1519" s="4" t="b">
        <f>IF(F1519=I1519,TRUE)</f>
        <v>1</v>
      </c>
      <c r="L1519" s="4"/>
    </row>
    <row r="1520" spans="1:12" ht="22.5" customHeight="1">
      <c r="A1520" s="18">
        <v>45724.510011574072</v>
      </c>
      <c r="B1520" s="19">
        <v>45723</v>
      </c>
      <c r="C1520" s="4" t="s">
        <v>546</v>
      </c>
      <c r="D1520" s="4">
        <v>65</v>
      </c>
      <c r="E1520" s="4">
        <v>1</v>
      </c>
      <c r="F1520" s="4">
        <v>65</v>
      </c>
      <c r="G1520" s="4" t="s">
        <v>105</v>
      </c>
      <c r="H1520" s="4" t="str">
        <f>TEXT(B1520, "MMMM YYYY")</f>
        <v>March 2025</v>
      </c>
      <c r="I1520" s="4">
        <f>D1520*E1520</f>
        <v>65</v>
      </c>
      <c r="J1520" s="4">
        <f>E1520*30</f>
        <v>30</v>
      </c>
      <c r="K1520" s="4" t="b">
        <f>IF(F1520=I1520,TRUE)</f>
        <v>1</v>
      </c>
      <c r="L1520" s="4"/>
    </row>
    <row r="1521" spans="1:12" ht="22.5" customHeight="1">
      <c r="A1521" s="18">
        <v>45723.781712962962</v>
      </c>
      <c r="B1521" s="19">
        <v>45723</v>
      </c>
      <c r="C1521" s="4" t="s">
        <v>513</v>
      </c>
      <c r="D1521" s="4">
        <v>65</v>
      </c>
      <c r="E1521" s="4">
        <v>2</v>
      </c>
      <c r="F1521" s="4">
        <v>130</v>
      </c>
      <c r="G1521" s="4" t="s">
        <v>105</v>
      </c>
      <c r="H1521" s="4" t="str">
        <f>TEXT(B1521, "MMMM YYYY")</f>
        <v>March 2025</v>
      </c>
      <c r="I1521" s="4">
        <f>D1521*E1521</f>
        <v>130</v>
      </c>
      <c r="J1521" s="4">
        <f>E1521*30</f>
        <v>60</v>
      </c>
      <c r="K1521" s="4" t="b">
        <f>IF(F1521=I1521,TRUE)</f>
        <v>1</v>
      </c>
      <c r="L1521" s="4"/>
    </row>
    <row r="1522" spans="1:12" ht="22.5" customHeight="1">
      <c r="A1522" s="18">
        <v>45723.780543981484</v>
      </c>
      <c r="B1522" s="19">
        <v>45723</v>
      </c>
      <c r="C1522" s="4" t="s">
        <v>513</v>
      </c>
      <c r="D1522" s="4">
        <v>60</v>
      </c>
      <c r="E1522" s="4">
        <v>5</v>
      </c>
      <c r="F1522" s="4">
        <v>300</v>
      </c>
      <c r="G1522" s="4" t="s">
        <v>105</v>
      </c>
      <c r="H1522" s="4" t="str">
        <f>TEXT(B1522, "MMMM YYYY")</f>
        <v>March 2025</v>
      </c>
      <c r="I1522" s="4">
        <f>D1522*E1522</f>
        <v>300</v>
      </c>
      <c r="J1522" s="4">
        <f>E1522*30</f>
        <v>150</v>
      </c>
      <c r="K1522" s="4" t="b">
        <f>IF(F1522=I1522,TRUE)</f>
        <v>1</v>
      </c>
      <c r="L1522" s="4"/>
    </row>
    <row r="1523" spans="1:12" ht="22.5" customHeight="1">
      <c r="A1523" s="18">
        <v>45723.77920138889</v>
      </c>
      <c r="B1523" s="19">
        <v>45723</v>
      </c>
      <c r="C1523" s="4" t="s">
        <v>521</v>
      </c>
      <c r="D1523" s="4">
        <v>53</v>
      </c>
      <c r="E1523" s="4">
        <v>5</v>
      </c>
      <c r="F1523" s="4">
        <v>265</v>
      </c>
      <c r="G1523" s="4" t="s">
        <v>105</v>
      </c>
      <c r="H1523" s="4" t="str">
        <f>TEXT(B1523, "MMMM YYYY")</f>
        <v>March 2025</v>
      </c>
      <c r="I1523" s="4">
        <f>D1523*E1523</f>
        <v>265</v>
      </c>
      <c r="J1523" s="4">
        <f>E1523*30</f>
        <v>150</v>
      </c>
      <c r="K1523" s="4" t="b">
        <f>IF(F1523=I1523,TRUE)</f>
        <v>1</v>
      </c>
      <c r="L1523" s="4"/>
    </row>
    <row r="1524" spans="1:12" ht="22.5" customHeight="1">
      <c r="A1524" s="18">
        <v>45723.776458333334</v>
      </c>
      <c r="B1524" s="19">
        <v>45723</v>
      </c>
      <c r="C1524" s="4" t="s">
        <v>521</v>
      </c>
      <c r="D1524" s="4">
        <v>50</v>
      </c>
      <c r="E1524" s="4">
        <v>5</v>
      </c>
      <c r="F1524" s="4">
        <v>250</v>
      </c>
      <c r="G1524" s="4" t="s">
        <v>105</v>
      </c>
      <c r="H1524" s="4" t="str">
        <f>TEXT(B1524, "MMMM YYYY")</f>
        <v>March 2025</v>
      </c>
      <c r="I1524" s="4">
        <f>D1524*E1524</f>
        <v>250</v>
      </c>
      <c r="J1524" s="4">
        <f>E1524*30</f>
        <v>150</v>
      </c>
      <c r="K1524" s="4" t="b">
        <f>IF(F1524=I1524,TRUE)</f>
        <v>1</v>
      </c>
      <c r="L1524" s="4"/>
    </row>
    <row r="1525" spans="1:12" ht="22.5" customHeight="1">
      <c r="A1525" s="18">
        <v>45723.284097222226</v>
      </c>
      <c r="B1525" s="19">
        <v>45723</v>
      </c>
      <c r="C1525" s="4" t="s">
        <v>778</v>
      </c>
      <c r="D1525" s="4">
        <v>55</v>
      </c>
      <c r="E1525" s="4">
        <v>5</v>
      </c>
      <c r="F1525" s="4">
        <v>275</v>
      </c>
      <c r="G1525" s="4" t="s">
        <v>105</v>
      </c>
      <c r="H1525" s="4" t="str">
        <f>TEXT(B1525, "MMMM YYYY")</f>
        <v>March 2025</v>
      </c>
      <c r="I1525" s="4">
        <f>D1525*E1525</f>
        <v>275</v>
      </c>
      <c r="J1525" s="4">
        <f>E1525*30</f>
        <v>150</v>
      </c>
      <c r="K1525" s="4" t="b">
        <f>IF(F1525=I1525,TRUE)</f>
        <v>1</v>
      </c>
      <c r="L1525" s="4"/>
    </row>
    <row r="1526" spans="1:12" ht="22.5" customHeight="1">
      <c r="A1526" s="18">
        <v>45723.283449074072</v>
      </c>
      <c r="B1526" s="19">
        <v>45723</v>
      </c>
      <c r="C1526" s="4" t="s">
        <v>778</v>
      </c>
      <c r="D1526" s="4">
        <v>50</v>
      </c>
      <c r="E1526" s="4">
        <v>4</v>
      </c>
      <c r="F1526" s="4">
        <v>200</v>
      </c>
      <c r="G1526" s="4" t="s">
        <v>105</v>
      </c>
      <c r="H1526" s="4" t="str">
        <f>TEXT(B1526, "MMMM YYYY")</f>
        <v>March 2025</v>
      </c>
      <c r="I1526" s="4">
        <f>D1526*E1526</f>
        <v>200</v>
      </c>
      <c r="J1526" s="4">
        <f>E1526*30</f>
        <v>120</v>
      </c>
      <c r="K1526" s="4" t="b">
        <f>IF(F1526=I1526,TRUE)</f>
        <v>1</v>
      </c>
      <c r="L1526" s="4"/>
    </row>
    <row r="1527" spans="1:12" ht="22.5" customHeight="1">
      <c r="A1527" s="18">
        <v>45723.282569444447</v>
      </c>
      <c r="B1527" s="19">
        <v>45722</v>
      </c>
      <c r="C1527" s="4" t="s">
        <v>43</v>
      </c>
      <c r="D1527" s="4">
        <v>55</v>
      </c>
      <c r="E1527" s="4">
        <v>1</v>
      </c>
      <c r="F1527" s="4">
        <v>55</v>
      </c>
      <c r="G1527" s="4" t="s">
        <v>105</v>
      </c>
      <c r="H1527" s="4" t="str">
        <f>TEXT(B1527, "MMMM YYYY")</f>
        <v>March 2025</v>
      </c>
      <c r="I1527" s="4">
        <f>D1527*E1527</f>
        <v>55</v>
      </c>
      <c r="J1527" s="4">
        <f>E1527*30</f>
        <v>30</v>
      </c>
      <c r="K1527" s="4" t="b">
        <f>IF(F1527=I1527,TRUE)</f>
        <v>1</v>
      </c>
      <c r="L1527" s="4"/>
    </row>
    <row r="1528" spans="1:12" ht="22.5" customHeight="1">
      <c r="A1528" s="18">
        <v>45723.282141203701</v>
      </c>
      <c r="B1528" s="19">
        <v>45722</v>
      </c>
      <c r="C1528" s="4" t="s">
        <v>502</v>
      </c>
      <c r="D1528" s="4">
        <v>60</v>
      </c>
      <c r="E1528" s="4">
        <v>1</v>
      </c>
      <c r="F1528" s="4">
        <v>60</v>
      </c>
      <c r="G1528" s="4" t="s">
        <v>105</v>
      </c>
      <c r="H1528" s="4" t="str">
        <f>TEXT(B1528, "MMMM YYYY")</f>
        <v>March 2025</v>
      </c>
      <c r="I1528" s="4">
        <f>D1528*E1528</f>
        <v>60</v>
      </c>
      <c r="J1528" s="4">
        <f>E1528*30</f>
        <v>30</v>
      </c>
      <c r="K1528" s="4" t="b">
        <f>IF(F1528=I1528,TRUE)</f>
        <v>1</v>
      </c>
      <c r="L1528" s="4"/>
    </row>
    <row r="1529" spans="1:12" ht="22.5" customHeight="1">
      <c r="A1529" s="18">
        <v>45721.808206018519</v>
      </c>
      <c r="B1529" s="19">
        <v>45721</v>
      </c>
      <c r="C1529" s="4" t="s">
        <v>662</v>
      </c>
      <c r="D1529" s="4">
        <v>53</v>
      </c>
      <c r="E1529" s="4">
        <v>4</v>
      </c>
      <c r="F1529" s="4">
        <v>212</v>
      </c>
      <c r="G1529" s="4" t="s">
        <v>105</v>
      </c>
      <c r="H1529" s="4" t="str">
        <f>TEXT(B1529, "MMMM YYYY")</f>
        <v>March 2025</v>
      </c>
      <c r="I1529" s="4">
        <f>D1529*E1529</f>
        <v>212</v>
      </c>
      <c r="J1529" s="4">
        <f>E1529*30</f>
        <v>120</v>
      </c>
      <c r="K1529" s="4" t="b">
        <f>IF(F1529=I1529,TRUE)</f>
        <v>1</v>
      </c>
      <c r="L1529" s="4"/>
    </row>
    <row r="1530" spans="1:12" ht="22.5" customHeight="1">
      <c r="A1530" s="18">
        <v>45721.80777777778</v>
      </c>
      <c r="B1530" s="19">
        <v>45721</v>
      </c>
      <c r="C1530" s="4" t="s">
        <v>662</v>
      </c>
      <c r="D1530" s="4">
        <v>50</v>
      </c>
      <c r="E1530" s="4">
        <v>5</v>
      </c>
      <c r="F1530" s="4">
        <v>250</v>
      </c>
      <c r="G1530" s="4" t="s">
        <v>105</v>
      </c>
      <c r="H1530" s="4" t="str">
        <f>TEXT(B1530, "MMMM YYYY")</f>
        <v>March 2025</v>
      </c>
      <c r="I1530" s="4">
        <f>D1530*E1530</f>
        <v>250</v>
      </c>
      <c r="J1530" s="4">
        <f>E1530*30</f>
        <v>150</v>
      </c>
      <c r="K1530" s="4" t="b">
        <f>IF(F1530=I1530,TRUE)</f>
        <v>1</v>
      </c>
      <c r="L1530" s="4"/>
    </row>
    <row r="1531" spans="1:12" ht="22.5" customHeight="1">
      <c r="A1531" s="18">
        <v>45721.807245370372</v>
      </c>
      <c r="B1531" s="19">
        <v>45721</v>
      </c>
      <c r="C1531" s="4" t="s">
        <v>776</v>
      </c>
      <c r="D1531" s="4">
        <v>60</v>
      </c>
      <c r="E1531" s="4">
        <v>2</v>
      </c>
      <c r="F1531" s="4">
        <v>120</v>
      </c>
      <c r="G1531" s="4" t="s">
        <v>105</v>
      </c>
      <c r="H1531" s="4" t="str">
        <f>TEXT(B1531, "MMMM YYYY")</f>
        <v>March 2025</v>
      </c>
      <c r="I1531" s="4">
        <f>D1531*E1531</f>
        <v>120</v>
      </c>
      <c r="J1531" s="4">
        <f>E1531*30</f>
        <v>60</v>
      </c>
      <c r="K1531" s="4" t="b">
        <f>IF(F1531=I1531,TRUE)</f>
        <v>1</v>
      </c>
      <c r="L1531" s="4"/>
    </row>
    <row r="1532" spans="1:12" ht="22.5" customHeight="1">
      <c r="A1532" s="18">
        <v>45721.806886574072</v>
      </c>
      <c r="B1532" s="19">
        <v>45721</v>
      </c>
      <c r="C1532" s="4" t="s">
        <v>779</v>
      </c>
      <c r="D1532" s="4">
        <v>55</v>
      </c>
      <c r="E1532" s="4">
        <v>2</v>
      </c>
      <c r="F1532" s="4">
        <v>110</v>
      </c>
      <c r="G1532" s="4" t="s">
        <v>105</v>
      </c>
      <c r="H1532" s="4" t="str">
        <f>TEXT(B1532, "MMMM YYYY")</f>
        <v>March 2025</v>
      </c>
      <c r="I1532" s="4">
        <f>D1532*E1532</f>
        <v>110</v>
      </c>
      <c r="J1532" s="4">
        <f>E1532*30</f>
        <v>60</v>
      </c>
      <c r="K1532" s="4" t="b">
        <f>IF(F1532=I1532,TRUE)</f>
        <v>1</v>
      </c>
      <c r="L1532" s="4"/>
    </row>
    <row r="1533" spans="1:12" ht="22.5" customHeight="1">
      <c r="A1533" s="18">
        <v>45721.806469907409</v>
      </c>
      <c r="B1533" s="19">
        <v>45721</v>
      </c>
      <c r="C1533" s="4" t="s">
        <v>37</v>
      </c>
      <c r="D1533" s="4">
        <v>65</v>
      </c>
      <c r="E1533" s="4">
        <v>3</v>
      </c>
      <c r="F1533" s="4">
        <v>195</v>
      </c>
      <c r="G1533" s="4" t="s">
        <v>105</v>
      </c>
      <c r="H1533" s="4" t="str">
        <f>TEXT(B1533, "MMMM YYYY")</f>
        <v>March 2025</v>
      </c>
      <c r="I1533" s="4">
        <f>D1533*E1533</f>
        <v>195</v>
      </c>
      <c r="J1533" s="4">
        <f>E1533*30</f>
        <v>90</v>
      </c>
      <c r="K1533" s="4" t="b">
        <f>IF(F1533=I1533,TRUE)</f>
        <v>1</v>
      </c>
      <c r="L1533" s="4">
        <v>1812</v>
      </c>
    </row>
    <row r="1534" spans="1:12" ht="22.5" customHeight="1">
      <c r="A1534" s="18">
        <v>45721.805497685185</v>
      </c>
      <c r="B1534" s="19">
        <v>45720</v>
      </c>
      <c r="C1534" s="4" t="s">
        <v>509</v>
      </c>
      <c r="D1534" s="4">
        <v>45</v>
      </c>
      <c r="E1534" s="4">
        <v>1</v>
      </c>
      <c r="F1534" s="4">
        <v>45</v>
      </c>
      <c r="G1534" s="4" t="s">
        <v>105</v>
      </c>
      <c r="H1534" s="4" t="str">
        <f>TEXT(B1534, "MMMM YYYY")</f>
        <v>March 2025</v>
      </c>
      <c r="I1534" s="4">
        <f>D1534*E1534</f>
        <v>45</v>
      </c>
      <c r="J1534" s="4">
        <f>E1534*30</f>
        <v>30</v>
      </c>
      <c r="K1534" s="4" t="b">
        <f>IF(F1534=I1534,TRUE)</f>
        <v>1</v>
      </c>
      <c r="L1534" s="4"/>
    </row>
    <row r="1535" spans="1:12" ht="22.5" customHeight="1">
      <c r="A1535" s="18">
        <v>45721.804537037038</v>
      </c>
      <c r="B1535" s="19">
        <v>45720</v>
      </c>
      <c r="C1535" s="4" t="s">
        <v>225</v>
      </c>
      <c r="D1535" s="4">
        <v>55</v>
      </c>
      <c r="E1535" s="4">
        <v>3</v>
      </c>
      <c r="F1535" s="4">
        <v>165</v>
      </c>
      <c r="G1535" s="4" t="s">
        <v>105</v>
      </c>
      <c r="H1535" s="4" t="str">
        <f>TEXT(B1535, "MMMM YYYY")</f>
        <v>March 2025</v>
      </c>
      <c r="I1535" s="4">
        <f>D1535*E1535</f>
        <v>165</v>
      </c>
      <c r="J1535" s="4">
        <f>E1535*30</f>
        <v>90</v>
      </c>
      <c r="K1535" s="4" t="b">
        <f>IF(F1535=I1535,TRUE)</f>
        <v>1</v>
      </c>
      <c r="L1535" s="4"/>
    </row>
    <row r="1536" spans="1:12" ht="22.5" customHeight="1">
      <c r="A1536" s="18">
        <v>45721.804212962961</v>
      </c>
      <c r="B1536" s="19">
        <v>45720</v>
      </c>
      <c r="C1536" s="4" t="s">
        <v>225</v>
      </c>
      <c r="D1536" s="4">
        <v>60</v>
      </c>
      <c r="E1536" s="4">
        <v>7</v>
      </c>
      <c r="F1536" s="4">
        <v>420</v>
      </c>
      <c r="G1536" s="4" t="s">
        <v>105</v>
      </c>
      <c r="H1536" s="4" t="str">
        <f>TEXT(B1536, "MMMM YYYY")</f>
        <v>March 2025</v>
      </c>
      <c r="I1536" s="4">
        <f>D1536*E1536</f>
        <v>420</v>
      </c>
      <c r="J1536" s="4">
        <f>E1536*30</f>
        <v>210</v>
      </c>
      <c r="K1536" s="4" t="b">
        <f>IF(F1536=I1536,TRUE)</f>
        <v>1</v>
      </c>
      <c r="L1536" s="4"/>
    </row>
    <row r="1537" spans="1:12" ht="22.5" customHeight="1">
      <c r="A1537" s="18">
        <v>45721.803668981483</v>
      </c>
      <c r="B1537" s="19">
        <v>45720</v>
      </c>
      <c r="C1537" s="4" t="s">
        <v>551</v>
      </c>
      <c r="D1537" s="4">
        <v>50</v>
      </c>
      <c r="E1537" s="4">
        <v>7</v>
      </c>
      <c r="F1537" s="4">
        <v>350</v>
      </c>
      <c r="G1537" s="4" t="s">
        <v>105</v>
      </c>
      <c r="H1537" s="4" t="str">
        <f>TEXT(B1537, "MMMM YYYY")</f>
        <v>March 2025</v>
      </c>
      <c r="I1537" s="4">
        <f>D1537*E1537</f>
        <v>350</v>
      </c>
      <c r="J1537" s="4">
        <f>E1537*30</f>
        <v>210</v>
      </c>
      <c r="K1537" s="4" t="b">
        <f>IF(F1537=I1537,TRUE)</f>
        <v>1</v>
      </c>
      <c r="L1537" s="4"/>
    </row>
    <row r="1538" spans="1:12" ht="22.5" customHeight="1">
      <c r="A1538" s="18">
        <v>45721.803194444445</v>
      </c>
      <c r="B1538" s="19">
        <v>45720</v>
      </c>
      <c r="C1538" s="4" t="s">
        <v>510</v>
      </c>
      <c r="D1538" s="4">
        <v>55</v>
      </c>
      <c r="E1538" s="4">
        <v>8</v>
      </c>
      <c r="F1538" s="4">
        <v>440</v>
      </c>
      <c r="G1538" s="4" t="s">
        <v>105</v>
      </c>
      <c r="H1538" s="4" t="str">
        <f>TEXT(B1538, "MMMM YYYY")</f>
        <v>March 2025</v>
      </c>
      <c r="I1538" s="4">
        <f>D1538*E1538</f>
        <v>440</v>
      </c>
      <c r="J1538" s="4">
        <f>E1538*30</f>
        <v>240</v>
      </c>
      <c r="K1538" s="4" t="b">
        <f>IF(F1538=I1538,TRUE)</f>
        <v>1</v>
      </c>
      <c r="L1538" s="4"/>
    </row>
    <row r="1539" spans="1:12" ht="22.5" customHeight="1">
      <c r="A1539" s="18">
        <v>45721.802615740744</v>
      </c>
      <c r="B1539" s="19">
        <v>45720</v>
      </c>
      <c r="C1539" s="4" t="s">
        <v>780</v>
      </c>
      <c r="D1539" s="4">
        <v>55</v>
      </c>
      <c r="E1539" s="4">
        <v>2</v>
      </c>
      <c r="F1539" s="4">
        <v>110</v>
      </c>
      <c r="G1539" s="4" t="s">
        <v>105</v>
      </c>
      <c r="H1539" s="4" t="str">
        <f>TEXT(B1539, "MMMM YYYY")</f>
        <v>March 2025</v>
      </c>
      <c r="I1539" s="4">
        <f>D1539*E1539</f>
        <v>110</v>
      </c>
      <c r="J1539" s="4">
        <f>E1539*30</f>
        <v>60</v>
      </c>
      <c r="K1539" s="4" t="b">
        <f>IF(F1539=I1539,TRUE)</f>
        <v>1</v>
      </c>
      <c r="L1539" s="4"/>
    </row>
    <row r="1540" spans="1:12" ht="22.5" customHeight="1">
      <c r="A1540" s="18">
        <v>45719.703634259262</v>
      </c>
      <c r="B1540" s="19">
        <v>45718</v>
      </c>
      <c r="C1540" s="4" t="s">
        <v>773</v>
      </c>
      <c r="D1540" s="4">
        <v>50</v>
      </c>
      <c r="E1540" s="4">
        <v>4</v>
      </c>
      <c r="F1540" s="4">
        <v>200</v>
      </c>
      <c r="G1540" s="4" t="s">
        <v>105</v>
      </c>
      <c r="H1540" s="4" t="str">
        <f>TEXT(B1540, "MMMM YYYY")</f>
        <v>March 2025</v>
      </c>
      <c r="I1540" s="4">
        <f>D1540*E1540</f>
        <v>200</v>
      </c>
      <c r="J1540" s="4">
        <f>E1540*30</f>
        <v>120</v>
      </c>
      <c r="K1540" s="4" t="b">
        <f>IF(F1540=I1540,TRUE)</f>
        <v>1</v>
      </c>
      <c r="L1540" s="4">
        <v>4850</v>
      </c>
    </row>
    <row r="1541" spans="1:12" ht="22.5" customHeight="1">
      <c r="A1541" s="18">
        <v>45719.712013888886</v>
      </c>
      <c r="B1541" s="19">
        <v>45718</v>
      </c>
      <c r="C1541" s="4" t="s">
        <v>657</v>
      </c>
      <c r="D1541" s="4">
        <v>50</v>
      </c>
      <c r="E1541" s="4">
        <v>4</v>
      </c>
      <c r="F1541" s="4">
        <v>200</v>
      </c>
      <c r="G1541" s="4" t="s">
        <v>105</v>
      </c>
      <c r="H1541" s="4" t="str">
        <f>TEXT(B1541, "MMMM YYYY")</f>
        <v>March 2025</v>
      </c>
      <c r="I1541" s="4">
        <f>D1541*E1541</f>
        <v>200</v>
      </c>
      <c r="J1541" s="4">
        <f>E1541*30</f>
        <v>120</v>
      </c>
      <c r="K1541" s="4" t="b">
        <f>IF(F1541=I1541,TRUE)</f>
        <v>1</v>
      </c>
      <c r="L1541" s="4"/>
    </row>
    <row r="1542" spans="1:12" ht="22.5" customHeight="1">
      <c r="A1542" s="18">
        <v>45719.711331018516</v>
      </c>
      <c r="B1542" s="19">
        <v>45718</v>
      </c>
      <c r="C1542" s="4" t="s">
        <v>725</v>
      </c>
      <c r="D1542" s="4">
        <v>60</v>
      </c>
      <c r="E1542" s="4">
        <v>2</v>
      </c>
      <c r="F1542" s="4">
        <v>120</v>
      </c>
      <c r="G1542" s="4" t="s">
        <v>105</v>
      </c>
      <c r="H1542" s="4" t="str">
        <f>TEXT(B1542, "MMMM YYYY")</f>
        <v>March 2025</v>
      </c>
      <c r="I1542" s="4">
        <f>D1542*E1542</f>
        <v>120</v>
      </c>
      <c r="J1542" s="4">
        <f>E1542*30</f>
        <v>60</v>
      </c>
      <c r="K1542" s="4" t="b">
        <f>IF(F1542=I1542,TRUE)</f>
        <v>1</v>
      </c>
      <c r="L1542" s="4"/>
    </row>
    <row r="1543" spans="1:12" ht="22.5" customHeight="1">
      <c r="A1543" s="18">
        <v>45719.707083333335</v>
      </c>
      <c r="B1543" s="19">
        <v>45718</v>
      </c>
      <c r="C1543" s="4" t="s">
        <v>74</v>
      </c>
      <c r="D1543" s="4">
        <v>50</v>
      </c>
      <c r="E1543" s="4">
        <v>2</v>
      </c>
      <c r="F1543" s="4">
        <v>100</v>
      </c>
      <c r="G1543" s="4" t="s">
        <v>105</v>
      </c>
      <c r="H1543" s="4" t="str">
        <f>TEXT(B1543, "MMMM YYYY")</f>
        <v>March 2025</v>
      </c>
      <c r="I1543" s="4">
        <f>D1543*E1543</f>
        <v>100</v>
      </c>
      <c r="J1543" s="4">
        <f>E1543*30</f>
        <v>60</v>
      </c>
      <c r="K1543" s="4" t="b">
        <f>IF(F1543=I1543,TRUE)</f>
        <v>1</v>
      </c>
      <c r="L1543" s="4"/>
    </row>
    <row r="1544" spans="1:12" ht="22.5" customHeight="1">
      <c r="A1544" s="18">
        <v>45719.706562500003</v>
      </c>
      <c r="B1544" s="19">
        <v>45718</v>
      </c>
      <c r="C1544" s="4" t="s">
        <v>109</v>
      </c>
      <c r="D1544" s="4">
        <v>60</v>
      </c>
      <c r="E1544" s="4">
        <v>2</v>
      </c>
      <c r="F1544" s="4">
        <v>120</v>
      </c>
      <c r="G1544" s="4" t="s">
        <v>105</v>
      </c>
      <c r="H1544" s="4" t="str">
        <f>TEXT(B1544, "MMMM YYYY")</f>
        <v>March 2025</v>
      </c>
      <c r="I1544" s="4">
        <f>D1544*E1544</f>
        <v>120</v>
      </c>
      <c r="J1544" s="4">
        <f>E1544*30</f>
        <v>60</v>
      </c>
      <c r="K1544" s="4" t="b">
        <f>IF(F1544=I1544,TRUE)</f>
        <v>1</v>
      </c>
      <c r="L1544" s="4"/>
    </row>
    <row r="1545" spans="1:12" ht="22.5" customHeight="1">
      <c r="A1545" s="18">
        <v>45719.705995370372</v>
      </c>
      <c r="B1545" s="19">
        <v>45718</v>
      </c>
      <c r="C1545" s="4" t="s">
        <v>781</v>
      </c>
      <c r="D1545" s="4">
        <v>60</v>
      </c>
      <c r="E1545" s="4">
        <v>2</v>
      </c>
      <c r="F1545" s="4">
        <v>120</v>
      </c>
      <c r="G1545" s="4" t="s">
        <v>105</v>
      </c>
      <c r="H1545" s="4" t="str">
        <f>TEXT(B1545, "MMMM YYYY")</f>
        <v>March 2025</v>
      </c>
      <c r="I1545" s="4">
        <f>D1545*E1545</f>
        <v>120</v>
      </c>
      <c r="J1545" s="4">
        <f>E1545*30</f>
        <v>60</v>
      </c>
      <c r="K1545" s="4" t="b">
        <f>IF(F1545=I1545,TRUE)</f>
        <v>1</v>
      </c>
      <c r="L1545" s="4"/>
    </row>
    <row r="1546" spans="1:12" ht="22.5" customHeight="1">
      <c r="A1546" s="18">
        <v>45719.705138888887</v>
      </c>
      <c r="B1546" s="19">
        <v>45718</v>
      </c>
      <c r="C1546" s="4" t="s">
        <v>526</v>
      </c>
      <c r="D1546" s="4">
        <v>53</v>
      </c>
      <c r="E1546" s="4">
        <v>4</v>
      </c>
      <c r="F1546" s="4">
        <v>212</v>
      </c>
      <c r="G1546" s="4" t="s">
        <v>105</v>
      </c>
      <c r="H1546" s="4" t="str">
        <f>TEXT(B1546, "MMMM YYYY")</f>
        <v>March 2025</v>
      </c>
      <c r="I1546" s="4">
        <f>D1546*E1546</f>
        <v>212</v>
      </c>
      <c r="J1546" s="4">
        <f>E1546*30</f>
        <v>120</v>
      </c>
      <c r="K1546" s="4" t="b">
        <f>IF(F1546=I1546,TRUE)</f>
        <v>1</v>
      </c>
      <c r="L1546" s="4"/>
    </row>
    <row r="1547" spans="1:12" ht="22.5" customHeight="1">
      <c r="A1547" s="18">
        <v>45717.049259259256</v>
      </c>
      <c r="B1547" s="19">
        <v>45716</v>
      </c>
      <c r="C1547" s="4" t="s">
        <v>509</v>
      </c>
      <c r="D1547" s="4">
        <v>45</v>
      </c>
      <c r="E1547" s="4">
        <v>6</v>
      </c>
      <c r="F1547" s="4">
        <v>270</v>
      </c>
      <c r="G1547" s="4" t="s">
        <v>105</v>
      </c>
      <c r="H1547" s="4" t="str">
        <f>TEXT(B1547, "MMMM YYYY")</f>
        <v>February 2025</v>
      </c>
      <c r="I1547" s="4">
        <f>D1547*E1547</f>
        <v>270</v>
      </c>
      <c r="J1547" s="4">
        <f>E1547*30</f>
        <v>180</v>
      </c>
      <c r="K1547" s="4" t="b">
        <f>IF(F1547=I1547,TRUE)</f>
        <v>1</v>
      </c>
      <c r="L1547" s="4"/>
    </row>
    <row r="1548" spans="1:12" ht="22.5" customHeight="1">
      <c r="A1548" s="18">
        <v>45717.051782407405</v>
      </c>
      <c r="B1548" s="19">
        <v>45716</v>
      </c>
      <c r="C1548" s="4" t="s">
        <v>527</v>
      </c>
      <c r="D1548" s="4">
        <v>60</v>
      </c>
      <c r="E1548" s="4">
        <v>14</v>
      </c>
      <c r="F1548" s="4">
        <v>840</v>
      </c>
      <c r="G1548" s="4" t="s">
        <v>105</v>
      </c>
      <c r="H1548" s="4" t="str">
        <f>TEXT(B1548, "MMMM YYYY")</f>
        <v>February 2025</v>
      </c>
      <c r="I1548" s="4">
        <f>D1548*E1548</f>
        <v>840</v>
      </c>
      <c r="J1548" s="4">
        <f>E1548*30</f>
        <v>420</v>
      </c>
      <c r="K1548" s="4" t="b">
        <f>IF(F1548=I1548,TRUE)</f>
        <v>1</v>
      </c>
      <c r="L1548" s="4"/>
    </row>
    <row r="1549" spans="1:12" ht="22.5" customHeight="1">
      <c r="A1549" s="18">
        <v>45717.048634259256</v>
      </c>
      <c r="B1549" s="19">
        <v>45716</v>
      </c>
      <c r="C1549" s="4" t="s">
        <v>782</v>
      </c>
      <c r="D1549" s="4">
        <v>53</v>
      </c>
      <c r="E1549" s="4">
        <v>4</v>
      </c>
      <c r="F1549" s="4">
        <v>212</v>
      </c>
      <c r="G1549" s="4" t="s">
        <v>105</v>
      </c>
      <c r="H1549" s="4" t="str">
        <f>TEXT(B1549, "MMMM YYYY")</f>
        <v>February 2025</v>
      </c>
      <c r="I1549" s="4">
        <f>D1549*E1549</f>
        <v>212</v>
      </c>
      <c r="J1549" s="4">
        <f>E1549*30</f>
        <v>120</v>
      </c>
      <c r="K1549" s="4" t="b">
        <f>IF(F1549=I1549,TRUE)</f>
        <v>1</v>
      </c>
      <c r="L1549" s="4"/>
    </row>
    <row r="1550" spans="1:12" ht="22.5" customHeight="1">
      <c r="A1550" s="18">
        <v>45717.047939814816</v>
      </c>
      <c r="B1550" s="19">
        <v>45716</v>
      </c>
      <c r="C1550" s="4" t="s">
        <v>690</v>
      </c>
      <c r="D1550" s="4">
        <v>53</v>
      </c>
      <c r="E1550" s="4">
        <v>3</v>
      </c>
      <c r="F1550" s="4">
        <v>159</v>
      </c>
      <c r="G1550" s="4" t="s">
        <v>105</v>
      </c>
      <c r="H1550" s="4" t="str">
        <f>TEXT(B1550, "MMMM YYYY")</f>
        <v>February 2025</v>
      </c>
      <c r="I1550" s="4">
        <f>D1550*E1550</f>
        <v>159</v>
      </c>
      <c r="J1550" s="4">
        <f>E1550*30</f>
        <v>90</v>
      </c>
      <c r="K1550" s="4" t="b">
        <f>IF(F1550=I1550,TRUE)</f>
        <v>1</v>
      </c>
      <c r="L1550" s="4"/>
    </row>
    <row r="1551" spans="1:12" ht="22.5" customHeight="1">
      <c r="A1551" s="18">
        <v>45717.047638888886</v>
      </c>
      <c r="B1551" s="19">
        <v>45716</v>
      </c>
      <c r="C1551" s="4" t="s">
        <v>690</v>
      </c>
      <c r="D1551" s="4">
        <v>50</v>
      </c>
      <c r="E1551" s="4">
        <v>6</v>
      </c>
      <c r="F1551" s="4">
        <v>300</v>
      </c>
      <c r="G1551" s="4" t="s">
        <v>105</v>
      </c>
      <c r="H1551" s="4" t="str">
        <f>TEXT(B1551, "MMMM YYYY")</f>
        <v>February 2025</v>
      </c>
      <c r="I1551" s="4">
        <f>D1551*E1551</f>
        <v>300</v>
      </c>
      <c r="J1551" s="4">
        <f>E1551*30</f>
        <v>180</v>
      </c>
      <c r="K1551" s="4" t="b">
        <f>IF(F1551=I1551,TRUE)</f>
        <v>1</v>
      </c>
      <c r="L1551" s="4"/>
    </row>
    <row r="1552" spans="1:12" ht="22.5" customHeight="1">
      <c r="A1552" s="18">
        <v>45717.045983796299</v>
      </c>
      <c r="B1552" s="19">
        <v>45716</v>
      </c>
      <c r="C1552" s="4" t="s">
        <v>783</v>
      </c>
      <c r="D1552" s="4">
        <v>55</v>
      </c>
      <c r="E1552" s="4">
        <v>1</v>
      </c>
      <c r="F1552" s="4">
        <v>55</v>
      </c>
      <c r="G1552" s="4" t="s">
        <v>105</v>
      </c>
      <c r="H1552" s="4" t="str">
        <f>TEXT(B1552, "MMMM YYYY")</f>
        <v>February 2025</v>
      </c>
      <c r="I1552" s="4">
        <f>D1552*E1552</f>
        <v>55</v>
      </c>
      <c r="J1552" s="4">
        <f>E1552*30</f>
        <v>30</v>
      </c>
      <c r="K1552" s="4" t="b">
        <f>IF(F1552=I1552,TRUE)</f>
        <v>1</v>
      </c>
      <c r="L1552" s="4"/>
    </row>
    <row r="1553" spans="1:12" ht="22.5" customHeight="1">
      <c r="A1553" s="18">
        <v>45717.045706018522</v>
      </c>
      <c r="B1553" s="19">
        <v>45716</v>
      </c>
      <c r="C1553" s="4" t="s">
        <v>784</v>
      </c>
      <c r="D1553" s="4">
        <v>60</v>
      </c>
      <c r="E1553" s="4">
        <v>1</v>
      </c>
      <c r="F1553" s="4">
        <v>60</v>
      </c>
      <c r="G1553" s="4" t="s">
        <v>105</v>
      </c>
      <c r="H1553" s="4" t="str">
        <f>TEXT(B1553, "MMMM YYYY")</f>
        <v>February 2025</v>
      </c>
      <c r="I1553" s="4">
        <f>D1553*E1553</f>
        <v>60</v>
      </c>
      <c r="J1553" s="4">
        <f>E1553*30</f>
        <v>30</v>
      </c>
      <c r="K1553" s="4" t="b">
        <f>IF(F1553=I1553,TRUE)</f>
        <v>1</v>
      </c>
      <c r="L1553" s="4"/>
    </row>
    <row r="1554" spans="1:12" ht="22.5" customHeight="1">
      <c r="A1554" s="18">
        <v>45717.045497685183</v>
      </c>
      <c r="B1554" s="19">
        <v>45716</v>
      </c>
      <c r="C1554" s="4" t="s">
        <v>784</v>
      </c>
      <c r="D1554" s="4">
        <v>50</v>
      </c>
      <c r="E1554" s="4">
        <v>1</v>
      </c>
      <c r="F1554" s="4">
        <v>50</v>
      </c>
      <c r="G1554" s="4" t="s">
        <v>105</v>
      </c>
      <c r="H1554" s="4" t="str">
        <f>TEXT(B1554, "MMMM YYYY")</f>
        <v>February 2025</v>
      </c>
      <c r="I1554" s="4">
        <f>D1554*E1554</f>
        <v>50</v>
      </c>
      <c r="J1554" s="4">
        <f>E1554*30</f>
        <v>30</v>
      </c>
      <c r="K1554" s="4" t="b">
        <f>IF(F1554=I1554,TRUE)</f>
        <v>1</v>
      </c>
      <c r="L1554" s="4"/>
    </row>
    <row r="1555" spans="1:12" ht="22.5" customHeight="1">
      <c r="A1555" s="18">
        <v>45717.043009259258</v>
      </c>
      <c r="B1555" s="19">
        <v>45716</v>
      </c>
      <c r="C1555" s="4" t="s">
        <v>109</v>
      </c>
      <c r="D1555" s="4">
        <v>65</v>
      </c>
      <c r="E1555" s="4">
        <v>2</v>
      </c>
      <c r="F1555" s="4">
        <v>130</v>
      </c>
      <c r="G1555" s="4" t="s">
        <v>105</v>
      </c>
      <c r="H1555" s="4" t="str">
        <f>TEXT(B1555, "MMMM YYYY")</f>
        <v>February 2025</v>
      </c>
      <c r="I1555" s="4">
        <f>D1555*E1555</f>
        <v>130</v>
      </c>
      <c r="J1555" s="4">
        <f>E1555*30</f>
        <v>60</v>
      </c>
      <c r="K1555" s="4" t="b">
        <f>IF(F1555=I1555,TRUE)</f>
        <v>1</v>
      </c>
      <c r="L1555" s="4"/>
    </row>
    <row r="1556" spans="1:12" ht="22.5" customHeight="1">
      <c r="A1556" s="18">
        <v>45717.042743055557</v>
      </c>
      <c r="B1556" s="19">
        <v>45716</v>
      </c>
      <c r="C1556" s="4" t="s">
        <v>785</v>
      </c>
      <c r="D1556" s="4">
        <v>55</v>
      </c>
      <c r="E1556" s="4">
        <v>1</v>
      </c>
      <c r="F1556" s="4">
        <v>55</v>
      </c>
      <c r="G1556" s="4" t="s">
        <v>105</v>
      </c>
      <c r="H1556" s="4" t="str">
        <f>TEXT(B1556, "MMMM YYYY")</f>
        <v>February 2025</v>
      </c>
      <c r="I1556" s="4">
        <f>D1556*E1556</f>
        <v>55</v>
      </c>
      <c r="J1556" s="4">
        <f>E1556*30</f>
        <v>30</v>
      </c>
      <c r="K1556" s="4" t="b">
        <f>IF(F1556=I1556,TRUE)</f>
        <v>1</v>
      </c>
      <c r="L1556" s="4"/>
    </row>
    <row r="1557" spans="1:12" ht="22.5" customHeight="1">
      <c r="A1557" s="18">
        <v>45717.042326388888</v>
      </c>
      <c r="B1557" s="19">
        <v>45715</v>
      </c>
      <c r="C1557" s="4" t="s">
        <v>619</v>
      </c>
      <c r="D1557" s="4">
        <v>45</v>
      </c>
      <c r="E1557" s="4">
        <v>10</v>
      </c>
      <c r="F1557" s="4">
        <v>450</v>
      </c>
      <c r="G1557" s="4" t="s">
        <v>105</v>
      </c>
      <c r="H1557" s="4" t="str">
        <f>TEXT(B1557, "MMMM YYYY")</f>
        <v>February 2025</v>
      </c>
      <c r="I1557" s="4">
        <f>D1557*E1557</f>
        <v>450</v>
      </c>
      <c r="J1557" s="4">
        <f>E1557*30</f>
        <v>300</v>
      </c>
      <c r="K1557" s="4" t="b">
        <f>IF(F1557=I1557,TRUE)</f>
        <v>1</v>
      </c>
      <c r="L1557" s="4"/>
    </row>
    <row r="1558" spans="1:12" ht="22.5" customHeight="1">
      <c r="A1558" s="18">
        <v>45717.04210648148</v>
      </c>
      <c r="B1558" s="19">
        <v>45715</v>
      </c>
      <c r="C1558" s="4" t="s">
        <v>507</v>
      </c>
      <c r="D1558" s="4">
        <v>55</v>
      </c>
      <c r="E1558" s="4">
        <v>2</v>
      </c>
      <c r="F1558" s="4">
        <v>110</v>
      </c>
      <c r="G1558" s="4" t="s">
        <v>105</v>
      </c>
      <c r="H1558" s="4" t="str">
        <f>TEXT(B1558, "MMMM YYYY")</f>
        <v>February 2025</v>
      </c>
      <c r="I1558" s="4">
        <f>D1558*E1558</f>
        <v>110</v>
      </c>
      <c r="J1558" s="4">
        <f>E1558*30</f>
        <v>60</v>
      </c>
      <c r="K1558" s="4" t="b">
        <f>IF(F1558=I1558,TRUE)</f>
        <v>1</v>
      </c>
      <c r="L1558" s="4"/>
    </row>
    <row r="1559" spans="1:12" ht="22.5" customHeight="1">
      <c r="A1559" s="18">
        <v>45717.041689814818</v>
      </c>
      <c r="B1559" s="19">
        <v>45715</v>
      </c>
      <c r="C1559" s="4" t="s">
        <v>727</v>
      </c>
      <c r="D1559" s="4">
        <v>65</v>
      </c>
      <c r="E1559" s="4">
        <v>1</v>
      </c>
      <c r="F1559" s="4">
        <v>65</v>
      </c>
      <c r="G1559" s="4" t="s">
        <v>105</v>
      </c>
      <c r="H1559" s="4" t="str">
        <f>TEXT(B1559, "MMMM YYYY")</f>
        <v>February 2025</v>
      </c>
      <c r="I1559" s="4">
        <f>D1559*E1559</f>
        <v>65</v>
      </c>
      <c r="J1559" s="4">
        <f>E1559*30</f>
        <v>30</v>
      </c>
      <c r="K1559" s="4" t="b">
        <f>IF(F1559=I1559,TRUE)</f>
        <v>1</v>
      </c>
      <c r="L1559" s="4"/>
    </row>
    <row r="1560" spans="1:12" ht="22.5" customHeight="1">
      <c r="A1560" s="18">
        <v>45717.04109953704</v>
      </c>
      <c r="B1560" s="19">
        <v>45715</v>
      </c>
      <c r="C1560" s="4" t="s">
        <v>521</v>
      </c>
      <c r="D1560" s="4">
        <v>53</v>
      </c>
      <c r="E1560" s="4">
        <v>9</v>
      </c>
      <c r="F1560" s="4">
        <v>477</v>
      </c>
      <c r="G1560" s="4" t="s">
        <v>105</v>
      </c>
      <c r="H1560" s="4" t="str">
        <f>TEXT(B1560, "MMMM YYYY")</f>
        <v>February 2025</v>
      </c>
      <c r="I1560" s="4">
        <f>D1560*E1560</f>
        <v>477</v>
      </c>
      <c r="J1560" s="4">
        <f>E1560*30</f>
        <v>270</v>
      </c>
      <c r="K1560" s="4" t="b">
        <f>IF(F1560=I1560,TRUE)</f>
        <v>1</v>
      </c>
      <c r="L1560" s="4"/>
    </row>
    <row r="1561" spans="1:12" ht="22.5" customHeight="1">
      <c r="A1561" s="18">
        <v>45717.040682870371</v>
      </c>
      <c r="B1561" s="19">
        <v>45715</v>
      </c>
      <c r="C1561" s="4" t="s">
        <v>521</v>
      </c>
      <c r="D1561" s="4">
        <v>50</v>
      </c>
      <c r="E1561" s="4">
        <v>1</v>
      </c>
      <c r="F1561" s="4">
        <v>50</v>
      </c>
      <c r="G1561" s="4" t="s">
        <v>105</v>
      </c>
      <c r="H1561" s="4" t="str">
        <f>TEXT(B1561, "MMMM YYYY")</f>
        <v>February 2025</v>
      </c>
      <c r="I1561" s="4">
        <f>D1561*E1561</f>
        <v>50</v>
      </c>
      <c r="J1561" s="4">
        <f>E1561*30</f>
        <v>30</v>
      </c>
      <c r="K1561" s="4" t="b">
        <f>IF(F1561=I1561,TRUE)</f>
        <v>1</v>
      </c>
      <c r="L1561" s="4"/>
    </row>
    <row r="1562" spans="1:12" ht="22.5" customHeight="1">
      <c r="A1562" s="18">
        <v>45716.791956018518</v>
      </c>
      <c r="B1562" s="19">
        <v>45715</v>
      </c>
      <c r="C1562" s="4" t="s">
        <v>594</v>
      </c>
      <c r="D1562" s="4">
        <v>50</v>
      </c>
      <c r="E1562" s="4">
        <v>2</v>
      </c>
      <c r="F1562" s="4">
        <v>100</v>
      </c>
      <c r="G1562" s="4" t="s">
        <v>105</v>
      </c>
      <c r="H1562" s="4" t="str">
        <f>TEXT(B1562, "MMMM YYYY")</f>
        <v>February 2025</v>
      </c>
      <c r="I1562" s="4">
        <f>D1562*E1562</f>
        <v>100</v>
      </c>
      <c r="J1562" s="4">
        <f>E1562*30</f>
        <v>60</v>
      </c>
      <c r="K1562" s="4" t="b">
        <f>IF(F1562=I1562,TRUE)</f>
        <v>1</v>
      </c>
      <c r="L1562" s="4"/>
    </row>
    <row r="1563" spans="1:12" ht="22.5" customHeight="1">
      <c r="A1563" s="18">
        <v>45716.79115740741</v>
      </c>
      <c r="B1563" s="19">
        <v>45715</v>
      </c>
      <c r="C1563" s="4" t="s">
        <v>220</v>
      </c>
      <c r="D1563" s="4">
        <v>65</v>
      </c>
      <c r="E1563" s="4">
        <v>1</v>
      </c>
      <c r="F1563" s="4">
        <v>65</v>
      </c>
      <c r="G1563" s="4" t="s">
        <v>105</v>
      </c>
      <c r="H1563" s="4" t="str">
        <f>TEXT(B1563, "MMMM YYYY")</f>
        <v>February 2025</v>
      </c>
      <c r="I1563" s="4">
        <f>D1563*E1563</f>
        <v>65</v>
      </c>
      <c r="J1563" s="4">
        <f>E1563*30</f>
        <v>30</v>
      </c>
      <c r="K1563" s="4" t="b">
        <f>IF(F1563=I1563,TRUE)</f>
        <v>1</v>
      </c>
      <c r="L1563" s="4"/>
    </row>
    <row r="1564" spans="1:12" ht="22.5" customHeight="1">
      <c r="A1564" s="18">
        <v>45716.679918981485</v>
      </c>
      <c r="B1564" s="19">
        <v>45715</v>
      </c>
      <c r="C1564" s="4" t="s">
        <v>577</v>
      </c>
      <c r="D1564" s="4">
        <v>50</v>
      </c>
      <c r="E1564" s="4">
        <v>4</v>
      </c>
      <c r="F1564" s="4">
        <v>200</v>
      </c>
      <c r="G1564" s="4" t="s">
        <v>105</v>
      </c>
      <c r="H1564" s="4" t="str">
        <f>TEXT(B1564, "MMMM YYYY")</f>
        <v>February 2025</v>
      </c>
      <c r="I1564" s="4">
        <f>D1564*E1564</f>
        <v>200</v>
      </c>
      <c r="J1564" s="4">
        <f>E1564*30</f>
        <v>120</v>
      </c>
      <c r="K1564" s="4" t="b">
        <f>IF(F1564=I1564,TRUE)</f>
        <v>1</v>
      </c>
      <c r="L1564" s="4"/>
    </row>
    <row r="1565" spans="1:12" ht="22.5" customHeight="1">
      <c r="A1565" s="18">
        <v>45713.581284722219</v>
      </c>
      <c r="B1565" s="19">
        <v>45713</v>
      </c>
      <c r="C1565" s="4" t="s">
        <v>786</v>
      </c>
      <c r="D1565" s="4">
        <v>60</v>
      </c>
      <c r="E1565" s="4">
        <v>3</v>
      </c>
      <c r="F1565" s="4">
        <v>180</v>
      </c>
      <c r="G1565" s="4" t="s">
        <v>105</v>
      </c>
      <c r="H1565" s="4" t="str">
        <f>TEXT(B1565, "MMMM YYYY")</f>
        <v>February 2025</v>
      </c>
      <c r="I1565" s="4">
        <f>D1565*E1565</f>
        <v>180</v>
      </c>
      <c r="J1565" s="4">
        <f>E1565*30</f>
        <v>90</v>
      </c>
      <c r="K1565" s="4" t="b">
        <f>IF(F1565=I1565,TRUE)</f>
        <v>1</v>
      </c>
      <c r="L1565" s="4"/>
    </row>
    <row r="1566" spans="1:12" ht="22.5" customHeight="1">
      <c r="A1566" s="18">
        <v>45713.580625000002</v>
      </c>
      <c r="B1566" s="19">
        <v>45713</v>
      </c>
      <c r="C1566" s="4" t="s">
        <v>502</v>
      </c>
      <c r="D1566" s="4">
        <v>65</v>
      </c>
      <c r="E1566" s="4">
        <v>2</v>
      </c>
      <c r="F1566" s="4">
        <v>130</v>
      </c>
      <c r="G1566" s="4" t="s">
        <v>105</v>
      </c>
      <c r="H1566" s="4" t="str">
        <f>TEXT(B1566, "MMMM YYYY")</f>
        <v>February 2025</v>
      </c>
      <c r="I1566" s="4">
        <f>D1566*E1566</f>
        <v>130</v>
      </c>
      <c r="J1566" s="4">
        <f>E1566*30</f>
        <v>60</v>
      </c>
      <c r="K1566" s="4" t="b">
        <f>IF(F1566=I1566,TRUE)</f>
        <v>1</v>
      </c>
      <c r="L1566" s="4"/>
    </row>
    <row r="1567" spans="1:12" ht="22.5" customHeight="1">
      <c r="A1567" s="18">
        <v>45713.578634259262</v>
      </c>
      <c r="B1567" s="19">
        <v>45713</v>
      </c>
      <c r="C1567" s="4" t="s">
        <v>502</v>
      </c>
      <c r="D1567" s="4">
        <v>60</v>
      </c>
      <c r="E1567" s="4">
        <v>2</v>
      </c>
      <c r="F1567" s="4">
        <v>120</v>
      </c>
      <c r="G1567" s="4" t="s">
        <v>105</v>
      </c>
      <c r="H1567" s="4" t="str">
        <f>TEXT(B1567, "MMMM YYYY")</f>
        <v>February 2025</v>
      </c>
      <c r="I1567" s="4">
        <f>D1567*E1567</f>
        <v>120</v>
      </c>
      <c r="J1567" s="4">
        <f>E1567*30</f>
        <v>60</v>
      </c>
      <c r="K1567" s="4" t="b">
        <f>IF(F1567=I1567,TRUE)</f>
        <v>1</v>
      </c>
      <c r="L1567" s="4"/>
    </row>
    <row r="1568" spans="1:12" ht="22.5" customHeight="1">
      <c r="A1568" s="18">
        <v>45713.577604166669</v>
      </c>
      <c r="B1568" s="19">
        <v>45713</v>
      </c>
      <c r="C1568" s="4" t="s">
        <v>510</v>
      </c>
      <c r="D1568" s="4">
        <v>53</v>
      </c>
      <c r="E1568" s="4">
        <v>7</v>
      </c>
      <c r="F1568" s="4">
        <v>371</v>
      </c>
      <c r="G1568" s="4" t="s">
        <v>105</v>
      </c>
      <c r="H1568" s="4" t="str">
        <f>TEXT(B1568, "MMMM YYYY")</f>
        <v>February 2025</v>
      </c>
      <c r="I1568" s="4">
        <f>D1568*E1568</f>
        <v>371</v>
      </c>
      <c r="J1568" s="4">
        <f>E1568*30</f>
        <v>210</v>
      </c>
      <c r="K1568" s="4" t="b">
        <f>IF(F1568=I1568,TRUE)</f>
        <v>1</v>
      </c>
      <c r="L1568" s="4"/>
    </row>
    <row r="1569" spans="1:12" ht="22.5" customHeight="1">
      <c r="A1569" s="18">
        <v>45713.576655092591</v>
      </c>
      <c r="B1569" s="19">
        <v>45713</v>
      </c>
      <c r="C1569" s="4" t="s">
        <v>510</v>
      </c>
      <c r="D1569" s="4">
        <v>50</v>
      </c>
      <c r="E1569" s="4">
        <v>8</v>
      </c>
      <c r="F1569" s="4">
        <v>400</v>
      </c>
      <c r="G1569" s="4" t="s">
        <v>105</v>
      </c>
      <c r="H1569" s="4" t="str">
        <f>TEXT(B1569, "MMMM YYYY")</f>
        <v>February 2025</v>
      </c>
      <c r="I1569" s="4">
        <f>D1569*E1569</f>
        <v>400</v>
      </c>
      <c r="J1569" s="4">
        <f>E1569*30</f>
        <v>240</v>
      </c>
      <c r="K1569" s="4" t="b">
        <f>IF(F1569=I1569,TRUE)</f>
        <v>1</v>
      </c>
      <c r="L1569" s="4"/>
    </row>
    <row r="1570" spans="1:12" ht="22.5" customHeight="1">
      <c r="A1570" s="18">
        <v>45712.810011574074</v>
      </c>
      <c r="B1570" s="19">
        <v>45712</v>
      </c>
      <c r="C1570" s="4" t="s">
        <v>785</v>
      </c>
      <c r="D1570" s="4">
        <v>55</v>
      </c>
      <c r="E1570" s="4">
        <v>2</v>
      </c>
      <c r="F1570" s="4">
        <v>110</v>
      </c>
      <c r="G1570" s="4" t="s">
        <v>105</v>
      </c>
      <c r="H1570" s="4" t="str">
        <f>TEXT(B1570, "MMMM YYYY")</f>
        <v>February 2025</v>
      </c>
      <c r="I1570" s="4">
        <f>D1570*E1570</f>
        <v>110</v>
      </c>
      <c r="J1570" s="4">
        <f>E1570*30</f>
        <v>60</v>
      </c>
      <c r="K1570" s="4" t="b">
        <f>IF(F1570=I1570,TRUE)</f>
        <v>1</v>
      </c>
      <c r="L1570" s="4"/>
    </row>
    <row r="1571" spans="1:12" ht="22.5" customHeight="1">
      <c r="A1571" s="18">
        <v>45712.809212962966</v>
      </c>
      <c r="B1571" s="19">
        <v>45712</v>
      </c>
      <c r="C1571" s="4" t="s">
        <v>787</v>
      </c>
      <c r="D1571" s="4">
        <v>60</v>
      </c>
      <c r="E1571" s="4">
        <v>1</v>
      </c>
      <c r="F1571" s="4">
        <v>60</v>
      </c>
      <c r="G1571" s="4" t="s">
        <v>105</v>
      </c>
      <c r="H1571" s="4" t="str">
        <f>TEXT(B1571, "MMMM YYYY")</f>
        <v>February 2025</v>
      </c>
      <c r="I1571" s="4">
        <f>D1571*E1571</f>
        <v>60</v>
      </c>
      <c r="J1571" s="4">
        <f>E1571*30</f>
        <v>30</v>
      </c>
      <c r="K1571" s="4" t="b">
        <f>IF(F1571=I1571,TRUE)</f>
        <v>1</v>
      </c>
      <c r="L1571" s="4"/>
    </row>
    <row r="1572" spans="1:12" ht="22.5" customHeight="1">
      <c r="A1572" s="18">
        <v>45712.757037037038</v>
      </c>
      <c r="B1572" s="19">
        <v>45711</v>
      </c>
      <c r="C1572" s="4" t="s">
        <v>509</v>
      </c>
      <c r="D1572" s="4">
        <v>45</v>
      </c>
      <c r="E1572" s="4">
        <v>8</v>
      </c>
      <c r="F1572" s="4">
        <v>360</v>
      </c>
      <c r="G1572" s="4" t="s">
        <v>105</v>
      </c>
      <c r="H1572" s="4" t="str">
        <f>TEXT(B1572, "MMMM YYYY")</f>
        <v>February 2025</v>
      </c>
      <c r="I1572" s="4">
        <f>D1572*E1572</f>
        <v>360</v>
      </c>
      <c r="J1572" s="4">
        <f>E1572*30</f>
        <v>240</v>
      </c>
      <c r="K1572" s="4" t="b">
        <f>IF(F1572=I1572,TRUE)</f>
        <v>1</v>
      </c>
      <c r="L1572" s="4"/>
    </row>
    <row r="1573" spans="1:12" ht="22.5" customHeight="1">
      <c r="A1573" s="18">
        <v>45712.376712962963</v>
      </c>
      <c r="B1573" s="19">
        <v>45711</v>
      </c>
      <c r="C1573" s="4" t="s">
        <v>68</v>
      </c>
      <c r="D1573" s="4">
        <v>60</v>
      </c>
      <c r="E1573" s="4">
        <v>2</v>
      </c>
      <c r="F1573" s="4">
        <v>120</v>
      </c>
      <c r="G1573" s="4" t="s">
        <v>105</v>
      </c>
      <c r="H1573" s="4" t="str">
        <f>TEXT(B1573, "MMMM YYYY")</f>
        <v>February 2025</v>
      </c>
      <c r="I1573" s="4">
        <f>D1573*E1573</f>
        <v>120</v>
      </c>
      <c r="J1573" s="4">
        <f>E1573*30</f>
        <v>60</v>
      </c>
      <c r="K1573" s="4" t="b">
        <f>IF(F1573=I1573,TRUE)</f>
        <v>1</v>
      </c>
      <c r="L1573" s="4"/>
    </row>
    <row r="1574" spans="1:12" ht="22.5" customHeight="1">
      <c r="A1574" s="18">
        <v>45712.376331018517</v>
      </c>
      <c r="B1574" s="19">
        <v>45711</v>
      </c>
      <c r="C1574" s="4" t="s">
        <v>513</v>
      </c>
      <c r="D1574" s="4">
        <v>60</v>
      </c>
      <c r="E1574" s="4">
        <v>7</v>
      </c>
      <c r="F1574" s="4">
        <v>420</v>
      </c>
      <c r="G1574" s="4" t="s">
        <v>105</v>
      </c>
      <c r="H1574" s="4" t="str">
        <f>TEXT(B1574, "MMMM YYYY")</f>
        <v>February 2025</v>
      </c>
      <c r="I1574" s="4">
        <f>D1574*E1574</f>
        <v>420</v>
      </c>
      <c r="J1574" s="4">
        <f>E1574*30</f>
        <v>210</v>
      </c>
      <c r="K1574" s="4" t="b">
        <f>IF(F1574=I1574,TRUE)</f>
        <v>1</v>
      </c>
      <c r="L1574" s="4"/>
    </row>
    <row r="1575" spans="1:12" ht="22.5" customHeight="1">
      <c r="A1575" s="18">
        <v>45712.375902777778</v>
      </c>
      <c r="B1575" s="19">
        <v>45711</v>
      </c>
      <c r="C1575" s="4" t="s">
        <v>54</v>
      </c>
      <c r="D1575" s="4">
        <v>60</v>
      </c>
      <c r="E1575" s="4">
        <v>1</v>
      </c>
      <c r="F1575" s="4">
        <v>60</v>
      </c>
      <c r="G1575" s="4" t="s">
        <v>105</v>
      </c>
      <c r="H1575" s="4" t="str">
        <f>TEXT(B1575, "MMMM YYYY")</f>
        <v>February 2025</v>
      </c>
      <c r="I1575" s="4">
        <f>D1575*E1575</f>
        <v>60</v>
      </c>
      <c r="J1575" s="4">
        <f>E1575*30</f>
        <v>30</v>
      </c>
      <c r="K1575" s="4" t="b">
        <f>IF(F1575=I1575,TRUE)</f>
        <v>1</v>
      </c>
      <c r="L1575" s="4"/>
    </row>
    <row r="1576" spans="1:12" ht="22.5" customHeight="1">
      <c r="A1576" s="18">
        <v>45712.375578703701</v>
      </c>
      <c r="B1576" s="19">
        <v>45711</v>
      </c>
      <c r="C1576" s="4" t="s">
        <v>523</v>
      </c>
      <c r="D1576" s="4">
        <v>65</v>
      </c>
      <c r="E1576" s="4">
        <v>2</v>
      </c>
      <c r="F1576" s="4">
        <v>130</v>
      </c>
      <c r="G1576" s="4" t="s">
        <v>105</v>
      </c>
      <c r="H1576" s="4" t="str">
        <f>TEXT(B1576, "MMMM YYYY")</f>
        <v>February 2025</v>
      </c>
      <c r="I1576" s="4">
        <f>D1576*E1576</f>
        <v>130</v>
      </c>
      <c r="J1576" s="4">
        <f>E1576*30</f>
        <v>60</v>
      </c>
      <c r="K1576" s="4" t="b">
        <f>IF(F1576=I1576,TRUE)</f>
        <v>1</v>
      </c>
      <c r="L1576" s="4"/>
    </row>
    <row r="1577" spans="1:12" ht="22.5" customHeight="1">
      <c r="A1577" s="18">
        <v>45712.375219907408</v>
      </c>
      <c r="B1577" s="19">
        <v>45711</v>
      </c>
      <c r="C1577" s="4" t="s">
        <v>788</v>
      </c>
      <c r="D1577" s="4">
        <v>55</v>
      </c>
      <c r="E1577" s="4">
        <v>3</v>
      </c>
      <c r="F1577" s="4">
        <v>165</v>
      </c>
      <c r="G1577" s="4" t="s">
        <v>105</v>
      </c>
      <c r="H1577" s="4" t="str">
        <f>TEXT(B1577, "MMMM YYYY")</f>
        <v>February 2025</v>
      </c>
      <c r="I1577" s="4">
        <f>D1577*E1577</f>
        <v>165</v>
      </c>
      <c r="J1577" s="4">
        <f>E1577*30</f>
        <v>90</v>
      </c>
      <c r="K1577" s="4" t="b">
        <f>IF(F1577=I1577,TRUE)</f>
        <v>1</v>
      </c>
      <c r="L1577" s="4"/>
    </row>
    <row r="1578" spans="1:12" ht="22.5" customHeight="1">
      <c r="A1578" s="18">
        <v>45712.374467592592</v>
      </c>
      <c r="B1578" s="19">
        <v>45711</v>
      </c>
      <c r="C1578" s="4" t="s">
        <v>521</v>
      </c>
      <c r="D1578" s="4">
        <v>53</v>
      </c>
      <c r="E1578" s="4">
        <v>6</v>
      </c>
      <c r="F1578" s="4">
        <v>318</v>
      </c>
      <c r="G1578" s="4" t="s">
        <v>105</v>
      </c>
      <c r="H1578" s="4" t="str">
        <f>TEXT(B1578, "MMMM YYYY")</f>
        <v>February 2025</v>
      </c>
      <c r="I1578" s="4">
        <f>D1578*E1578</f>
        <v>318</v>
      </c>
      <c r="J1578" s="4">
        <f>E1578*30</f>
        <v>180</v>
      </c>
      <c r="K1578" s="4" t="b">
        <f>IF(F1578=I1578,TRUE)</f>
        <v>1</v>
      </c>
      <c r="L1578" s="4"/>
    </row>
    <row r="1579" spans="1:12" ht="22.5" customHeight="1">
      <c r="A1579" s="18">
        <v>45712.373981481483</v>
      </c>
      <c r="B1579" s="19">
        <v>45711</v>
      </c>
      <c r="C1579" s="4" t="s">
        <v>649</v>
      </c>
      <c r="D1579" s="4">
        <v>50</v>
      </c>
      <c r="E1579" s="4">
        <v>8</v>
      </c>
      <c r="F1579" s="4">
        <v>400</v>
      </c>
      <c r="G1579" s="4" t="s">
        <v>105</v>
      </c>
      <c r="H1579" s="4" t="str">
        <f>TEXT(B1579, "MMMM YYYY")</f>
        <v>February 2025</v>
      </c>
      <c r="I1579" s="4">
        <f>D1579*E1579</f>
        <v>400</v>
      </c>
      <c r="J1579" s="4">
        <f>E1579*30</f>
        <v>240</v>
      </c>
      <c r="K1579" s="4" t="b">
        <f>IF(F1579=I1579,TRUE)</f>
        <v>1</v>
      </c>
      <c r="L1579" s="4"/>
    </row>
    <row r="1580" spans="1:12" ht="22.5" customHeight="1">
      <c r="A1580" s="18">
        <v>45710.657673611109</v>
      </c>
      <c r="B1580" s="19">
        <v>45709</v>
      </c>
      <c r="C1580" s="4" t="s">
        <v>789</v>
      </c>
      <c r="D1580" s="4">
        <v>50</v>
      </c>
      <c r="E1580" s="4">
        <v>1</v>
      </c>
      <c r="F1580" s="4">
        <v>50</v>
      </c>
      <c r="G1580" s="4" t="s">
        <v>105</v>
      </c>
      <c r="H1580" s="4" t="str">
        <f>TEXT(B1580, "MMMM YYYY")</f>
        <v>February 2025</v>
      </c>
      <c r="I1580" s="4">
        <f>D1580*E1580</f>
        <v>50</v>
      </c>
      <c r="J1580" s="4">
        <f>E1580*30</f>
        <v>30</v>
      </c>
      <c r="K1580" s="4" t="b">
        <f>IF(F1580=I1580,TRUE)</f>
        <v>1</v>
      </c>
      <c r="L1580" s="4"/>
    </row>
    <row r="1581" spans="1:12" ht="22.5" customHeight="1">
      <c r="A1581" s="18">
        <v>45710.657152777778</v>
      </c>
      <c r="B1581" s="19">
        <v>45709</v>
      </c>
      <c r="C1581" s="4" t="s">
        <v>790</v>
      </c>
      <c r="D1581" s="4">
        <v>60</v>
      </c>
      <c r="E1581" s="4">
        <v>1</v>
      </c>
      <c r="F1581" s="4">
        <v>60</v>
      </c>
      <c r="G1581" s="4" t="s">
        <v>105</v>
      </c>
      <c r="H1581" s="4" t="str">
        <f>TEXT(B1581, "MMMM YYYY")</f>
        <v>February 2025</v>
      </c>
      <c r="I1581" s="4">
        <f>D1581*E1581</f>
        <v>60</v>
      </c>
      <c r="J1581" s="4">
        <f>E1581*30</f>
        <v>30</v>
      </c>
      <c r="K1581" s="4" t="b">
        <f>IF(F1581=I1581,TRUE)</f>
        <v>1</v>
      </c>
      <c r="L1581" s="4"/>
    </row>
    <row r="1582" spans="1:12" ht="22.5" customHeight="1">
      <c r="A1582" s="18">
        <v>45708.397951388892</v>
      </c>
      <c r="B1582" s="19">
        <v>45708</v>
      </c>
      <c r="C1582" s="4" t="s">
        <v>662</v>
      </c>
      <c r="D1582" s="4">
        <v>57</v>
      </c>
      <c r="E1582" s="4">
        <v>5</v>
      </c>
      <c r="F1582" s="4">
        <v>285</v>
      </c>
      <c r="G1582" s="4" t="s">
        <v>105</v>
      </c>
      <c r="H1582" s="4" t="str">
        <f>TEXT(B1582, "MMMM YYYY")</f>
        <v>February 2025</v>
      </c>
      <c r="I1582" s="4">
        <f>D1582*E1582</f>
        <v>285</v>
      </c>
      <c r="J1582" s="4">
        <f>E1582*30</f>
        <v>150</v>
      </c>
      <c r="K1582" s="4" t="b">
        <f>IF(F1582=I1582,TRUE)</f>
        <v>1</v>
      </c>
      <c r="L1582" s="4"/>
    </row>
    <row r="1583" spans="1:12" ht="22.5" customHeight="1">
      <c r="A1583" s="18">
        <v>45708.397349537037</v>
      </c>
      <c r="B1583" s="19">
        <v>45708</v>
      </c>
      <c r="C1583" s="4" t="s">
        <v>662</v>
      </c>
      <c r="D1583" s="4">
        <v>53</v>
      </c>
      <c r="E1583" s="4">
        <v>2</v>
      </c>
      <c r="F1583" s="4">
        <v>106</v>
      </c>
      <c r="G1583" s="4" t="s">
        <v>105</v>
      </c>
      <c r="H1583" s="4" t="str">
        <f>TEXT(B1583, "MMMM YYYY")</f>
        <v>February 2025</v>
      </c>
      <c r="I1583" s="4">
        <f>D1583*E1583</f>
        <v>106</v>
      </c>
      <c r="J1583" s="4">
        <f>E1583*30</f>
        <v>60</v>
      </c>
      <c r="K1583" s="4" t="b">
        <f>IF(F1583=I1583,TRUE)</f>
        <v>1</v>
      </c>
      <c r="L1583" s="4"/>
    </row>
    <row r="1584" spans="1:12" ht="22.5" customHeight="1">
      <c r="A1584" s="18">
        <v>45707.789837962962</v>
      </c>
      <c r="B1584" s="19">
        <v>45707</v>
      </c>
      <c r="C1584" s="4" t="s">
        <v>109</v>
      </c>
      <c r="D1584" s="4">
        <v>60</v>
      </c>
      <c r="E1584" s="4">
        <v>2</v>
      </c>
      <c r="F1584" s="4">
        <v>120</v>
      </c>
      <c r="G1584" s="4" t="s">
        <v>105</v>
      </c>
      <c r="H1584" s="4" t="str">
        <f>TEXT(B1584, "MMMM YYYY")</f>
        <v>February 2025</v>
      </c>
      <c r="I1584" s="4">
        <f>D1584*E1584</f>
        <v>120</v>
      </c>
      <c r="J1584" s="4">
        <f>E1584*30</f>
        <v>60</v>
      </c>
      <c r="K1584" s="4" t="b">
        <f>IF(F1584=I1584,TRUE)</f>
        <v>1</v>
      </c>
      <c r="L1584" s="4"/>
    </row>
    <row r="1585" spans="1:12" ht="22.5" customHeight="1">
      <c r="A1585" s="18">
        <v>45707.784583333334</v>
      </c>
      <c r="B1585" s="19">
        <v>45707</v>
      </c>
      <c r="C1585" s="4" t="s">
        <v>744</v>
      </c>
      <c r="D1585" s="4">
        <v>53</v>
      </c>
      <c r="E1585" s="4">
        <v>6</v>
      </c>
      <c r="F1585" s="4">
        <v>318</v>
      </c>
      <c r="G1585" s="4" t="s">
        <v>105</v>
      </c>
      <c r="H1585" s="4" t="str">
        <f>TEXT(B1585, "MMMM YYYY")</f>
        <v>February 2025</v>
      </c>
      <c r="I1585" s="4">
        <f>D1585*E1585</f>
        <v>318</v>
      </c>
      <c r="J1585" s="4">
        <f>E1585*30</f>
        <v>180</v>
      </c>
      <c r="K1585" s="4" t="b">
        <f>IF(F1585=I1585,TRUE)</f>
        <v>1</v>
      </c>
      <c r="L1585" s="4"/>
    </row>
    <row r="1586" spans="1:12" ht="22.5" customHeight="1">
      <c r="A1586" s="18">
        <v>45707.7815162037</v>
      </c>
      <c r="B1586" s="19">
        <v>45707</v>
      </c>
      <c r="C1586" s="4" t="s">
        <v>744</v>
      </c>
      <c r="D1586" s="4">
        <v>50</v>
      </c>
      <c r="E1586" s="4">
        <v>3</v>
      </c>
      <c r="F1586" s="4">
        <v>150</v>
      </c>
      <c r="G1586" s="4" t="s">
        <v>105</v>
      </c>
      <c r="H1586" s="4" t="str">
        <f>TEXT(B1586, "MMMM YYYY")</f>
        <v>February 2025</v>
      </c>
      <c r="I1586" s="4">
        <f>D1586*E1586</f>
        <v>150</v>
      </c>
      <c r="J1586" s="4">
        <f>E1586*30</f>
        <v>90</v>
      </c>
      <c r="K1586" s="4" t="b">
        <f>IF(F1586=I1586,TRUE)</f>
        <v>1</v>
      </c>
      <c r="L1586" s="4"/>
    </row>
    <row r="1587" spans="1:12" ht="22.5" customHeight="1">
      <c r="A1587" s="18">
        <v>45707.781192129631</v>
      </c>
      <c r="B1587" s="19">
        <v>45707</v>
      </c>
      <c r="C1587" s="4" t="s">
        <v>577</v>
      </c>
      <c r="D1587" s="4">
        <v>50</v>
      </c>
      <c r="E1587" s="4">
        <v>5</v>
      </c>
      <c r="F1587" s="4">
        <v>250</v>
      </c>
      <c r="G1587" s="4" t="s">
        <v>105</v>
      </c>
      <c r="H1587" s="4" t="str">
        <f>TEXT(B1587, "MMMM YYYY")</f>
        <v>February 2025</v>
      </c>
      <c r="I1587" s="4">
        <f>D1587*E1587</f>
        <v>250</v>
      </c>
      <c r="J1587" s="4">
        <f>E1587*30</f>
        <v>150</v>
      </c>
      <c r="K1587" s="4" t="b">
        <f>IF(F1587=I1587,TRUE)</f>
        <v>1</v>
      </c>
      <c r="L1587" s="4">
        <v>4358</v>
      </c>
    </row>
    <row r="1588" spans="1:12" ht="22.5" customHeight="1">
      <c r="A1588" s="18">
        <v>45707.779143518521</v>
      </c>
      <c r="B1588" s="19">
        <v>45706</v>
      </c>
      <c r="C1588" s="4" t="s">
        <v>510</v>
      </c>
      <c r="D1588" s="4">
        <v>53</v>
      </c>
      <c r="E1588" s="4">
        <v>5</v>
      </c>
      <c r="F1588" s="4">
        <v>265</v>
      </c>
      <c r="G1588" s="4" t="s">
        <v>105</v>
      </c>
      <c r="H1588" s="4" t="str">
        <f>TEXT(B1588, "MMMM YYYY")</f>
        <v>February 2025</v>
      </c>
      <c r="I1588" s="4">
        <f>D1588*E1588</f>
        <v>265</v>
      </c>
      <c r="J1588" s="4">
        <f>E1588*30</f>
        <v>150</v>
      </c>
      <c r="K1588" s="4" t="b">
        <f>IF(F1588=I1588,TRUE)</f>
        <v>1</v>
      </c>
      <c r="L1588" s="4"/>
    </row>
    <row r="1589" spans="1:12" ht="22.5" customHeight="1">
      <c r="A1589" s="18">
        <v>45707.778761574074</v>
      </c>
      <c r="B1589" s="19">
        <v>45706</v>
      </c>
      <c r="C1589" s="4" t="s">
        <v>510</v>
      </c>
      <c r="D1589" s="4">
        <v>50</v>
      </c>
      <c r="E1589" s="4">
        <v>9</v>
      </c>
      <c r="F1589" s="4">
        <v>450</v>
      </c>
      <c r="G1589" s="4" t="s">
        <v>105</v>
      </c>
      <c r="H1589" s="4" t="str">
        <f>TEXT(B1589, "MMMM YYYY")</f>
        <v>February 2025</v>
      </c>
      <c r="I1589" s="4">
        <f>D1589*E1589</f>
        <v>450</v>
      </c>
      <c r="J1589" s="4">
        <f>E1589*30</f>
        <v>270</v>
      </c>
      <c r="K1589" s="4" t="b">
        <f>IF(F1589=I1589,TRUE)</f>
        <v>1</v>
      </c>
      <c r="L1589" s="4"/>
    </row>
    <row r="1590" spans="1:12" ht="22.5" customHeight="1">
      <c r="A1590" s="18">
        <v>45707.777974537035</v>
      </c>
      <c r="B1590" s="19">
        <v>45706</v>
      </c>
      <c r="C1590" s="4" t="s">
        <v>699</v>
      </c>
      <c r="D1590" s="4">
        <v>53</v>
      </c>
      <c r="E1590" s="4">
        <v>4</v>
      </c>
      <c r="F1590" s="4">
        <v>212</v>
      </c>
      <c r="G1590" s="4" t="s">
        <v>105</v>
      </c>
      <c r="H1590" s="4" t="str">
        <f>TEXT(B1590, "MMMM YYYY")</f>
        <v>February 2025</v>
      </c>
      <c r="I1590" s="4">
        <f>D1590*E1590</f>
        <v>212</v>
      </c>
      <c r="J1590" s="4">
        <f>E1590*30</f>
        <v>120</v>
      </c>
      <c r="K1590" s="4" t="b">
        <f>IF(F1590=I1590,TRUE)</f>
        <v>1</v>
      </c>
      <c r="L1590" s="4"/>
    </row>
    <row r="1591" spans="1:12" ht="22.5" customHeight="1">
      <c r="A1591" s="18">
        <v>45707.777407407404</v>
      </c>
      <c r="B1591" s="19">
        <v>45706</v>
      </c>
      <c r="C1591" s="4" t="s">
        <v>120</v>
      </c>
      <c r="D1591" s="4">
        <v>60</v>
      </c>
      <c r="E1591" s="4">
        <v>1</v>
      </c>
      <c r="F1591" s="4">
        <v>60</v>
      </c>
      <c r="G1591" s="4" t="s">
        <v>105</v>
      </c>
      <c r="H1591" s="4" t="str">
        <f>TEXT(B1591, "MMMM YYYY")</f>
        <v>February 2025</v>
      </c>
      <c r="I1591" s="4">
        <f>D1591*E1591</f>
        <v>60</v>
      </c>
      <c r="J1591" s="4">
        <f>E1591*30</f>
        <v>30</v>
      </c>
      <c r="K1591" s="4" t="b">
        <f>IF(F1591=I1591,TRUE)</f>
        <v>1</v>
      </c>
      <c r="L1591" s="4"/>
    </row>
    <row r="1592" spans="1:12" ht="22.5" customHeight="1">
      <c r="A1592" s="18">
        <v>45707.776979166665</v>
      </c>
      <c r="B1592" s="19">
        <v>45706</v>
      </c>
      <c r="C1592" s="4" t="s">
        <v>546</v>
      </c>
      <c r="D1592" s="4">
        <v>65</v>
      </c>
      <c r="E1592" s="4">
        <v>1</v>
      </c>
      <c r="F1592" s="4">
        <v>65</v>
      </c>
      <c r="G1592" s="4" t="s">
        <v>105</v>
      </c>
      <c r="H1592" s="4" t="str">
        <f>TEXT(B1592, "MMMM YYYY")</f>
        <v>February 2025</v>
      </c>
      <c r="I1592" s="4">
        <f>D1592*E1592</f>
        <v>65</v>
      </c>
      <c r="J1592" s="4">
        <f>E1592*30</f>
        <v>30</v>
      </c>
      <c r="K1592" s="4" t="b">
        <f>IF(F1592=I1592,TRUE)</f>
        <v>1</v>
      </c>
      <c r="L1592" s="4"/>
    </row>
    <row r="1593" spans="1:12" ht="22.5" customHeight="1">
      <c r="A1593" s="18">
        <v>45707.776400462964</v>
      </c>
      <c r="B1593" s="19">
        <v>45706</v>
      </c>
      <c r="C1593" s="4" t="s">
        <v>791</v>
      </c>
      <c r="D1593" s="4">
        <v>50</v>
      </c>
      <c r="E1593" s="4">
        <v>1</v>
      </c>
      <c r="F1593" s="4">
        <v>50</v>
      </c>
      <c r="G1593" s="4" t="s">
        <v>105</v>
      </c>
      <c r="H1593" s="4" t="str">
        <f>TEXT(B1593, "MMMM YYYY")</f>
        <v>February 2025</v>
      </c>
      <c r="I1593" s="4">
        <f>D1593*E1593</f>
        <v>50</v>
      </c>
      <c r="J1593" s="4">
        <f>E1593*30</f>
        <v>30</v>
      </c>
      <c r="K1593" s="4" t="b">
        <f>IF(F1593=I1593,TRUE)</f>
        <v>1</v>
      </c>
      <c r="L1593" s="4"/>
    </row>
    <row r="1594" spans="1:12" ht="22.5" customHeight="1">
      <c r="A1594" s="18">
        <v>45707.776018518518</v>
      </c>
      <c r="B1594" s="19">
        <v>45706</v>
      </c>
      <c r="C1594" s="4" t="s">
        <v>598</v>
      </c>
      <c r="D1594" s="4">
        <v>60</v>
      </c>
      <c r="E1594" s="4">
        <v>2</v>
      </c>
      <c r="F1594" s="4">
        <v>120</v>
      </c>
      <c r="G1594" s="4" t="s">
        <v>105</v>
      </c>
      <c r="H1594" s="4" t="str">
        <f>TEXT(B1594, "MMMM YYYY")</f>
        <v>February 2025</v>
      </c>
      <c r="I1594" s="4">
        <f>D1594*E1594</f>
        <v>120</v>
      </c>
      <c r="J1594" s="4">
        <f>E1594*30</f>
        <v>60</v>
      </c>
      <c r="K1594" s="4" t="b">
        <f>IF(F1594=I1594,TRUE)</f>
        <v>1</v>
      </c>
      <c r="L1594" s="4"/>
    </row>
    <row r="1595" spans="1:12" ht="22.5" customHeight="1">
      <c r="A1595" s="18">
        <v>45705.608194444445</v>
      </c>
      <c r="B1595" s="19">
        <v>45705</v>
      </c>
      <c r="C1595" s="4" t="s">
        <v>509</v>
      </c>
      <c r="D1595" s="4">
        <v>45</v>
      </c>
      <c r="E1595" s="4">
        <v>2</v>
      </c>
      <c r="F1595" s="4">
        <v>90</v>
      </c>
      <c r="G1595" s="4" t="s">
        <v>105</v>
      </c>
      <c r="H1595" s="4" t="str">
        <f>TEXT(B1595, "MMMM YYYY")</f>
        <v>February 2025</v>
      </c>
      <c r="I1595" s="4">
        <f>D1595*E1595</f>
        <v>90</v>
      </c>
      <c r="J1595" s="4">
        <f>E1595*30</f>
        <v>60</v>
      </c>
      <c r="K1595" s="4" t="b">
        <f>IF(F1595=I1595,TRUE)</f>
        <v>1</v>
      </c>
      <c r="L1595" s="4"/>
    </row>
    <row r="1596" spans="1:12" ht="22.5" customHeight="1">
      <c r="A1596" s="18">
        <v>45705.608773148146</v>
      </c>
      <c r="B1596" s="19">
        <v>45705</v>
      </c>
      <c r="C1596" s="4" t="s">
        <v>645</v>
      </c>
      <c r="D1596" s="4">
        <v>60</v>
      </c>
      <c r="E1596" s="4">
        <v>1</v>
      </c>
      <c r="F1596" s="4">
        <v>60</v>
      </c>
      <c r="G1596" s="4" t="s">
        <v>105</v>
      </c>
      <c r="H1596" s="4" t="str">
        <f>TEXT(B1596, "MMMM YYYY")</f>
        <v>February 2025</v>
      </c>
      <c r="I1596" s="4">
        <f>D1596*E1596</f>
        <v>60</v>
      </c>
      <c r="J1596" s="4">
        <f>E1596*30</f>
        <v>30</v>
      </c>
      <c r="K1596" s="4" t="b">
        <f>IF(F1596=I1596,TRUE)</f>
        <v>1</v>
      </c>
      <c r="L1596" s="4"/>
    </row>
    <row r="1597" spans="1:12" ht="22.5" customHeight="1">
      <c r="A1597" s="18">
        <v>45705.608449074076</v>
      </c>
      <c r="B1597" s="19">
        <v>45705</v>
      </c>
      <c r="C1597" s="4" t="s">
        <v>701</v>
      </c>
      <c r="D1597" s="4">
        <v>60</v>
      </c>
      <c r="E1597" s="4">
        <v>1</v>
      </c>
      <c r="F1597" s="4">
        <v>60</v>
      </c>
      <c r="G1597" s="4" t="s">
        <v>105</v>
      </c>
      <c r="H1597" s="4" t="str">
        <f>TEXT(B1597, "MMMM YYYY")</f>
        <v>February 2025</v>
      </c>
      <c r="I1597" s="4">
        <f>D1597*E1597</f>
        <v>60</v>
      </c>
      <c r="J1597" s="4">
        <f>E1597*30</f>
        <v>30</v>
      </c>
      <c r="K1597" s="4" t="b">
        <f>IF(F1597=I1597,TRUE)</f>
        <v>1</v>
      </c>
      <c r="L1597" s="4"/>
    </row>
    <row r="1598" spans="1:12" ht="22.5" customHeight="1">
      <c r="A1598" s="18">
        <v>45704.520208333335</v>
      </c>
      <c r="B1598" s="19">
        <v>45704</v>
      </c>
      <c r="C1598" s="4" t="s">
        <v>509</v>
      </c>
      <c r="D1598" s="4">
        <v>45</v>
      </c>
      <c r="E1598" s="4">
        <v>5</v>
      </c>
      <c r="F1598" s="4">
        <v>225</v>
      </c>
      <c r="G1598" s="4" t="s">
        <v>105</v>
      </c>
      <c r="H1598" s="4" t="str">
        <f>TEXT(B1598, "MMMM YYYY")</f>
        <v>February 2025</v>
      </c>
      <c r="I1598" s="4">
        <f>D1598*E1598</f>
        <v>225</v>
      </c>
      <c r="J1598" s="4">
        <f>E1598*30</f>
        <v>150</v>
      </c>
      <c r="K1598" s="4" t="b">
        <f>IF(F1598=I1598,TRUE)</f>
        <v>1</v>
      </c>
      <c r="L1598" s="4"/>
    </row>
    <row r="1599" spans="1:12" ht="22.5" customHeight="1">
      <c r="A1599" s="18">
        <v>45704.522569444445</v>
      </c>
      <c r="B1599" s="19">
        <v>45704</v>
      </c>
      <c r="C1599" s="4" t="s">
        <v>521</v>
      </c>
      <c r="D1599" s="4">
        <v>57</v>
      </c>
      <c r="E1599" s="4">
        <v>1</v>
      </c>
      <c r="F1599" s="4">
        <v>57</v>
      </c>
      <c r="G1599" s="4" t="s">
        <v>105</v>
      </c>
      <c r="H1599" s="4" t="str">
        <f>TEXT(B1599, "MMMM YYYY")</f>
        <v>February 2025</v>
      </c>
      <c r="I1599" s="4">
        <f>D1599*E1599</f>
        <v>57</v>
      </c>
      <c r="J1599" s="4">
        <f>E1599*30</f>
        <v>30</v>
      </c>
      <c r="K1599" s="4" t="b">
        <f>IF(F1599=I1599,TRUE)</f>
        <v>1</v>
      </c>
      <c r="L1599" s="4"/>
    </row>
    <row r="1600" spans="1:12" ht="22.5" customHeight="1">
      <c r="A1600" s="18">
        <v>45704.522245370368</v>
      </c>
      <c r="B1600" s="19">
        <v>45704</v>
      </c>
      <c r="C1600" s="4" t="s">
        <v>521</v>
      </c>
      <c r="D1600" s="4">
        <v>53</v>
      </c>
      <c r="E1600" s="4">
        <v>4</v>
      </c>
      <c r="F1600" s="4">
        <v>212</v>
      </c>
      <c r="G1600" s="4" t="s">
        <v>105</v>
      </c>
      <c r="H1600" s="4" t="str">
        <f>TEXT(B1600, "MMMM YYYY")</f>
        <v>February 2025</v>
      </c>
      <c r="I1600" s="4">
        <f>D1600*E1600</f>
        <v>212</v>
      </c>
      <c r="J1600" s="4">
        <f>E1600*30</f>
        <v>120</v>
      </c>
      <c r="K1600" s="4" t="b">
        <f>IF(F1600=I1600,TRUE)</f>
        <v>1</v>
      </c>
      <c r="L1600" s="4"/>
    </row>
    <row r="1601" spans="1:12" ht="22.5" customHeight="1">
      <c r="A1601" s="18">
        <v>45704.521805555552</v>
      </c>
      <c r="B1601" s="19">
        <v>45704</v>
      </c>
      <c r="C1601" s="4" t="s">
        <v>649</v>
      </c>
      <c r="D1601" s="4">
        <v>50</v>
      </c>
      <c r="E1601" s="4">
        <v>4</v>
      </c>
      <c r="F1601" s="4">
        <v>200</v>
      </c>
      <c r="G1601" s="4" t="s">
        <v>105</v>
      </c>
      <c r="H1601" s="4" t="str">
        <f>TEXT(B1601, "MMMM YYYY")</f>
        <v>February 2025</v>
      </c>
      <c r="I1601" s="4">
        <f>D1601*E1601</f>
        <v>200</v>
      </c>
      <c r="J1601" s="4">
        <f>E1601*30</f>
        <v>120</v>
      </c>
      <c r="K1601" s="4" t="b">
        <f>IF(F1601=I1601,TRUE)</f>
        <v>1</v>
      </c>
      <c r="L1601" s="4"/>
    </row>
    <row r="1602" spans="1:12" ht="22.5" customHeight="1">
      <c r="A1602" s="18">
        <v>45704.521215277775</v>
      </c>
      <c r="B1602" s="19">
        <v>45704</v>
      </c>
      <c r="C1602" s="4" t="s">
        <v>770</v>
      </c>
      <c r="D1602" s="4">
        <v>60</v>
      </c>
      <c r="E1602" s="4">
        <v>1</v>
      </c>
      <c r="F1602" s="4">
        <v>60</v>
      </c>
      <c r="G1602" s="4" t="s">
        <v>105</v>
      </c>
      <c r="H1602" s="4" t="str">
        <f>TEXT(B1602, "MMMM YYYY")</f>
        <v>February 2025</v>
      </c>
      <c r="I1602" s="4">
        <f>D1602*E1602</f>
        <v>60</v>
      </c>
      <c r="J1602" s="4">
        <f>E1602*30</f>
        <v>30</v>
      </c>
      <c r="K1602" s="4" t="b">
        <f>IF(F1602=I1602,TRUE)</f>
        <v>1</v>
      </c>
      <c r="L1602" s="4"/>
    </row>
    <row r="1603" spans="1:12" ht="22.5" customHeight="1">
      <c r="A1603" s="18">
        <v>45704.520925925928</v>
      </c>
      <c r="B1603" s="19">
        <v>45704</v>
      </c>
      <c r="C1603" s="4" t="s">
        <v>792</v>
      </c>
      <c r="D1603" s="4">
        <v>60</v>
      </c>
      <c r="E1603" s="4">
        <v>2</v>
      </c>
      <c r="F1603" s="4">
        <v>120</v>
      </c>
      <c r="G1603" s="4" t="s">
        <v>105</v>
      </c>
      <c r="H1603" s="4" t="str">
        <f>TEXT(B1603, "MMMM YYYY")</f>
        <v>February 2025</v>
      </c>
      <c r="I1603" s="4">
        <f>D1603*E1603</f>
        <v>120</v>
      </c>
      <c r="J1603" s="4">
        <f>E1603*30</f>
        <v>60</v>
      </c>
      <c r="K1603" s="4" t="b">
        <f>IF(F1603=I1603,TRUE)</f>
        <v>1</v>
      </c>
      <c r="L1603" s="4"/>
    </row>
    <row r="1604" spans="1:12" ht="22.5" customHeight="1">
      <c r="A1604" s="18">
        <v>45704.519479166665</v>
      </c>
      <c r="B1604" s="19">
        <v>45704</v>
      </c>
      <c r="C1604" s="4" t="s">
        <v>514</v>
      </c>
      <c r="D1604" s="4">
        <v>60</v>
      </c>
      <c r="E1604" s="4">
        <v>1</v>
      </c>
      <c r="F1604" s="4">
        <v>60</v>
      </c>
      <c r="G1604" s="4" t="s">
        <v>105</v>
      </c>
      <c r="H1604" s="4" t="str">
        <f>TEXT(B1604, "MMMM YYYY")</f>
        <v>February 2025</v>
      </c>
      <c r="I1604" s="4">
        <f>D1604*E1604</f>
        <v>60</v>
      </c>
      <c r="J1604" s="4">
        <f>E1604*30</f>
        <v>30</v>
      </c>
      <c r="K1604" s="4" t="b">
        <f>IF(F1604=I1604,TRUE)</f>
        <v>1</v>
      </c>
      <c r="L1604" s="4"/>
    </row>
    <row r="1605" spans="1:12" ht="22.5" customHeight="1">
      <c r="A1605" s="18">
        <v>45704.519224537034</v>
      </c>
      <c r="B1605" s="19">
        <v>45704</v>
      </c>
      <c r="C1605" s="4" t="s">
        <v>502</v>
      </c>
      <c r="D1605" s="4">
        <v>65</v>
      </c>
      <c r="E1605" s="4">
        <v>2</v>
      </c>
      <c r="F1605" s="4">
        <v>130</v>
      </c>
      <c r="G1605" s="4" t="s">
        <v>105</v>
      </c>
      <c r="H1605" s="4" t="str">
        <f>TEXT(B1605, "MMMM YYYY")</f>
        <v>February 2025</v>
      </c>
      <c r="I1605" s="4">
        <f>D1605*E1605</f>
        <v>130</v>
      </c>
      <c r="J1605" s="4">
        <f>E1605*30</f>
        <v>60</v>
      </c>
      <c r="K1605" s="4" t="b">
        <f>IF(F1605=I1605,TRUE)</f>
        <v>1</v>
      </c>
      <c r="L1605" s="4"/>
    </row>
    <row r="1606" spans="1:12" ht="22.5" customHeight="1">
      <c r="A1606" s="18">
        <v>45703.89335648148</v>
      </c>
      <c r="B1606" s="19">
        <v>45703</v>
      </c>
      <c r="C1606" s="4" t="s">
        <v>662</v>
      </c>
      <c r="D1606" s="4">
        <v>53</v>
      </c>
      <c r="E1606" s="4">
        <v>4</v>
      </c>
      <c r="F1606" s="4">
        <v>212</v>
      </c>
      <c r="G1606" s="4" t="s">
        <v>105</v>
      </c>
      <c r="H1606" s="4" t="str">
        <f>TEXT(B1606, "MMMM YYYY")</f>
        <v>February 2025</v>
      </c>
      <c r="I1606" s="4">
        <f>D1606*E1606</f>
        <v>212</v>
      </c>
      <c r="J1606" s="4">
        <f>E1606*30</f>
        <v>120</v>
      </c>
      <c r="K1606" s="4" t="b">
        <f>IF(F1606=I1606,TRUE)</f>
        <v>1</v>
      </c>
      <c r="L1606" s="4"/>
    </row>
    <row r="1607" spans="1:12" ht="22.5" customHeight="1">
      <c r="A1607" s="18">
        <v>45703.892129629632</v>
      </c>
      <c r="B1607" s="19">
        <v>45703</v>
      </c>
      <c r="C1607" s="4" t="s">
        <v>662</v>
      </c>
      <c r="D1607" s="4">
        <v>50</v>
      </c>
      <c r="E1607" s="4">
        <v>4</v>
      </c>
      <c r="F1607" s="4">
        <v>200</v>
      </c>
      <c r="G1607" s="4" t="s">
        <v>105</v>
      </c>
      <c r="H1607" s="4" t="str">
        <f>TEXT(B1607, "MMMM YYYY")</f>
        <v>February 2025</v>
      </c>
      <c r="I1607" s="4">
        <f>D1607*E1607</f>
        <v>200</v>
      </c>
      <c r="J1607" s="4">
        <f>E1607*30</f>
        <v>120</v>
      </c>
      <c r="K1607" s="4" t="b">
        <f>IF(F1607=I1607,TRUE)</f>
        <v>1</v>
      </c>
      <c r="L1607" s="4"/>
    </row>
    <row r="1608" spans="1:12" ht="22.5" customHeight="1">
      <c r="A1608" s="18">
        <v>45702.466111111113</v>
      </c>
      <c r="B1608" s="19">
        <v>45702</v>
      </c>
      <c r="C1608" s="4" t="s">
        <v>616</v>
      </c>
      <c r="D1608" s="4">
        <v>50</v>
      </c>
      <c r="E1608" s="4">
        <v>1</v>
      </c>
      <c r="F1608" s="4">
        <v>50</v>
      </c>
      <c r="G1608" s="4" t="s">
        <v>105</v>
      </c>
      <c r="H1608" s="4" t="str">
        <f>TEXT(B1608, "MMMM YYYY")</f>
        <v>February 2025</v>
      </c>
      <c r="I1608" s="4">
        <f>D1608*E1608</f>
        <v>50</v>
      </c>
      <c r="J1608" s="4">
        <f>E1608*30</f>
        <v>30</v>
      </c>
      <c r="K1608" s="4" t="b">
        <f>IF(F1608=I1608,TRUE)</f>
        <v>1</v>
      </c>
      <c r="L1608" s="4"/>
    </row>
    <row r="1609" spans="1:12" ht="22.5" customHeight="1">
      <c r="A1609" s="18">
        <v>45702.464490740742</v>
      </c>
      <c r="B1609" s="19">
        <v>45702</v>
      </c>
      <c r="C1609" s="4" t="s">
        <v>510</v>
      </c>
      <c r="D1609" s="4">
        <v>53</v>
      </c>
      <c r="E1609" s="4">
        <v>3</v>
      </c>
      <c r="F1609" s="4">
        <v>159</v>
      </c>
      <c r="G1609" s="4" t="s">
        <v>105</v>
      </c>
      <c r="H1609" s="4" t="str">
        <f>TEXT(B1609, "MMMM YYYY")</f>
        <v>February 2025</v>
      </c>
      <c r="I1609" s="4">
        <f>D1609*E1609</f>
        <v>159</v>
      </c>
      <c r="J1609" s="4">
        <f>E1609*30</f>
        <v>90</v>
      </c>
      <c r="K1609" s="4" t="b">
        <f>IF(F1609=I1609,TRUE)</f>
        <v>1</v>
      </c>
      <c r="L1609" s="4"/>
    </row>
    <row r="1610" spans="1:12" ht="22.5" customHeight="1">
      <c r="A1610" s="18">
        <v>45702.464155092595</v>
      </c>
      <c r="B1610" s="19">
        <v>45702</v>
      </c>
      <c r="C1610" s="4" t="s">
        <v>510</v>
      </c>
      <c r="D1610" s="4">
        <v>50</v>
      </c>
      <c r="E1610" s="4">
        <v>4</v>
      </c>
      <c r="F1610" s="4">
        <v>200</v>
      </c>
      <c r="G1610" s="4" t="s">
        <v>105</v>
      </c>
      <c r="H1610" s="4" t="str">
        <f>TEXT(B1610, "MMMM YYYY")</f>
        <v>February 2025</v>
      </c>
      <c r="I1610" s="4">
        <f>D1610*E1610</f>
        <v>200</v>
      </c>
      <c r="J1610" s="4">
        <f>E1610*30</f>
        <v>120</v>
      </c>
      <c r="K1610" s="4" t="b">
        <f>IF(F1610=I1610,TRUE)</f>
        <v>1</v>
      </c>
      <c r="L1610" s="4"/>
    </row>
    <row r="1611" spans="1:12" ht="22.5" customHeight="1">
      <c r="A1611" s="18">
        <v>45702.463750000003</v>
      </c>
      <c r="B1611" s="19">
        <v>45702</v>
      </c>
      <c r="C1611" s="4" t="s">
        <v>788</v>
      </c>
      <c r="D1611" s="4">
        <v>55</v>
      </c>
      <c r="E1611" s="4">
        <v>2</v>
      </c>
      <c r="F1611" s="4">
        <v>110</v>
      </c>
      <c r="G1611" s="4" t="s">
        <v>105</v>
      </c>
      <c r="H1611" s="4" t="str">
        <f>TEXT(B1611, "MMMM YYYY")</f>
        <v>February 2025</v>
      </c>
      <c r="I1611" s="4">
        <f>D1611*E1611</f>
        <v>110</v>
      </c>
      <c r="J1611" s="4">
        <f>E1611*30</f>
        <v>60</v>
      </c>
      <c r="K1611" s="4" t="b">
        <f>IF(F1611=I1611,TRUE)</f>
        <v>1</v>
      </c>
      <c r="L1611" s="4"/>
    </row>
    <row r="1612" spans="1:12" ht="22.5" customHeight="1">
      <c r="A1612" s="18">
        <v>45702.463425925926</v>
      </c>
      <c r="B1612" s="19">
        <v>45702</v>
      </c>
      <c r="C1612" s="4" t="s">
        <v>575</v>
      </c>
      <c r="D1612" s="4">
        <v>60</v>
      </c>
      <c r="E1612" s="4">
        <v>2</v>
      </c>
      <c r="F1612" s="4">
        <v>120</v>
      </c>
      <c r="G1612" s="4" t="s">
        <v>105</v>
      </c>
      <c r="H1612" s="4" t="str">
        <f>TEXT(B1612, "MMMM YYYY")</f>
        <v>February 2025</v>
      </c>
      <c r="I1612" s="4">
        <f>D1612*E1612</f>
        <v>120</v>
      </c>
      <c r="J1612" s="4">
        <f>E1612*30</f>
        <v>60</v>
      </c>
      <c r="K1612" s="4" t="b">
        <f>IF(F1612=I1612,TRUE)</f>
        <v>1</v>
      </c>
      <c r="L1612" s="4"/>
    </row>
    <row r="1613" spans="1:12" ht="22.5" customHeight="1">
      <c r="A1613" s="18">
        <v>45702.462766203702</v>
      </c>
      <c r="B1613" s="19">
        <v>45702</v>
      </c>
      <c r="C1613" s="4" t="s">
        <v>502</v>
      </c>
      <c r="D1613" s="4">
        <v>60</v>
      </c>
      <c r="E1613" s="4">
        <v>1</v>
      </c>
      <c r="F1613" s="4">
        <v>60</v>
      </c>
      <c r="G1613" s="4" t="s">
        <v>105</v>
      </c>
      <c r="H1613" s="4" t="str">
        <f>TEXT(B1613, "MMMM YYYY")</f>
        <v>February 2025</v>
      </c>
      <c r="I1613" s="4">
        <f>D1613*E1613</f>
        <v>60</v>
      </c>
      <c r="J1613" s="4">
        <f>E1613*30</f>
        <v>30</v>
      </c>
      <c r="K1613" s="4" t="b">
        <f>IF(F1613=I1613,TRUE)</f>
        <v>1</v>
      </c>
      <c r="L1613" s="4">
        <v>10639</v>
      </c>
    </row>
    <row r="1614" spans="1:12" ht="22.5" customHeight="1">
      <c r="A1614" s="18">
        <v>45702.462025462963</v>
      </c>
      <c r="B1614" s="19">
        <v>45701</v>
      </c>
      <c r="C1614" s="4" t="s">
        <v>109</v>
      </c>
      <c r="D1614" s="4">
        <v>65</v>
      </c>
      <c r="E1614" s="4">
        <v>2</v>
      </c>
      <c r="F1614" s="4">
        <v>130</v>
      </c>
      <c r="G1614" s="4" t="s">
        <v>105</v>
      </c>
      <c r="H1614" s="4" t="str">
        <f>TEXT(B1614, "MMMM YYYY")</f>
        <v>February 2025</v>
      </c>
      <c r="I1614" s="4">
        <f>D1614*E1614</f>
        <v>130</v>
      </c>
      <c r="J1614" s="4">
        <f>E1614*30</f>
        <v>60</v>
      </c>
      <c r="K1614" s="4" t="b">
        <f>IF(F1614=I1614,TRUE)</f>
        <v>1</v>
      </c>
      <c r="L1614" s="4"/>
    </row>
    <row r="1615" spans="1:12" ht="22.5" customHeight="1">
      <c r="A1615" s="18">
        <v>45701.385879629626</v>
      </c>
      <c r="B1615" s="19">
        <v>45700</v>
      </c>
      <c r="C1615" s="4" t="s">
        <v>761</v>
      </c>
      <c r="D1615" s="4">
        <v>57</v>
      </c>
      <c r="E1615" s="4">
        <v>4</v>
      </c>
      <c r="F1615" s="4">
        <v>228</v>
      </c>
      <c r="G1615" s="4" t="s">
        <v>105</v>
      </c>
      <c r="H1615" s="4" t="str">
        <f>TEXT(B1615, "MMMM YYYY")</f>
        <v>February 2025</v>
      </c>
      <c r="I1615" s="4">
        <f>D1615*E1615</f>
        <v>228</v>
      </c>
      <c r="J1615" s="4">
        <f>E1615*30</f>
        <v>120</v>
      </c>
      <c r="K1615" s="4" t="b">
        <f>IF(F1615=I1615,TRUE)</f>
        <v>1</v>
      </c>
      <c r="L1615" s="4"/>
    </row>
    <row r="1616" spans="1:12" ht="22.5" customHeight="1">
      <c r="A1616" s="18">
        <v>45701.385324074072</v>
      </c>
      <c r="B1616" s="19">
        <v>45700</v>
      </c>
      <c r="C1616" s="4" t="s">
        <v>744</v>
      </c>
      <c r="D1616" s="4">
        <v>53</v>
      </c>
      <c r="E1616" s="4">
        <v>4</v>
      </c>
      <c r="F1616" s="4">
        <v>212</v>
      </c>
      <c r="G1616" s="4" t="s">
        <v>105</v>
      </c>
      <c r="H1616" s="4" t="str">
        <f>TEXT(B1616, "MMMM YYYY")</f>
        <v>February 2025</v>
      </c>
      <c r="I1616" s="4">
        <f>D1616*E1616</f>
        <v>212</v>
      </c>
      <c r="J1616" s="4">
        <f>E1616*30</f>
        <v>120</v>
      </c>
      <c r="K1616" s="4" t="b">
        <f>IF(F1616=I1616,TRUE)</f>
        <v>1</v>
      </c>
      <c r="L1616" s="4"/>
    </row>
    <row r="1617" spans="1:12" ht="22.5" customHeight="1">
      <c r="A1617" s="18">
        <v>45701.385011574072</v>
      </c>
      <c r="B1617" s="19">
        <v>45700</v>
      </c>
      <c r="C1617" s="4" t="s">
        <v>761</v>
      </c>
      <c r="D1617" s="4">
        <v>50</v>
      </c>
      <c r="E1617" s="4">
        <v>4</v>
      </c>
      <c r="F1617" s="4">
        <v>200</v>
      </c>
      <c r="G1617" s="4" t="s">
        <v>105</v>
      </c>
      <c r="H1617" s="4" t="str">
        <f>TEXT(B1617, "MMMM YYYY")</f>
        <v>February 2025</v>
      </c>
      <c r="I1617" s="4">
        <f>D1617*E1617</f>
        <v>200</v>
      </c>
      <c r="J1617" s="4">
        <f>E1617*30</f>
        <v>120</v>
      </c>
      <c r="K1617" s="4" t="b">
        <f>IF(F1617=I1617,TRUE)</f>
        <v>1</v>
      </c>
      <c r="L1617" s="4"/>
    </row>
    <row r="1618" spans="1:12" ht="22.5" customHeight="1">
      <c r="A1618" s="18">
        <v>45701.384687500002</v>
      </c>
      <c r="B1618" s="19">
        <v>45700</v>
      </c>
      <c r="C1618" s="4" t="s">
        <v>793</v>
      </c>
      <c r="D1618" s="4">
        <v>55</v>
      </c>
      <c r="E1618" s="4">
        <v>1</v>
      </c>
      <c r="F1618" s="4">
        <v>55</v>
      </c>
      <c r="G1618" s="4" t="s">
        <v>105</v>
      </c>
      <c r="H1618" s="4" t="str">
        <f>TEXT(B1618, "MMMM YYYY")</f>
        <v>February 2025</v>
      </c>
      <c r="I1618" s="4">
        <f>D1618*E1618</f>
        <v>55</v>
      </c>
      <c r="J1618" s="4">
        <f>E1618*30</f>
        <v>30</v>
      </c>
      <c r="K1618" s="4" t="b">
        <f>IF(F1618=I1618,TRUE)</f>
        <v>1</v>
      </c>
      <c r="L1618" s="4"/>
    </row>
    <row r="1619" spans="1:12" ht="22.5" customHeight="1">
      <c r="A1619" s="18">
        <v>45700.408993055556</v>
      </c>
      <c r="B1619" s="19">
        <v>45699</v>
      </c>
      <c r="C1619" s="4" t="s">
        <v>577</v>
      </c>
      <c r="D1619" s="4">
        <v>50</v>
      </c>
      <c r="E1619" s="4">
        <v>5</v>
      </c>
      <c r="F1619" s="4">
        <v>250</v>
      </c>
      <c r="G1619" s="4" t="s">
        <v>105</v>
      </c>
      <c r="H1619" s="4" t="str">
        <f>TEXT(B1619, "MMMM YYYY")</f>
        <v>February 2025</v>
      </c>
      <c r="I1619" s="4">
        <f>D1619*E1619</f>
        <v>250</v>
      </c>
      <c r="J1619" s="4">
        <f>E1619*30</f>
        <v>150</v>
      </c>
      <c r="K1619" s="4" t="b">
        <f>IF(F1619=I1619,TRUE)</f>
        <v>1</v>
      </c>
      <c r="L1619" s="4"/>
    </row>
    <row r="1620" spans="1:12" ht="22.5" customHeight="1">
      <c r="A1620" s="18">
        <v>45700.408576388887</v>
      </c>
      <c r="B1620" s="19">
        <v>45699</v>
      </c>
      <c r="C1620" s="4" t="s">
        <v>225</v>
      </c>
      <c r="D1620" s="4">
        <v>60</v>
      </c>
      <c r="E1620" s="4">
        <v>7</v>
      </c>
      <c r="F1620" s="4">
        <v>420</v>
      </c>
      <c r="G1620" s="4" t="s">
        <v>105</v>
      </c>
      <c r="H1620" s="4" t="str">
        <f>TEXT(B1620, "MMMM YYYY")</f>
        <v>February 2025</v>
      </c>
      <c r="I1620" s="4">
        <f>D1620*E1620</f>
        <v>420</v>
      </c>
      <c r="J1620" s="4">
        <f>E1620*30</f>
        <v>210</v>
      </c>
      <c r="K1620" s="4" t="b">
        <f>IF(F1620=I1620,TRUE)</f>
        <v>1</v>
      </c>
      <c r="L1620" s="4"/>
    </row>
    <row r="1621" spans="1:12" ht="22.5" customHeight="1">
      <c r="A1621" s="18">
        <v>45700.408310185187</v>
      </c>
      <c r="B1621" s="19">
        <v>45699</v>
      </c>
      <c r="C1621" s="4" t="s">
        <v>225</v>
      </c>
      <c r="D1621" s="4">
        <v>55</v>
      </c>
      <c r="E1621" s="4">
        <v>5</v>
      </c>
      <c r="F1621" s="4">
        <v>275</v>
      </c>
      <c r="G1621" s="4" t="s">
        <v>105</v>
      </c>
      <c r="H1621" s="4" t="str">
        <f>TEXT(B1621, "MMMM YYYY")</f>
        <v>February 2025</v>
      </c>
      <c r="I1621" s="4">
        <f>D1621*E1621</f>
        <v>275</v>
      </c>
      <c r="J1621" s="4">
        <f>E1621*30</f>
        <v>150</v>
      </c>
      <c r="K1621" s="4" t="b">
        <f>IF(F1621=I1621,TRUE)</f>
        <v>1</v>
      </c>
      <c r="L1621" s="4"/>
    </row>
    <row r="1622" spans="1:12" ht="22.5" customHeight="1">
      <c r="A1622" s="18">
        <v>45700.407743055555</v>
      </c>
      <c r="B1622" s="19">
        <v>45699</v>
      </c>
      <c r="C1622" s="4" t="s">
        <v>522</v>
      </c>
      <c r="D1622" s="4">
        <v>65</v>
      </c>
      <c r="E1622" s="4">
        <v>2</v>
      </c>
      <c r="F1622" s="4">
        <v>130</v>
      </c>
      <c r="G1622" s="4" t="s">
        <v>105</v>
      </c>
      <c r="H1622" s="4" t="str">
        <f>TEXT(B1622, "MMMM YYYY")</f>
        <v>February 2025</v>
      </c>
      <c r="I1622" s="4">
        <f>D1622*E1622</f>
        <v>130</v>
      </c>
      <c r="J1622" s="4">
        <f>E1622*30</f>
        <v>60</v>
      </c>
      <c r="K1622" s="4" t="b">
        <f>IF(F1622=I1622,TRUE)</f>
        <v>1</v>
      </c>
      <c r="L1622" s="4"/>
    </row>
    <row r="1623" spans="1:12" ht="22.5" customHeight="1">
      <c r="A1623" s="18">
        <v>45699.360694444447</v>
      </c>
      <c r="B1623" s="19">
        <v>45698</v>
      </c>
      <c r="C1623" s="4" t="s">
        <v>594</v>
      </c>
      <c r="D1623" s="4">
        <v>50</v>
      </c>
      <c r="E1623" s="4">
        <v>2</v>
      </c>
      <c r="F1623" s="4">
        <v>100</v>
      </c>
      <c r="G1623" s="4" t="s">
        <v>105</v>
      </c>
      <c r="H1623" s="4" t="str">
        <f>TEXT(B1623, "MMMM YYYY")</f>
        <v>February 2025</v>
      </c>
      <c r="I1623" s="4">
        <f>D1623*E1623</f>
        <v>100</v>
      </c>
      <c r="J1623" s="4">
        <f>E1623*30</f>
        <v>60</v>
      </c>
      <c r="K1623" s="4" t="b">
        <f>IF(F1623=I1623,TRUE)</f>
        <v>1</v>
      </c>
      <c r="L1623" s="4"/>
    </row>
    <row r="1624" spans="1:12" ht="22.5" customHeight="1">
      <c r="A1624" s="18">
        <v>45699.360949074071</v>
      </c>
      <c r="B1624" s="19">
        <v>45698</v>
      </c>
      <c r="C1624" s="4" t="s">
        <v>546</v>
      </c>
      <c r="D1624" s="4">
        <v>65</v>
      </c>
      <c r="E1624" s="4">
        <v>1</v>
      </c>
      <c r="F1624" s="4">
        <v>65</v>
      </c>
      <c r="G1624" s="4" t="s">
        <v>105</v>
      </c>
      <c r="H1624" s="4" t="str">
        <f>TEXT(B1624, "MMMM YYYY")</f>
        <v>February 2025</v>
      </c>
      <c r="I1624" s="4">
        <f>D1624*E1624</f>
        <v>65</v>
      </c>
      <c r="J1624" s="4">
        <f>E1624*30</f>
        <v>30</v>
      </c>
      <c r="K1624" s="4" t="b">
        <f>IF(F1624=I1624,TRUE)</f>
        <v>1</v>
      </c>
      <c r="L1624" s="4"/>
    </row>
    <row r="1625" spans="1:12" ht="22.5" customHeight="1">
      <c r="A1625" s="18">
        <v>45699.359513888892</v>
      </c>
      <c r="B1625" s="19">
        <v>45698</v>
      </c>
      <c r="C1625" s="4" t="s">
        <v>662</v>
      </c>
      <c r="D1625" s="4">
        <v>53</v>
      </c>
      <c r="E1625" s="4">
        <v>5</v>
      </c>
      <c r="F1625" s="4">
        <v>265</v>
      </c>
      <c r="G1625" s="4" t="s">
        <v>105</v>
      </c>
      <c r="H1625" s="4" t="str">
        <f>TEXT(B1625, "MMMM YYYY")</f>
        <v>February 2025</v>
      </c>
      <c r="I1625" s="4">
        <f>D1625*E1625</f>
        <v>265</v>
      </c>
      <c r="J1625" s="4">
        <f>E1625*30</f>
        <v>150</v>
      </c>
      <c r="K1625" s="4" t="b">
        <f>IF(F1625=I1625,TRUE)</f>
        <v>1</v>
      </c>
      <c r="L1625" s="4"/>
    </row>
    <row r="1626" spans="1:12" ht="22.5" customHeight="1">
      <c r="A1626" s="18">
        <v>45699.358796296299</v>
      </c>
      <c r="B1626" s="19">
        <v>45698</v>
      </c>
      <c r="C1626" s="4" t="s">
        <v>662</v>
      </c>
      <c r="D1626" s="4">
        <v>50</v>
      </c>
      <c r="E1626" s="4">
        <v>5</v>
      </c>
      <c r="F1626" s="4">
        <v>250</v>
      </c>
      <c r="G1626" s="4" t="s">
        <v>105</v>
      </c>
      <c r="H1626" s="4" t="str">
        <f>TEXT(B1626, "MMMM YYYY")</f>
        <v>February 2025</v>
      </c>
      <c r="I1626" s="4">
        <f>D1626*E1626</f>
        <v>250</v>
      </c>
      <c r="J1626" s="4">
        <f>E1626*30</f>
        <v>150</v>
      </c>
      <c r="K1626" s="4" t="b">
        <f>IF(F1626=I1626,TRUE)</f>
        <v>1</v>
      </c>
      <c r="L1626" s="4"/>
    </row>
    <row r="1627" spans="1:12" ht="22.5" customHeight="1">
      <c r="A1627" s="18">
        <v>45699.358449074076</v>
      </c>
      <c r="B1627" s="19">
        <v>45698</v>
      </c>
      <c r="C1627" s="4" t="s">
        <v>507</v>
      </c>
      <c r="D1627" s="4">
        <v>55</v>
      </c>
      <c r="E1627" s="4">
        <v>1</v>
      </c>
      <c r="F1627" s="4">
        <v>55</v>
      </c>
      <c r="G1627" s="4" t="s">
        <v>105</v>
      </c>
      <c r="H1627" s="4" t="str">
        <f>TEXT(B1627, "MMMM YYYY")</f>
        <v>February 2025</v>
      </c>
      <c r="I1627" s="4">
        <f>D1627*E1627</f>
        <v>55</v>
      </c>
      <c r="J1627" s="4">
        <f>E1627*30</f>
        <v>30</v>
      </c>
      <c r="K1627" s="4" t="b">
        <f>IF(F1627=I1627,TRUE)</f>
        <v>1</v>
      </c>
      <c r="L1627" s="4"/>
    </row>
    <row r="1628" spans="1:12" ht="22.5" customHeight="1">
      <c r="A1628" s="18">
        <v>45699.355914351851</v>
      </c>
      <c r="B1628" s="19">
        <v>45697</v>
      </c>
      <c r="C1628" s="4" t="s">
        <v>509</v>
      </c>
      <c r="D1628" s="4">
        <v>50</v>
      </c>
      <c r="E1628" s="4">
        <v>2</v>
      </c>
      <c r="F1628" s="4">
        <v>100</v>
      </c>
      <c r="G1628" s="4" t="s">
        <v>105</v>
      </c>
      <c r="H1628" s="4" t="str">
        <f>TEXT(B1628, "MMMM YYYY")</f>
        <v>February 2025</v>
      </c>
      <c r="I1628" s="4">
        <f>D1628*E1628</f>
        <v>100</v>
      </c>
      <c r="J1628" s="4">
        <f>E1628*30</f>
        <v>60</v>
      </c>
      <c r="K1628" s="4" t="b">
        <f>IF(F1628=I1628,TRUE)</f>
        <v>1</v>
      </c>
      <c r="L1628" s="4"/>
    </row>
    <row r="1629" spans="1:12" ht="22.5" customHeight="1">
      <c r="A1629" s="18">
        <v>45699.355671296296</v>
      </c>
      <c r="B1629" s="19">
        <v>45697</v>
      </c>
      <c r="C1629" s="4" t="s">
        <v>509</v>
      </c>
      <c r="D1629" s="4">
        <v>45</v>
      </c>
      <c r="E1629" s="4">
        <v>6</v>
      </c>
      <c r="F1629" s="4">
        <v>270</v>
      </c>
      <c r="G1629" s="4" t="s">
        <v>105</v>
      </c>
      <c r="H1629" s="4" t="str">
        <f>TEXT(B1629, "MMMM YYYY")</f>
        <v>February 2025</v>
      </c>
      <c r="I1629" s="4">
        <f>D1629*E1629</f>
        <v>270</v>
      </c>
      <c r="J1629" s="4">
        <f>E1629*30</f>
        <v>180</v>
      </c>
      <c r="K1629" s="4" t="b">
        <f>IF(F1629=I1629,TRUE)</f>
        <v>1</v>
      </c>
      <c r="L1629" s="4"/>
    </row>
    <row r="1630" spans="1:12" ht="22.5" customHeight="1">
      <c r="A1630" s="18">
        <v>45699.357499999998</v>
      </c>
      <c r="B1630" s="19">
        <v>45697</v>
      </c>
      <c r="C1630" s="4" t="s">
        <v>794</v>
      </c>
      <c r="D1630" s="4">
        <v>55</v>
      </c>
      <c r="E1630" s="4">
        <v>4</v>
      </c>
      <c r="F1630" s="4">
        <v>220</v>
      </c>
      <c r="G1630" s="4" t="s">
        <v>105</v>
      </c>
      <c r="H1630" s="4" t="str">
        <f>TEXT(B1630, "MMMM YYYY")</f>
        <v>February 2025</v>
      </c>
      <c r="I1630" s="4">
        <f>D1630*E1630</f>
        <v>220</v>
      </c>
      <c r="J1630" s="4">
        <f>E1630*30</f>
        <v>120</v>
      </c>
      <c r="K1630" s="4" t="b">
        <f>IF(F1630=I1630,TRUE)</f>
        <v>1</v>
      </c>
      <c r="L1630" s="4"/>
    </row>
    <row r="1631" spans="1:12" ht="22.5" customHeight="1">
      <c r="A1631" s="18">
        <v>45699.356747685182</v>
      </c>
      <c r="B1631" s="19">
        <v>45697</v>
      </c>
      <c r="C1631" s="4" t="s">
        <v>794</v>
      </c>
      <c r="D1631" s="4">
        <v>60</v>
      </c>
      <c r="E1631" s="4">
        <v>7</v>
      </c>
      <c r="F1631" s="4">
        <v>420</v>
      </c>
      <c r="G1631" s="4" t="s">
        <v>105</v>
      </c>
      <c r="H1631" s="4" t="str">
        <f>TEXT(B1631, "MMMM YYYY")</f>
        <v>February 2025</v>
      </c>
      <c r="I1631" s="4">
        <f>D1631*E1631</f>
        <v>420</v>
      </c>
      <c r="J1631" s="4">
        <f>E1631*30</f>
        <v>210</v>
      </c>
      <c r="K1631" s="4" t="b">
        <f>IF(F1631=I1631,TRUE)</f>
        <v>1</v>
      </c>
      <c r="L1631" s="4"/>
    </row>
    <row r="1632" spans="1:12" ht="22.5" customHeight="1">
      <c r="A1632" s="18">
        <v>45699.355081018519</v>
      </c>
      <c r="B1632" s="19">
        <v>45697</v>
      </c>
      <c r="C1632" s="4" t="s">
        <v>588</v>
      </c>
      <c r="D1632" s="4">
        <v>60</v>
      </c>
      <c r="E1632" s="4">
        <v>2</v>
      </c>
      <c r="F1632" s="4">
        <v>120</v>
      </c>
      <c r="G1632" s="4" t="s">
        <v>105</v>
      </c>
      <c r="H1632" s="4" t="str">
        <f>TEXT(B1632, "MMMM YYYY")</f>
        <v>February 2025</v>
      </c>
      <c r="I1632" s="4">
        <f>D1632*E1632</f>
        <v>120</v>
      </c>
      <c r="J1632" s="4">
        <f>E1632*30</f>
        <v>60</v>
      </c>
      <c r="K1632" s="4" t="b">
        <f>IF(F1632=I1632,TRUE)</f>
        <v>1</v>
      </c>
      <c r="L1632" s="4"/>
    </row>
    <row r="1633" spans="1:12" ht="22.5" customHeight="1">
      <c r="A1633" s="18">
        <v>45699.332233796296</v>
      </c>
      <c r="B1633" s="19">
        <v>45697</v>
      </c>
      <c r="C1633" s="4" t="s">
        <v>725</v>
      </c>
      <c r="D1633" s="4">
        <v>60</v>
      </c>
      <c r="E1633" s="4">
        <v>2</v>
      </c>
      <c r="F1633" s="4">
        <v>120</v>
      </c>
      <c r="G1633" s="4" t="s">
        <v>105</v>
      </c>
      <c r="H1633" s="4" t="str">
        <f>TEXT(B1633, "MMMM YYYY")</f>
        <v>February 2025</v>
      </c>
      <c r="I1633" s="4">
        <f>D1633*E1633</f>
        <v>120</v>
      </c>
      <c r="J1633" s="4">
        <f>E1633*30</f>
        <v>60</v>
      </c>
      <c r="K1633" s="4" t="b">
        <f>IF(F1633=I1633,TRUE)</f>
        <v>1</v>
      </c>
      <c r="L1633" s="4"/>
    </row>
    <row r="1634" spans="1:12" ht="22.5" customHeight="1">
      <c r="A1634" s="18">
        <v>45699.331701388888</v>
      </c>
      <c r="B1634" s="19">
        <v>45696</v>
      </c>
      <c r="C1634" s="4" t="s">
        <v>744</v>
      </c>
      <c r="D1634" s="4">
        <v>50</v>
      </c>
      <c r="E1634" s="4">
        <v>5</v>
      </c>
      <c r="F1634" s="4">
        <v>250</v>
      </c>
      <c r="G1634" s="4" t="s">
        <v>105</v>
      </c>
      <c r="H1634" s="4" t="str">
        <f>TEXT(B1634, "MMMM YYYY")</f>
        <v>February 2025</v>
      </c>
      <c r="I1634" s="4">
        <f>D1634*E1634</f>
        <v>250</v>
      </c>
      <c r="J1634" s="4">
        <f>E1634*30</f>
        <v>150</v>
      </c>
      <c r="K1634" s="4" t="b">
        <f>IF(F1634=I1634,TRUE)</f>
        <v>1</v>
      </c>
      <c r="L1634" s="4"/>
    </row>
    <row r="1635" spans="1:12" ht="22.5" customHeight="1">
      <c r="A1635" s="18">
        <v>45699.331365740742</v>
      </c>
      <c r="B1635" s="19">
        <v>45696</v>
      </c>
      <c r="C1635" s="4" t="s">
        <v>48</v>
      </c>
      <c r="D1635" s="4">
        <v>65</v>
      </c>
      <c r="E1635" s="4">
        <v>1</v>
      </c>
      <c r="F1635" s="4">
        <v>65</v>
      </c>
      <c r="G1635" s="4" t="s">
        <v>105</v>
      </c>
      <c r="H1635" s="4" t="str">
        <f>TEXT(B1635, "MMMM YYYY")</f>
        <v>February 2025</v>
      </c>
      <c r="I1635" s="4">
        <f>D1635*E1635</f>
        <v>65</v>
      </c>
      <c r="J1635" s="4">
        <f>E1635*30</f>
        <v>30</v>
      </c>
      <c r="K1635" s="4" t="b">
        <f>IF(F1635=I1635,TRUE)</f>
        <v>1</v>
      </c>
      <c r="L1635" s="4"/>
    </row>
    <row r="1636" spans="1:12" ht="22.5" customHeight="1">
      <c r="A1636" s="18">
        <v>45699.328912037039</v>
      </c>
      <c r="B1636" s="19">
        <v>45696</v>
      </c>
      <c r="C1636" s="4" t="s">
        <v>721</v>
      </c>
      <c r="D1636" s="4">
        <v>60</v>
      </c>
      <c r="E1636" s="4">
        <v>1</v>
      </c>
      <c r="F1636" s="4">
        <v>60</v>
      </c>
      <c r="G1636" s="4" t="s">
        <v>105</v>
      </c>
      <c r="H1636" s="4" t="str">
        <f>TEXT(B1636, "MMMM YYYY")</f>
        <v>February 2025</v>
      </c>
      <c r="I1636" s="4">
        <f>D1636*E1636</f>
        <v>60</v>
      </c>
      <c r="J1636" s="4">
        <f>E1636*30</f>
        <v>30</v>
      </c>
      <c r="K1636" s="4" t="b">
        <f>IF(F1636=I1636,TRUE)</f>
        <v>1</v>
      </c>
      <c r="L1636" s="4"/>
    </row>
    <row r="1637" spans="1:12" ht="22.5" customHeight="1">
      <c r="A1637" s="18">
        <v>45699.327870370369</v>
      </c>
      <c r="B1637" s="19">
        <v>45696</v>
      </c>
      <c r="C1637" s="4" t="s">
        <v>793</v>
      </c>
      <c r="D1637" s="4">
        <v>55</v>
      </c>
      <c r="E1637" s="4">
        <v>1</v>
      </c>
      <c r="F1637" s="4">
        <v>55</v>
      </c>
      <c r="G1637" s="4" t="s">
        <v>105</v>
      </c>
      <c r="H1637" s="4" t="str">
        <f>TEXT(B1637, "MMMM YYYY")</f>
        <v>February 2025</v>
      </c>
      <c r="I1637" s="4">
        <f>D1637*E1637</f>
        <v>55</v>
      </c>
      <c r="J1637" s="4">
        <f>E1637*30</f>
        <v>30</v>
      </c>
      <c r="K1637" s="4" t="b">
        <f>IF(F1637=I1637,TRUE)</f>
        <v>1</v>
      </c>
      <c r="L1637" s="4"/>
    </row>
    <row r="1638" spans="1:12" ht="22.5" customHeight="1">
      <c r="A1638" s="18">
        <v>45699.32739583333</v>
      </c>
      <c r="B1638" s="19">
        <v>45695</v>
      </c>
      <c r="C1638" s="4" t="s">
        <v>110</v>
      </c>
      <c r="D1638" s="4">
        <v>45</v>
      </c>
      <c r="E1638" s="4">
        <v>1</v>
      </c>
      <c r="F1638" s="4">
        <v>45</v>
      </c>
      <c r="G1638" s="4" t="s">
        <v>105</v>
      </c>
      <c r="H1638" s="4" t="str">
        <f>TEXT(B1638, "MMMM YYYY")</f>
        <v>February 2025</v>
      </c>
      <c r="I1638" s="4">
        <f>D1638*E1638</f>
        <v>45</v>
      </c>
      <c r="J1638" s="4">
        <f>E1638*30</f>
        <v>30</v>
      </c>
      <c r="K1638" s="4" t="b">
        <f>IF(F1638=I1638,TRUE)</f>
        <v>1</v>
      </c>
      <c r="L1638" s="4"/>
    </row>
    <row r="1639" spans="1:12" ht="22.5" customHeight="1">
      <c r="A1639" s="18">
        <v>45699.327002314814</v>
      </c>
      <c r="B1639" s="19">
        <v>45695</v>
      </c>
      <c r="C1639" s="4" t="s">
        <v>662</v>
      </c>
      <c r="D1639" s="4">
        <v>53</v>
      </c>
      <c r="E1639" s="4">
        <v>5</v>
      </c>
      <c r="F1639" s="4">
        <v>265</v>
      </c>
      <c r="G1639" s="4" t="s">
        <v>105</v>
      </c>
      <c r="H1639" s="4" t="str">
        <f>TEXT(B1639, "MMMM YYYY")</f>
        <v>February 2025</v>
      </c>
      <c r="I1639" s="4">
        <f>D1639*E1639</f>
        <v>265</v>
      </c>
      <c r="J1639" s="4">
        <f>E1639*30</f>
        <v>150</v>
      </c>
      <c r="K1639" s="4" t="b">
        <f>IF(F1639=I1639,TRUE)</f>
        <v>1</v>
      </c>
      <c r="L1639" s="4"/>
    </row>
    <row r="1640" spans="1:12" ht="22.5" customHeight="1">
      <c r="A1640" s="18">
        <v>45699.326631944445</v>
      </c>
      <c r="B1640" s="19">
        <v>45695</v>
      </c>
      <c r="C1640" s="4" t="s">
        <v>662</v>
      </c>
      <c r="D1640" s="4">
        <v>50</v>
      </c>
      <c r="E1640" s="4">
        <v>5</v>
      </c>
      <c r="F1640" s="4">
        <v>250</v>
      </c>
      <c r="G1640" s="4" t="s">
        <v>105</v>
      </c>
      <c r="H1640" s="4" t="str">
        <f>TEXT(B1640, "MMMM YYYY")</f>
        <v>February 2025</v>
      </c>
      <c r="I1640" s="4">
        <f>D1640*E1640</f>
        <v>250</v>
      </c>
      <c r="J1640" s="4">
        <f>E1640*30</f>
        <v>150</v>
      </c>
      <c r="K1640" s="4" t="b">
        <f>IF(F1640=I1640,TRUE)</f>
        <v>1</v>
      </c>
      <c r="L1640" s="4"/>
    </row>
    <row r="1641" spans="1:12" ht="22.5" customHeight="1">
      <c r="A1641" s="18">
        <v>45699.325914351852</v>
      </c>
      <c r="B1641" s="19">
        <v>45695</v>
      </c>
      <c r="C1641" s="4" t="s">
        <v>516</v>
      </c>
      <c r="D1641" s="4">
        <v>55</v>
      </c>
      <c r="E1641" s="4">
        <v>1</v>
      </c>
      <c r="F1641" s="4">
        <v>55</v>
      </c>
      <c r="G1641" s="4" t="s">
        <v>105</v>
      </c>
      <c r="H1641" s="4" t="str">
        <f>TEXT(B1641, "MMMM YYYY")</f>
        <v>February 2025</v>
      </c>
      <c r="I1641" s="4">
        <f>D1641*E1641</f>
        <v>55</v>
      </c>
      <c r="J1641" s="4">
        <f>E1641*30</f>
        <v>30</v>
      </c>
      <c r="K1641" s="4" t="b">
        <f>IF(F1641=I1641,TRUE)</f>
        <v>1</v>
      </c>
      <c r="L1641" s="4"/>
    </row>
    <row r="1642" spans="1:12" ht="22.5" customHeight="1">
      <c r="A1642" s="18">
        <v>45699.321956018517</v>
      </c>
      <c r="B1642" s="19">
        <v>45695</v>
      </c>
      <c r="C1642" s="4" t="s">
        <v>795</v>
      </c>
      <c r="D1642" s="4">
        <v>56</v>
      </c>
      <c r="E1642" s="4">
        <v>3</v>
      </c>
      <c r="F1642" s="4">
        <v>168</v>
      </c>
      <c r="G1642" s="4" t="s">
        <v>105</v>
      </c>
      <c r="H1642" s="4" t="str">
        <f>TEXT(B1642, "MMMM YYYY")</f>
        <v>February 2025</v>
      </c>
      <c r="I1642" s="4">
        <f>D1642*E1642</f>
        <v>168</v>
      </c>
      <c r="J1642" s="4">
        <f>E1642*30</f>
        <v>90</v>
      </c>
      <c r="K1642" s="4" t="b">
        <f>IF(F1642=I1642,TRUE)</f>
        <v>1</v>
      </c>
      <c r="L1642" s="4"/>
    </row>
    <row r="1643" spans="1:12" ht="22.5" customHeight="1">
      <c r="A1643" s="18">
        <v>45698.645590277774</v>
      </c>
      <c r="B1643" s="19">
        <v>45694</v>
      </c>
      <c r="C1643" s="4" t="s">
        <v>774</v>
      </c>
      <c r="D1643" s="4">
        <v>50</v>
      </c>
      <c r="E1643" s="4">
        <v>2</v>
      </c>
      <c r="F1643" s="4">
        <v>100</v>
      </c>
      <c r="G1643" s="4" t="s">
        <v>105</v>
      </c>
      <c r="H1643" s="4" t="str">
        <f>TEXT(B1643, "MMMM YYYY")</f>
        <v>February 2025</v>
      </c>
      <c r="I1643" s="4">
        <f>D1643*E1643</f>
        <v>100</v>
      </c>
      <c r="J1643" s="4">
        <f>E1643*30</f>
        <v>60</v>
      </c>
      <c r="K1643" s="4" t="b">
        <f>IF(F1643=I1643,TRUE)</f>
        <v>1</v>
      </c>
      <c r="L1643" s="4"/>
    </row>
    <row r="1644" spans="1:12" ht="22.5" customHeight="1">
      <c r="A1644" s="18">
        <v>45697.608506944445</v>
      </c>
      <c r="B1644" s="19">
        <v>45694</v>
      </c>
      <c r="C1644" s="4" t="s">
        <v>690</v>
      </c>
      <c r="D1644" s="4">
        <v>57</v>
      </c>
      <c r="E1644" s="4">
        <v>2</v>
      </c>
      <c r="F1644" s="4">
        <v>114</v>
      </c>
      <c r="G1644" s="4" t="s">
        <v>105</v>
      </c>
      <c r="H1644" s="4" t="str">
        <f>TEXT(B1644, "MMMM YYYY")</f>
        <v>February 2025</v>
      </c>
      <c r="I1644" s="4">
        <f>D1644*E1644</f>
        <v>114</v>
      </c>
      <c r="J1644" s="4">
        <f>E1644*30</f>
        <v>60</v>
      </c>
      <c r="K1644" s="4" t="b">
        <f>IF(F1644=I1644,TRUE)</f>
        <v>1</v>
      </c>
      <c r="L1644" s="4">
        <v>5883</v>
      </c>
    </row>
    <row r="1645" spans="1:12" ht="22.5" customHeight="1">
      <c r="A1645" s="18">
        <v>45697.608032407406</v>
      </c>
      <c r="B1645" s="19">
        <v>45694</v>
      </c>
      <c r="C1645" s="4" t="s">
        <v>690</v>
      </c>
      <c r="D1645" s="4">
        <v>53</v>
      </c>
      <c r="E1645" s="4">
        <v>4</v>
      </c>
      <c r="F1645" s="4">
        <v>212</v>
      </c>
      <c r="G1645" s="4" t="s">
        <v>105</v>
      </c>
      <c r="H1645" s="4" t="str">
        <f>TEXT(B1645, "MMMM YYYY")</f>
        <v>February 2025</v>
      </c>
      <c r="I1645" s="4">
        <f>D1645*E1645</f>
        <v>212</v>
      </c>
      <c r="J1645" s="4">
        <f>E1645*30</f>
        <v>120</v>
      </c>
      <c r="K1645" s="4" t="b">
        <f>IF(F1645=I1645,TRUE)</f>
        <v>1</v>
      </c>
      <c r="L1645" s="4"/>
    </row>
    <row r="1646" spans="1:12" ht="22.5" customHeight="1">
      <c r="A1646" s="18">
        <v>45697.607002314813</v>
      </c>
      <c r="B1646" s="19">
        <v>45694</v>
      </c>
      <c r="C1646" s="4" t="s">
        <v>510</v>
      </c>
      <c r="D1646" s="4">
        <v>53</v>
      </c>
      <c r="E1646" s="4">
        <v>2</v>
      </c>
      <c r="F1646" s="4">
        <v>106</v>
      </c>
      <c r="G1646" s="4" t="s">
        <v>105</v>
      </c>
      <c r="H1646" s="4" t="str">
        <f>TEXT(B1646, "MMMM YYYY")</f>
        <v>February 2025</v>
      </c>
      <c r="I1646" s="4">
        <f>D1646*E1646</f>
        <v>106</v>
      </c>
      <c r="J1646" s="4">
        <f>E1646*30</f>
        <v>60</v>
      </c>
      <c r="K1646" s="4" t="b">
        <f>IF(F1646=I1646,TRUE)</f>
        <v>1</v>
      </c>
      <c r="L1646" s="4"/>
    </row>
    <row r="1647" spans="1:12" ht="22.5" customHeight="1">
      <c r="A1647" s="18">
        <v>45697.60664351852</v>
      </c>
      <c r="B1647" s="19">
        <v>45694</v>
      </c>
      <c r="C1647" s="4" t="s">
        <v>551</v>
      </c>
      <c r="D1647" s="4">
        <v>50</v>
      </c>
      <c r="E1647" s="4">
        <v>4</v>
      </c>
      <c r="F1647" s="4">
        <v>200</v>
      </c>
      <c r="G1647" s="4" t="s">
        <v>105</v>
      </c>
      <c r="H1647" s="4" t="str">
        <f>TEXT(B1647, "MMMM YYYY")</f>
        <v>February 2025</v>
      </c>
      <c r="I1647" s="4">
        <f>D1647*E1647</f>
        <v>200</v>
      </c>
      <c r="J1647" s="4">
        <f>E1647*30</f>
        <v>120</v>
      </c>
      <c r="K1647" s="4" t="b">
        <f>IF(F1647=I1647,TRUE)</f>
        <v>1</v>
      </c>
      <c r="L1647" s="4"/>
    </row>
    <row r="1648" spans="1:12" ht="22.5" customHeight="1">
      <c r="A1648" s="18">
        <v>45697.606249999997</v>
      </c>
      <c r="B1648" s="19">
        <v>45694</v>
      </c>
      <c r="C1648" s="4" t="s">
        <v>521</v>
      </c>
      <c r="D1648" s="4">
        <v>53</v>
      </c>
      <c r="E1648" s="4">
        <v>5</v>
      </c>
      <c r="F1648" s="4">
        <v>265</v>
      </c>
      <c r="G1648" s="4" t="s">
        <v>105</v>
      </c>
      <c r="H1648" s="4" t="str">
        <f>TEXT(B1648, "MMMM YYYY")</f>
        <v>February 2025</v>
      </c>
      <c r="I1648" s="4">
        <f>D1648*E1648</f>
        <v>265</v>
      </c>
      <c r="J1648" s="4">
        <f>E1648*30</f>
        <v>150</v>
      </c>
      <c r="K1648" s="4" t="b">
        <f>IF(F1648=I1648,TRUE)</f>
        <v>1</v>
      </c>
      <c r="L1648" s="4"/>
    </row>
    <row r="1649" spans="1:12" ht="22.5" customHeight="1">
      <c r="A1649" s="18">
        <v>45697.605821759258</v>
      </c>
      <c r="B1649" s="19">
        <v>45694</v>
      </c>
      <c r="C1649" s="4" t="s">
        <v>521</v>
      </c>
      <c r="D1649" s="4">
        <v>50</v>
      </c>
      <c r="E1649" s="4">
        <v>8</v>
      </c>
      <c r="F1649" s="4">
        <v>400</v>
      </c>
      <c r="G1649" s="4" t="s">
        <v>105</v>
      </c>
      <c r="H1649" s="4" t="str">
        <f>TEXT(B1649, "MMMM YYYY")</f>
        <v>February 2025</v>
      </c>
      <c r="I1649" s="4">
        <f>D1649*E1649</f>
        <v>400</v>
      </c>
      <c r="J1649" s="4">
        <f>E1649*30</f>
        <v>240</v>
      </c>
      <c r="K1649" s="4" t="b">
        <f>IF(F1649=I1649,TRUE)</f>
        <v>1</v>
      </c>
      <c r="L1649" s="4"/>
    </row>
    <row r="1650" spans="1:12" ht="22.5" customHeight="1">
      <c r="A1650" s="18">
        <v>45697.605416666665</v>
      </c>
      <c r="B1650" s="19">
        <v>45694</v>
      </c>
      <c r="C1650" s="4" t="s">
        <v>220</v>
      </c>
      <c r="D1650" s="4">
        <v>65</v>
      </c>
      <c r="E1650" s="4">
        <v>1</v>
      </c>
      <c r="F1650" s="4">
        <v>65</v>
      </c>
      <c r="G1650" s="4" t="s">
        <v>105</v>
      </c>
      <c r="H1650" s="4" t="str">
        <f>TEXT(B1650, "MMMM YYYY")</f>
        <v>February 2025</v>
      </c>
      <c r="I1650" s="4">
        <f>D1650*E1650</f>
        <v>65</v>
      </c>
      <c r="J1650" s="4">
        <f>E1650*30</f>
        <v>30</v>
      </c>
      <c r="K1650" s="4" t="b">
        <f>IF(F1650=I1650,TRUE)</f>
        <v>1</v>
      </c>
      <c r="L1650" s="4"/>
    </row>
    <row r="1651" spans="1:12" ht="22.5" customHeight="1">
      <c r="A1651" s="18">
        <v>45697.605150462965</v>
      </c>
      <c r="B1651" s="19">
        <v>45694</v>
      </c>
      <c r="C1651" s="4" t="s">
        <v>785</v>
      </c>
      <c r="D1651" s="4">
        <v>55</v>
      </c>
      <c r="E1651" s="4">
        <v>1</v>
      </c>
      <c r="F1651" s="4">
        <v>55</v>
      </c>
      <c r="G1651" s="4" t="s">
        <v>105</v>
      </c>
      <c r="H1651" s="4" t="str">
        <f>TEXT(B1651, "MMMM YYYY")</f>
        <v>February 2025</v>
      </c>
      <c r="I1651" s="4">
        <f>D1651*E1651</f>
        <v>55</v>
      </c>
      <c r="J1651" s="4">
        <f>E1651*30</f>
        <v>30</v>
      </c>
      <c r="K1651" s="4" t="b">
        <f>IF(F1651=I1651,TRUE)</f>
        <v>1</v>
      </c>
      <c r="L1651" s="4"/>
    </row>
    <row r="1652" spans="1:12" ht="22.5" customHeight="1">
      <c r="A1652" s="18">
        <v>45697.60460648148</v>
      </c>
      <c r="B1652" s="19">
        <v>45692</v>
      </c>
      <c r="C1652" s="4" t="s">
        <v>526</v>
      </c>
      <c r="D1652" s="4">
        <v>53</v>
      </c>
      <c r="E1652" s="4">
        <v>3</v>
      </c>
      <c r="F1652" s="4">
        <v>159</v>
      </c>
      <c r="G1652" s="4" t="s">
        <v>105</v>
      </c>
      <c r="H1652" s="4" t="str">
        <f>TEXT(B1652, "MMMM YYYY")</f>
        <v>February 2025</v>
      </c>
      <c r="I1652" s="4">
        <f>D1652*E1652</f>
        <v>159</v>
      </c>
      <c r="J1652" s="4">
        <f>E1652*30</f>
        <v>90</v>
      </c>
      <c r="K1652" s="4" t="b">
        <f>IF(F1652=I1652,TRUE)</f>
        <v>1</v>
      </c>
      <c r="L1652" s="4"/>
    </row>
    <row r="1653" spans="1:12" ht="22.5" customHeight="1">
      <c r="A1653" s="18">
        <v>45697.604201388887</v>
      </c>
      <c r="B1653" s="19">
        <v>45692</v>
      </c>
      <c r="C1653" s="4" t="s">
        <v>526</v>
      </c>
      <c r="D1653" s="4">
        <v>50</v>
      </c>
      <c r="E1653" s="4">
        <v>3</v>
      </c>
      <c r="F1653" s="4">
        <v>150</v>
      </c>
      <c r="G1653" s="4" t="s">
        <v>105</v>
      </c>
      <c r="H1653" s="4" t="str">
        <f>TEXT(B1653, "MMMM YYYY")</f>
        <v>February 2025</v>
      </c>
      <c r="I1653" s="4">
        <f>D1653*E1653</f>
        <v>150</v>
      </c>
      <c r="J1653" s="4">
        <f>E1653*30</f>
        <v>90</v>
      </c>
      <c r="K1653" s="4" t="b">
        <f>IF(F1653=I1653,TRUE)</f>
        <v>1</v>
      </c>
      <c r="L1653" s="4"/>
    </row>
    <row r="1654" spans="1:12" ht="22.5" customHeight="1">
      <c r="A1654" s="18">
        <v>45697.60392361111</v>
      </c>
      <c r="B1654" s="19">
        <v>45692</v>
      </c>
      <c r="C1654" s="4" t="s">
        <v>502</v>
      </c>
      <c r="D1654" s="4">
        <v>65</v>
      </c>
      <c r="E1654" s="4">
        <v>1</v>
      </c>
      <c r="F1654" s="4">
        <v>65</v>
      </c>
      <c r="G1654" s="4" t="s">
        <v>105</v>
      </c>
      <c r="H1654" s="4" t="str">
        <f>TEXT(B1654, "MMMM YYYY")</f>
        <v>February 2025</v>
      </c>
      <c r="I1654" s="4">
        <f>D1654*E1654</f>
        <v>65</v>
      </c>
      <c r="J1654" s="4">
        <f>E1654*30</f>
        <v>30</v>
      </c>
      <c r="K1654" s="4" t="b">
        <f>IF(F1654=I1654,TRUE)</f>
        <v>1</v>
      </c>
      <c r="L1654" s="4"/>
    </row>
    <row r="1655" spans="1:12" ht="22.5" customHeight="1">
      <c r="A1655" s="18">
        <v>45697.603622685187</v>
      </c>
      <c r="B1655" s="19">
        <v>45692</v>
      </c>
      <c r="C1655" s="4" t="s">
        <v>109</v>
      </c>
      <c r="D1655" s="4">
        <v>60</v>
      </c>
      <c r="E1655" s="4">
        <v>3</v>
      </c>
      <c r="F1655" s="4">
        <v>180</v>
      </c>
      <c r="G1655" s="4" t="s">
        <v>105</v>
      </c>
      <c r="H1655" s="4" t="str">
        <f>TEXT(B1655, "MMMM YYYY")</f>
        <v>February 2025</v>
      </c>
      <c r="I1655" s="4">
        <f>D1655*E1655</f>
        <v>180</v>
      </c>
      <c r="J1655" s="4">
        <f>E1655*30</f>
        <v>90</v>
      </c>
      <c r="K1655" s="4" t="b">
        <f>IF(F1655=I1655,TRUE)</f>
        <v>1</v>
      </c>
      <c r="L1655" s="4"/>
    </row>
    <row r="1656" spans="1:12" ht="22.5" customHeight="1">
      <c r="A1656" s="18">
        <v>45697.603321759256</v>
      </c>
      <c r="B1656" s="19">
        <v>45692</v>
      </c>
      <c r="C1656" s="4" t="s">
        <v>513</v>
      </c>
      <c r="D1656" s="4">
        <v>60</v>
      </c>
      <c r="E1656" s="4">
        <v>6</v>
      </c>
      <c r="F1656" s="4">
        <v>360</v>
      </c>
      <c r="G1656" s="4" t="s">
        <v>105</v>
      </c>
      <c r="H1656" s="4" t="str">
        <f>TEXT(B1656, "MMMM YYYY")</f>
        <v>February 2025</v>
      </c>
      <c r="I1656" s="4">
        <f>D1656*E1656</f>
        <v>360</v>
      </c>
      <c r="J1656" s="4">
        <f>E1656*30</f>
        <v>180</v>
      </c>
      <c r="K1656" s="4" t="b">
        <f>IF(F1656=I1656,TRUE)</f>
        <v>1</v>
      </c>
      <c r="L1656" s="4"/>
    </row>
    <row r="1657" spans="1:12" ht="22.5" customHeight="1">
      <c r="A1657" s="18">
        <v>45697.602719907409</v>
      </c>
      <c r="B1657" s="19">
        <v>45692</v>
      </c>
      <c r="C1657" s="4" t="s">
        <v>510</v>
      </c>
      <c r="D1657" s="4">
        <v>53</v>
      </c>
      <c r="E1657" s="4">
        <v>10</v>
      </c>
      <c r="F1657" s="4">
        <v>530</v>
      </c>
      <c r="G1657" s="4" t="s">
        <v>105</v>
      </c>
      <c r="H1657" s="4" t="str">
        <f>TEXT(B1657, "MMMM YYYY")</f>
        <v>February 2025</v>
      </c>
      <c r="I1657" s="4">
        <f>D1657*E1657</f>
        <v>530</v>
      </c>
      <c r="J1657" s="4">
        <f>E1657*30</f>
        <v>300</v>
      </c>
      <c r="K1657" s="4" t="b">
        <f>IF(F1657=I1657,TRUE)</f>
        <v>1</v>
      </c>
      <c r="L1657" s="4"/>
    </row>
    <row r="1658" spans="1:12" ht="22.5" customHeight="1">
      <c r="A1658" s="18">
        <v>45692.33184027778</v>
      </c>
      <c r="B1658" s="19">
        <v>45691</v>
      </c>
      <c r="C1658" s="4" t="s">
        <v>796</v>
      </c>
      <c r="D1658" s="4">
        <v>50</v>
      </c>
      <c r="E1658" s="4">
        <v>2</v>
      </c>
      <c r="F1658" s="4">
        <v>100</v>
      </c>
      <c r="G1658" s="4" t="s">
        <v>105</v>
      </c>
      <c r="H1658" s="4" t="str">
        <f>TEXT(B1658, "MMMM YYYY")</f>
        <v>February 2025</v>
      </c>
      <c r="I1658" s="4">
        <f>D1658*E1658</f>
        <v>100</v>
      </c>
      <c r="J1658" s="4">
        <f>E1658*30</f>
        <v>60</v>
      </c>
      <c r="K1658" s="4" t="b">
        <f>IF(F1658=I1658,TRUE)</f>
        <v>1</v>
      </c>
      <c r="L1658" s="4"/>
    </row>
    <row r="1659" spans="1:12" ht="22.5" customHeight="1">
      <c r="A1659" s="18">
        <v>45692.331354166665</v>
      </c>
      <c r="B1659" s="19">
        <v>45691</v>
      </c>
      <c r="C1659" s="4" t="s">
        <v>577</v>
      </c>
      <c r="D1659" s="4">
        <v>50</v>
      </c>
      <c r="E1659" s="4">
        <v>5</v>
      </c>
      <c r="F1659" s="4">
        <v>250</v>
      </c>
      <c r="G1659" s="4" t="s">
        <v>105</v>
      </c>
      <c r="H1659" s="4" t="str">
        <f>TEXT(B1659, "MMMM YYYY")</f>
        <v>February 2025</v>
      </c>
      <c r="I1659" s="4">
        <f>D1659*E1659</f>
        <v>250</v>
      </c>
      <c r="J1659" s="4">
        <f>E1659*30</f>
        <v>150</v>
      </c>
      <c r="K1659" s="4" t="b">
        <f>IF(F1659=I1659,TRUE)</f>
        <v>1</v>
      </c>
      <c r="L1659" s="4"/>
    </row>
    <row r="1660" spans="1:12" ht="22.5" customHeight="1">
      <c r="A1660" s="18">
        <v>45692.262916666667</v>
      </c>
      <c r="B1660" s="19">
        <v>45691</v>
      </c>
      <c r="C1660" s="4" t="s">
        <v>761</v>
      </c>
      <c r="D1660" s="4">
        <v>50</v>
      </c>
      <c r="E1660" s="4">
        <v>5</v>
      </c>
      <c r="F1660" s="4">
        <v>250</v>
      </c>
      <c r="G1660" s="4" t="s">
        <v>105</v>
      </c>
      <c r="H1660" s="4" t="str">
        <f>TEXT(B1660, "MMMM YYYY")</f>
        <v>February 2025</v>
      </c>
      <c r="I1660" s="4">
        <f>D1660*E1660</f>
        <v>250</v>
      </c>
      <c r="J1660" s="4">
        <f>E1660*30</f>
        <v>150</v>
      </c>
      <c r="K1660" s="4" t="b">
        <f>IF(F1660=I1660,TRUE)</f>
        <v>1</v>
      </c>
      <c r="L1660" s="4"/>
    </row>
    <row r="1661" spans="1:12" ht="22.5" customHeight="1">
      <c r="A1661" s="18">
        <v>45691.7422337963</v>
      </c>
      <c r="B1661" s="19">
        <v>45690</v>
      </c>
      <c r="C1661" s="4" t="s">
        <v>509</v>
      </c>
      <c r="D1661" s="4">
        <v>45</v>
      </c>
      <c r="E1661" s="4">
        <v>2</v>
      </c>
      <c r="F1661" s="4">
        <v>90</v>
      </c>
      <c r="G1661" s="4" t="s">
        <v>105</v>
      </c>
      <c r="H1661" s="4" t="str">
        <f>TEXT(B1661, "MMMM YYYY")</f>
        <v>February 2025</v>
      </c>
      <c r="I1661" s="4">
        <f>D1661*E1661</f>
        <v>90</v>
      </c>
      <c r="J1661" s="4">
        <f>E1661*30</f>
        <v>60</v>
      </c>
      <c r="K1661" s="4" t="b">
        <f>IF(F1661=I1661,TRUE)</f>
        <v>1</v>
      </c>
      <c r="L1661" s="4"/>
    </row>
    <row r="1662" spans="1:12" ht="22.5" customHeight="1">
      <c r="A1662" s="18">
        <v>45691.14261574074</v>
      </c>
      <c r="B1662" s="19">
        <v>45688</v>
      </c>
      <c r="C1662" s="4" t="s">
        <v>509</v>
      </c>
      <c r="D1662" s="4">
        <v>45</v>
      </c>
      <c r="E1662" s="4">
        <v>6</v>
      </c>
      <c r="F1662" s="4">
        <v>270</v>
      </c>
      <c r="G1662" s="4" t="s">
        <v>105</v>
      </c>
      <c r="H1662" s="4" t="str">
        <f>TEXT(B1662, "MMMM YYYY")</f>
        <v>January 2025</v>
      </c>
      <c r="I1662" s="4">
        <f>D1662*E1662</f>
        <v>270</v>
      </c>
      <c r="J1662" s="4">
        <f>E1662*30</f>
        <v>180</v>
      </c>
      <c r="K1662" s="4" t="b">
        <f>IF(F1662=I1662,TRUE)</f>
        <v>1</v>
      </c>
      <c r="L1662" s="4">
        <v>6240</v>
      </c>
    </row>
    <row r="1663" spans="1:12" ht="22.5" customHeight="1">
      <c r="A1663" s="18">
        <v>45691.142256944448</v>
      </c>
      <c r="B1663" s="19">
        <v>45688</v>
      </c>
      <c r="C1663" s="4" t="s">
        <v>789</v>
      </c>
      <c r="D1663" s="4">
        <v>53</v>
      </c>
      <c r="E1663" s="4">
        <v>3</v>
      </c>
      <c r="F1663" s="4">
        <v>159</v>
      </c>
      <c r="G1663" s="4" t="s">
        <v>105</v>
      </c>
      <c r="H1663" s="4" t="str">
        <f>TEXT(B1663, "MMMM YYYY")</f>
        <v>January 2025</v>
      </c>
      <c r="I1663" s="4">
        <f>D1663*E1663</f>
        <v>159</v>
      </c>
      <c r="J1663" s="4">
        <f>E1663*30</f>
        <v>90</v>
      </c>
      <c r="K1663" s="4" t="b">
        <f>IF(F1663=I1663,TRUE)</f>
        <v>1</v>
      </c>
      <c r="L1663" s="4"/>
    </row>
    <row r="1664" spans="1:12" ht="22.5" customHeight="1">
      <c r="A1664" s="18">
        <v>45691.141851851855</v>
      </c>
      <c r="B1664" s="19">
        <v>45688</v>
      </c>
      <c r="C1664" s="4" t="s">
        <v>763</v>
      </c>
      <c r="D1664" s="4">
        <v>65</v>
      </c>
      <c r="E1664" s="4">
        <v>1</v>
      </c>
      <c r="F1664" s="4">
        <v>65</v>
      </c>
      <c r="G1664" s="4" t="s">
        <v>105</v>
      </c>
      <c r="H1664" s="4" t="str">
        <f>TEXT(B1664, "MMMM YYYY")</f>
        <v>January 2025</v>
      </c>
      <c r="I1664" s="4">
        <f>D1664*E1664</f>
        <v>65</v>
      </c>
      <c r="J1664" s="4">
        <f>E1664*30</f>
        <v>30</v>
      </c>
      <c r="K1664" s="4" t="b">
        <f>IF(F1664=I1664,TRUE)</f>
        <v>1</v>
      </c>
      <c r="L1664" s="4"/>
    </row>
    <row r="1665" spans="1:12" ht="22.5" customHeight="1">
      <c r="A1665" s="18">
        <v>45691.141250000001</v>
      </c>
      <c r="B1665" s="19">
        <v>45688</v>
      </c>
      <c r="C1665" s="4" t="s">
        <v>616</v>
      </c>
      <c r="D1665" s="4">
        <v>55</v>
      </c>
      <c r="E1665" s="4">
        <v>1</v>
      </c>
      <c r="F1665" s="4">
        <v>55</v>
      </c>
      <c r="G1665" s="4" t="s">
        <v>105</v>
      </c>
      <c r="H1665" s="4" t="str">
        <f>TEXT(B1665, "MMMM YYYY")</f>
        <v>January 2025</v>
      </c>
      <c r="I1665" s="4">
        <f>D1665*E1665</f>
        <v>55</v>
      </c>
      <c r="J1665" s="4">
        <f>E1665*30</f>
        <v>30</v>
      </c>
      <c r="K1665" s="4" t="b">
        <f>IF(F1665=I1665,TRUE)</f>
        <v>1</v>
      </c>
      <c r="L1665" s="4"/>
    </row>
    <row r="1666" spans="1:12" ht="22.5" customHeight="1">
      <c r="A1666" s="18">
        <v>45691.140543981484</v>
      </c>
      <c r="B1666" s="19">
        <v>45688</v>
      </c>
      <c r="C1666" s="4" t="s">
        <v>797</v>
      </c>
      <c r="D1666" s="4">
        <v>56</v>
      </c>
      <c r="E1666" s="4">
        <v>7</v>
      </c>
      <c r="F1666" s="4">
        <v>392</v>
      </c>
      <c r="G1666" s="4" t="s">
        <v>105</v>
      </c>
      <c r="H1666" s="4" t="str">
        <f>TEXT(B1666, "MMMM YYYY")</f>
        <v>January 2025</v>
      </c>
      <c r="I1666" s="4">
        <f>D1666*E1666</f>
        <v>392</v>
      </c>
      <c r="J1666" s="4">
        <f>E1666*30</f>
        <v>210</v>
      </c>
      <c r="K1666" s="4" t="b">
        <f>IF(F1666=I1666,TRUE)</f>
        <v>1</v>
      </c>
      <c r="L1666" s="4"/>
    </row>
    <row r="1667" spans="1:12" ht="22.5" customHeight="1">
      <c r="A1667" s="18">
        <v>45691.137303240743</v>
      </c>
      <c r="B1667" s="19">
        <v>45688</v>
      </c>
      <c r="C1667" s="4" t="s">
        <v>798</v>
      </c>
      <c r="D1667" s="4">
        <v>53</v>
      </c>
      <c r="E1667" s="4">
        <v>12</v>
      </c>
      <c r="F1667" s="4">
        <v>636</v>
      </c>
      <c r="G1667" s="4" t="s">
        <v>105</v>
      </c>
      <c r="H1667" s="4" t="str">
        <f>TEXT(B1667, "MMMM YYYY")</f>
        <v>January 2025</v>
      </c>
      <c r="I1667" s="4">
        <f>D1667*E1667</f>
        <v>636</v>
      </c>
      <c r="J1667" s="4">
        <f>E1667*30</f>
        <v>360</v>
      </c>
      <c r="K1667" s="4" t="b">
        <f>IF(F1667=I1667,TRUE)</f>
        <v>1</v>
      </c>
      <c r="L1667" s="4"/>
    </row>
    <row r="1668" spans="1:12" ht="22.5" customHeight="1">
      <c r="A1668" s="18">
        <v>45691.136481481481</v>
      </c>
      <c r="B1668" s="19">
        <v>45688</v>
      </c>
      <c r="C1668" s="4" t="s">
        <v>551</v>
      </c>
      <c r="D1668" s="4">
        <v>50</v>
      </c>
      <c r="E1668" s="4">
        <v>18</v>
      </c>
      <c r="F1668" s="4">
        <v>900</v>
      </c>
      <c r="G1668" s="4" t="s">
        <v>105</v>
      </c>
      <c r="H1668" s="4" t="str">
        <f>TEXT(B1668, "MMMM YYYY")</f>
        <v>January 2025</v>
      </c>
      <c r="I1668" s="4">
        <f>D1668*E1668</f>
        <v>900</v>
      </c>
      <c r="J1668" s="4">
        <f>E1668*30</f>
        <v>540</v>
      </c>
      <c r="K1668" s="4" t="b">
        <f>IF(F1668=I1668,TRUE)</f>
        <v>1</v>
      </c>
      <c r="L1668" s="4"/>
    </row>
    <row r="1669" spans="1:12" ht="22.5" customHeight="1">
      <c r="A1669" s="18">
        <v>45691.135810185187</v>
      </c>
      <c r="B1669" s="19">
        <v>45688</v>
      </c>
      <c r="C1669" s="4" t="s">
        <v>793</v>
      </c>
      <c r="D1669" s="4">
        <v>55</v>
      </c>
      <c r="E1669" s="4">
        <v>1</v>
      </c>
      <c r="F1669" s="4">
        <v>55</v>
      </c>
      <c r="G1669" s="4" t="s">
        <v>105</v>
      </c>
      <c r="H1669" s="4" t="str">
        <f>TEXT(B1669, "MMMM YYYY")</f>
        <v>January 2025</v>
      </c>
      <c r="I1669" s="4">
        <f>D1669*E1669</f>
        <v>55</v>
      </c>
      <c r="J1669" s="4">
        <f>E1669*30</f>
        <v>30</v>
      </c>
      <c r="K1669" s="4" t="b">
        <f>IF(F1669=I1669,TRUE)</f>
        <v>1</v>
      </c>
      <c r="L1669" s="4"/>
    </row>
    <row r="1670" spans="1:12" ht="22.5" customHeight="1">
      <c r="A1670" s="18">
        <v>45691.135474537034</v>
      </c>
      <c r="B1670" s="19">
        <v>45687</v>
      </c>
      <c r="C1670" s="4" t="s">
        <v>768</v>
      </c>
      <c r="D1670" s="4">
        <v>60</v>
      </c>
      <c r="E1670" s="4">
        <v>4</v>
      </c>
      <c r="F1670" s="4">
        <v>240</v>
      </c>
      <c r="G1670" s="4" t="s">
        <v>105</v>
      </c>
      <c r="H1670" s="4" t="str">
        <f>TEXT(B1670, "MMMM YYYY")</f>
        <v>January 2025</v>
      </c>
      <c r="I1670" s="4">
        <f>D1670*E1670</f>
        <v>240</v>
      </c>
      <c r="J1670" s="4">
        <f>E1670*30</f>
        <v>120</v>
      </c>
      <c r="K1670" s="4" t="b">
        <f>IF(F1670=I1670,TRUE)</f>
        <v>1</v>
      </c>
      <c r="L1670" s="4"/>
    </row>
    <row r="1671" spans="1:12" ht="22.5" customHeight="1">
      <c r="A1671" s="18">
        <v>45691.134953703702</v>
      </c>
      <c r="B1671" s="19">
        <v>45687</v>
      </c>
      <c r="C1671" s="4" t="s">
        <v>68</v>
      </c>
      <c r="D1671" s="4">
        <v>55</v>
      </c>
      <c r="E1671" s="4">
        <v>1</v>
      </c>
      <c r="F1671" s="4">
        <v>55</v>
      </c>
      <c r="G1671" s="4" t="s">
        <v>105</v>
      </c>
      <c r="H1671" s="4" t="str">
        <f>TEXT(B1671, "MMMM YYYY")</f>
        <v>January 2025</v>
      </c>
      <c r="I1671" s="4">
        <f>D1671*E1671</f>
        <v>55</v>
      </c>
      <c r="J1671" s="4">
        <f>E1671*30</f>
        <v>30</v>
      </c>
      <c r="K1671" s="4" t="b">
        <f>IF(F1671=I1671,TRUE)</f>
        <v>1</v>
      </c>
      <c r="L1671" s="4"/>
    </row>
    <row r="1672" spans="1:12" ht="22.5" customHeight="1">
      <c r="A1672" s="18">
        <v>45691.134664351855</v>
      </c>
      <c r="B1672" s="19">
        <v>45687</v>
      </c>
      <c r="C1672" s="4" t="s">
        <v>799</v>
      </c>
      <c r="D1672" s="4">
        <v>60</v>
      </c>
      <c r="E1672" s="4">
        <v>4</v>
      </c>
      <c r="F1672" s="4">
        <v>240</v>
      </c>
      <c r="G1672" s="4" t="s">
        <v>105</v>
      </c>
      <c r="H1672" s="4" t="str">
        <f>TEXT(B1672, "MMMM YYYY")</f>
        <v>January 2025</v>
      </c>
      <c r="I1672" s="4">
        <f>D1672*E1672</f>
        <v>240</v>
      </c>
      <c r="J1672" s="4">
        <f>E1672*30</f>
        <v>120</v>
      </c>
      <c r="K1672" s="4" t="b">
        <f>IF(F1672=I1672,TRUE)</f>
        <v>1</v>
      </c>
      <c r="L1672" s="4"/>
    </row>
    <row r="1673" spans="1:12" ht="22.5" customHeight="1">
      <c r="A1673" s="18">
        <v>45686.293946759259</v>
      </c>
      <c r="B1673" s="19">
        <v>45686</v>
      </c>
      <c r="C1673" s="4" t="s">
        <v>786</v>
      </c>
      <c r="D1673" s="4">
        <v>60</v>
      </c>
      <c r="E1673" s="4">
        <v>1</v>
      </c>
      <c r="F1673" s="4">
        <v>60</v>
      </c>
      <c r="G1673" s="4" t="s">
        <v>105</v>
      </c>
      <c r="H1673" s="4" t="str">
        <f>TEXT(B1673, "MMMM YYYY")</f>
        <v>January 2025</v>
      </c>
      <c r="I1673" s="4">
        <f>D1673*E1673</f>
        <v>60</v>
      </c>
      <c r="J1673" s="4">
        <f>E1673*30</f>
        <v>30</v>
      </c>
      <c r="K1673" s="4" t="b">
        <f>IF(F1673=I1673,TRUE)</f>
        <v>1</v>
      </c>
      <c r="L1673" s="4"/>
    </row>
    <row r="1674" spans="1:12" ht="22.5" customHeight="1">
      <c r="A1674" s="18">
        <v>45686.293587962966</v>
      </c>
      <c r="B1674" s="19">
        <v>45686</v>
      </c>
      <c r="C1674" s="4" t="s">
        <v>514</v>
      </c>
      <c r="D1674" s="4">
        <v>60</v>
      </c>
      <c r="E1674" s="4">
        <v>4</v>
      </c>
      <c r="F1674" s="4">
        <v>240</v>
      </c>
      <c r="G1674" s="4" t="s">
        <v>105</v>
      </c>
      <c r="H1674" s="4" t="str">
        <f>TEXT(B1674, "MMMM YYYY")</f>
        <v>January 2025</v>
      </c>
      <c r="I1674" s="4">
        <f>D1674*E1674</f>
        <v>240</v>
      </c>
      <c r="J1674" s="4">
        <f>E1674*30</f>
        <v>120</v>
      </c>
      <c r="K1674" s="4" t="b">
        <f>IF(F1674=I1674,TRUE)</f>
        <v>1</v>
      </c>
      <c r="L1674" s="4"/>
    </row>
    <row r="1675" spans="1:12" ht="22.5" customHeight="1">
      <c r="A1675" s="18">
        <v>45686.293344907404</v>
      </c>
      <c r="B1675" s="19">
        <v>45686</v>
      </c>
      <c r="C1675" s="4" t="s">
        <v>785</v>
      </c>
      <c r="D1675" s="4">
        <v>55</v>
      </c>
      <c r="E1675" s="4">
        <v>2</v>
      </c>
      <c r="F1675" s="4">
        <v>110</v>
      </c>
      <c r="G1675" s="4" t="s">
        <v>105</v>
      </c>
      <c r="H1675" s="4" t="str">
        <f>TEXT(B1675, "MMMM YYYY")</f>
        <v>January 2025</v>
      </c>
      <c r="I1675" s="4">
        <f>D1675*E1675</f>
        <v>110</v>
      </c>
      <c r="J1675" s="4">
        <f>E1675*30</f>
        <v>60</v>
      </c>
      <c r="K1675" s="4" t="b">
        <f>IF(F1675=I1675,TRUE)</f>
        <v>1</v>
      </c>
      <c r="L1675" s="4"/>
    </row>
    <row r="1676" spans="1:12" ht="22.5" customHeight="1">
      <c r="A1676" s="18">
        <v>45686.292719907404</v>
      </c>
      <c r="B1676" s="19">
        <v>45685</v>
      </c>
      <c r="C1676" s="4" t="s">
        <v>800</v>
      </c>
      <c r="D1676" s="4">
        <v>60</v>
      </c>
      <c r="E1676" s="4">
        <v>8</v>
      </c>
      <c r="F1676" s="4">
        <v>480</v>
      </c>
      <c r="G1676" s="4" t="s">
        <v>105</v>
      </c>
      <c r="H1676" s="4" t="str">
        <f>TEXT(B1676, "MMMM YYYY")</f>
        <v>January 2025</v>
      </c>
      <c r="I1676" s="4">
        <f>D1676*E1676</f>
        <v>480</v>
      </c>
      <c r="J1676" s="4">
        <f>E1676*30</f>
        <v>240</v>
      </c>
      <c r="K1676" s="4" t="b">
        <f>IF(F1676=I1676,TRUE)</f>
        <v>1</v>
      </c>
      <c r="L1676" s="4"/>
    </row>
    <row r="1677" spans="1:12" ht="22.5" customHeight="1">
      <c r="A1677" s="18">
        <v>45686.292175925926</v>
      </c>
      <c r="B1677" s="19">
        <v>45685</v>
      </c>
      <c r="C1677" s="4" t="s">
        <v>801</v>
      </c>
      <c r="D1677" s="4">
        <v>55</v>
      </c>
      <c r="E1677" s="4">
        <v>8</v>
      </c>
      <c r="F1677" s="4">
        <v>440</v>
      </c>
      <c r="G1677" s="4" t="s">
        <v>105</v>
      </c>
      <c r="H1677" s="4" t="str">
        <f>TEXT(B1677, "MMMM YYYY")</f>
        <v>January 2025</v>
      </c>
      <c r="I1677" s="4">
        <f>D1677*E1677</f>
        <v>440</v>
      </c>
      <c r="J1677" s="4">
        <f>E1677*30</f>
        <v>240</v>
      </c>
      <c r="K1677" s="4" t="b">
        <f>IF(F1677=I1677,TRUE)</f>
        <v>1</v>
      </c>
      <c r="L1677" s="4"/>
    </row>
    <row r="1678" spans="1:12" ht="22.5" customHeight="1">
      <c r="A1678" s="18">
        <v>45686.291608796295</v>
      </c>
      <c r="B1678" s="19">
        <v>45685</v>
      </c>
      <c r="C1678" s="4" t="s">
        <v>761</v>
      </c>
      <c r="D1678" s="4">
        <v>50</v>
      </c>
      <c r="E1678" s="4">
        <v>5</v>
      </c>
      <c r="F1678" s="4">
        <v>250</v>
      </c>
      <c r="G1678" s="4" t="s">
        <v>105</v>
      </c>
      <c r="H1678" s="4" t="str">
        <f>TEXT(B1678, "MMMM YYYY")</f>
        <v>January 2025</v>
      </c>
      <c r="I1678" s="4">
        <f>D1678*E1678</f>
        <v>250</v>
      </c>
      <c r="J1678" s="4">
        <f>E1678*30</f>
        <v>150</v>
      </c>
      <c r="K1678" s="4" t="b">
        <f>IF(F1678=I1678,TRUE)</f>
        <v>1</v>
      </c>
      <c r="L1678" s="4"/>
    </row>
    <row r="1679" spans="1:12" ht="22.5" customHeight="1">
      <c r="A1679" s="18">
        <v>45684.713333333333</v>
      </c>
      <c r="B1679" s="19">
        <v>45684</v>
      </c>
      <c r="C1679" s="4" t="s">
        <v>616</v>
      </c>
      <c r="D1679" s="4">
        <v>55</v>
      </c>
      <c r="E1679" s="4">
        <v>1</v>
      </c>
      <c r="F1679" s="4">
        <v>55</v>
      </c>
      <c r="G1679" s="4" t="s">
        <v>105</v>
      </c>
      <c r="H1679" s="4" t="str">
        <f>TEXT(B1679, "MMMM YYYY")</f>
        <v>January 2025</v>
      </c>
      <c r="I1679" s="4">
        <f>D1679*E1679</f>
        <v>55</v>
      </c>
      <c r="J1679" s="4">
        <f>E1679*30</f>
        <v>30</v>
      </c>
      <c r="K1679" s="4" t="b">
        <f>IF(F1679=I1679,TRUE)</f>
        <v>1</v>
      </c>
      <c r="L1679" s="4"/>
    </row>
    <row r="1680" spans="1:12" ht="22.5" customHeight="1">
      <c r="A1680" s="18">
        <v>45684.712881944448</v>
      </c>
      <c r="B1680" s="19">
        <v>45684</v>
      </c>
      <c r="C1680" s="4" t="s">
        <v>802</v>
      </c>
      <c r="D1680" s="4">
        <v>60</v>
      </c>
      <c r="E1680" s="4">
        <v>3</v>
      </c>
      <c r="F1680" s="4">
        <v>180</v>
      </c>
      <c r="G1680" s="4" t="s">
        <v>105</v>
      </c>
      <c r="H1680" s="4" t="str">
        <f>TEXT(B1680, "MMMM YYYY")</f>
        <v>January 2025</v>
      </c>
      <c r="I1680" s="4">
        <f>D1680*E1680</f>
        <v>180</v>
      </c>
      <c r="J1680" s="4">
        <f>E1680*30</f>
        <v>90</v>
      </c>
      <c r="K1680" s="4" t="b">
        <f>IF(F1680=I1680,TRUE)</f>
        <v>1</v>
      </c>
      <c r="L1680" s="4"/>
    </row>
    <row r="1681" spans="1:12" ht="22.5" customHeight="1">
      <c r="A1681" s="18">
        <v>45684.712384259263</v>
      </c>
      <c r="B1681" s="19">
        <v>45684</v>
      </c>
      <c r="C1681" s="4" t="s">
        <v>657</v>
      </c>
      <c r="D1681" s="4">
        <v>50</v>
      </c>
      <c r="E1681" s="4">
        <v>5</v>
      </c>
      <c r="F1681" s="4">
        <v>250</v>
      </c>
      <c r="G1681" s="4" t="s">
        <v>105</v>
      </c>
      <c r="H1681" s="4" t="str">
        <f>TEXT(B1681, "MMMM YYYY")</f>
        <v>January 2025</v>
      </c>
      <c r="I1681" s="4">
        <f>D1681*E1681</f>
        <v>250</v>
      </c>
      <c r="J1681" s="4">
        <f>E1681*30</f>
        <v>150</v>
      </c>
      <c r="K1681" s="4" t="b">
        <f>IF(F1681=I1681,TRUE)</f>
        <v>1</v>
      </c>
      <c r="L1681" s="4">
        <v>9452</v>
      </c>
    </row>
    <row r="1682" spans="1:12" ht="22.5" customHeight="1">
      <c r="A1682" s="18">
        <v>45684.709421296298</v>
      </c>
      <c r="B1682" s="19">
        <v>45683</v>
      </c>
      <c r="C1682" s="4" t="s">
        <v>509</v>
      </c>
      <c r="D1682" s="4">
        <v>45</v>
      </c>
      <c r="E1682" s="4">
        <v>10</v>
      </c>
      <c r="F1682" s="4">
        <v>450</v>
      </c>
      <c r="G1682" s="4" t="s">
        <v>105</v>
      </c>
      <c r="H1682" s="4" t="str">
        <f>TEXT(B1682, "MMMM YYYY")</f>
        <v>January 2025</v>
      </c>
      <c r="I1682" s="4">
        <f>D1682*E1682</f>
        <v>450</v>
      </c>
      <c r="J1682" s="4">
        <f>E1682*30</f>
        <v>300</v>
      </c>
      <c r="K1682" s="4" t="b">
        <f>IF(F1682=I1682,TRUE)</f>
        <v>1</v>
      </c>
      <c r="L1682" s="4"/>
    </row>
    <row r="1683" spans="1:12" ht="22.5" customHeight="1">
      <c r="A1683" s="18">
        <v>45684.712083333332</v>
      </c>
      <c r="B1683" s="19">
        <v>45683</v>
      </c>
      <c r="C1683" s="4" t="s">
        <v>581</v>
      </c>
      <c r="D1683" s="4">
        <v>60</v>
      </c>
      <c r="E1683" s="4">
        <v>1</v>
      </c>
      <c r="F1683" s="4">
        <v>60</v>
      </c>
      <c r="G1683" s="4" t="s">
        <v>105</v>
      </c>
      <c r="H1683" s="4" t="str">
        <f>TEXT(B1683, "MMMM YYYY")</f>
        <v>January 2025</v>
      </c>
      <c r="I1683" s="4">
        <f>D1683*E1683</f>
        <v>60</v>
      </c>
      <c r="J1683" s="4">
        <f>E1683*30</f>
        <v>30</v>
      </c>
      <c r="K1683" s="4" t="b">
        <f>IF(F1683=I1683,TRUE)</f>
        <v>1</v>
      </c>
      <c r="L1683" s="4"/>
    </row>
    <row r="1684" spans="1:12" ht="22.5" customHeight="1">
      <c r="A1684" s="18">
        <v>45684.711168981485</v>
      </c>
      <c r="B1684" s="19">
        <v>45683</v>
      </c>
      <c r="C1684" s="4" t="s">
        <v>788</v>
      </c>
      <c r="D1684" s="4">
        <v>55</v>
      </c>
      <c r="E1684" s="4">
        <v>1</v>
      </c>
      <c r="F1684" s="4">
        <v>55</v>
      </c>
      <c r="G1684" s="4" t="s">
        <v>105</v>
      </c>
      <c r="H1684" s="4" t="str">
        <f>TEXT(B1684, "MMMM YYYY")</f>
        <v>January 2025</v>
      </c>
      <c r="I1684" s="4">
        <f>D1684*E1684</f>
        <v>55</v>
      </c>
      <c r="J1684" s="4">
        <f>E1684*30</f>
        <v>30</v>
      </c>
      <c r="K1684" s="4" t="b">
        <f>IF(F1684=I1684,TRUE)</f>
        <v>1</v>
      </c>
      <c r="L1684" s="4"/>
    </row>
    <row r="1685" spans="1:12" ht="22.5" customHeight="1">
      <c r="A1685" s="18">
        <v>45684.710243055553</v>
      </c>
      <c r="B1685" s="19">
        <v>45683</v>
      </c>
      <c r="C1685" s="4" t="s">
        <v>221</v>
      </c>
      <c r="D1685" s="4">
        <v>55</v>
      </c>
      <c r="E1685" s="4">
        <v>1</v>
      </c>
      <c r="F1685" s="4">
        <v>55</v>
      </c>
      <c r="G1685" s="4" t="s">
        <v>105</v>
      </c>
      <c r="H1685" s="4" t="str">
        <f>TEXT(B1685, "MMMM YYYY")</f>
        <v>January 2025</v>
      </c>
      <c r="I1685" s="4">
        <f>D1685*E1685</f>
        <v>55</v>
      </c>
      <c r="J1685" s="4">
        <f>E1685*30</f>
        <v>30</v>
      </c>
      <c r="K1685" s="4" t="b">
        <f>IF(F1685=I1685,TRUE)</f>
        <v>1</v>
      </c>
      <c r="L1685" s="4"/>
    </row>
    <row r="1686" spans="1:12" ht="22.5" customHeight="1">
      <c r="A1686" s="18">
        <v>45684.70994212963</v>
      </c>
      <c r="B1686" s="19">
        <v>45683</v>
      </c>
      <c r="C1686" s="4" t="s">
        <v>514</v>
      </c>
      <c r="D1686" s="4">
        <v>55</v>
      </c>
      <c r="E1686" s="4">
        <v>1</v>
      </c>
      <c r="F1686" s="4">
        <v>55</v>
      </c>
      <c r="G1686" s="4" t="s">
        <v>105</v>
      </c>
      <c r="H1686" s="4" t="str">
        <f>TEXT(B1686, "MMMM YYYY")</f>
        <v>January 2025</v>
      </c>
      <c r="I1686" s="4">
        <f>D1686*E1686</f>
        <v>55</v>
      </c>
      <c r="J1686" s="4">
        <f>E1686*30</f>
        <v>30</v>
      </c>
      <c r="K1686" s="4" t="b">
        <f>IF(F1686=I1686,TRUE)</f>
        <v>1</v>
      </c>
      <c r="L1686" s="4"/>
    </row>
    <row r="1687" spans="1:12" ht="22.5" customHeight="1">
      <c r="A1687" s="18">
        <v>45684.708912037036</v>
      </c>
      <c r="B1687" s="19">
        <v>45682</v>
      </c>
      <c r="C1687" s="4" t="s">
        <v>502</v>
      </c>
      <c r="D1687" s="4">
        <v>60</v>
      </c>
      <c r="E1687" s="4">
        <v>3</v>
      </c>
      <c r="F1687" s="4">
        <v>180</v>
      </c>
      <c r="G1687" s="4" t="s">
        <v>105</v>
      </c>
      <c r="H1687" s="4" t="str">
        <f>TEXT(B1687, "MMMM YYYY")</f>
        <v>January 2025</v>
      </c>
      <c r="I1687" s="4">
        <f>D1687*E1687</f>
        <v>180</v>
      </c>
      <c r="J1687" s="4">
        <f>E1687*30</f>
        <v>90</v>
      </c>
      <c r="K1687" s="4" t="b">
        <f>IF(F1687=I1687,TRUE)</f>
        <v>1</v>
      </c>
      <c r="L1687" s="4"/>
    </row>
    <row r="1688" spans="1:12" ht="22.5" customHeight="1">
      <c r="A1688" s="18">
        <v>45679.011874999997</v>
      </c>
      <c r="B1688" s="19">
        <v>45682</v>
      </c>
      <c r="C1688" s="4" t="s">
        <v>649</v>
      </c>
      <c r="D1688" s="4">
        <v>50</v>
      </c>
      <c r="E1688" s="4">
        <v>3</v>
      </c>
      <c r="F1688" s="4">
        <v>150</v>
      </c>
      <c r="G1688" s="4" t="s">
        <v>105</v>
      </c>
      <c r="H1688" s="4" t="str">
        <f>TEXT(B1688, "MMMM YYYY")</f>
        <v>January 2025</v>
      </c>
      <c r="I1688" s="4">
        <f>D1688*E1688</f>
        <v>150</v>
      </c>
      <c r="J1688" s="4">
        <f>E1688*30</f>
        <v>90</v>
      </c>
      <c r="K1688" s="4" t="b">
        <f>IF(F1688=I1688,TRUE)</f>
        <v>1</v>
      </c>
      <c r="L1688" s="4"/>
    </row>
    <row r="1689" spans="1:12" ht="22.5" customHeight="1">
      <c r="A1689" s="18">
        <v>45681.876087962963</v>
      </c>
      <c r="B1689" s="19">
        <v>45681</v>
      </c>
      <c r="C1689" s="4" t="s">
        <v>521</v>
      </c>
      <c r="D1689" s="4">
        <v>56</v>
      </c>
      <c r="E1689" s="4">
        <v>6</v>
      </c>
      <c r="F1689" s="4">
        <v>336</v>
      </c>
      <c r="G1689" s="4" t="s">
        <v>105</v>
      </c>
      <c r="H1689" s="4" t="str">
        <f>TEXT(B1689, "MMMM YYYY")</f>
        <v>January 2025</v>
      </c>
      <c r="I1689" s="4">
        <f>D1689*E1689</f>
        <v>336</v>
      </c>
      <c r="J1689" s="4">
        <f>E1689*30</f>
        <v>180</v>
      </c>
      <c r="K1689" s="4" t="b">
        <f>IF(F1689=I1689,TRUE)</f>
        <v>1</v>
      </c>
      <c r="L1689" s="4"/>
    </row>
    <row r="1690" spans="1:12" ht="22.5" customHeight="1">
      <c r="A1690" s="18">
        <v>45681.8747337963</v>
      </c>
      <c r="B1690" s="19">
        <v>45681</v>
      </c>
      <c r="C1690" s="4" t="s">
        <v>521</v>
      </c>
      <c r="D1690" s="4">
        <v>53</v>
      </c>
      <c r="E1690" s="4">
        <v>5</v>
      </c>
      <c r="F1690" s="4">
        <v>265</v>
      </c>
      <c r="G1690" s="4" t="s">
        <v>105</v>
      </c>
      <c r="H1690" s="4" t="str">
        <f>TEXT(B1690, "MMMM YYYY")</f>
        <v>January 2025</v>
      </c>
      <c r="I1690" s="4">
        <f>D1690*E1690</f>
        <v>265</v>
      </c>
      <c r="J1690" s="4">
        <f>E1690*30</f>
        <v>150</v>
      </c>
      <c r="K1690" s="4" t="b">
        <f>IF(F1690=I1690,TRUE)</f>
        <v>1</v>
      </c>
      <c r="L1690" s="4"/>
    </row>
    <row r="1691" spans="1:12" ht="22.5" customHeight="1">
      <c r="A1691" s="18">
        <v>45681.874224537038</v>
      </c>
      <c r="B1691" s="19">
        <v>45681</v>
      </c>
      <c r="C1691" s="4" t="s">
        <v>521</v>
      </c>
      <c r="D1691" s="4">
        <v>50</v>
      </c>
      <c r="E1691" s="4">
        <v>7</v>
      </c>
      <c r="F1691" s="4">
        <v>350</v>
      </c>
      <c r="G1691" s="4" t="s">
        <v>105</v>
      </c>
      <c r="H1691" s="4" t="str">
        <f>TEXT(B1691, "MMMM YYYY")</f>
        <v>January 2025</v>
      </c>
      <c r="I1691" s="4">
        <f>D1691*E1691</f>
        <v>350</v>
      </c>
      <c r="J1691" s="4">
        <f>E1691*30</f>
        <v>210</v>
      </c>
      <c r="K1691" s="4" t="b">
        <f>IF(F1691=I1691,TRUE)</f>
        <v>1</v>
      </c>
      <c r="L1691" s="4"/>
    </row>
    <row r="1692" spans="1:12" ht="22.5" customHeight="1">
      <c r="A1692" s="18">
        <v>45681.873668981483</v>
      </c>
      <c r="B1692" s="19">
        <v>45681</v>
      </c>
      <c r="C1692" s="4" t="s">
        <v>662</v>
      </c>
      <c r="D1692" s="4">
        <v>53</v>
      </c>
      <c r="E1692" s="4">
        <v>10</v>
      </c>
      <c r="F1692" s="4">
        <v>530</v>
      </c>
      <c r="G1692" s="4" t="s">
        <v>105</v>
      </c>
      <c r="H1692" s="4" t="str">
        <f>TEXT(B1692, "MMMM YYYY")</f>
        <v>January 2025</v>
      </c>
      <c r="I1692" s="4">
        <f>D1692*E1692</f>
        <v>530</v>
      </c>
      <c r="J1692" s="4">
        <f>E1692*30</f>
        <v>300</v>
      </c>
      <c r="K1692" s="4" t="b">
        <f>IF(F1692=I1692,TRUE)</f>
        <v>1</v>
      </c>
      <c r="L1692" s="4"/>
    </row>
    <row r="1693" spans="1:12" ht="22.5" customHeight="1">
      <c r="A1693" s="18">
        <v>45681.873159722221</v>
      </c>
      <c r="B1693" s="19">
        <v>45681</v>
      </c>
      <c r="C1693" s="4" t="s">
        <v>662</v>
      </c>
      <c r="D1693" s="4">
        <v>50</v>
      </c>
      <c r="E1693" s="4">
        <v>5</v>
      </c>
      <c r="F1693" s="4">
        <v>250</v>
      </c>
      <c r="G1693" s="4" t="s">
        <v>105</v>
      </c>
      <c r="H1693" s="4" t="str">
        <f>TEXT(B1693, "MMMM YYYY")</f>
        <v>January 2025</v>
      </c>
      <c r="I1693" s="4">
        <f>D1693*E1693</f>
        <v>250</v>
      </c>
      <c r="J1693" s="4">
        <f>E1693*30</f>
        <v>150</v>
      </c>
      <c r="K1693" s="4" t="b">
        <f>IF(F1693=I1693,TRUE)</f>
        <v>1</v>
      </c>
      <c r="L1693" s="4"/>
    </row>
    <row r="1694" spans="1:12" ht="22.5" customHeight="1">
      <c r="A1694" s="18">
        <v>45680.037118055552</v>
      </c>
      <c r="B1694" s="19">
        <v>45679</v>
      </c>
      <c r="C1694" s="4" t="s">
        <v>761</v>
      </c>
      <c r="D1694" s="4">
        <v>50</v>
      </c>
      <c r="E1694" s="4">
        <v>5</v>
      </c>
      <c r="F1694" s="4">
        <v>250</v>
      </c>
      <c r="G1694" s="4" t="s">
        <v>105</v>
      </c>
      <c r="H1694" s="4" t="str">
        <f>TEXT(B1694, "MMMM YYYY")</f>
        <v>January 2025</v>
      </c>
      <c r="I1694" s="4">
        <f>D1694*E1694</f>
        <v>250</v>
      </c>
      <c r="J1694" s="4">
        <f>E1694*30</f>
        <v>150</v>
      </c>
      <c r="K1694" s="4" t="b">
        <f>IF(F1694=I1694,TRUE)</f>
        <v>1</v>
      </c>
      <c r="L1694" s="4"/>
    </row>
    <row r="1695" spans="1:12" ht="22.5" customHeight="1">
      <c r="A1695" s="18">
        <v>45679.1094212963</v>
      </c>
      <c r="B1695" s="19">
        <v>45678</v>
      </c>
      <c r="C1695" s="4" t="s">
        <v>521</v>
      </c>
      <c r="D1695" s="4">
        <v>56</v>
      </c>
      <c r="E1695" s="4">
        <v>4</v>
      </c>
      <c r="F1695" s="4">
        <v>224</v>
      </c>
      <c r="G1695" s="4" t="s">
        <v>105</v>
      </c>
      <c r="H1695" s="4" t="str">
        <f>TEXT(B1695, "MMMM YYYY")</f>
        <v>January 2025</v>
      </c>
      <c r="I1695" s="4">
        <f>D1695*E1695</f>
        <v>224</v>
      </c>
      <c r="J1695" s="4">
        <f>E1695*30</f>
        <v>120</v>
      </c>
      <c r="K1695" s="4" t="b">
        <f>IF(F1695=I1695,TRUE)</f>
        <v>1</v>
      </c>
      <c r="L1695" s="4"/>
    </row>
    <row r="1696" spans="1:12" ht="22.5" customHeight="1">
      <c r="A1696" s="18">
        <v>45679.01221064815</v>
      </c>
      <c r="B1696" s="19">
        <v>45678</v>
      </c>
      <c r="C1696" s="4" t="s">
        <v>649</v>
      </c>
      <c r="D1696" s="4">
        <v>53</v>
      </c>
      <c r="E1696" s="4">
        <v>5</v>
      </c>
      <c r="F1696" s="4">
        <v>265</v>
      </c>
      <c r="G1696" s="4" t="s">
        <v>105</v>
      </c>
      <c r="H1696" s="4" t="str">
        <f>TEXT(B1696, "MMMM YYYY")</f>
        <v>January 2025</v>
      </c>
      <c r="I1696" s="4">
        <f>D1696*E1696</f>
        <v>265</v>
      </c>
      <c r="J1696" s="4">
        <f>E1696*30</f>
        <v>150</v>
      </c>
      <c r="K1696" s="4" t="b">
        <f>IF(F1696=I1696,TRUE)</f>
        <v>1</v>
      </c>
      <c r="L1696" s="4"/>
    </row>
    <row r="1697" spans="1:12" ht="22.5" customHeight="1">
      <c r="A1697" s="18">
        <v>45679.011145833334</v>
      </c>
      <c r="B1697" s="19">
        <v>45678</v>
      </c>
      <c r="C1697" s="4" t="s">
        <v>551</v>
      </c>
      <c r="D1697" s="4">
        <v>53</v>
      </c>
      <c r="E1697" s="4">
        <v>6</v>
      </c>
      <c r="F1697" s="4">
        <v>318</v>
      </c>
      <c r="G1697" s="4" t="s">
        <v>105</v>
      </c>
      <c r="H1697" s="4" t="str">
        <f>TEXT(B1697, "MMMM YYYY")</f>
        <v>January 2025</v>
      </c>
      <c r="I1697" s="4">
        <f>D1697*E1697</f>
        <v>318</v>
      </c>
      <c r="J1697" s="4">
        <f>E1697*30</f>
        <v>180</v>
      </c>
      <c r="K1697" s="4" t="b">
        <f>IF(F1697=I1697,TRUE)</f>
        <v>1</v>
      </c>
      <c r="L1697" s="4"/>
    </row>
    <row r="1698" spans="1:12" ht="22.5" customHeight="1">
      <c r="A1698" s="18">
        <v>45679.010740740741</v>
      </c>
      <c r="B1698" s="19">
        <v>45678</v>
      </c>
      <c r="C1698" s="4" t="s">
        <v>551</v>
      </c>
      <c r="D1698" s="4">
        <v>50</v>
      </c>
      <c r="E1698" s="4">
        <v>6</v>
      </c>
      <c r="F1698" s="4">
        <v>300</v>
      </c>
      <c r="G1698" s="4" t="s">
        <v>105</v>
      </c>
      <c r="H1698" s="4" t="str">
        <f>TEXT(B1698, "MMMM YYYY")</f>
        <v>January 2025</v>
      </c>
      <c r="I1698" s="4">
        <f>D1698*E1698</f>
        <v>300</v>
      </c>
      <c r="J1698" s="4">
        <f>E1698*30</f>
        <v>180</v>
      </c>
      <c r="K1698" s="4" t="b">
        <f>IF(F1698=I1698,TRUE)</f>
        <v>1</v>
      </c>
      <c r="L1698" s="4"/>
    </row>
    <row r="1699" spans="1:12" ht="22.5" customHeight="1">
      <c r="A1699" s="18">
        <v>45679.010138888887</v>
      </c>
      <c r="B1699" s="19">
        <v>45678</v>
      </c>
      <c r="C1699" s="4" t="s">
        <v>502</v>
      </c>
      <c r="D1699" s="4">
        <v>60</v>
      </c>
      <c r="E1699" s="4">
        <v>2</v>
      </c>
      <c r="F1699" s="4">
        <v>120</v>
      </c>
      <c r="G1699" s="4" t="s">
        <v>105</v>
      </c>
      <c r="H1699" s="4" t="str">
        <f>TEXT(B1699, "MMMM YYYY")</f>
        <v>January 2025</v>
      </c>
      <c r="I1699" s="4">
        <f>D1699*E1699</f>
        <v>120</v>
      </c>
      <c r="J1699" s="4">
        <f>E1699*30</f>
        <v>60</v>
      </c>
      <c r="K1699" s="4" t="b">
        <f>IF(F1699=I1699,TRUE)</f>
        <v>1</v>
      </c>
      <c r="L1699" s="4"/>
    </row>
    <row r="1700" spans="1:12" ht="22.5" customHeight="1">
      <c r="A1700" s="18">
        <v>45678.727442129632</v>
      </c>
      <c r="B1700" s="19">
        <v>45678</v>
      </c>
      <c r="C1700" s="4" t="s">
        <v>49</v>
      </c>
      <c r="D1700" s="4">
        <v>60</v>
      </c>
      <c r="E1700" s="4">
        <v>1</v>
      </c>
      <c r="F1700" s="4">
        <v>60</v>
      </c>
      <c r="G1700" s="4" t="s">
        <v>105</v>
      </c>
      <c r="H1700" s="4" t="str">
        <f>TEXT(B1700, "MMMM YYYY")</f>
        <v>January 2025</v>
      </c>
      <c r="I1700" s="4">
        <f>D1700*E1700</f>
        <v>60</v>
      </c>
      <c r="J1700" s="4">
        <f>E1700*30</f>
        <v>30</v>
      </c>
      <c r="K1700" s="4" t="b">
        <f>IF(F1700=I1700,TRUE)</f>
        <v>1</v>
      </c>
      <c r="L1700" s="4"/>
    </row>
    <row r="1701" spans="1:12" ht="22.5" customHeight="1">
      <c r="A1701" s="18">
        <v>45678.724861111114</v>
      </c>
      <c r="B1701" s="19">
        <v>45678</v>
      </c>
      <c r="C1701" s="4" t="s">
        <v>701</v>
      </c>
      <c r="D1701" s="4">
        <v>60</v>
      </c>
      <c r="E1701" s="4">
        <v>1</v>
      </c>
      <c r="F1701" s="4">
        <v>60</v>
      </c>
      <c r="G1701" s="4" t="s">
        <v>105</v>
      </c>
      <c r="H1701" s="4" t="str">
        <f>TEXT(B1701, "MMMM YYYY")</f>
        <v>January 2025</v>
      </c>
      <c r="I1701" s="4">
        <f>D1701*E1701</f>
        <v>60</v>
      </c>
      <c r="J1701" s="4">
        <f>E1701*30</f>
        <v>30</v>
      </c>
      <c r="K1701" s="4" t="b">
        <f>IF(F1701=I1701,TRUE)</f>
        <v>1</v>
      </c>
      <c r="L1701" s="4"/>
    </row>
    <row r="1702" spans="1:12" ht="22.5" customHeight="1">
      <c r="A1702" s="18">
        <v>45678.724398148152</v>
      </c>
      <c r="B1702" s="19">
        <v>45678</v>
      </c>
      <c r="C1702" s="4" t="s">
        <v>89</v>
      </c>
      <c r="D1702" s="4">
        <v>60</v>
      </c>
      <c r="E1702" s="4">
        <v>1</v>
      </c>
      <c r="F1702" s="4">
        <v>60</v>
      </c>
      <c r="G1702" s="4" t="s">
        <v>105</v>
      </c>
      <c r="H1702" s="4" t="str">
        <f>TEXT(B1702, "MMMM YYYY")</f>
        <v>January 2025</v>
      </c>
      <c r="I1702" s="4">
        <f>D1702*E1702</f>
        <v>60</v>
      </c>
      <c r="J1702" s="4">
        <f>E1702*30</f>
        <v>30</v>
      </c>
      <c r="K1702" s="4" t="b">
        <f>IF(F1702=I1702,TRUE)</f>
        <v>1</v>
      </c>
      <c r="L1702" s="4"/>
    </row>
    <row r="1703" spans="1:12" ht="22.5" customHeight="1">
      <c r="A1703" s="18">
        <v>45678.101354166669</v>
      </c>
      <c r="B1703" s="19">
        <v>45677</v>
      </c>
      <c r="C1703" s="4" t="s">
        <v>594</v>
      </c>
      <c r="D1703" s="4">
        <v>50</v>
      </c>
      <c r="E1703" s="4">
        <v>2</v>
      </c>
      <c r="F1703" s="4">
        <v>100</v>
      </c>
      <c r="G1703" s="4" t="s">
        <v>105</v>
      </c>
      <c r="H1703" s="4" t="str">
        <f>TEXT(B1703, "MMMM YYYY")</f>
        <v>January 2025</v>
      </c>
      <c r="I1703" s="4">
        <f>D1703*E1703</f>
        <v>100</v>
      </c>
      <c r="J1703" s="4">
        <f>E1703*30</f>
        <v>60</v>
      </c>
      <c r="K1703" s="4" t="b">
        <f>IF(F1703=I1703,TRUE)</f>
        <v>1</v>
      </c>
      <c r="L1703" s="4"/>
    </row>
    <row r="1704" spans="1:12" ht="22.5" customHeight="1">
      <c r="A1704" s="18">
        <v>45678.101909722223</v>
      </c>
      <c r="B1704" s="19">
        <v>45677</v>
      </c>
      <c r="C1704" s="4" t="s">
        <v>594</v>
      </c>
      <c r="D1704" s="4">
        <v>60</v>
      </c>
      <c r="E1704" s="4">
        <v>1</v>
      </c>
      <c r="F1704" s="4">
        <v>60</v>
      </c>
      <c r="G1704" s="4" t="s">
        <v>105</v>
      </c>
      <c r="H1704" s="4" t="str">
        <f>TEXT(B1704, "MMMM YYYY")</f>
        <v>January 2025</v>
      </c>
      <c r="I1704" s="4">
        <f>D1704*E1704</f>
        <v>60</v>
      </c>
      <c r="J1704" s="4">
        <f>E1704*30</f>
        <v>30</v>
      </c>
      <c r="K1704" s="4" t="b">
        <f>IF(F1704=I1704,TRUE)</f>
        <v>1</v>
      </c>
      <c r="L1704" s="4"/>
    </row>
    <row r="1705" spans="1:12" ht="22.5" customHeight="1">
      <c r="A1705" s="18">
        <v>45678.100925925923</v>
      </c>
      <c r="B1705" s="19">
        <v>45677</v>
      </c>
      <c r="C1705" s="4" t="s">
        <v>803</v>
      </c>
      <c r="D1705" s="4">
        <v>55</v>
      </c>
      <c r="E1705" s="4">
        <v>2</v>
      </c>
      <c r="F1705" s="4">
        <v>110</v>
      </c>
      <c r="G1705" s="4" t="s">
        <v>105</v>
      </c>
      <c r="H1705" s="4" t="str">
        <f>TEXT(B1705, "MMMM YYYY")</f>
        <v>January 2025</v>
      </c>
      <c r="I1705" s="4">
        <f>D1705*E1705</f>
        <v>110</v>
      </c>
      <c r="J1705" s="4">
        <f>E1705*30</f>
        <v>60</v>
      </c>
      <c r="K1705" s="4" t="b">
        <f>IF(F1705=I1705,TRUE)</f>
        <v>1</v>
      </c>
      <c r="L1705" s="4"/>
    </row>
    <row r="1706" spans="1:12" ht="22.5" customHeight="1">
      <c r="A1706" s="18">
        <v>45678.098634259259</v>
      </c>
      <c r="B1706" s="19">
        <v>45677</v>
      </c>
      <c r="C1706" s="4" t="s">
        <v>804</v>
      </c>
      <c r="D1706" s="4">
        <v>60</v>
      </c>
      <c r="E1706" s="4">
        <v>1</v>
      </c>
      <c r="F1706" s="4">
        <v>60</v>
      </c>
      <c r="G1706" s="4" t="s">
        <v>105</v>
      </c>
      <c r="H1706" s="4" t="str">
        <f>TEXT(B1706, "MMMM YYYY")</f>
        <v>January 2025</v>
      </c>
      <c r="I1706" s="4">
        <f>D1706*E1706</f>
        <v>60</v>
      </c>
      <c r="J1706" s="4">
        <f>E1706*30</f>
        <v>30</v>
      </c>
      <c r="K1706" s="4" t="b">
        <f>IF(F1706=I1706,TRUE)</f>
        <v>1</v>
      </c>
      <c r="L1706" s="4"/>
    </row>
    <row r="1707" spans="1:12" ht="22.5" customHeight="1">
      <c r="A1707" s="18">
        <v>45677.446215277778</v>
      </c>
      <c r="B1707" s="19">
        <v>45677</v>
      </c>
      <c r="C1707" s="4" t="s">
        <v>616</v>
      </c>
      <c r="D1707" s="4">
        <v>50</v>
      </c>
      <c r="E1707" s="4">
        <v>2</v>
      </c>
      <c r="F1707" s="4">
        <v>100</v>
      </c>
      <c r="G1707" s="4" t="s">
        <v>105</v>
      </c>
      <c r="H1707" s="4" t="str">
        <f>TEXT(B1707, "MMMM YYYY")</f>
        <v>January 2025</v>
      </c>
      <c r="I1707" s="4">
        <f>D1707*E1707</f>
        <v>100</v>
      </c>
      <c r="J1707" s="4">
        <f>E1707*30</f>
        <v>60</v>
      </c>
      <c r="K1707" s="4" t="b">
        <f>IF(F1707=I1707,TRUE)</f>
        <v>1</v>
      </c>
      <c r="L1707" s="4"/>
    </row>
    <row r="1708" spans="1:12" ht="22.5" customHeight="1">
      <c r="A1708" s="18">
        <v>45677.444918981484</v>
      </c>
      <c r="B1708" s="19">
        <v>45677</v>
      </c>
      <c r="C1708" s="4" t="s">
        <v>657</v>
      </c>
      <c r="D1708" s="4">
        <v>50</v>
      </c>
      <c r="E1708" s="4">
        <v>2</v>
      </c>
      <c r="F1708" s="4">
        <v>100</v>
      </c>
      <c r="G1708" s="4" t="s">
        <v>105</v>
      </c>
      <c r="H1708" s="4" t="str">
        <f>TEXT(B1708, "MMMM YYYY")</f>
        <v>January 2025</v>
      </c>
      <c r="I1708" s="4">
        <f>D1708*E1708</f>
        <v>100</v>
      </c>
      <c r="J1708" s="4">
        <f>E1708*30</f>
        <v>60</v>
      </c>
      <c r="K1708" s="4" t="b">
        <f>IF(F1708=I1708,TRUE)</f>
        <v>1</v>
      </c>
      <c r="L1708" s="4"/>
    </row>
    <row r="1709" spans="1:12" ht="22.5" customHeight="1">
      <c r="A1709" s="18">
        <v>45677.050671296296</v>
      </c>
      <c r="B1709" s="19">
        <v>45676</v>
      </c>
      <c r="C1709" s="4" t="s">
        <v>509</v>
      </c>
      <c r="D1709" s="4">
        <v>45</v>
      </c>
      <c r="E1709" s="4">
        <v>6</v>
      </c>
      <c r="F1709" s="4">
        <v>270</v>
      </c>
      <c r="G1709" s="4" t="s">
        <v>105</v>
      </c>
      <c r="H1709" s="4" t="str">
        <f>TEXT(B1709, "MMMM YYYY")</f>
        <v>January 2025</v>
      </c>
      <c r="I1709" s="4">
        <f>D1709*E1709</f>
        <v>270</v>
      </c>
      <c r="J1709" s="4">
        <f>E1709*30</f>
        <v>180</v>
      </c>
      <c r="K1709" s="4" t="b">
        <f>IF(F1709=I1709,TRUE)</f>
        <v>1</v>
      </c>
      <c r="L1709" s="4"/>
    </row>
    <row r="1710" spans="1:12" ht="22.5" customHeight="1">
      <c r="A1710" s="18">
        <v>45677.049490740741</v>
      </c>
      <c r="B1710" s="19">
        <v>45676</v>
      </c>
      <c r="C1710" s="4" t="s">
        <v>787</v>
      </c>
      <c r="D1710" s="4">
        <v>60</v>
      </c>
      <c r="E1710" s="4">
        <v>1</v>
      </c>
      <c r="F1710" s="4">
        <v>60</v>
      </c>
      <c r="G1710" s="4" t="s">
        <v>105</v>
      </c>
      <c r="H1710" s="4" t="str">
        <f>TEXT(B1710, "MMMM YYYY")</f>
        <v>January 2025</v>
      </c>
      <c r="I1710" s="4">
        <f>D1710*E1710</f>
        <v>60</v>
      </c>
      <c r="J1710" s="4">
        <f>E1710*30</f>
        <v>30</v>
      </c>
      <c r="K1710" s="4" t="b">
        <f>IF(F1710=I1710,TRUE)</f>
        <v>1</v>
      </c>
      <c r="L1710" s="4"/>
    </row>
    <row r="1711" spans="1:12" ht="22.5" customHeight="1">
      <c r="A1711" s="18">
        <v>45677.048877314817</v>
      </c>
      <c r="B1711" s="19">
        <v>45676</v>
      </c>
      <c r="C1711" s="4" t="s">
        <v>805</v>
      </c>
      <c r="D1711" s="4">
        <v>65</v>
      </c>
      <c r="E1711" s="4">
        <v>1</v>
      </c>
      <c r="F1711" s="4">
        <v>65</v>
      </c>
      <c r="G1711" s="4" t="s">
        <v>105</v>
      </c>
      <c r="H1711" s="4" t="str">
        <f>TEXT(B1711, "MMMM YYYY")</f>
        <v>January 2025</v>
      </c>
      <c r="I1711" s="4">
        <f>D1711*E1711</f>
        <v>65</v>
      </c>
      <c r="J1711" s="4">
        <f>E1711*30</f>
        <v>30</v>
      </c>
      <c r="K1711" s="4" t="b">
        <f>IF(F1711=I1711,TRUE)</f>
        <v>1</v>
      </c>
      <c r="L1711" s="4"/>
    </row>
    <row r="1712" spans="1:12" ht="22.5" customHeight="1">
      <c r="A1712" s="18">
        <v>45677.048391203702</v>
      </c>
      <c r="B1712" s="19">
        <v>45676</v>
      </c>
      <c r="C1712" s="4" t="s">
        <v>522</v>
      </c>
      <c r="D1712" s="4">
        <v>60</v>
      </c>
      <c r="E1712" s="4">
        <v>2</v>
      </c>
      <c r="F1712" s="4">
        <v>120</v>
      </c>
      <c r="G1712" s="4" t="s">
        <v>105</v>
      </c>
      <c r="H1712" s="4" t="str">
        <f>TEXT(B1712, "MMMM YYYY")</f>
        <v>January 2025</v>
      </c>
      <c r="I1712" s="4">
        <f>D1712*E1712</f>
        <v>120</v>
      </c>
      <c r="J1712" s="4">
        <f>E1712*30</f>
        <v>60</v>
      </c>
      <c r="K1712" s="4" t="b">
        <f>IF(F1712=I1712,TRUE)</f>
        <v>1</v>
      </c>
      <c r="L1712" s="4"/>
    </row>
    <row r="1713" spans="1:12" ht="22.5" customHeight="1">
      <c r="A1713" s="18">
        <v>45677.047615740739</v>
      </c>
      <c r="B1713" s="19">
        <v>45675</v>
      </c>
      <c r="C1713" s="4" t="s">
        <v>726</v>
      </c>
      <c r="D1713" s="4">
        <v>45</v>
      </c>
      <c r="E1713" s="4">
        <v>2</v>
      </c>
      <c r="F1713" s="4">
        <v>90</v>
      </c>
      <c r="G1713" s="4" t="s">
        <v>105</v>
      </c>
      <c r="H1713" s="4" t="str">
        <f>TEXT(B1713, "MMMM YYYY")</f>
        <v>January 2025</v>
      </c>
      <c r="I1713" s="4">
        <f>D1713*E1713</f>
        <v>90</v>
      </c>
      <c r="J1713" s="4">
        <f>E1713*30</f>
        <v>60</v>
      </c>
      <c r="K1713" s="4" t="b">
        <f>IF(F1713=I1713,TRUE)</f>
        <v>1</v>
      </c>
      <c r="L1713" s="4"/>
    </row>
    <row r="1714" spans="1:12" ht="22.5" customHeight="1">
      <c r="A1714" s="18">
        <v>45677.047106481485</v>
      </c>
      <c r="B1714" s="19">
        <v>45675</v>
      </c>
      <c r="C1714" s="4" t="s">
        <v>527</v>
      </c>
      <c r="D1714" s="4">
        <v>60</v>
      </c>
      <c r="E1714" s="4">
        <v>10</v>
      </c>
      <c r="F1714" s="4">
        <v>600</v>
      </c>
      <c r="G1714" s="4" t="s">
        <v>105</v>
      </c>
      <c r="H1714" s="4" t="str">
        <f>TEXT(B1714, "MMMM YYYY")</f>
        <v>January 2025</v>
      </c>
      <c r="I1714" s="4">
        <f>D1714*E1714</f>
        <v>600</v>
      </c>
      <c r="J1714" s="4">
        <f>E1714*30</f>
        <v>300</v>
      </c>
      <c r="K1714" s="4" t="b">
        <f>IF(F1714=I1714,TRUE)</f>
        <v>1</v>
      </c>
      <c r="L1714" s="4"/>
    </row>
    <row r="1715" spans="1:12" ht="22.5" customHeight="1">
      <c r="A1715" s="18">
        <v>45677.04650462963</v>
      </c>
      <c r="B1715" s="19">
        <v>45675</v>
      </c>
      <c r="C1715" s="4" t="s">
        <v>662</v>
      </c>
      <c r="D1715" s="4">
        <v>53</v>
      </c>
      <c r="E1715" s="4">
        <v>8</v>
      </c>
      <c r="F1715" s="4">
        <v>424</v>
      </c>
      <c r="G1715" s="4" t="s">
        <v>105</v>
      </c>
      <c r="H1715" s="4" t="str">
        <f>TEXT(B1715, "MMMM YYYY")</f>
        <v>January 2025</v>
      </c>
      <c r="I1715" s="4">
        <f>D1715*E1715</f>
        <v>424</v>
      </c>
      <c r="J1715" s="4">
        <f>E1715*30</f>
        <v>240</v>
      </c>
      <c r="K1715" s="4" t="b">
        <f>IF(F1715=I1715,TRUE)</f>
        <v>1</v>
      </c>
      <c r="L1715" s="4"/>
    </row>
    <row r="1716" spans="1:12" ht="22.5" customHeight="1">
      <c r="A1716" s="18">
        <v>45677.045856481483</v>
      </c>
      <c r="B1716" s="19">
        <v>45675</v>
      </c>
      <c r="C1716" s="4" t="s">
        <v>662</v>
      </c>
      <c r="D1716" s="4">
        <v>50</v>
      </c>
      <c r="E1716" s="4">
        <v>8</v>
      </c>
      <c r="F1716" s="4">
        <v>400</v>
      </c>
      <c r="G1716" s="4" t="s">
        <v>105</v>
      </c>
      <c r="H1716" s="4" t="str">
        <f>TEXT(B1716, "MMMM YYYY")</f>
        <v>January 2025</v>
      </c>
      <c r="I1716" s="4">
        <f>D1716*E1716</f>
        <v>400</v>
      </c>
      <c r="J1716" s="4">
        <f>E1716*30</f>
        <v>240</v>
      </c>
      <c r="K1716" s="4" t="b">
        <f>IF(F1716=I1716,TRUE)</f>
        <v>1</v>
      </c>
      <c r="L1716" s="4"/>
    </row>
    <row r="1717" spans="1:12" ht="22.5" customHeight="1">
      <c r="A1717" s="18">
        <v>45674.888784722221</v>
      </c>
      <c r="B1717" s="19">
        <v>45674</v>
      </c>
      <c r="C1717" s="4" t="s">
        <v>521</v>
      </c>
      <c r="D1717" s="4">
        <v>53</v>
      </c>
      <c r="E1717" s="4">
        <v>10</v>
      </c>
      <c r="F1717" s="4">
        <v>530</v>
      </c>
      <c r="G1717" s="4" t="s">
        <v>105</v>
      </c>
      <c r="H1717" s="4" t="str">
        <f>TEXT(B1717, "MMMM YYYY")</f>
        <v>January 2025</v>
      </c>
      <c r="I1717" s="4">
        <f>D1717*E1717</f>
        <v>530</v>
      </c>
      <c r="J1717" s="4">
        <f>E1717*30</f>
        <v>300</v>
      </c>
      <c r="K1717" s="4" t="b">
        <f>IF(F1717=I1717,TRUE)</f>
        <v>1</v>
      </c>
      <c r="L1717" s="4"/>
    </row>
    <row r="1718" spans="1:12" ht="22.5" customHeight="1">
      <c r="A1718" s="18">
        <v>45674.888425925928</v>
      </c>
      <c r="B1718" s="19">
        <v>45674</v>
      </c>
      <c r="C1718" s="4" t="s">
        <v>521</v>
      </c>
      <c r="D1718" s="4">
        <v>50</v>
      </c>
      <c r="E1718" s="4">
        <v>10</v>
      </c>
      <c r="F1718" s="4">
        <v>500</v>
      </c>
      <c r="G1718" s="4" t="s">
        <v>105</v>
      </c>
      <c r="H1718" s="4" t="str">
        <f>TEXT(B1718, "MMMM YYYY")</f>
        <v>January 2025</v>
      </c>
      <c r="I1718" s="4">
        <f>D1718*E1718</f>
        <v>500</v>
      </c>
      <c r="J1718" s="4">
        <f>E1718*30</f>
        <v>300</v>
      </c>
      <c r="K1718" s="4" t="b">
        <f>IF(F1718=I1718,TRUE)</f>
        <v>1</v>
      </c>
      <c r="L1718" s="4"/>
    </row>
    <row r="1719" spans="1:12" ht="22.5" customHeight="1">
      <c r="A1719" s="18">
        <v>45674.18068287037</v>
      </c>
      <c r="B1719" s="19">
        <v>45673</v>
      </c>
      <c r="C1719" s="4" t="s">
        <v>744</v>
      </c>
      <c r="D1719" s="4">
        <v>53</v>
      </c>
      <c r="E1719" s="4">
        <v>5</v>
      </c>
      <c r="F1719" s="4">
        <v>265</v>
      </c>
      <c r="G1719" s="4" t="s">
        <v>105</v>
      </c>
      <c r="H1719" s="4" t="str">
        <f>TEXT(B1719, "MMMM YYYY")</f>
        <v>January 2025</v>
      </c>
      <c r="I1719" s="4">
        <f>D1719*E1719</f>
        <v>265</v>
      </c>
      <c r="J1719" s="4">
        <f>E1719*30</f>
        <v>150</v>
      </c>
      <c r="K1719" s="4" t="b">
        <f>IF(F1719=I1719,TRUE)</f>
        <v>1</v>
      </c>
      <c r="L1719" s="4"/>
    </row>
    <row r="1720" spans="1:12" ht="22.5" customHeight="1">
      <c r="A1720" s="18">
        <v>45674.180451388886</v>
      </c>
      <c r="B1720" s="19">
        <v>45673</v>
      </c>
      <c r="C1720" s="4" t="s">
        <v>761</v>
      </c>
      <c r="D1720" s="4">
        <v>50</v>
      </c>
      <c r="E1720" s="4">
        <v>2</v>
      </c>
      <c r="F1720" s="4">
        <v>100</v>
      </c>
      <c r="G1720" s="4" t="s">
        <v>105</v>
      </c>
      <c r="H1720" s="4" t="str">
        <f>TEXT(B1720, "MMMM YYYY")</f>
        <v>January 2025</v>
      </c>
      <c r="I1720" s="4">
        <f>D1720*E1720</f>
        <v>100</v>
      </c>
      <c r="J1720" s="4">
        <f>E1720*30</f>
        <v>60</v>
      </c>
      <c r="K1720" s="4" t="b">
        <f>IF(F1720=I1720,TRUE)</f>
        <v>1</v>
      </c>
      <c r="L1720" s="4"/>
    </row>
    <row r="1721" spans="1:12" ht="22.5" customHeight="1">
      <c r="A1721" s="18">
        <v>45672.432268518518</v>
      </c>
      <c r="B1721" s="19">
        <v>45672</v>
      </c>
      <c r="C1721" s="4" t="s">
        <v>577</v>
      </c>
      <c r="D1721" s="4">
        <v>50</v>
      </c>
      <c r="E1721" s="4">
        <v>2</v>
      </c>
      <c r="F1721" s="4">
        <v>100</v>
      </c>
      <c r="G1721" s="4" t="s">
        <v>105</v>
      </c>
      <c r="H1721" s="4" t="str">
        <f>TEXT(B1721, "MMMM YYYY")</f>
        <v>January 2025</v>
      </c>
      <c r="I1721" s="4">
        <f>D1721*E1721</f>
        <v>100</v>
      </c>
      <c r="J1721" s="4">
        <f>E1721*30</f>
        <v>60</v>
      </c>
      <c r="K1721" s="4" t="b">
        <f>IF(F1721=I1721,TRUE)</f>
        <v>1</v>
      </c>
      <c r="L1721" s="4"/>
    </row>
    <row r="1722" spans="1:12" ht="22.5" customHeight="1">
      <c r="A1722" s="18">
        <v>45672.430717592593</v>
      </c>
      <c r="B1722" s="19">
        <v>45672</v>
      </c>
      <c r="C1722" s="4" t="s">
        <v>74</v>
      </c>
      <c r="D1722" s="4">
        <v>50</v>
      </c>
      <c r="E1722" s="4">
        <v>1</v>
      </c>
      <c r="F1722" s="4">
        <v>50</v>
      </c>
      <c r="G1722" s="4" t="s">
        <v>105</v>
      </c>
      <c r="H1722" s="4" t="str">
        <f>TEXT(B1722, "MMMM YYYY")</f>
        <v>January 2025</v>
      </c>
      <c r="I1722" s="4">
        <f>D1722*E1722</f>
        <v>50</v>
      </c>
      <c r="J1722" s="4">
        <f>E1722*30</f>
        <v>30</v>
      </c>
      <c r="K1722" s="4" t="b">
        <f>IF(F1722=I1722,TRUE)</f>
        <v>1</v>
      </c>
      <c r="L1722" s="4"/>
    </row>
    <row r="1723" spans="1:12" ht="22.5" customHeight="1">
      <c r="A1723" s="18">
        <v>45672.430497685185</v>
      </c>
      <c r="B1723" s="19">
        <v>45672</v>
      </c>
      <c r="C1723" s="4" t="s">
        <v>120</v>
      </c>
      <c r="D1723" s="4">
        <v>65</v>
      </c>
      <c r="E1723" s="4">
        <v>1</v>
      </c>
      <c r="F1723" s="4">
        <v>65</v>
      </c>
      <c r="G1723" s="4" t="s">
        <v>105</v>
      </c>
      <c r="H1723" s="4" t="str">
        <f>TEXT(B1723, "MMMM YYYY")</f>
        <v>January 2025</v>
      </c>
      <c r="I1723" s="4">
        <f>D1723*E1723</f>
        <v>65</v>
      </c>
      <c r="J1723" s="4">
        <f>E1723*30</f>
        <v>30</v>
      </c>
      <c r="K1723" s="4" t="b">
        <f>IF(F1723=I1723,TRUE)</f>
        <v>1</v>
      </c>
      <c r="L1723" s="4"/>
    </row>
    <row r="1724" spans="1:12" ht="22.5" customHeight="1">
      <c r="A1724" s="18">
        <v>45672.430277777778</v>
      </c>
      <c r="B1724" s="19">
        <v>45671</v>
      </c>
      <c r="C1724" s="4" t="s">
        <v>581</v>
      </c>
      <c r="D1724" s="4">
        <v>60</v>
      </c>
      <c r="E1724" s="4">
        <v>2</v>
      </c>
      <c r="F1724" s="4">
        <v>120</v>
      </c>
      <c r="G1724" s="4" t="s">
        <v>105</v>
      </c>
      <c r="H1724" s="4" t="str">
        <f>TEXT(B1724, "MMMM YYYY")</f>
        <v>January 2025</v>
      </c>
      <c r="I1724" s="4">
        <f>D1724*E1724</f>
        <v>120</v>
      </c>
      <c r="J1724" s="4">
        <f>E1724*30</f>
        <v>60</v>
      </c>
      <c r="K1724" s="4" t="b">
        <f>IF(F1724=I1724,TRUE)</f>
        <v>1</v>
      </c>
      <c r="L1724" s="4"/>
    </row>
    <row r="1725" spans="1:12" ht="22.5" customHeight="1">
      <c r="A1725" s="18">
        <v>45672.429826388892</v>
      </c>
      <c r="B1725" s="19">
        <v>45671</v>
      </c>
      <c r="C1725" s="4" t="s">
        <v>68</v>
      </c>
      <c r="D1725" s="4">
        <v>55</v>
      </c>
      <c r="E1725" s="4">
        <v>1</v>
      </c>
      <c r="F1725" s="4">
        <v>55</v>
      </c>
      <c r="G1725" s="4" t="s">
        <v>105</v>
      </c>
      <c r="H1725" s="4" t="str">
        <f>TEXT(B1725, "MMMM YYYY")</f>
        <v>January 2025</v>
      </c>
      <c r="I1725" s="4">
        <f>D1725*E1725</f>
        <v>55</v>
      </c>
      <c r="J1725" s="4">
        <f>E1725*30</f>
        <v>30</v>
      </c>
      <c r="K1725" s="4" t="b">
        <f>IF(F1725=I1725,TRUE)</f>
        <v>1</v>
      </c>
      <c r="L1725" s="4"/>
    </row>
    <row r="1726" spans="1:12" ht="22.5" customHeight="1">
      <c r="A1726" s="18">
        <v>45672.429456018515</v>
      </c>
      <c r="B1726" s="19">
        <v>45671</v>
      </c>
      <c r="C1726" s="4" t="s">
        <v>510</v>
      </c>
      <c r="D1726" s="4">
        <v>53</v>
      </c>
      <c r="E1726" s="4">
        <v>7</v>
      </c>
      <c r="F1726" s="4">
        <v>371</v>
      </c>
      <c r="G1726" s="4" t="s">
        <v>105</v>
      </c>
      <c r="H1726" s="4" t="str">
        <f>TEXT(B1726, "MMMM YYYY")</f>
        <v>January 2025</v>
      </c>
      <c r="I1726" s="4">
        <f>D1726*E1726</f>
        <v>371</v>
      </c>
      <c r="J1726" s="4">
        <f>E1726*30</f>
        <v>210</v>
      </c>
      <c r="K1726" s="4" t="b">
        <f>IF(F1726=I1726,TRUE)</f>
        <v>1</v>
      </c>
      <c r="L1726" s="4"/>
    </row>
    <row r="1727" spans="1:12" ht="22.5" customHeight="1">
      <c r="A1727" s="18">
        <v>45672.429074074076</v>
      </c>
      <c r="B1727" s="19">
        <v>45671</v>
      </c>
      <c r="C1727" s="4" t="s">
        <v>510</v>
      </c>
      <c r="D1727" s="4">
        <v>50</v>
      </c>
      <c r="E1727" s="4">
        <v>5</v>
      </c>
      <c r="F1727" s="4">
        <v>250</v>
      </c>
      <c r="G1727" s="4" t="s">
        <v>105</v>
      </c>
      <c r="H1727" s="4" t="str">
        <f>TEXT(B1727, "MMMM YYYY")</f>
        <v>January 2025</v>
      </c>
      <c r="I1727" s="4">
        <f>D1727*E1727</f>
        <v>250</v>
      </c>
      <c r="J1727" s="4">
        <f>E1727*30</f>
        <v>150</v>
      </c>
      <c r="K1727" s="4" t="b">
        <f>IF(F1727=I1727,TRUE)</f>
        <v>1</v>
      </c>
      <c r="L1727" s="4"/>
    </row>
    <row r="1728" spans="1:12" ht="22.5" customHeight="1">
      <c r="A1728" s="18">
        <v>45671.338634259257</v>
      </c>
      <c r="B1728" s="19">
        <v>45670</v>
      </c>
      <c r="C1728" s="4" t="s">
        <v>806</v>
      </c>
      <c r="D1728" s="4">
        <v>60</v>
      </c>
      <c r="E1728" s="4">
        <v>5</v>
      </c>
      <c r="F1728" s="4">
        <v>300</v>
      </c>
      <c r="G1728" s="4" t="s">
        <v>105</v>
      </c>
      <c r="H1728" s="4" t="str">
        <f>TEXT(B1728, "MMMM YYYY")</f>
        <v>January 2025</v>
      </c>
      <c r="I1728" s="4">
        <f>D1728*E1728</f>
        <v>300</v>
      </c>
      <c r="J1728" s="4">
        <f>E1728*30</f>
        <v>150</v>
      </c>
      <c r="K1728" s="4" t="b">
        <f>IF(F1728=I1728,TRUE)</f>
        <v>1</v>
      </c>
      <c r="L1728" s="4"/>
    </row>
    <row r="1729" spans="1:12" ht="22.5" customHeight="1">
      <c r="A1729" s="18">
        <v>45671.338113425925</v>
      </c>
      <c r="B1729" s="19">
        <v>45670</v>
      </c>
      <c r="C1729" s="4" t="s">
        <v>662</v>
      </c>
      <c r="D1729" s="4">
        <v>53</v>
      </c>
      <c r="E1729" s="4">
        <v>8</v>
      </c>
      <c r="F1729" s="4">
        <v>424</v>
      </c>
      <c r="G1729" s="4" t="s">
        <v>105</v>
      </c>
      <c r="H1729" s="4" t="str">
        <f>TEXT(B1729, "MMMM YYYY")</f>
        <v>January 2025</v>
      </c>
      <c r="I1729" s="4">
        <f>D1729*E1729</f>
        <v>424</v>
      </c>
      <c r="J1729" s="4">
        <f>E1729*30</f>
        <v>240</v>
      </c>
      <c r="K1729" s="4" t="b">
        <f>IF(F1729=I1729,TRUE)</f>
        <v>1</v>
      </c>
      <c r="L1729" s="4"/>
    </row>
    <row r="1730" spans="1:12" ht="22.5" customHeight="1">
      <c r="A1730" s="18">
        <v>45671.337557870371</v>
      </c>
      <c r="B1730" s="19">
        <v>45670</v>
      </c>
      <c r="C1730" s="4" t="s">
        <v>662</v>
      </c>
      <c r="D1730" s="4">
        <v>50</v>
      </c>
      <c r="E1730" s="4">
        <v>7</v>
      </c>
      <c r="F1730" s="4">
        <v>350</v>
      </c>
      <c r="G1730" s="4" t="s">
        <v>105</v>
      </c>
      <c r="H1730" s="4" t="str">
        <f>TEXT(B1730, "MMMM YYYY")</f>
        <v>January 2025</v>
      </c>
      <c r="I1730" s="4">
        <f>D1730*E1730</f>
        <v>350</v>
      </c>
      <c r="J1730" s="4">
        <f>E1730*30</f>
        <v>210</v>
      </c>
      <c r="K1730" s="4" t="b">
        <f>IF(F1730=I1730,TRUE)</f>
        <v>1</v>
      </c>
      <c r="L1730" s="4"/>
    </row>
    <row r="1731" spans="1:12" ht="22.5" customHeight="1">
      <c r="A1731" s="18">
        <v>45671.336168981485</v>
      </c>
      <c r="B1731" s="19">
        <v>45669</v>
      </c>
      <c r="C1731" s="4" t="s">
        <v>509</v>
      </c>
      <c r="D1731" s="4">
        <v>45</v>
      </c>
      <c r="E1731" s="4">
        <v>7</v>
      </c>
      <c r="F1731" s="4">
        <v>315</v>
      </c>
      <c r="G1731" s="4" t="s">
        <v>105</v>
      </c>
      <c r="H1731" s="4" t="str">
        <f>TEXT(B1731, "MMMM YYYY")</f>
        <v>January 2025</v>
      </c>
      <c r="I1731" s="4">
        <f>D1731*E1731</f>
        <v>315</v>
      </c>
      <c r="J1731" s="4">
        <f>E1731*30</f>
        <v>210</v>
      </c>
      <c r="K1731" s="4" t="b">
        <f>IF(F1731=I1731,TRUE)</f>
        <v>1</v>
      </c>
      <c r="L1731" s="4"/>
    </row>
    <row r="1732" spans="1:12" ht="22.5" customHeight="1">
      <c r="A1732" s="18">
        <v>45671.336817129632</v>
      </c>
      <c r="B1732" s="19">
        <v>45669</v>
      </c>
      <c r="C1732" s="4" t="s">
        <v>807</v>
      </c>
      <c r="D1732" s="4">
        <v>60</v>
      </c>
      <c r="E1732" s="4">
        <v>2</v>
      </c>
      <c r="F1732" s="4">
        <v>120</v>
      </c>
      <c r="G1732" s="4" t="s">
        <v>105</v>
      </c>
      <c r="H1732" s="4" t="str">
        <f>TEXT(B1732, "MMMM YYYY")</f>
        <v>January 2025</v>
      </c>
      <c r="I1732" s="4">
        <f>D1732*E1732</f>
        <v>120</v>
      </c>
      <c r="J1732" s="4">
        <f>E1732*30</f>
        <v>60</v>
      </c>
      <c r="K1732" s="4" t="b">
        <f>IF(F1732=I1732,TRUE)</f>
        <v>1</v>
      </c>
      <c r="L1732" s="4"/>
    </row>
    <row r="1733" spans="1:12" ht="22.5" customHeight="1">
      <c r="A1733" s="18">
        <v>45671.335590277777</v>
      </c>
      <c r="B1733" s="19">
        <v>45669</v>
      </c>
      <c r="C1733" s="4" t="s">
        <v>502</v>
      </c>
      <c r="D1733" s="4">
        <v>60</v>
      </c>
      <c r="E1733" s="4">
        <v>1</v>
      </c>
      <c r="F1733" s="4">
        <v>60</v>
      </c>
      <c r="G1733" s="4" t="s">
        <v>105</v>
      </c>
      <c r="H1733" s="4" t="str">
        <f>TEXT(B1733, "MMMM YYYY")</f>
        <v>January 2025</v>
      </c>
      <c r="I1733" s="4">
        <f>D1733*E1733</f>
        <v>60</v>
      </c>
      <c r="J1733" s="4">
        <f>E1733*30</f>
        <v>30</v>
      </c>
      <c r="K1733" s="4" t="b">
        <f>IF(F1733=I1733,TRUE)</f>
        <v>1</v>
      </c>
      <c r="L1733" s="4"/>
    </row>
    <row r="1734" spans="1:12" ht="22.5" customHeight="1">
      <c r="A1734" s="18">
        <v>45671.334409722222</v>
      </c>
      <c r="B1734" s="19">
        <v>45669</v>
      </c>
      <c r="C1734" s="4" t="s">
        <v>42</v>
      </c>
      <c r="D1734" s="4">
        <v>60</v>
      </c>
      <c r="E1734" s="4">
        <v>4</v>
      </c>
      <c r="F1734" s="4">
        <v>240</v>
      </c>
      <c r="G1734" s="4" t="s">
        <v>105</v>
      </c>
      <c r="H1734" s="4" t="str">
        <f>TEXT(B1734, "MMMM YYYY")</f>
        <v>January 2025</v>
      </c>
      <c r="I1734" s="4">
        <f>D1734*E1734</f>
        <v>240</v>
      </c>
      <c r="J1734" s="4">
        <f>E1734*30</f>
        <v>120</v>
      </c>
      <c r="K1734" s="4" t="b">
        <f>IF(F1734=I1734,TRUE)</f>
        <v>1</v>
      </c>
      <c r="L1734" s="4"/>
    </row>
    <row r="1735" spans="1:12" ht="22.5" customHeight="1">
      <c r="A1735" s="18">
        <v>45669.758391203701</v>
      </c>
      <c r="B1735" s="19">
        <v>45669</v>
      </c>
      <c r="C1735" s="4" t="s">
        <v>54</v>
      </c>
      <c r="D1735" s="4">
        <v>60</v>
      </c>
      <c r="E1735" s="4">
        <v>1</v>
      </c>
      <c r="F1735" s="4">
        <v>60</v>
      </c>
      <c r="G1735" s="4" t="s">
        <v>105</v>
      </c>
      <c r="H1735" s="4" t="str">
        <f>TEXT(B1735, "MMMM YYYY")</f>
        <v>January 2025</v>
      </c>
      <c r="I1735" s="4">
        <f>D1735*E1735</f>
        <v>60</v>
      </c>
      <c r="J1735" s="4">
        <f>E1735*30</f>
        <v>30</v>
      </c>
      <c r="K1735" s="4" t="b">
        <f>IF(F1735=I1735,TRUE)</f>
        <v>1</v>
      </c>
      <c r="L1735" s="4"/>
    </row>
    <row r="1736" spans="1:12" ht="22.5" customHeight="1">
      <c r="A1736" s="18">
        <v>45669.757210648146</v>
      </c>
      <c r="B1736" s="19">
        <v>45669</v>
      </c>
      <c r="C1736" s="4" t="s">
        <v>788</v>
      </c>
      <c r="D1736" s="4">
        <v>60</v>
      </c>
      <c r="E1736" s="4">
        <v>2</v>
      </c>
      <c r="F1736" s="4">
        <v>120</v>
      </c>
      <c r="G1736" s="4" t="s">
        <v>105</v>
      </c>
      <c r="H1736" s="4" t="str">
        <f>TEXT(B1736, "MMMM YYYY")</f>
        <v>January 2025</v>
      </c>
      <c r="I1736" s="4">
        <f>D1736*E1736</f>
        <v>120</v>
      </c>
      <c r="J1736" s="4">
        <f>E1736*30</f>
        <v>60</v>
      </c>
      <c r="K1736" s="4" t="b">
        <f>IF(F1736=I1736,TRUE)</f>
        <v>1</v>
      </c>
      <c r="L1736" s="4"/>
    </row>
    <row r="1737" spans="1:12" ht="22.5" customHeight="1">
      <c r="A1737" s="18">
        <v>45669.756168981483</v>
      </c>
      <c r="B1737" s="19">
        <v>45669</v>
      </c>
      <c r="C1737" s="4" t="s">
        <v>551</v>
      </c>
      <c r="D1737" s="4">
        <v>53</v>
      </c>
      <c r="E1737" s="4">
        <v>5</v>
      </c>
      <c r="F1737" s="4">
        <v>265</v>
      </c>
      <c r="G1737" s="4" t="s">
        <v>105</v>
      </c>
      <c r="H1737" s="4" t="str">
        <f>TEXT(B1737, "MMMM YYYY")</f>
        <v>January 2025</v>
      </c>
      <c r="I1737" s="4">
        <f>D1737*E1737</f>
        <v>265</v>
      </c>
      <c r="J1737" s="4">
        <f>E1737*30</f>
        <v>150</v>
      </c>
      <c r="K1737" s="4" t="b">
        <f>IF(F1737=I1737,TRUE)</f>
        <v>1</v>
      </c>
      <c r="L1737" s="4"/>
    </row>
    <row r="1738" spans="1:12" ht="22.5" customHeight="1">
      <c r="A1738" s="18">
        <v>45669.754259259258</v>
      </c>
      <c r="B1738" s="19">
        <v>45669</v>
      </c>
      <c r="C1738" s="4" t="s">
        <v>510</v>
      </c>
      <c r="D1738" s="4">
        <v>50</v>
      </c>
      <c r="E1738" s="4">
        <v>5</v>
      </c>
      <c r="F1738" s="4">
        <v>250</v>
      </c>
      <c r="G1738" s="4" t="s">
        <v>105</v>
      </c>
      <c r="H1738" s="4" t="str">
        <f>TEXT(B1738, "MMMM YYYY")</f>
        <v>January 2025</v>
      </c>
      <c r="I1738" s="4">
        <f>D1738*E1738</f>
        <v>250</v>
      </c>
      <c r="J1738" s="4">
        <f>E1738*30</f>
        <v>150</v>
      </c>
      <c r="K1738" s="4" t="b">
        <f>IF(F1738=I1738,TRUE)</f>
        <v>1</v>
      </c>
      <c r="L1738" s="4"/>
    </row>
    <row r="1739" spans="1:12" ht="22.5" customHeight="1">
      <c r="A1739" s="18">
        <v>45669.752222222225</v>
      </c>
      <c r="B1739" s="19">
        <v>45669</v>
      </c>
      <c r="C1739" s="4" t="s">
        <v>89</v>
      </c>
      <c r="D1739" s="4">
        <v>55</v>
      </c>
      <c r="E1739" s="4">
        <v>1</v>
      </c>
      <c r="F1739" s="4">
        <v>55</v>
      </c>
      <c r="G1739" s="4" t="s">
        <v>105</v>
      </c>
      <c r="H1739" s="4" t="str">
        <f>TEXT(B1739, "MMMM YYYY")</f>
        <v>January 2025</v>
      </c>
      <c r="I1739" s="4">
        <f>D1739*E1739</f>
        <v>55</v>
      </c>
      <c r="J1739" s="4">
        <f>E1739*30</f>
        <v>30</v>
      </c>
      <c r="K1739" s="4" t="b">
        <f>IF(F1739=I1739,TRUE)</f>
        <v>1</v>
      </c>
      <c r="L1739" s="4"/>
    </row>
    <row r="1740" spans="1:12" ht="22.5" customHeight="1">
      <c r="A1740" s="18">
        <v>45669.751574074071</v>
      </c>
      <c r="B1740" s="19">
        <v>45669</v>
      </c>
      <c r="C1740" s="4" t="s">
        <v>662</v>
      </c>
      <c r="D1740" s="4">
        <v>53</v>
      </c>
      <c r="E1740" s="4">
        <v>1</v>
      </c>
      <c r="F1740" s="4">
        <v>53</v>
      </c>
      <c r="G1740" s="4" t="s">
        <v>105</v>
      </c>
      <c r="H1740" s="4" t="str">
        <f>TEXT(B1740, "MMMM YYYY")</f>
        <v>January 2025</v>
      </c>
      <c r="I1740" s="4">
        <f>D1740*E1740</f>
        <v>53</v>
      </c>
      <c r="J1740" s="4">
        <f>E1740*30</f>
        <v>30</v>
      </c>
      <c r="K1740" s="4" t="b">
        <f>IF(F1740=I1740,TRUE)</f>
        <v>1</v>
      </c>
      <c r="L1740" s="4"/>
    </row>
    <row r="1741" spans="1:12" ht="22.5" customHeight="1">
      <c r="A1741" s="18">
        <v>45668.184155092589</v>
      </c>
      <c r="B1741" s="19">
        <v>45668</v>
      </c>
      <c r="C1741" s="4" t="s">
        <v>761</v>
      </c>
      <c r="D1741" s="4">
        <v>50</v>
      </c>
      <c r="E1741" s="4">
        <v>5</v>
      </c>
      <c r="F1741" s="4">
        <v>250</v>
      </c>
      <c r="G1741" s="4" t="s">
        <v>105</v>
      </c>
      <c r="H1741" s="4" t="str">
        <f>TEXT(B1741, "MMMM YYYY")</f>
        <v>January 2025</v>
      </c>
      <c r="I1741" s="4">
        <f>D1741*E1741</f>
        <v>250</v>
      </c>
      <c r="J1741" s="4">
        <f>E1741*30</f>
        <v>150</v>
      </c>
      <c r="K1741" s="4" t="b">
        <f>IF(F1741=I1741,TRUE)</f>
        <v>1</v>
      </c>
      <c r="L1741" s="4"/>
    </row>
    <row r="1742" spans="1:12" ht="22.5" customHeight="1">
      <c r="A1742" s="18">
        <v>45668.183622685188</v>
      </c>
      <c r="B1742" s="19">
        <v>45667</v>
      </c>
      <c r="C1742" s="4" t="s">
        <v>92</v>
      </c>
      <c r="D1742" s="4">
        <v>60</v>
      </c>
      <c r="E1742" s="4">
        <v>2</v>
      </c>
      <c r="F1742" s="4">
        <v>120</v>
      </c>
      <c r="G1742" s="4" t="s">
        <v>105</v>
      </c>
      <c r="H1742" s="4" t="str">
        <f>TEXT(B1742, "MMMM YYYY")</f>
        <v>January 2025</v>
      </c>
      <c r="I1742" s="4">
        <f>D1742*E1742</f>
        <v>120</v>
      </c>
      <c r="J1742" s="4">
        <f>E1742*30</f>
        <v>60</v>
      </c>
      <c r="K1742" s="4" t="b">
        <f>IF(F1742=I1742,TRUE)</f>
        <v>1</v>
      </c>
      <c r="L1742" s="4"/>
    </row>
    <row r="1743" spans="1:12" ht="22.5" customHeight="1">
      <c r="A1743" s="18">
        <v>45668.182986111111</v>
      </c>
      <c r="B1743" s="19">
        <v>45667</v>
      </c>
      <c r="C1743" s="4" t="s">
        <v>808</v>
      </c>
      <c r="D1743" s="4">
        <v>65</v>
      </c>
      <c r="E1743" s="4">
        <v>1</v>
      </c>
      <c r="F1743" s="4">
        <v>65</v>
      </c>
      <c r="G1743" s="4" t="s">
        <v>105</v>
      </c>
      <c r="H1743" s="4" t="str">
        <f>TEXT(B1743, "MMMM YYYY")</f>
        <v>January 2025</v>
      </c>
      <c r="I1743" s="4">
        <f>D1743*E1743</f>
        <v>65</v>
      </c>
      <c r="J1743" s="4">
        <f>E1743*30</f>
        <v>30</v>
      </c>
      <c r="K1743" s="4" t="b">
        <f>IF(F1743=I1743,TRUE)</f>
        <v>1</v>
      </c>
      <c r="L1743" s="4"/>
    </row>
    <row r="1744" spans="1:12" ht="22.5" customHeight="1">
      <c r="A1744" s="18">
        <v>45668.182743055557</v>
      </c>
      <c r="B1744" s="19">
        <v>45667</v>
      </c>
      <c r="C1744" s="4" t="s">
        <v>809</v>
      </c>
      <c r="D1744" s="4">
        <v>60</v>
      </c>
      <c r="E1744" s="4">
        <v>2</v>
      </c>
      <c r="F1744" s="4">
        <v>120</v>
      </c>
      <c r="G1744" s="4" t="s">
        <v>105</v>
      </c>
      <c r="H1744" s="4" t="str">
        <f>TEXT(B1744, "MMMM YYYY")</f>
        <v>January 2025</v>
      </c>
      <c r="I1744" s="4">
        <f>D1744*E1744</f>
        <v>120</v>
      </c>
      <c r="J1744" s="4">
        <f>E1744*30</f>
        <v>60</v>
      </c>
      <c r="K1744" s="4" t="b">
        <f>IF(F1744=I1744,TRUE)</f>
        <v>1</v>
      </c>
      <c r="L1744" s="4"/>
    </row>
    <row r="1745" spans="1:12" ht="22.5" customHeight="1">
      <c r="A1745" s="18">
        <v>45666.6799537037</v>
      </c>
      <c r="B1745" s="19">
        <v>45666</v>
      </c>
      <c r="C1745" s="4" t="s">
        <v>662</v>
      </c>
      <c r="D1745" s="4">
        <v>53</v>
      </c>
      <c r="E1745" s="4">
        <v>5</v>
      </c>
      <c r="F1745" s="4">
        <v>265</v>
      </c>
      <c r="G1745" s="4" t="s">
        <v>105</v>
      </c>
      <c r="H1745" s="4" t="str">
        <f>TEXT(B1745, "MMMM YYYY")</f>
        <v>January 2025</v>
      </c>
      <c r="I1745" s="4">
        <f>D1745*E1745</f>
        <v>265</v>
      </c>
      <c r="J1745" s="4">
        <f>E1745*30</f>
        <v>150</v>
      </c>
      <c r="K1745" s="4" t="b">
        <f>IF(F1745=I1745,TRUE)</f>
        <v>1</v>
      </c>
      <c r="L1745" s="4"/>
    </row>
    <row r="1746" spans="1:12" ht="22.5" customHeight="1">
      <c r="A1746" s="18">
        <v>45666.6796412037</v>
      </c>
      <c r="B1746" s="19">
        <v>45666</v>
      </c>
      <c r="C1746" s="4" t="s">
        <v>662</v>
      </c>
      <c r="D1746" s="4">
        <v>50</v>
      </c>
      <c r="E1746" s="4">
        <v>5</v>
      </c>
      <c r="F1746" s="4">
        <v>250</v>
      </c>
      <c r="G1746" s="4" t="s">
        <v>105</v>
      </c>
      <c r="H1746" s="4" t="str">
        <f>TEXT(B1746, "MMMM YYYY")</f>
        <v>January 2025</v>
      </c>
      <c r="I1746" s="4">
        <f>D1746*E1746</f>
        <v>250</v>
      </c>
      <c r="J1746" s="4">
        <f>E1746*30</f>
        <v>150</v>
      </c>
      <c r="K1746" s="4" t="b">
        <f>IF(F1746=I1746,TRUE)</f>
        <v>1</v>
      </c>
      <c r="L1746" s="4"/>
    </row>
    <row r="1747" spans="1:12" ht="22.5" customHeight="1">
      <c r="A1747" s="18">
        <v>45665.828229166669</v>
      </c>
      <c r="B1747" s="19">
        <v>45665</v>
      </c>
      <c r="C1747" s="4" t="s">
        <v>810</v>
      </c>
      <c r="D1747" s="4">
        <v>60</v>
      </c>
      <c r="E1747" s="4">
        <v>2</v>
      </c>
      <c r="F1747" s="4">
        <v>120</v>
      </c>
      <c r="G1747" s="4" t="s">
        <v>105</v>
      </c>
      <c r="H1747" s="4" t="str">
        <f>TEXT(B1747, "MMMM YYYY")</f>
        <v>January 2025</v>
      </c>
      <c r="I1747" s="4">
        <f>D1747*E1747</f>
        <v>120</v>
      </c>
      <c r="J1747" s="4">
        <f>E1747*30</f>
        <v>60</v>
      </c>
      <c r="K1747" s="4" t="b">
        <f>IF(F1747=I1747,TRUE)</f>
        <v>1</v>
      </c>
      <c r="L1747" s="4"/>
    </row>
    <row r="1748" spans="1:12" ht="22.5" customHeight="1">
      <c r="A1748" s="18">
        <v>45665.826527777775</v>
      </c>
      <c r="B1748" s="19">
        <v>45665</v>
      </c>
      <c r="C1748" s="4" t="s">
        <v>662</v>
      </c>
      <c r="D1748" s="4">
        <v>53</v>
      </c>
      <c r="E1748" s="4">
        <v>8</v>
      </c>
      <c r="F1748" s="4">
        <v>424</v>
      </c>
      <c r="G1748" s="4" t="s">
        <v>105</v>
      </c>
      <c r="H1748" s="4" t="str">
        <f>TEXT(B1748, "MMMM YYYY")</f>
        <v>January 2025</v>
      </c>
      <c r="I1748" s="4">
        <f>D1748*E1748</f>
        <v>424</v>
      </c>
      <c r="J1748" s="4">
        <f>E1748*30</f>
        <v>240</v>
      </c>
      <c r="K1748" s="4" t="b">
        <f>IF(F1748=I1748,TRUE)</f>
        <v>1</v>
      </c>
      <c r="L1748" s="4"/>
    </row>
    <row r="1749" spans="1:12" ht="22.5" customHeight="1">
      <c r="A1749" s="18">
        <v>45665.825428240743</v>
      </c>
      <c r="B1749" s="19">
        <v>45665</v>
      </c>
      <c r="C1749" s="4" t="s">
        <v>662</v>
      </c>
      <c r="D1749" s="4">
        <v>50</v>
      </c>
      <c r="E1749" s="4">
        <v>5</v>
      </c>
      <c r="F1749" s="4">
        <v>250</v>
      </c>
      <c r="G1749" s="4" t="s">
        <v>105</v>
      </c>
      <c r="H1749" s="4" t="str">
        <f>TEXT(B1749, "MMMM YYYY")</f>
        <v>January 2025</v>
      </c>
      <c r="I1749" s="4">
        <f>D1749*E1749</f>
        <v>250</v>
      </c>
      <c r="J1749" s="4">
        <f>E1749*30</f>
        <v>150</v>
      </c>
      <c r="K1749" s="4" t="b">
        <f>IF(F1749=I1749,TRUE)</f>
        <v>1</v>
      </c>
      <c r="L1749" s="4"/>
    </row>
    <row r="1750" spans="1:12" ht="22.5" customHeight="1">
      <c r="A1750" s="18">
        <v>45665.238067129627</v>
      </c>
      <c r="B1750" s="19">
        <v>45664</v>
      </c>
      <c r="C1750" s="4" t="s">
        <v>811</v>
      </c>
      <c r="D1750" s="4">
        <v>55</v>
      </c>
      <c r="E1750" s="4">
        <v>3</v>
      </c>
      <c r="F1750" s="4">
        <v>165</v>
      </c>
      <c r="G1750" s="4" t="s">
        <v>105</v>
      </c>
      <c r="H1750" s="4" t="str">
        <f>TEXT(B1750, "MMMM YYYY")</f>
        <v>January 2025</v>
      </c>
      <c r="I1750" s="4">
        <f>D1750*E1750</f>
        <v>165</v>
      </c>
      <c r="J1750" s="4">
        <f>E1750*30</f>
        <v>90</v>
      </c>
      <c r="K1750" s="4" t="b">
        <f>IF(F1750=I1750,TRUE)</f>
        <v>1</v>
      </c>
      <c r="L1750" s="4"/>
    </row>
    <row r="1751" spans="1:12" ht="22.5" customHeight="1">
      <c r="A1751" s="18">
        <v>45664.909629629627</v>
      </c>
      <c r="B1751" s="19">
        <v>45664</v>
      </c>
      <c r="C1751" s="4" t="s">
        <v>812</v>
      </c>
      <c r="D1751" s="4">
        <v>55</v>
      </c>
      <c r="E1751" s="4">
        <v>1</v>
      </c>
      <c r="F1751" s="4">
        <v>55</v>
      </c>
      <c r="G1751" s="4" t="s">
        <v>105</v>
      </c>
      <c r="H1751" s="4" t="str">
        <f>TEXT(B1751, "MMMM YYYY")</f>
        <v>January 2025</v>
      </c>
      <c r="I1751" s="4">
        <f>D1751*E1751</f>
        <v>55</v>
      </c>
      <c r="J1751" s="4">
        <f>E1751*30</f>
        <v>30</v>
      </c>
      <c r="K1751" s="4" t="b">
        <f>IF(F1751=I1751,TRUE)</f>
        <v>1</v>
      </c>
      <c r="L1751" s="4"/>
    </row>
    <row r="1752" spans="1:12" ht="22.5" customHeight="1">
      <c r="A1752" s="18">
        <v>45664.909143518518</v>
      </c>
      <c r="B1752" s="19">
        <v>45664</v>
      </c>
      <c r="C1752" s="4" t="s">
        <v>697</v>
      </c>
      <c r="D1752" s="4">
        <v>60</v>
      </c>
      <c r="E1752" s="4">
        <v>1</v>
      </c>
      <c r="F1752" s="4">
        <v>60</v>
      </c>
      <c r="G1752" s="4" t="s">
        <v>105</v>
      </c>
      <c r="H1752" s="4" t="str">
        <f>TEXT(B1752, "MMMM YYYY")</f>
        <v>January 2025</v>
      </c>
      <c r="I1752" s="4">
        <f>D1752*E1752</f>
        <v>60</v>
      </c>
      <c r="J1752" s="4">
        <f>E1752*30</f>
        <v>30</v>
      </c>
      <c r="K1752" s="4" t="b">
        <f>IF(F1752=I1752,TRUE)</f>
        <v>1</v>
      </c>
      <c r="L1752" s="4"/>
    </row>
    <row r="1753" spans="1:12" ht="22.5" customHeight="1">
      <c r="A1753" s="18">
        <v>45663.637800925928</v>
      </c>
      <c r="B1753" s="19">
        <v>45663</v>
      </c>
      <c r="C1753" s="4" t="s">
        <v>662</v>
      </c>
      <c r="D1753" s="4">
        <v>53</v>
      </c>
      <c r="E1753" s="4">
        <v>6</v>
      </c>
      <c r="F1753" s="4">
        <v>318</v>
      </c>
      <c r="G1753" s="4" t="s">
        <v>105</v>
      </c>
      <c r="H1753" s="4" t="str">
        <f>TEXT(B1753, "MMMM YYYY")</f>
        <v>January 2025</v>
      </c>
      <c r="I1753" s="4">
        <f>D1753*E1753</f>
        <v>318</v>
      </c>
      <c r="J1753" s="4">
        <f>E1753*30</f>
        <v>180</v>
      </c>
      <c r="K1753" s="4" t="b">
        <f>IF(F1753=I1753,TRUE)</f>
        <v>1</v>
      </c>
      <c r="L1753" s="4"/>
    </row>
    <row r="1754" spans="1:12" ht="22.5" customHeight="1">
      <c r="A1754" s="18">
        <v>45663.637465277781</v>
      </c>
      <c r="B1754" s="19">
        <v>45663</v>
      </c>
      <c r="C1754" s="4" t="s">
        <v>662</v>
      </c>
      <c r="D1754" s="4">
        <v>50</v>
      </c>
      <c r="E1754" s="4">
        <v>5</v>
      </c>
      <c r="F1754" s="4">
        <v>250</v>
      </c>
      <c r="G1754" s="4" t="s">
        <v>105</v>
      </c>
      <c r="H1754" s="4" t="str">
        <f>TEXT(B1754, "MMMM YYYY")</f>
        <v>January 2025</v>
      </c>
      <c r="I1754" s="4">
        <f>D1754*E1754</f>
        <v>250</v>
      </c>
      <c r="J1754" s="4">
        <f>E1754*30</f>
        <v>150</v>
      </c>
      <c r="K1754" s="4" t="b">
        <f>IF(F1754=I1754,TRUE)</f>
        <v>1</v>
      </c>
      <c r="L1754" s="4"/>
    </row>
    <row r="1755" spans="1:12" ht="22.5" customHeight="1">
      <c r="A1755" s="18">
        <v>45663.533703703702</v>
      </c>
      <c r="B1755" s="19">
        <v>45663</v>
      </c>
      <c r="C1755" s="4" t="s">
        <v>616</v>
      </c>
      <c r="D1755" s="4">
        <v>55</v>
      </c>
      <c r="E1755" s="4">
        <v>3</v>
      </c>
      <c r="F1755" s="4">
        <v>165</v>
      </c>
      <c r="G1755" s="4" t="s">
        <v>105</v>
      </c>
      <c r="H1755" s="4" t="str">
        <f>TEXT(B1755, "MMMM YYYY")</f>
        <v>January 2025</v>
      </c>
      <c r="I1755" s="4">
        <f>D1755*E1755</f>
        <v>165</v>
      </c>
      <c r="J1755" s="4">
        <f>E1755*30</f>
        <v>90</v>
      </c>
      <c r="K1755" s="4" t="b">
        <f>IF(F1755=I1755,TRUE)</f>
        <v>1</v>
      </c>
      <c r="L1755" s="4"/>
    </row>
    <row r="1756" spans="1:12" ht="22.5" customHeight="1">
      <c r="A1756" s="18">
        <v>45663.532997685186</v>
      </c>
      <c r="B1756" s="19">
        <v>45662</v>
      </c>
      <c r="C1756" s="4" t="s">
        <v>509</v>
      </c>
      <c r="D1756" s="4">
        <v>45</v>
      </c>
      <c r="E1756" s="4">
        <v>4</v>
      </c>
      <c r="F1756" s="4">
        <v>180</v>
      </c>
      <c r="G1756" s="4" t="s">
        <v>105</v>
      </c>
      <c r="H1756" s="4" t="str">
        <f>TEXT(B1756, "MMMM YYYY")</f>
        <v>January 2025</v>
      </c>
      <c r="I1756" s="4">
        <f>D1756*E1756</f>
        <v>180</v>
      </c>
      <c r="J1756" s="4">
        <f>E1756*30</f>
        <v>120</v>
      </c>
      <c r="K1756" s="4" t="b">
        <f>IF(F1756=I1756,TRUE)</f>
        <v>1</v>
      </c>
      <c r="L1756" s="4"/>
    </row>
    <row r="1757" spans="1:12" ht="22.5" customHeight="1">
      <c r="A1757" s="18">
        <v>45663.53329861111</v>
      </c>
      <c r="B1757" s="19">
        <v>45662</v>
      </c>
      <c r="C1757" s="4" t="s">
        <v>527</v>
      </c>
      <c r="D1757" s="4">
        <v>60</v>
      </c>
      <c r="E1757" s="4">
        <v>10</v>
      </c>
      <c r="F1757" s="4">
        <v>600</v>
      </c>
      <c r="G1757" s="4" t="s">
        <v>105</v>
      </c>
      <c r="H1757" s="4" t="str">
        <f>TEXT(B1757, "MMMM YYYY")</f>
        <v>January 2025</v>
      </c>
      <c r="I1757" s="4">
        <f>D1757*E1757</f>
        <v>600</v>
      </c>
      <c r="J1757" s="4">
        <f>E1757*30</f>
        <v>300</v>
      </c>
      <c r="K1757" s="4" t="b">
        <f>IF(F1757=I1757,TRUE)</f>
        <v>1</v>
      </c>
      <c r="L1757" s="4"/>
    </row>
    <row r="1758" spans="1:12" ht="22.5" customHeight="1">
      <c r="A1758" s="18">
        <v>45663.532557870371</v>
      </c>
      <c r="B1758" s="19">
        <v>45662</v>
      </c>
      <c r="C1758" s="4" t="s">
        <v>551</v>
      </c>
      <c r="D1758" s="4">
        <v>53</v>
      </c>
      <c r="E1758" s="4">
        <v>4</v>
      </c>
      <c r="F1758" s="4">
        <v>212</v>
      </c>
      <c r="G1758" s="4" t="s">
        <v>105</v>
      </c>
      <c r="H1758" s="4" t="str">
        <f>TEXT(B1758, "MMMM YYYY")</f>
        <v>January 2025</v>
      </c>
      <c r="I1758" s="4">
        <f>D1758*E1758</f>
        <v>212</v>
      </c>
      <c r="J1758" s="4">
        <f>E1758*30</f>
        <v>120</v>
      </c>
      <c r="K1758" s="4" t="b">
        <f>IF(F1758=I1758,TRUE)</f>
        <v>1</v>
      </c>
      <c r="L1758" s="4"/>
    </row>
    <row r="1759" spans="1:12" ht="22.5" customHeight="1">
      <c r="A1759" s="18">
        <v>45663.532141203701</v>
      </c>
      <c r="B1759" s="19">
        <v>45662</v>
      </c>
      <c r="C1759" s="4" t="s">
        <v>551</v>
      </c>
      <c r="D1759" s="4">
        <v>48</v>
      </c>
      <c r="E1759" s="4">
        <v>14</v>
      </c>
      <c r="F1759" s="4">
        <v>672</v>
      </c>
      <c r="G1759" s="4" t="s">
        <v>105</v>
      </c>
      <c r="H1759" s="4" t="str">
        <f>TEXT(B1759, "MMMM YYYY")</f>
        <v>January 2025</v>
      </c>
      <c r="I1759" s="4">
        <f>D1759*E1759</f>
        <v>672</v>
      </c>
      <c r="J1759" s="4">
        <f>E1759*30</f>
        <v>420</v>
      </c>
      <c r="K1759" s="4" t="b">
        <f>IF(F1759=I1759,TRUE)</f>
        <v>1</v>
      </c>
      <c r="L1759" s="4"/>
    </row>
    <row r="1760" spans="1:12" ht="22.5" customHeight="1">
      <c r="A1760" s="18">
        <v>45663.531446759262</v>
      </c>
      <c r="B1760" s="19">
        <v>45661</v>
      </c>
      <c r="C1760" s="4" t="s">
        <v>798</v>
      </c>
      <c r="D1760" s="4">
        <v>53</v>
      </c>
      <c r="E1760" s="4">
        <v>10</v>
      </c>
      <c r="F1760" s="4">
        <v>530</v>
      </c>
      <c r="G1760" s="4" t="s">
        <v>105</v>
      </c>
      <c r="H1760" s="4" t="str">
        <f>TEXT(B1760, "MMMM YYYY")</f>
        <v>January 2025</v>
      </c>
      <c r="I1760" s="4">
        <f>D1760*E1760</f>
        <v>530</v>
      </c>
      <c r="J1760" s="4">
        <f>E1760*30</f>
        <v>300</v>
      </c>
      <c r="K1760" s="4" t="b">
        <f>IF(F1760=I1760,TRUE)</f>
        <v>1</v>
      </c>
      <c r="L1760" s="4"/>
    </row>
    <row r="1761" spans="1:12" ht="22.5" customHeight="1">
      <c r="A1761" s="18">
        <v>45663.530925925923</v>
      </c>
      <c r="B1761" s="19">
        <v>45661</v>
      </c>
      <c r="C1761" s="4" t="s">
        <v>663</v>
      </c>
      <c r="D1761" s="4">
        <v>60</v>
      </c>
      <c r="E1761" s="4">
        <v>2</v>
      </c>
      <c r="F1761" s="4">
        <v>120</v>
      </c>
      <c r="G1761" s="4" t="s">
        <v>105</v>
      </c>
      <c r="H1761" s="4" t="str">
        <f>TEXT(B1761, "MMMM YYYY")</f>
        <v>January 2025</v>
      </c>
      <c r="I1761" s="4">
        <f>D1761*E1761</f>
        <v>120</v>
      </c>
      <c r="J1761" s="4">
        <f>E1761*30</f>
        <v>60</v>
      </c>
      <c r="K1761" s="4" t="b">
        <f>IF(F1761=I1761,TRUE)</f>
        <v>1</v>
      </c>
      <c r="L1761" s="4"/>
    </row>
    <row r="1762" spans="1:12" ht="22.5" customHeight="1">
      <c r="A1762" s="18">
        <v>45663.530578703707</v>
      </c>
      <c r="B1762" s="19">
        <v>45660</v>
      </c>
      <c r="C1762" s="4" t="s">
        <v>110</v>
      </c>
      <c r="D1762" s="4">
        <v>50</v>
      </c>
      <c r="E1762" s="4">
        <v>3</v>
      </c>
      <c r="F1762" s="4">
        <v>150</v>
      </c>
      <c r="G1762" s="4" t="s">
        <v>105</v>
      </c>
      <c r="H1762" s="4" t="str">
        <f>TEXT(B1762, "MMMM YYYY")</f>
        <v>January 2025</v>
      </c>
      <c r="I1762" s="4">
        <f>D1762*E1762</f>
        <v>150</v>
      </c>
      <c r="J1762" s="4">
        <f>E1762*30</f>
        <v>90</v>
      </c>
      <c r="K1762" s="4" t="b">
        <f>IF(F1762=I1762,TRUE)</f>
        <v>1</v>
      </c>
      <c r="L1762" s="4"/>
    </row>
    <row r="1763" spans="1:12" ht="22.5" customHeight="1">
      <c r="A1763" s="18">
        <v>45663.530243055553</v>
      </c>
      <c r="B1763" s="19">
        <v>45660</v>
      </c>
      <c r="C1763" s="4" t="s">
        <v>109</v>
      </c>
      <c r="D1763" s="4">
        <v>60</v>
      </c>
      <c r="E1763" s="4">
        <v>1</v>
      </c>
      <c r="F1763" s="4">
        <v>60</v>
      </c>
      <c r="G1763" s="4" t="s">
        <v>105</v>
      </c>
      <c r="H1763" s="4" t="str">
        <f>TEXT(B1763, "MMMM YYYY")</f>
        <v>January 2025</v>
      </c>
      <c r="I1763" s="4">
        <f>D1763*E1763</f>
        <v>60</v>
      </c>
      <c r="J1763" s="4">
        <f>E1763*30</f>
        <v>30</v>
      </c>
      <c r="K1763" s="4" t="b">
        <f>IF(F1763=I1763,TRUE)</f>
        <v>1</v>
      </c>
      <c r="L1763" s="4"/>
    </row>
    <row r="1764" spans="1:12" ht="22.5" customHeight="1">
      <c r="A1764" s="18">
        <v>45663.529988425929</v>
      </c>
      <c r="B1764" s="19">
        <v>45660</v>
      </c>
      <c r="C1764" s="4" t="s">
        <v>813</v>
      </c>
      <c r="D1764" s="4">
        <v>60</v>
      </c>
      <c r="E1764" s="4">
        <v>1</v>
      </c>
      <c r="F1764" s="4">
        <v>60</v>
      </c>
      <c r="G1764" s="4" t="s">
        <v>105</v>
      </c>
      <c r="H1764" s="4" t="str">
        <f>TEXT(B1764, "MMMM YYYY")</f>
        <v>January 2025</v>
      </c>
      <c r="I1764" s="4">
        <f>D1764*E1764</f>
        <v>60</v>
      </c>
      <c r="J1764" s="4">
        <f>E1764*30</f>
        <v>30</v>
      </c>
      <c r="K1764" s="4" t="b">
        <f>IF(F1764=I1764,TRUE)</f>
        <v>1</v>
      </c>
      <c r="L1764" s="4"/>
    </row>
    <row r="1765" spans="1:12" ht="22.5" customHeight="1">
      <c r="A1765" s="18">
        <v>45663.529537037037</v>
      </c>
      <c r="B1765" s="19">
        <v>45659</v>
      </c>
      <c r="C1765" s="4" t="s">
        <v>592</v>
      </c>
      <c r="D1765" s="4">
        <v>60</v>
      </c>
      <c r="E1765" s="4">
        <v>1</v>
      </c>
      <c r="F1765" s="4">
        <v>60</v>
      </c>
      <c r="G1765" s="4" t="s">
        <v>105</v>
      </c>
      <c r="H1765" s="4" t="str">
        <f>TEXT(B1765, "MMMM YYYY")</f>
        <v>January 2025</v>
      </c>
      <c r="I1765" s="4">
        <f>D1765*E1765</f>
        <v>60</v>
      </c>
      <c r="J1765" s="4">
        <f>E1765*30</f>
        <v>30</v>
      </c>
      <c r="K1765" s="4" t="b">
        <f>IF(F1765=I1765,TRUE)</f>
        <v>1</v>
      </c>
      <c r="L1765" s="4"/>
    </row>
    <row r="1766" spans="1:12" ht="22.5" customHeight="1">
      <c r="A1766" s="18">
        <v>45663.52915509259</v>
      </c>
      <c r="B1766" s="19">
        <v>45659</v>
      </c>
      <c r="C1766" s="4" t="s">
        <v>68</v>
      </c>
      <c r="D1766" s="4">
        <v>60</v>
      </c>
      <c r="E1766" s="4">
        <v>3</v>
      </c>
      <c r="F1766" s="4">
        <v>180</v>
      </c>
      <c r="G1766" s="4" t="s">
        <v>105</v>
      </c>
      <c r="H1766" s="4" t="str">
        <f>TEXT(B1766, "MMMM YYYY")</f>
        <v>January 2025</v>
      </c>
      <c r="I1766" s="4">
        <f>D1766*E1766</f>
        <v>180</v>
      </c>
      <c r="J1766" s="4">
        <f>E1766*30</f>
        <v>90</v>
      </c>
      <c r="K1766" s="4" t="b">
        <f>IF(F1766=I1766,TRUE)</f>
        <v>1</v>
      </c>
      <c r="L1766" s="4"/>
    </row>
    <row r="1767" spans="1:12" ht="22.5" customHeight="1">
      <c r="A1767" s="18">
        <v>45663.528831018521</v>
      </c>
      <c r="B1767" s="19">
        <v>45659</v>
      </c>
      <c r="C1767" s="4" t="s">
        <v>814</v>
      </c>
      <c r="D1767" s="4">
        <v>60</v>
      </c>
      <c r="E1767" s="4">
        <v>2</v>
      </c>
      <c r="F1767" s="4">
        <v>120</v>
      </c>
      <c r="G1767" s="4" t="s">
        <v>105</v>
      </c>
      <c r="H1767" s="4" t="str">
        <f>TEXT(B1767, "MMMM YYYY")</f>
        <v>January 2025</v>
      </c>
      <c r="I1767" s="4">
        <f>D1767*E1767</f>
        <v>120</v>
      </c>
      <c r="J1767" s="4">
        <f>E1767*30</f>
        <v>60</v>
      </c>
      <c r="K1767" s="4" t="b">
        <f>IF(F1767=I1767,TRUE)</f>
        <v>1</v>
      </c>
      <c r="L1767" s="4"/>
    </row>
    <row r="1768" spans="1:12" ht="22.5" customHeight="1">
      <c r="A1768" s="18">
        <v>45663.528483796297</v>
      </c>
      <c r="B1768" s="19">
        <v>45658</v>
      </c>
      <c r="C1768" s="4" t="s">
        <v>662</v>
      </c>
      <c r="D1768" s="4">
        <v>53</v>
      </c>
      <c r="E1768" s="4">
        <v>5</v>
      </c>
      <c r="F1768" s="4">
        <v>265</v>
      </c>
      <c r="G1768" s="4" t="s">
        <v>105</v>
      </c>
      <c r="H1768" s="4" t="str">
        <f>TEXT(B1768, "MMMM YYYY")</f>
        <v>January 2025</v>
      </c>
      <c r="I1768" s="4">
        <f>D1768*E1768</f>
        <v>265</v>
      </c>
      <c r="J1768" s="4">
        <f>E1768*30</f>
        <v>150</v>
      </c>
      <c r="K1768" s="4" t="b">
        <f>IF(F1768=I1768,TRUE)</f>
        <v>1</v>
      </c>
      <c r="L1768" s="4"/>
    </row>
    <row r="1769" spans="1:12" ht="22.5" customHeight="1">
      <c r="A1769" s="18">
        <v>45663.527905092589</v>
      </c>
      <c r="B1769" s="19">
        <v>45658</v>
      </c>
      <c r="C1769" s="4" t="s">
        <v>662</v>
      </c>
      <c r="D1769" s="4">
        <v>50</v>
      </c>
      <c r="E1769" s="4">
        <v>5</v>
      </c>
      <c r="F1769" s="4">
        <v>250</v>
      </c>
      <c r="G1769" s="4" t="s">
        <v>105</v>
      </c>
      <c r="H1769" s="4" t="str">
        <f>TEXT(B1769, "MMMM YYYY")</f>
        <v>January 2025</v>
      </c>
      <c r="I1769" s="4">
        <f>D1769*E1769</f>
        <v>250</v>
      </c>
      <c r="J1769" s="4">
        <f>E1769*30</f>
        <v>150</v>
      </c>
      <c r="K1769" s="4" t="b">
        <f>IF(F1769=I1769,TRUE)</f>
        <v>1</v>
      </c>
      <c r="L1769" s="4"/>
    </row>
    <row r="1770" spans="1:12" ht="22.5" customHeight="1">
      <c r="A1770" s="18">
        <v>45663.527569444443</v>
      </c>
      <c r="B1770" s="19">
        <v>45658</v>
      </c>
      <c r="C1770" s="4" t="s">
        <v>815</v>
      </c>
      <c r="D1770" s="4">
        <v>65</v>
      </c>
      <c r="E1770" s="4">
        <v>1</v>
      </c>
      <c r="F1770" s="4">
        <v>65</v>
      </c>
      <c r="G1770" s="4" t="s">
        <v>105</v>
      </c>
      <c r="H1770" s="4" t="str">
        <f>TEXT(B1770, "MMMM YYYY")</f>
        <v>January 2025</v>
      </c>
      <c r="I1770" s="4">
        <f>D1770*E1770</f>
        <v>65</v>
      </c>
      <c r="J1770" s="4">
        <f>E1770*30</f>
        <v>30</v>
      </c>
      <c r="K1770" s="4" t="b">
        <f>IF(F1770=I1770,TRUE)</f>
        <v>1</v>
      </c>
      <c r="L1770" s="4">
        <v>1698</v>
      </c>
    </row>
    <row r="1771" spans="1:12" ht="22.5" customHeight="1">
      <c r="A1771" s="9"/>
      <c r="B1771" s="19"/>
      <c r="C1771" s="4"/>
      <c r="D1771" s="4"/>
      <c r="E1771" s="4"/>
      <c r="F1771" s="4"/>
      <c r="G1771" s="4"/>
      <c r="H1771" s="4" t="str">
        <f>TEXT(B1771, "MMMM YYYY")</f>
        <v>January 1900</v>
      </c>
      <c r="I1771" s="4"/>
      <c r="J1771" s="4"/>
      <c r="K1771" s="4"/>
      <c r="L1771" s="4"/>
    </row>
    <row r="1772" spans="1:12" ht="22.5" customHeight="1">
      <c r="A1772" s="9"/>
      <c r="B1772" s="19"/>
      <c r="C1772" s="4"/>
      <c r="D1772" s="4"/>
      <c r="E1772" s="4"/>
      <c r="F1772" s="4"/>
      <c r="G1772" s="4"/>
      <c r="H1772" s="4" t="str">
        <f>TEXT(B1772, "MMMM YYYY")</f>
        <v>January 1900</v>
      </c>
      <c r="I1772" s="4"/>
      <c r="J1772" s="4"/>
      <c r="K1772" s="4"/>
      <c r="L1772" s="4"/>
    </row>
    <row r="1773" spans="1:12" ht="22.5" customHeight="1">
      <c r="A1773" s="9"/>
      <c r="B1773" s="19"/>
      <c r="C1773" s="4"/>
      <c r="D1773" s="4"/>
      <c r="E1773" s="4"/>
      <c r="F1773" s="4"/>
      <c r="G1773" s="4"/>
      <c r="H1773" s="4" t="str">
        <f>TEXT(B1773, "MMMM YYYY")</f>
        <v>January 1900</v>
      </c>
      <c r="I1773" s="4"/>
      <c r="J1773" s="4"/>
      <c r="K1773" s="4"/>
      <c r="L1773" s="4"/>
    </row>
    <row r="1774" spans="1:12" ht="22.5" customHeight="1">
      <c r="A1774" s="9"/>
      <c r="B1774" s="19"/>
      <c r="C1774" s="4"/>
      <c r="D1774" s="4"/>
      <c r="E1774" s="4"/>
      <c r="F1774" s="4"/>
      <c r="G1774" s="4"/>
      <c r="H1774" s="4" t="str">
        <f>TEXT(B1774, "MMMM YYYY")</f>
        <v>January 1900</v>
      </c>
      <c r="I1774" s="4"/>
      <c r="J1774" s="4"/>
      <c r="K1774" s="4"/>
      <c r="L1774" s="4"/>
    </row>
    <row r="1775" spans="1:12" ht="22.5" customHeight="1">
      <c r="A1775" s="9"/>
      <c r="B1775" s="19"/>
      <c r="C1775" s="4"/>
      <c r="D1775" s="4"/>
      <c r="E1775" s="4"/>
      <c r="F1775" s="4"/>
      <c r="G1775" s="4"/>
      <c r="H1775" s="4" t="str">
        <f>TEXT(B1775, "MMMM YYYY")</f>
        <v>January 1900</v>
      </c>
      <c r="I1775" s="4"/>
      <c r="J1775" s="4"/>
      <c r="K1775" s="4"/>
      <c r="L1775" s="4"/>
    </row>
    <row r="1776" spans="1:12" ht="22.5" customHeight="1">
      <c r="A1776" s="9"/>
      <c r="B1776" s="19"/>
      <c r="C1776" s="4"/>
      <c r="D1776" s="4"/>
      <c r="E1776" s="4"/>
      <c r="F1776" s="4"/>
      <c r="G1776" s="4"/>
      <c r="H1776" s="4" t="str">
        <f>TEXT(B1776, "MMMM YYYY")</f>
        <v>January 1900</v>
      </c>
      <c r="I1776" s="4"/>
      <c r="J1776" s="4"/>
      <c r="K1776" s="4"/>
      <c r="L1776" s="4"/>
    </row>
    <row r="1777" spans="1:12" ht="22.5" customHeight="1">
      <c r="A1777" s="9"/>
      <c r="B1777" s="19"/>
      <c r="C1777" s="4"/>
      <c r="D1777" s="4"/>
      <c r="E1777" s="4"/>
      <c r="F1777" s="4"/>
      <c r="G1777" s="4"/>
      <c r="H1777" s="4" t="str">
        <f>TEXT(B1777, "MMMM YYYY")</f>
        <v>January 1900</v>
      </c>
      <c r="I1777" s="4"/>
      <c r="J1777" s="4"/>
      <c r="K1777" s="4"/>
      <c r="L1777" s="4"/>
    </row>
    <row r="1778" spans="1:12" ht="22.5" customHeight="1">
      <c r="A1778" s="9"/>
      <c r="B1778" s="19"/>
      <c r="C1778" s="4"/>
      <c r="D1778" s="4"/>
      <c r="E1778" s="4"/>
      <c r="F1778" s="4"/>
      <c r="G1778" s="4"/>
      <c r="H1778" s="4" t="str">
        <f>TEXT(B1778, "MMMM YYYY")</f>
        <v>January 1900</v>
      </c>
      <c r="I1778" s="4"/>
      <c r="J1778" s="4"/>
      <c r="K1778" s="4"/>
      <c r="L1778" s="4"/>
    </row>
    <row r="1779" spans="1:12" ht="22.5" customHeight="1">
      <c r="A1779" s="9"/>
      <c r="B1779" s="19"/>
      <c r="C1779" s="4"/>
      <c r="D1779" s="4"/>
      <c r="E1779" s="4"/>
      <c r="F1779" s="4"/>
      <c r="G1779" s="4"/>
      <c r="H1779" s="4" t="str">
        <f>TEXT(B1779, "MMMM YYYY")</f>
        <v>January 1900</v>
      </c>
      <c r="I1779" s="4"/>
      <c r="J1779" s="4"/>
      <c r="K1779" s="4"/>
      <c r="L1779" s="4"/>
    </row>
    <row r="1780" spans="1:12" ht="22.5" customHeight="1">
      <c r="A1780" s="9"/>
      <c r="B1780" s="19"/>
      <c r="C1780" s="4"/>
      <c r="D1780" s="4"/>
      <c r="E1780" s="4"/>
      <c r="F1780" s="4"/>
      <c r="G1780" s="4"/>
      <c r="H1780" s="4" t="str">
        <f>TEXT(B1780, "MMMM YYYY")</f>
        <v>January 1900</v>
      </c>
      <c r="I1780" s="4"/>
      <c r="J1780" s="4"/>
      <c r="K1780" s="4"/>
      <c r="L1780" s="4"/>
    </row>
    <row r="1781" spans="1:12" ht="22.5" customHeight="1">
      <c r="A1781" s="9"/>
      <c r="B1781" s="19"/>
      <c r="C1781" s="4"/>
      <c r="D1781" s="4"/>
      <c r="E1781" s="4"/>
      <c r="F1781" s="4"/>
      <c r="G1781" s="4"/>
      <c r="H1781" s="4" t="str">
        <f>TEXT(B1781, "MMMM YYYY")</f>
        <v>January 1900</v>
      </c>
      <c r="I1781" s="4"/>
      <c r="J1781" s="4"/>
      <c r="K1781" s="4"/>
      <c r="L1781" s="4"/>
    </row>
    <row r="1782" spans="1:12" ht="22.5" customHeight="1">
      <c r="A1782" s="9"/>
      <c r="B1782" s="19"/>
      <c r="C1782" s="4"/>
      <c r="D1782" s="4"/>
      <c r="E1782" s="4"/>
      <c r="F1782" s="4"/>
      <c r="G1782" s="4"/>
      <c r="H1782" s="4" t="str">
        <f>TEXT(B1782, "MMMM YYYY")</f>
        <v>January 1900</v>
      </c>
      <c r="I1782" s="4"/>
      <c r="J1782" s="4"/>
      <c r="K1782" s="4"/>
      <c r="L1782" s="4"/>
    </row>
    <row r="1783" spans="1:12" ht="22.5" customHeight="1">
      <c r="A1783" s="9"/>
      <c r="B1783" s="19"/>
      <c r="C1783" s="4"/>
      <c r="D1783" s="4"/>
      <c r="E1783" s="4"/>
      <c r="F1783" s="4"/>
      <c r="G1783" s="4"/>
      <c r="H1783" s="4" t="str">
        <f>TEXT(B1783, "MMMM YYYY")</f>
        <v>January 1900</v>
      </c>
      <c r="I1783" s="4"/>
      <c r="J1783" s="4"/>
      <c r="K1783" s="4"/>
      <c r="L1783" s="4"/>
    </row>
    <row r="1784" spans="1:12" ht="22.5" customHeight="1">
      <c r="A1784" s="9"/>
      <c r="B1784" s="19"/>
      <c r="C1784" s="4"/>
      <c r="D1784" s="4"/>
      <c r="E1784" s="4"/>
      <c r="F1784" s="4"/>
      <c r="G1784" s="4"/>
      <c r="H1784" s="4" t="str">
        <f>TEXT(B1784, "MMMM YYYY")</f>
        <v>January 1900</v>
      </c>
      <c r="I1784" s="4"/>
      <c r="J1784" s="4"/>
      <c r="K1784" s="4"/>
      <c r="L1784" s="4"/>
    </row>
    <row r="1785" spans="1:12" ht="22.5" customHeight="1">
      <c r="A1785" s="9"/>
      <c r="B1785" s="19"/>
      <c r="C1785" s="4"/>
      <c r="D1785" s="4"/>
      <c r="E1785" s="4"/>
      <c r="F1785" s="4"/>
      <c r="G1785" s="4"/>
      <c r="H1785" s="4" t="str">
        <f>TEXT(B1785, "MMMM YYYY")</f>
        <v>January 1900</v>
      </c>
      <c r="I1785" s="4"/>
      <c r="J1785" s="4"/>
      <c r="K1785" s="4"/>
      <c r="L1785" s="4"/>
    </row>
    <row r="1786" spans="1:12" ht="22.5" customHeight="1">
      <c r="A1786" s="9"/>
      <c r="B1786" s="19"/>
      <c r="C1786" s="4"/>
      <c r="D1786" s="4"/>
      <c r="E1786" s="4"/>
      <c r="F1786" s="4"/>
      <c r="G1786" s="4"/>
      <c r="H1786" s="4" t="str">
        <f>TEXT(B1786, "MMMM YYYY")</f>
        <v>January 1900</v>
      </c>
      <c r="I1786" s="4"/>
      <c r="J1786" s="4"/>
      <c r="K1786" s="4"/>
      <c r="L1786" s="4"/>
    </row>
    <row r="1787" spans="1:12" ht="22.5" customHeight="1">
      <c r="A1787" s="9"/>
      <c r="B1787" s="19"/>
      <c r="C1787" s="4"/>
      <c r="D1787" s="4"/>
      <c r="E1787" s="4"/>
      <c r="F1787" s="4"/>
      <c r="G1787" s="4"/>
      <c r="H1787" s="4" t="str">
        <f>TEXT(B1787, "MMMM YYYY")</f>
        <v>January 1900</v>
      </c>
      <c r="I1787" s="4"/>
      <c r="J1787" s="4"/>
      <c r="K1787" s="4"/>
      <c r="L1787" s="4"/>
    </row>
    <row r="1788" spans="1:12" ht="22.5" customHeight="1">
      <c r="A1788" s="9"/>
      <c r="B1788" s="19"/>
      <c r="C1788" s="4"/>
      <c r="D1788" s="4"/>
      <c r="E1788" s="4"/>
      <c r="F1788" s="4"/>
      <c r="G1788" s="4"/>
      <c r="H1788" s="4" t="str">
        <f>TEXT(B1788, "MMMM YYYY")</f>
        <v>January 1900</v>
      </c>
      <c r="I1788" s="4"/>
      <c r="J1788" s="4"/>
      <c r="K1788" s="4"/>
      <c r="L1788" s="4"/>
    </row>
    <row r="1789" spans="1:12" ht="22.5" customHeight="1">
      <c r="A1789" s="9"/>
      <c r="B1789" s="19"/>
      <c r="C1789" s="4"/>
      <c r="D1789" s="4"/>
      <c r="E1789" s="4"/>
      <c r="F1789" s="4"/>
      <c r="G1789" s="4"/>
      <c r="H1789" s="4" t="str">
        <f>TEXT(B1789, "MMMM YYYY")</f>
        <v>January 1900</v>
      </c>
      <c r="I1789" s="4"/>
      <c r="J1789" s="4"/>
      <c r="K1789" s="4"/>
      <c r="L1789" s="4"/>
    </row>
    <row r="1790" spans="1:12" ht="22.5" customHeight="1">
      <c r="A1790" s="9"/>
      <c r="B1790" s="19"/>
      <c r="C1790" s="4"/>
      <c r="D1790" s="4"/>
      <c r="E1790" s="4"/>
      <c r="F1790" s="4"/>
      <c r="G1790" s="4"/>
      <c r="H1790" s="4" t="str">
        <f>TEXT(B1790, "MMMM YYYY")</f>
        <v>January 1900</v>
      </c>
      <c r="I1790" s="4"/>
      <c r="J1790" s="4"/>
      <c r="K1790" s="4"/>
      <c r="L1790" s="4"/>
    </row>
    <row r="1791" spans="1:12" ht="22.5" customHeight="1">
      <c r="A1791" s="9"/>
      <c r="B1791" s="19"/>
      <c r="C1791" s="4"/>
      <c r="D1791" s="4"/>
      <c r="E1791" s="4"/>
      <c r="F1791" s="4"/>
      <c r="G1791" s="4"/>
      <c r="H1791" s="4" t="str">
        <f>TEXT(B1791, "MMMM YYYY")</f>
        <v>January 1900</v>
      </c>
      <c r="I1791" s="4"/>
      <c r="J1791" s="4"/>
      <c r="K1791" s="4"/>
      <c r="L1791" s="4"/>
    </row>
    <row r="1792" spans="1:12" ht="22.5" customHeight="1">
      <c r="A1792" s="9"/>
      <c r="B1792" s="19"/>
      <c r="C1792" s="4"/>
      <c r="D1792" s="4"/>
      <c r="E1792" s="4"/>
      <c r="F1792" s="4"/>
      <c r="G1792" s="4"/>
      <c r="H1792" s="4" t="str">
        <f>TEXT(B1792, "MMMM YYYY")</f>
        <v>January 1900</v>
      </c>
      <c r="I1792" s="4"/>
      <c r="J1792" s="4"/>
      <c r="K1792" s="4"/>
      <c r="L1792" s="4"/>
    </row>
    <row r="1793" spans="1:12" ht="22.5" customHeight="1">
      <c r="A1793" s="9"/>
      <c r="B1793" s="19"/>
      <c r="C1793" s="4"/>
      <c r="D1793" s="4"/>
      <c r="E1793" s="4"/>
      <c r="F1793" s="4"/>
      <c r="G1793" s="4"/>
      <c r="H1793" s="4" t="str">
        <f>TEXT(B1793, "MMMM YYYY")</f>
        <v>January 1900</v>
      </c>
      <c r="I1793" s="4"/>
      <c r="J1793" s="4"/>
      <c r="K1793" s="4"/>
      <c r="L1793" s="4"/>
    </row>
    <row r="1794" spans="1:12" ht="22.5" customHeight="1">
      <c r="A1794" s="9"/>
      <c r="B1794" s="19"/>
      <c r="C1794" s="4"/>
      <c r="D1794" s="4"/>
      <c r="E1794" s="4"/>
      <c r="F1794" s="4"/>
      <c r="G1794" s="4"/>
      <c r="H1794" s="4" t="str">
        <f>TEXT(B1794, "MMMM YYYY")</f>
        <v>January 1900</v>
      </c>
      <c r="I1794" s="4"/>
      <c r="J1794" s="4"/>
      <c r="K1794" s="4"/>
      <c r="L1794" s="4"/>
    </row>
    <row r="1795" spans="1:12" ht="22.5" customHeight="1">
      <c r="A1795" s="9"/>
      <c r="B1795" s="19"/>
      <c r="C1795" s="4"/>
      <c r="D1795" s="4"/>
      <c r="E1795" s="4"/>
      <c r="F1795" s="4"/>
      <c r="G1795" s="4"/>
      <c r="H1795" s="4" t="str">
        <f>TEXT(B1795, "MMMM YYYY")</f>
        <v>January 1900</v>
      </c>
      <c r="I1795" s="4"/>
      <c r="J1795" s="4"/>
      <c r="K1795" s="4"/>
      <c r="L1795" s="4"/>
    </row>
    <row r="1796" spans="1:12" ht="22.5" customHeight="1">
      <c r="A1796" s="9"/>
      <c r="B1796" s="19"/>
      <c r="C1796" s="4"/>
      <c r="D1796" s="4"/>
      <c r="E1796" s="4"/>
      <c r="F1796" s="4"/>
      <c r="G1796" s="4"/>
      <c r="H1796" s="4" t="str">
        <f>TEXT(B1796, "MMMM YYYY")</f>
        <v>January 1900</v>
      </c>
      <c r="I1796" s="4"/>
      <c r="J1796" s="4"/>
      <c r="K1796" s="4"/>
      <c r="L1796" s="4"/>
    </row>
    <row r="1797" spans="1:12" ht="22.5" customHeight="1">
      <c r="A1797" s="9"/>
      <c r="B1797" s="19"/>
      <c r="C1797" s="4"/>
      <c r="D1797" s="4"/>
      <c r="E1797" s="4"/>
      <c r="F1797" s="4"/>
      <c r="G1797" s="4"/>
      <c r="H1797" s="4" t="str">
        <f>TEXT(B1797, "MMMM YYYY")</f>
        <v>January 1900</v>
      </c>
      <c r="I1797" s="4"/>
      <c r="J1797" s="4"/>
      <c r="K1797" s="4"/>
      <c r="L1797" s="4"/>
    </row>
    <row r="1798" spans="1:12" ht="22.5" customHeight="1">
      <c r="A1798" s="9"/>
      <c r="B1798" s="19"/>
      <c r="C1798" s="4"/>
      <c r="D1798" s="4"/>
      <c r="E1798" s="4"/>
      <c r="F1798" s="4"/>
      <c r="G1798" s="4"/>
      <c r="H1798" s="4" t="str">
        <f>TEXT(B1798, "MMMM YYYY")</f>
        <v>January 1900</v>
      </c>
      <c r="I1798" s="4"/>
      <c r="J1798" s="4"/>
      <c r="K1798" s="4"/>
      <c r="L1798" s="4"/>
    </row>
    <row r="1799" spans="1:12" ht="22.5" customHeight="1">
      <c r="A1799" s="9"/>
      <c r="B1799" s="19"/>
      <c r="C1799" s="4"/>
      <c r="D1799" s="4"/>
      <c r="E1799" s="4"/>
      <c r="F1799" s="4"/>
      <c r="G1799" s="4"/>
      <c r="H1799" s="4" t="str">
        <f>TEXT(B1799, "MMMM YYYY")</f>
        <v>January 1900</v>
      </c>
      <c r="I1799" s="4"/>
      <c r="J1799" s="4"/>
      <c r="K1799" s="4"/>
      <c r="L1799" s="4"/>
    </row>
    <row r="1800" spans="1:12" ht="22.5" customHeight="1">
      <c r="A1800" s="9"/>
      <c r="B1800" s="19"/>
      <c r="C1800" s="4"/>
      <c r="D1800" s="4"/>
      <c r="E1800" s="4"/>
      <c r="F1800" s="4"/>
      <c r="G1800" s="4"/>
      <c r="H1800" s="4" t="str">
        <f>TEXT(B1800, "MMMM YYYY")</f>
        <v>January 1900</v>
      </c>
      <c r="I1800" s="4"/>
      <c r="J1800" s="4"/>
      <c r="K1800" s="4"/>
      <c r="L1800" s="4"/>
    </row>
    <row r="1801" spans="1:12" ht="22.5" customHeight="1">
      <c r="A1801" s="9"/>
      <c r="B1801" s="19"/>
      <c r="C1801" s="4"/>
      <c r="D1801" s="4"/>
      <c r="E1801" s="4"/>
      <c r="F1801" s="4"/>
      <c r="G1801" s="4"/>
      <c r="H1801" s="4" t="str">
        <f>TEXT(B1801, "MMMM YYYY")</f>
        <v>January 1900</v>
      </c>
      <c r="I1801" s="4"/>
      <c r="J1801" s="4"/>
      <c r="K1801" s="4"/>
      <c r="L1801" s="4"/>
    </row>
    <row r="1802" spans="1:12" ht="22.5" customHeight="1">
      <c r="A1802" s="9"/>
      <c r="B1802" s="19"/>
      <c r="C1802" s="4"/>
      <c r="D1802" s="4"/>
      <c r="E1802" s="4"/>
      <c r="F1802" s="4"/>
      <c r="G1802" s="4"/>
      <c r="H1802" s="4" t="str">
        <f>TEXT(B1802, "MMMM YYYY")</f>
        <v>January 1900</v>
      </c>
      <c r="I1802" s="4"/>
      <c r="J1802" s="4"/>
      <c r="K1802" s="4"/>
      <c r="L1802" s="4"/>
    </row>
    <row r="1803" spans="1:12" ht="22.5" customHeight="1">
      <c r="A1803" s="9"/>
      <c r="B1803" s="19"/>
      <c r="C1803" s="4"/>
      <c r="D1803" s="4"/>
      <c r="E1803" s="4"/>
      <c r="F1803" s="4"/>
      <c r="G1803" s="4"/>
      <c r="H1803" s="4" t="str">
        <f>TEXT(B1803, "MMMM YYYY")</f>
        <v>January 1900</v>
      </c>
      <c r="I1803" s="4"/>
      <c r="J1803" s="4"/>
      <c r="K1803" s="4"/>
      <c r="L1803" s="4"/>
    </row>
    <row r="1804" spans="1:12" ht="22.5" customHeight="1">
      <c r="A1804" s="9"/>
      <c r="B1804" s="19"/>
      <c r="C1804" s="4"/>
      <c r="D1804" s="4"/>
      <c r="E1804" s="4"/>
      <c r="F1804" s="4"/>
      <c r="G1804" s="4"/>
      <c r="H1804" s="4" t="str">
        <f>TEXT(B1804, "MMMM YYYY")</f>
        <v>January 1900</v>
      </c>
      <c r="I1804" s="4"/>
      <c r="J1804" s="4"/>
      <c r="K1804" s="4"/>
      <c r="L1804" s="4"/>
    </row>
    <row r="1805" spans="1:12" ht="22.5" customHeight="1">
      <c r="A1805" s="9"/>
      <c r="B1805" s="19"/>
      <c r="C1805" s="4"/>
      <c r="D1805" s="4"/>
      <c r="E1805" s="4"/>
      <c r="F1805" s="4"/>
      <c r="G1805" s="4"/>
      <c r="H1805" s="4" t="str">
        <f>TEXT(B1805, "MMMM YYYY")</f>
        <v>January 1900</v>
      </c>
      <c r="I1805" s="4"/>
      <c r="J1805" s="4"/>
      <c r="K1805" s="4"/>
      <c r="L1805" s="4"/>
    </row>
    <row r="1806" spans="1:12" ht="22.5" customHeight="1">
      <c r="A1806" s="9"/>
      <c r="B1806" s="19"/>
      <c r="C1806" s="4"/>
      <c r="D1806" s="4"/>
      <c r="E1806" s="4"/>
      <c r="F1806" s="4"/>
      <c r="G1806" s="4"/>
      <c r="H1806" s="4" t="str">
        <f>TEXT(B1806, "MMMM YYYY")</f>
        <v>January 1900</v>
      </c>
      <c r="I1806" s="4"/>
      <c r="J1806" s="4"/>
      <c r="K1806" s="4"/>
      <c r="L1806" s="4"/>
    </row>
    <row r="1807" spans="1:12" ht="22.5" customHeight="1">
      <c r="A1807" s="9"/>
      <c r="B1807" s="19"/>
      <c r="C1807" s="4"/>
      <c r="D1807" s="4"/>
      <c r="E1807" s="4"/>
      <c r="F1807" s="4"/>
      <c r="G1807" s="4"/>
      <c r="H1807" s="4" t="str">
        <f>TEXT(B1807, "MMMM YYYY")</f>
        <v>January 1900</v>
      </c>
      <c r="I1807" s="4"/>
      <c r="J1807" s="4"/>
      <c r="K1807" s="4"/>
      <c r="L1807" s="4"/>
    </row>
    <row r="1808" spans="1:12" ht="22.5" customHeight="1">
      <c r="A1808" s="9"/>
      <c r="B1808" s="19"/>
      <c r="C1808" s="4"/>
      <c r="D1808" s="4"/>
      <c r="E1808" s="4"/>
      <c r="F1808" s="4"/>
      <c r="G1808" s="4"/>
      <c r="H1808" s="4" t="str">
        <f>TEXT(B1808, "MMMM YYYY")</f>
        <v>January 1900</v>
      </c>
      <c r="I1808" s="4"/>
      <c r="J1808" s="4"/>
      <c r="K1808" s="4"/>
      <c r="L1808" s="4"/>
    </row>
    <row r="1809" spans="1:12" ht="22.5" customHeight="1">
      <c r="A1809" s="9"/>
      <c r="B1809" s="19"/>
      <c r="C1809" s="4"/>
      <c r="D1809" s="4"/>
      <c r="E1809" s="4"/>
      <c r="F1809" s="4"/>
      <c r="G1809" s="4"/>
      <c r="H1809" s="4" t="str">
        <f>TEXT(B1809, "MMMM YYYY")</f>
        <v>January 1900</v>
      </c>
      <c r="I1809" s="4"/>
      <c r="J1809" s="4"/>
      <c r="K1809" s="4"/>
      <c r="L1809" s="4"/>
    </row>
    <row r="1810" spans="1:12" ht="22.5" customHeight="1">
      <c r="A1810" s="9"/>
      <c r="B1810" s="19"/>
      <c r="C1810" s="4"/>
      <c r="D1810" s="4"/>
      <c r="E1810" s="4"/>
      <c r="F1810" s="4"/>
      <c r="G1810" s="4"/>
      <c r="H1810" s="4" t="str">
        <f>TEXT(B1810, "MMMM YYYY")</f>
        <v>January 1900</v>
      </c>
      <c r="I1810" s="4"/>
      <c r="J1810" s="4"/>
      <c r="K1810" s="4"/>
      <c r="L1810" s="4"/>
    </row>
    <row r="1811" spans="1:12" ht="22.5" customHeight="1">
      <c r="A1811" s="9"/>
      <c r="B1811" s="19"/>
      <c r="C1811" s="4"/>
      <c r="D1811" s="4"/>
      <c r="E1811" s="4"/>
      <c r="F1811" s="4"/>
      <c r="G1811" s="4"/>
      <c r="H1811" s="4" t="str">
        <f>TEXT(B1811, "MMMM YYYY")</f>
        <v>January 1900</v>
      </c>
      <c r="I1811" s="4"/>
      <c r="J1811" s="4"/>
      <c r="K1811" s="4"/>
      <c r="L1811" s="4"/>
    </row>
    <row r="1812" spans="1:12" ht="22.5" customHeight="1">
      <c r="A1812" s="9"/>
      <c r="B1812" s="19"/>
      <c r="C1812" s="4"/>
      <c r="D1812" s="4"/>
      <c r="E1812" s="4"/>
      <c r="F1812" s="4"/>
      <c r="G1812" s="4"/>
      <c r="H1812" s="4" t="str">
        <f>TEXT(B1812, "MMMM YYYY")</f>
        <v>January 1900</v>
      </c>
      <c r="I1812" s="4"/>
      <c r="J1812" s="4"/>
      <c r="K1812" s="4"/>
      <c r="L1812" s="4"/>
    </row>
    <row r="1813" spans="1:12" ht="22.5" customHeight="1">
      <c r="A1813" s="9"/>
      <c r="B1813" s="19"/>
      <c r="C1813" s="4"/>
      <c r="D1813" s="4"/>
      <c r="E1813" s="4"/>
      <c r="F1813" s="4"/>
      <c r="G1813" s="4"/>
      <c r="H1813" s="4" t="str">
        <f>TEXT(B1813, "MMMM YYYY")</f>
        <v>January 1900</v>
      </c>
      <c r="I1813" s="4"/>
      <c r="J1813" s="4"/>
      <c r="K1813" s="4"/>
      <c r="L1813" s="4"/>
    </row>
    <row r="1814" spans="1:12" ht="22.5" customHeight="1">
      <c r="A1814" s="9"/>
      <c r="B1814" s="19"/>
      <c r="C1814" s="4"/>
      <c r="D1814" s="4"/>
      <c r="E1814" s="4"/>
      <c r="F1814" s="4"/>
      <c r="G1814" s="4"/>
      <c r="H1814" s="4" t="str">
        <f>TEXT(B1814, "MMMM YYYY")</f>
        <v>January 1900</v>
      </c>
      <c r="I1814" s="4"/>
      <c r="J1814" s="4"/>
      <c r="K1814" s="4"/>
      <c r="L1814" s="4"/>
    </row>
    <row r="1815" spans="1:12" ht="22.5" customHeight="1">
      <c r="A1815" s="9"/>
      <c r="B1815" s="19"/>
      <c r="C1815" s="4"/>
      <c r="D1815" s="4"/>
      <c r="E1815" s="4"/>
      <c r="F1815" s="4"/>
      <c r="G1815" s="4"/>
      <c r="H1815" s="4" t="str">
        <f>TEXT(B1815, "MMMM YYYY")</f>
        <v>January 1900</v>
      </c>
      <c r="I1815" s="4"/>
      <c r="J1815" s="4"/>
      <c r="K1815" s="4"/>
      <c r="L1815" s="4"/>
    </row>
    <row r="1816" spans="1:12" ht="22.5" customHeight="1">
      <c r="A1816" s="9"/>
      <c r="B1816" s="19"/>
      <c r="C1816" s="4"/>
      <c r="D1816" s="4"/>
      <c r="E1816" s="4"/>
      <c r="F1816" s="4"/>
      <c r="G1816" s="4"/>
      <c r="H1816" s="4" t="str">
        <f>TEXT(B1816, "MMMM YYYY")</f>
        <v>January 1900</v>
      </c>
      <c r="I1816" s="4"/>
      <c r="J1816" s="4"/>
      <c r="K1816" s="4"/>
      <c r="L1816" s="4"/>
    </row>
    <row r="1817" spans="1:12" ht="22.5" customHeight="1">
      <c r="A1817" s="9"/>
      <c r="B1817" s="19"/>
      <c r="C1817" s="4"/>
      <c r="D1817" s="4"/>
      <c r="E1817" s="4"/>
      <c r="F1817" s="4"/>
      <c r="G1817" s="4"/>
      <c r="H1817" s="4" t="str">
        <f>TEXT(B1817, "MMMM YYYY")</f>
        <v>January 1900</v>
      </c>
      <c r="I1817" s="4"/>
      <c r="J1817" s="4"/>
      <c r="K1817" s="4"/>
      <c r="L1817" s="4"/>
    </row>
    <row r="1818" spans="1:12" ht="22.5" customHeight="1">
      <c r="A1818" s="9"/>
      <c r="B1818" s="19"/>
      <c r="C1818" s="4"/>
      <c r="D1818" s="4"/>
      <c r="E1818" s="4"/>
      <c r="F1818" s="4"/>
      <c r="G1818" s="4"/>
      <c r="H1818" s="4" t="str">
        <f>TEXT(B1818, "MMMM YYYY")</f>
        <v>January 1900</v>
      </c>
      <c r="I1818" s="4"/>
      <c r="J1818" s="4"/>
      <c r="K1818" s="4"/>
      <c r="L1818" s="4"/>
    </row>
    <row r="1819" spans="1:12" ht="22.5" customHeight="1">
      <c r="A1819" s="9"/>
      <c r="B1819" s="19"/>
      <c r="C1819" s="4"/>
      <c r="D1819" s="4"/>
      <c r="E1819" s="4"/>
      <c r="F1819" s="4"/>
      <c r="G1819" s="4"/>
      <c r="H1819" s="4" t="str">
        <f>TEXT(B1819, "MMMM YYYY")</f>
        <v>January 1900</v>
      </c>
      <c r="I1819" s="4"/>
      <c r="J1819" s="4"/>
      <c r="K1819" s="4"/>
      <c r="L1819" s="4"/>
    </row>
    <row r="1820" spans="1:12" ht="22.5" customHeight="1">
      <c r="A1820" s="9"/>
      <c r="B1820" s="19"/>
      <c r="C1820" s="4"/>
      <c r="D1820" s="4"/>
      <c r="E1820" s="4"/>
      <c r="F1820" s="4"/>
      <c r="G1820" s="4"/>
      <c r="H1820" s="4" t="str">
        <f>TEXT(B1820, "MMMM YYYY")</f>
        <v>January 1900</v>
      </c>
      <c r="I1820" s="4"/>
      <c r="J1820" s="4"/>
      <c r="K1820" s="4"/>
      <c r="L1820" s="4"/>
    </row>
    <row r="1821" spans="1:12" ht="22.5" customHeight="1">
      <c r="A1821" s="9"/>
      <c r="B1821" s="19"/>
      <c r="C1821" s="4"/>
      <c r="D1821" s="4"/>
      <c r="E1821" s="4"/>
      <c r="F1821" s="4"/>
      <c r="G1821" s="4"/>
      <c r="H1821" s="4" t="str">
        <f>TEXT(B1821, "MMMM YYYY")</f>
        <v>January 1900</v>
      </c>
      <c r="I1821" s="4"/>
      <c r="J1821" s="4"/>
      <c r="K1821" s="4"/>
      <c r="L1821" s="4"/>
    </row>
    <row r="1822" spans="1:12" ht="22.5" customHeight="1">
      <c r="A1822" s="9"/>
      <c r="B1822" s="19"/>
      <c r="C1822" s="4"/>
      <c r="D1822" s="4"/>
      <c r="E1822" s="4"/>
      <c r="F1822" s="4"/>
      <c r="G1822" s="4"/>
      <c r="H1822" s="4" t="str">
        <f>TEXT(B1822, "MMMM YYYY")</f>
        <v>January 1900</v>
      </c>
      <c r="I1822" s="4"/>
      <c r="J1822" s="4"/>
      <c r="K1822" s="4"/>
      <c r="L1822" s="4"/>
    </row>
    <row r="1823" spans="1:12" ht="22.5" customHeight="1">
      <c r="A1823" s="9"/>
      <c r="B1823" s="19"/>
      <c r="C1823" s="4"/>
      <c r="D1823" s="4"/>
      <c r="E1823" s="4"/>
      <c r="F1823" s="4"/>
      <c r="G1823" s="4"/>
      <c r="H1823" s="4" t="str">
        <f>TEXT(B1823, "MMMM YYYY")</f>
        <v>January 1900</v>
      </c>
      <c r="I1823" s="4"/>
      <c r="J1823" s="4"/>
      <c r="K1823" s="4"/>
      <c r="L1823" s="4"/>
    </row>
    <row r="1824" spans="1:12" ht="22.5" customHeight="1">
      <c r="A1824" s="9"/>
      <c r="B1824" s="19"/>
      <c r="C1824" s="4"/>
      <c r="D1824" s="4"/>
      <c r="E1824" s="4"/>
      <c r="F1824" s="4"/>
      <c r="G1824" s="4"/>
      <c r="H1824" s="4" t="str">
        <f>TEXT(B1824, "MMMM YYYY")</f>
        <v>January 1900</v>
      </c>
      <c r="I1824" s="4"/>
      <c r="J1824" s="4"/>
      <c r="K1824" s="4"/>
      <c r="L1824" s="4"/>
    </row>
    <row r="1825" spans="1:12" ht="22.5" customHeight="1">
      <c r="A1825" s="9"/>
      <c r="B1825" s="19"/>
      <c r="C1825" s="4"/>
      <c r="D1825" s="4"/>
      <c r="E1825" s="4"/>
      <c r="F1825" s="4"/>
      <c r="G1825" s="4"/>
      <c r="H1825" s="4" t="str">
        <f>TEXT(B1825, "MMMM YYYY")</f>
        <v>January 1900</v>
      </c>
      <c r="I1825" s="4"/>
      <c r="J1825" s="4"/>
      <c r="K1825" s="4"/>
      <c r="L1825" s="4"/>
    </row>
    <row r="1826" spans="1:12" ht="22.5" customHeight="1">
      <c r="A1826" s="9"/>
      <c r="B1826" s="19"/>
      <c r="C1826" s="4"/>
      <c r="D1826" s="4"/>
      <c r="E1826" s="4"/>
      <c r="F1826" s="4"/>
      <c r="G1826" s="4"/>
      <c r="H1826" s="4" t="str">
        <f>TEXT(B1826, "MMMM YYYY")</f>
        <v>January 1900</v>
      </c>
      <c r="I1826" s="4"/>
      <c r="J1826" s="4"/>
      <c r="K1826" s="4"/>
      <c r="L1826" s="4"/>
    </row>
    <row r="1827" spans="1:12" ht="22.5" customHeight="1">
      <c r="A1827" s="9"/>
      <c r="B1827" s="19"/>
      <c r="C1827" s="4"/>
      <c r="D1827" s="4"/>
      <c r="E1827" s="4"/>
      <c r="F1827" s="4"/>
      <c r="G1827" s="4"/>
      <c r="H1827" s="4" t="str">
        <f>TEXT(B1827, "MMMM YYYY")</f>
        <v>January 1900</v>
      </c>
      <c r="I1827" s="4"/>
      <c r="J1827" s="4"/>
      <c r="K1827" s="4"/>
      <c r="L1827" s="4"/>
    </row>
    <row r="1828" spans="1:12" ht="22.5" customHeight="1">
      <c r="A1828" s="9"/>
      <c r="B1828" s="19"/>
      <c r="C1828" s="4"/>
      <c r="D1828" s="4"/>
      <c r="E1828" s="4"/>
      <c r="F1828" s="4"/>
      <c r="G1828" s="4"/>
      <c r="H1828" s="4" t="str">
        <f>TEXT(B1828, "MMMM YYYY")</f>
        <v>January 1900</v>
      </c>
      <c r="I1828" s="4"/>
      <c r="J1828" s="4"/>
      <c r="K1828" s="4"/>
      <c r="L1828" s="4"/>
    </row>
    <row r="1829" spans="1:12" ht="22.5" customHeight="1">
      <c r="A1829" s="9"/>
      <c r="B1829" s="19"/>
      <c r="C1829" s="4"/>
      <c r="D1829" s="4"/>
      <c r="E1829" s="4"/>
      <c r="F1829" s="4"/>
      <c r="G1829" s="4"/>
      <c r="H1829" s="4" t="str">
        <f>TEXT(B1829, "MMMM YYYY")</f>
        <v>January 1900</v>
      </c>
      <c r="I1829" s="4"/>
      <c r="J1829" s="4"/>
      <c r="K1829" s="4"/>
      <c r="L1829" s="4"/>
    </row>
    <row r="1830" spans="1:12" ht="22.5" customHeight="1">
      <c r="A1830" s="9"/>
      <c r="B1830" s="19"/>
      <c r="C1830" s="4"/>
      <c r="D1830" s="4"/>
      <c r="E1830" s="4"/>
      <c r="F1830" s="4"/>
      <c r="G1830" s="4"/>
      <c r="H1830" s="4" t="str">
        <f>TEXT(B1830, "MMMM YYYY")</f>
        <v>January 1900</v>
      </c>
      <c r="I1830" s="4"/>
      <c r="J1830" s="4"/>
      <c r="K1830" s="4"/>
      <c r="L1830" s="4"/>
    </row>
    <row r="1831" spans="1:12" ht="13.15">
      <c r="A1831" s="5"/>
      <c r="B1831" s="5"/>
      <c r="C1831" s="5"/>
      <c r="D1831" s="5"/>
      <c r="E1831" s="5"/>
      <c r="F1831" s="5"/>
      <c r="G1831" s="5"/>
      <c r="H1831" s="5"/>
      <c r="I1831" s="5"/>
      <c r="J1831" s="5"/>
      <c r="K1831" s="5"/>
      <c r="L1831" s="5"/>
    </row>
    <row r="1832" spans="1:12" ht="13.15">
      <c r="A1832" s="10"/>
      <c r="B1832" s="20"/>
      <c r="C1832" s="5"/>
      <c r="D1832" s="5"/>
      <c r="E1832" s="5"/>
      <c r="F1832" s="5"/>
      <c r="G1832" s="5"/>
      <c r="H1832" s="5"/>
    </row>
    <row r="1833" spans="1:12" ht="13.15">
      <c r="A1833" s="10"/>
      <c r="B1833" s="20"/>
      <c r="C1833" s="5"/>
      <c r="D1833" s="5"/>
      <c r="E1833" s="5"/>
      <c r="F1833" s="5"/>
      <c r="G1833" s="5"/>
      <c r="H1833" s="5"/>
    </row>
    <row r="1834" spans="1:12" ht="13.15">
      <c r="A1834" s="10"/>
      <c r="B1834" s="20"/>
      <c r="C1834" s="5"/>
      <c r="D1834" s="5"/>
      <c r="E1834" s="5"/>
      <c r="F1834" s="5"/>
      <c r="G1834" s="5"/>
      <c r="H1834" s="5"/>
    </row>
    <row r="1835" spans="1:12" ht="13.15">
      <c r="A1835" s="10"/>
      <c r="B1835" s="20"/>
      <c r="C1835" s="5"/>
      <c r="D1835" s="5"/>
      <c r="E1835" s="5"/>
      <c r="F1835" s="5"/>
      <c r="G1835" s="5"/>
      <c r="H1835" s="5"/>
    </row>
    <row r="1836" spans="1:12" ht="13.15">
      <c r="A1836" s="10"/>
      <c r="B1836" s="20"/>
      <c r="C1836" s="5"/>
      <c r="D1836" s="5"/>
      <c r="E1836" s="5"/>
      <c r="F1836" s="5"/>
      <c r="G1836" s="5"/>
      <c r="H1836" s="5"/>
    </row>
    <row r="1837" spans="1:12" ht="13.15">
      <c r="A1837" s="10"/>
      <c r="B1837" s="20"/>
      <c r="C1837" s="5"/>
      <c r="D1837" s="5"/>
      <c r="E1837" s="5"/>
      <c r="F1837" s="5"/>
      <c r="G1837" s="5"/>
      <c r="H1837" s="5"/>
    </row>
    <row r="1838" spans="1:12" ht="13.15">
      <c r="A1838" s="10"/>
      <c r="B1838" s="20"/>
      <c r="C1838" s="5"/>
      <c r="D1838" s="5"/>
      <c r="E1838" s="5"/>
      <c r="F1838" s="5"/>
      <c r="G1838" s="5"/>
      <c r="H1838" s="5"/>
    </row>
    <row r="1839" spans="1:12" ht="13.15">
      <c r="A1839" s="10"/>
      <c r="B1839" s="20"/>
      <c r="C1839" s="5"/>
      <c r="D1839" s="5"/>
      <c r="E1839" s="5"/>
      <c r="F1839" s="5"/>
      <c r="G1839" s="5"/>
      <c r="H1839" s="5"/>
    </row>
    <row r="1840" spans="1:12" ht="13.15">
      <c r="A1840" s="10"/>
      <c r="B1840" s="20"/>
      <c r="C1840" s="5"/>
      <c r="D1840" s="5"/>
      <c r="E1840" s="5"/>
      <c r="F1840" s="5"/>
      <c r="G1840" s="5"/>
      <c r="H1840" s="5"/>
    </row>
    <row r="1841" spans="1:8" ht="13.15">
      <c r="A1841" s="10"/>
      <c r="B1841" s="20"/>
      <c r="C1841" s="5"/>
      <c r="D1841" s="5"/>
      <c r="E1841" s="5"/>
      <c r="F1841" s="5"/>
      <c r="G1841" s="5"/>
      <c r="H1841" s="5"/>
    </row>
    <row r="1842" spans="1:8" ht="13.15">
      <c r="A1842" s="10"/>
      <c r="B1842" s="20"/>
      <c r="C1842" s="5"/>
      <c r="D1842" s="5"/>
      <c r="E1842" s="5"/>
      <c r="F1842" s="5"/>
      <c r="G1842" s="5"/>
      <c r="H1842" s="5"/>
    </row>
    <row r="1843" spans="1:8" ht="13.15">
      <c r="A1843" s="10"/>
      <c r="B1843" s="20"/>
      <c r="C1843" s="5"/>
      <c r="D1843" s="5"/>
      <c r="E1843" s="5"/>
      <c r="F1843" s="5"/>
      <c r="G1843" s="5"/>
      <c r="H1843" s="5"/>
    </row>
    <row r="1844" spans="1:8" ht="13.15">
      <c r="A1844" s="10"/>
      <c r="B1844" s="20"/>
      <c r="C1844" s="5"/>
      <c r="D1844" s="5"/>
      <c r="E1844" s="5"/>
      <c r="F1844" s="5"/>
      <c r="G1844" s="5"/>
      <c r="H1844" s="5"/>
    </row>
    <row r="1845" spans="1:8" ht="13.15">
      <c r="A1845" s="10"/>
      <c r="B1845" s="20"/>
      <c r="C1845" s="5"/>
      <c r="D1845" s="5"/>
      <c r="E1845" s="5"/>
      <c r="F1845" s="5"/>
      <c r="G1845" s="5"/>
      <c r="H1845" s="5"/>
    </row>
    <row r="1846" spans="1:8" ht="13.15">
      <c r="A1846" s="10"/>
      <c r="B1846" s="20"/>
      <c r="C1846" s="5"/>
      <c r="D1846" s="5"/>
      <c r="E1846" s="5"/>
      <c r="F1846" s="5"/>
      <c r="G1846" s="5"/>
      <c r="H1846" s="5"/>
    </row>
    <row r="1847" spans="1:8" ht="13.15">
      <c r="A1847" s="10"/>
      <c r="B1847" s="20"/>
      <c r="C1847" s="5"/>
      <c r="D1847" s="5"/>
      <c r="E1847" s="5"/>
      <c r="F1847" s="5"/>
      <c r="G1847" s="5"/>
      <c r="H1847" s="5"/>
    </row>
    <row r="1848" spans="1:8" ht="13.15">
      <c r="A1848" s="10"/>
      <c r="B1848" s="20"/>
      <c r="C1848" s="5"/>
      <c r="D1848" s="5"/>
      <c r="E1848" s="5"/>
      <c r="F1848" s="5"/>
      <c r="G1848" s="5"/>
      <c r="H1848" s="5"/>
    </row>
    <row r="1849" spans="1:8" ht="13.15">
      <c r="A1849" s="10"/>
      <c r="B1849" s="20"/>
      <c r="C1849" s="5"/>
      <c r="D1849" s="5"/>
      <c r="E1849" s="5"/>
      <c r="F1849" s="5"/>
      <c r="G1849" s="5"/>
      <c r="H1849" s="5"/>
    </row>
    <row r="1850" spans="1:8" ht="13.15">
      <c r="A1850" s="10"/>
      <c r="B1850" s="20"/>
      <c r="C1850" s="5"/>
      <c r="D1850" s="5"/>
      <c r="E1850" s="5"/>
      <c r="F1850" s="5"/>
      <c r="G1850" s="5"/>
      <c r="H1850" s="5"/>
    </row>
    <row r="1851" spans="1:8" ht="13.15">
      <c r="A1851" s="10"/>
      <c r="B1851" s="20"/>
      <c r="C1851" s="5"/>
      <c r="D1851" s="5"/>
      <c r="E1851" s="5"/>
      <c r="F1851" s="5"/>
      <c r="G1851" s="5"/>
      <c r="H1851" s="5"/>
    </row>
    <row r="1852" spans="1:8" ht="13.15">
      <c r="A1852" s="10"/>
      <c r="B1852" s="20"/>
      <c r="C1852" s="5"/>
      <c r="D1852" s="5"/>
      <c r="E1852" s="5"/>
      <c r="F1852" s="5"/>
      <c r="G1852" s="5"/>
      <c r="H1852" s="5"/>
    </row>
    <row r="1853" spans="1:8" ht="13.15">
      <c r="A1853" s="10"/>
      <c r="B1853" s="20"/>
      <c r="C1853" s="5"/>
      <c r="D1853" s="5"/>
      <c r="E1853" s="5"/>
      <c r="F1853" s="5"/>
      <c r="G1853" s="5"/>
      <c r="H1853" s="5"/>
    </row>
    <row r="1854" spans="1:8" ht="13.15">
      <c r="A1854" s="10"/>
      <c r="B1854" s="20"/>
      <c r="C1854" s="5"/>
      <c r="D1854" s="5"/>
      <c r="E1854" s="5"/>
      <c r="F1854" s="5"/>
      <c r="G1854" s="5"/>
      <c r="H1854" s="5"/>
    </row>
    <row r="1855" spans="1:8" ht="13.15">
      <c r="A1855" s="10"/>
      <c r="B1855" s="20"/>
      <c r="C1855" s="5"/>
      <c r="D1855" s="5"/>
      <c r="E1855" s="5"/>
      <c r="F1855" s="5"/>
      <c r="G1855" s="5"/>
      <c r="H1855" s="5"/>
    </row>
    <row r="1856" spans="1:8" ht="13.15">
      <c r="A1856" s="10"/>
      <c r="B1856" s="20"/>
      <c r="C1856" s="5"/>
      <c r="D1856" s="5"/>
      <c r="E1856" s="5"/>
      <c r="F1856" s="5"/>
      <c r="G1856" s="5"/>
      <c r="H1856" s="5"/>
    </row>
    <row r="1857" spans="1:8" ht="13.15">
      <c r="A1857" s="10"/>
      <c r="B1857" s="20"/>
      <c r="C1857" s="5"/>
      <c r="D1857" s="5"/>
      <c r="E1857" s="5"/>
      <c r="F1857" s="5"/>
      <c r="G1857" s="5"/>
      <c r="H1857" s="5"/>
    </row>
    <row r="1858" spans="1:8" ht="13.15">
      <c r="A1858" s="10"/>
      <c r="B1858" s="20"/>
      <c r="C1858" s="5"/>
      <c r="D1858" s="5"/>
      <c r="E1858" s="5"/>
      <c r="F1858" s="5"/>
      <c r="G1858" s="5"/>
      <c r="H1858" s="5"/>
    </row>
    <row r="1859" spans="1:8" ht="13.15">
      <c r="A1859" s="10"/>
      <c r="B1859" s="20"/>
      <c r="C1859" s="5"/>
      <c r="D1859" s="5"/>
      <c r="E1859" s="5"/>
      <c r="F1859" s="5"/>
      <c r="G1859" s="5"/>
      <c r="H1859" s="5"/>
    </row>
    <row r="1860" spans="1:8" ht="13.15">
      <c r="A1860" s="10"/>
      <c r="B1860" s="20"/>
      <c r="C1860" s="5"/>
      <c r="D1860" s="5"/>
      <c r="E1860" s="5"/>
      <c r="F1860" s="5"/>
      <c r="G1860" s="5"/>
      <c r="H1860" s="5"/>
    </row>
    <row r="1861" spans="1:8" ht="13.15">
      <c r="A1861" s="10"/>
      <c r="B1861" s="20"/>
      <c r="C1861" s="5"/>
      <c r="D1861" s="5"/>
      <c r="E1861" s="5"/>
      <c r="F1861" s="5"/>
      <c r="G1861" s="5"/>
      <c r="H1861" s="5"/>
    </row>
    <row r="1862" spans="1:8" ht="13.15">
      <c r="A1862" s="10"/>
      <c r="B1862" s="20"/>
      <c r="C1862" s="5"/>
      <c r="D1862" s="5"/>
      <c r="E1862" s="5"/>
      <c r="F1862" s="5"/>
      <c r="G1862" s="5"/>
      <c r="H1862" s="5"/>
    </row>
    <row r="1863" spans="1:8" ht="13.15">
      <c r="A1863" s="10"/>
      <c r="B1863" s="20"/>
      <c r="C1863" s="5"/>
      <c r="D1863" s="5"/>
      <c r="E1863" s="5"/>
      <c r="F1863" s="5"/>
      <c r="G1863" s="5"/>
      <c r="H1863" s="5"/>
    </row>
    <row r="1864" spans="1:8" ht="13.15">
      <c r="A1864" s="10"/>
      <c r="B1864" s="20"/>
      <c r="C1864" s="5"/>
      <c r="D1864" s="5"/>
      <c r="E1864" s="5"/>
      <c r="F1864" s="5"/>
      <c r="G1864" s="5"/>
      <c r="H1864" s="5"/>
    </row>
    <row r="1865" spans="1:8" ht="13.15">
      <c r="A1865" s="10"/>
      <c r="B1865" s="20"/>
      <c r="C1865" s="5"/>
      <c r="D1865" s="5"/>
      <c r="E1865" s="5"/>
      <c r="F1865" s="5"/>
      <c r="G1865" s="5"/>
      <c r="H1865" s="5"/>
    </row>
    <row r="1866" spans="1:8" ht="13.15">
      <c r="A1866" s="10"/>
      <c r="B1866" s="20"/>
      <c r="C1866" s="5"/>
      <c r="D1866" s="5"/>
      <c r="E1866" s="5"/>
      <c r="F1866" s="5"/>
      <c r="G1866" s="5"/>
      <c r="H1866" s="5"/>
    </row>
    <row r="1867" spans="1:8" ht="13.15">
      <c r="A1867" s="10"/>
      <c r="B1867" s="20"/>
      <c r="C1867" s="5"/>
      <c r="D1867" s="5"/>
      <c r="E1867" s="5"/>
      <c r="F1867" s="5"/>
      <c r="G1867" s="5"/>
      <c r="H1867" s="5"/>
    </row>
    <row r="1868" spans="1:8" ht="13.15">
      <c r="A1868" s="10"/>
      <c r="B1868" s="20"/>
      <c r="C1868" s="5"/>
      <c r="D1868" s="5"/>
      <c r="E1868" s="5"/>
      <c r="F1868" s="5"/>
      <c r="G1868" s="5"/>
      <c r="H1868" s="5"/>
    </row>
    <row r="1869" spans="1:8" ht="13.15">
      <c r="A1869" s="10"/>
      <c r="B1869" s="20"/>
      <c r="C1869" s="5"/>
      <c r="D1869" s="5"/>
      <c r="E1869" s="5"/>
      <c r="F1869" s="5"/>
      <c r="G1869" s="5"/>
      <c r="H1869" s="5"/>
    </row>
    <row r="1870" spans="1:8" ht="13.15">
      <c r="A1870" s="10"/>
      <c r="B1870" s="20"/>
      <c r="C1870" s="5"/>
      <c r="D1870" s="5"/>
      <c r="E1870" s="5"/>
      <c r="F1870" s="5"/>
      <c r="G1870" s="5"/>
      <c r="H1870" s="5"/>
    </row>
    <row r="1871" spans="1:8" ht="13.15">
      <c r="A1871" s="10"/>
      <c r="B1871" s="20"/>
      <c r="C1871" s="5"/>
      <c r="D1871" s="5"/>
      <c r="E1871" s="5"/>
      <c r="F1871" s="5"/>
      <c r="G1871" s="5"/>
      <c r="H1871" s="5"/>
    </row>
    <row r="1872" spans="1:8" ht="13.15">
      <c r="A1872" s="10"/>
      <c r="B1872" s="20"/>
      <c r="C1872" s="5"/>
      <c r="D1872" s="5"/>
      <c r="E1872" s="5"/>
      <c r="F1872" s="5"/>
      <c r="G1872" s="5"/>
      <c r="H1872" s="5"/>
    </row>
    <row r="1873" spans="1:8" ht="13.15">
      <c r="A1873" s="10"/>
      <c r="B1873" s="20"/>
      <c r="C1873" s="5"/>
      <c r="D1873" s="5"/>
      <c r="E1873" s="5"/>
      <c r="F1873" s="5"/>
      <c r="G1873" s="5"/>
      <c r="H1873" s="5"/>
    </row>
    <row r="1874" spans="1:8" ht="13.15">
      <c r="A1874" s="10"/>
      <c r="B1874" s="20"/>
      <c r="C1874" s="5"/>
      <c r="D1874" s="5"/>
      <c r="E1874" s="5"/>
      <c r="F1874" s="5"/>
      <c r="G1874" s="5"/>
      <c r="H1874" s="5"/>
    </row>
    <row r="1875" spans="1:8" ht="13.15">
      <c r="A1875" s="10"/>
      <c r="B1875" s="20"/>
      <c r="C1875" s="5"/>
      <c r="D1875" s="5"/>
      <c r="E1875" s="5"/>
      <c r="F1875" s="5"/>
      <c r="G1875" s="5"/>
      <c r="H1875" s="5"/>
    </row>
    <row r="1876" spans="1:8" ht="13.15">
      <c r="A1876" s="10"/>
      <c r="B1876" s="20"/>
      <c r="C1876" s="5"/>
      <c r="D1876" s="5"/>
      <c r="E1876" s="5"/>
      <c r="F1876" s="5"/>
      <c r="G1876" s="5"/>
      <c r="H1876" s="5"/>
    </row>
    <row r="1877" spans="1:8" ht="13.15">
      <c r="A1877" s="10"/>
      <c r="B1877" s="20"/>
      <c r="C1877" s="5"/>
      <c r="D1877" s="5"/>
      <c r="E1877" s="5"/>
      <c r="F1877" s="5"/>
      <c r="G1877" s="5"/>
      <c r="H1877" s="5"/>
    </row>
    <row r="1878" spans="1:8" ht="13.15">
      <c r="A1878" s="10"/>
      <c r="B1878" s="20"/>
      <c r="C1878" s="5"/>
      <c r="D1878" s="5"/>
      <c r="E1878" s="5"/>
      <c r="F1878" s="5"/>
      <c r="G1878" s="5"/>
      <c r="H1878" s="5"/>
    </row>
    <row r="1879" spans="1:8" ht="13.15">
      <c r="A1879" s="10"/>
      <c r="B1879" s="20"/>
      <c r="C1879" s="5"/>
      <c r="D1879" s="5"/>
      <c r="E1879" s="5"/>
      <c r="F1879" s="5"/>
      <c r="G1879" s="5"/>
      <c r="H1879" s="5"/>
    </row>
    <row r="1880" spans="1:8" ht="13.15">
      <c r="A1880" s="10"/>
      <c r="B1880" s="20"/>
      <c r="C1880" s="5"/>
      <c r="D1880" s="5"/>
      <c r="E1880" s="5"/>
      <c r="F1880" s="5"/>
      <c r="G1880" s="5"/>
      <c r="H1880" s="5"/>
    </row>
    <row r="1881" spans="1:8" ht="13.15">
      <c r="A1881" s="10"/>
      <c r="B1881" s="20"/>
      <c r="C1881" s="5"/>
      <c r="D1881" s="5"/>
      <c r="E1881" s="5"/>
      <c r="F1881" s="5"/>
      <c r="G1881" s="5"/>
      <c r="H1881" s="5"/>
    </row>
    <row r="1882" spans="1:8" ht="13.15">
      <c r="A1882" s="10"/>
      <c r="B1882" s="20"/>
      <c r="C1882" s="5"/>
      <c r="D1882" s="5"/>
      <c r="E1882" s="5"/>
      <c r="F1882" s="5"/>
      <c r="G1882" s="5"/>
      <c r="H1882" s="5"/>
    </row>
    <row r="1883" spans="1:8" ht="13.15">
      <c r="A1883" s="10"/>
      <c r="B1883" s="20"/>
      <c r="C1883" s="5"/>
      <c r="D1883" s="5"/>
      <c r="E1883" s="5"/>
      <c r="F1883" s="5"/>
      <c r="G1883" s="5"/>
      <c r="H1883" s="5"/>
    </row>
    <row r="1884" spans="1:8" ht="13.15">
      <c r="A1884" s="10"/>
      <c r="B1884" s="20"/>
      <c r="C1884" s="5"/>
      <c r="D1884" s="5"/>
      <c r="E1884" s="5"/>
      <c r="F1884" s="5"/>
      <c r="G1884" s="5"/>
      <c r="H1884" s="5"/>
    </row>
    <row r="1885" spans="1:8" ht="13.15">
      <c r="A1885" s="10"/>
      <c r="B1885" s="20"/>
      <c r="C1885" s="5"/>
      <c r="D1885" s="5"/>
      <c r="E1885" s="5"/>
      <c r="F1885" s="5"/>
      <c r="G1885" s="5"/>
      <c r="H1885" s="5"/>
    </row>
    <row r="1886" spans="1:8" ht="13.15">
      <c r="A1886" s="10"/>
      <c r="B1886" s="20"/>
      <c r="C1886" s="5"/>
      <c r="D1886" s="5"/>
      <c r="E1886" s="5"/>
      <c r="F1886" s="5"/>
      <c r="G1886" s="5"/>
      <c r="H1886" s="5"/>
    </row>
    <row r="1887" spans="1:8" ht="13.15">
      <c r="A1887" s="10"/>
      <c r="B1887" s="20"/>
      <c r="C1887" s="5"/>
      <c r="D1887" s="5"/>
      <c r="E1887" s="5"/>
      <c r="F1887" s="5"/>
      <c r="G1887" s="5"/>
      <c r="H1887" s="5"/>
    </row>
    <row r="1888" spans="1:8" ht="13.15">
      <c r="A1888" s="10"/>
      <c r="B1888" s="20"/>
      <c r="C1888" s="5"/>
      <c r="D1888" s="5"/>
      <c r="E1888" s="5"/>
      <c r="F1888" s="5"/>
      <c r="G1888" s="5"/>
      <c r="H1888" s="5"/>
    </row>
    <row r="1889" spans="1:8" ht="13.15">
      <c r="A1889" s="10"/>
      <c r="B1889" s="20"/>
      <c r="C1889" s="5"/>
      <c r="D1889" s="5"/>
      <c r="E1889" s="5"/>
      <c r="F1889" s="5"/>
      <c r="G1889" s="5"/>
      <c r="H1889" s="5"/>
    </row>
    <row r="1890" spans="1:8" ht="13.15">
      <c r="A1890" s="10"/>
      <c r="B1890" s="20"/>
      <c r="C1890" s="5"/>
      <c r="D1890" s="5"/>
      <c r="E1890" s="5"/>
      <c r="F1890" s="5"/>
      <c r="G1890" s="5"/>
      <c r="H1890" s="5"/>
    </row>
    <row r="1891" spans="1:8" ht="13.15">
      <c r="A1891" s="10"/>
      <c r="B1891" s="20"/>
      <c r="C1891" s="5"/>
      <c r="D1891" s="5"/>
      <c r="E1891" s="5"/>
      <c r="F1891" s="5"/>
      <c r="G1891" s="5"/>
      <c r="H1891" s="5"/>
    </row>
    <row r="1892" spans="1:8" ht="13.15">
      <c r="A1892" s="10"/>
      <c r="B1892" s="20"/>
      <c r="C1892" s="5"/>
      <c r="D1892" s="5"/>
      <c r="E1892" s="5"/>
      <c r="F1892" s="5"/>
      <c r="G1892" s="5"/>
      <c r="H1892" s="5"/>
    </row>
    <row r="1893" spans="1:8" ht="13.15">
      <c r="A1893" s="10"/>
      <c r="B1893" s="20"/>
      <c r="C1893" s="5"/>
      <c r="D1893" s="5"/>
      <c r="E1893" s="5"/>
      <c r="F1893" s="5"/>
      <c r="G1893" s="5"/>
      <c r="H1893" s="5"/>
    </row>
    <row r="1894" spans="1:8" ht="13.15">
      <c r="A1894" s="10"/>
      <c r="B1894" s="20"/>
      <c r="C1894" s="5"/>
      <c r="D1894" s="5"/>
      <c r="E1894" s="5"/>
      <c r="F1894" s="5"/>
      <c r="G1894" s="5"/>
      <c r="H1894" s="5"/>
    </row>
    <row r="1895" spans="1:8" ht="13.15">
      <c r="A1895" s="10"/>
      <c r="B1895" s="20"/>
      <c r="C1895" s="5"/>
      <c r="D1895" s="5"/>
      <c r="E1895" s="5"/>
      <c r="F1895" s="5"/>
      <c r="G1895" s="5"/>
      <c r="H1895" s="5"/>
    </row>
    <row r="1896" spans="1:8" ht="13.15">
      <c r="A1896" s="10"/>
      <c r="B1896" s="20"/>
      <c r="C1896" s="5"/>
      <c r="D1896" s="5"/>
      <c r="E1896" s="5"/>
      <c r="F1896" s="5"/>
      <c r="G1896" s="5"/>
      <c r="H1896" s="5"/>
    </row>
    <row r="1897" spans="1:8" ht="13.15">
      <c r="A1897" s="10"/>
      <c r="B1897" s="20"/>
      <c r="C1897" s="5"/>
      <c r="D1897" s="5"/>
      <c r="E1897" s="5"/>
      <c r="F1897" s="5"/>
      <c r="G1897" s="5"/>
      <c r="H1897" s="5"/>
    </row>
    <row r="1898" spans="1:8" ht="13.15">
      <c r="A1898" s="10"/>
      <c r="B1898" s="20"/>
      <c r="C1898" s="5"/>
      <c r="D1898" s="5"/>
      <c r="E1898" s="5"/>
      <c r="F1898" s="5"/>
      <c r="G1898" s="5"/>
      <c r="H1898" s="5"/>
    </row>
    <row r="1899" spans="1:8" ht="13.15">
      <c r="A1899" s="10"/>
      <c r="B1899" s="20"/>
      <c r="C1899" s="5"/>
      <c r="D1899" s="5"/>
      <c r="E1899" s="5"/>
      <c r="F1899" s="5"/>
      <c r="G1899" s="5"/>
      <c r="H1899" s="5"/>
    </row>
    <row r="1900" spans="1:8" ht="13.15">
      <c r="A1900" s="10"/>
      <c r="B1900" s="20"/>
      <c r="C1900" s="5"/>
      <c r="D1900" s="5"/>
      <c r="E1900" s="5"/>
      <c r="F1900" s="5"/>
      <c r="G1900" s="5"/>
      <c r="H1900" s="5"/>
    </row>
    <row r="1901" spans="1:8" ht="13.15">
      <c r="A1901" s="10"/>
      <c r="B1901" s="20"/>
      <c r="C1901" s="5"/>
      <c r="D1901" s="5"/>
      <c r="E1901" s="5"/>
      <c r="F1901" s="5"/>
      <c r="G1901" s="5"/>
      <c r="H1901" s="5"/>
    </row>
    <row r="1902" spans="1:8" ht="13.15">
      <c r="A1902" s="10"/>
      <c r="B1902" s="20"/>
      <c r="C1902" s="5"/>
      <c r="D1902" s="5"/>
      <c r="E1902" s="5"/>
      <c r="F1902" s="5"/>
      <c r="G1902" s="5"/>
      <c r="H1902" s="5"/>
    </row>
    <row r="1903" spans="1:8" ht="13.15">
      <c r="A1903" s="10"/>
      <c r="B1903" s="20"/>
      <c r="C1903" s="5"/>
      <c r="D1903" s="5"/>
      <c r="E1903" s="5"/>
      <c r="F1903" s="5"/>
      <c r="G1903" s="5"/>
      <c r="H1903" s="5"/>
    </row>
    <row r="1904" spans="1:8" ht="13.15">
      <c r="A1904" s="10"/>
      <c r="B1904" s="20"/>
      <c r="C1904" s="5"/>
      <c r="D1904" s="5"/>
      <c r="E1904" s="5"/>
      <c r="F1904" s="5"/>
      <c r="G1904" s="5"/>
      <c r="H1904" s="5"/>
    </row>
    <row r="1905" spans="1:8" ht="13.15">
      <c r="A1905" s="10"/>
      <c r="B1905" s="20"/>
      <c r="C1905" s="5"/>
      <c r="D1905" s="5"/>
      <c r="E1905" s="5"/>
      <c r="F1905" s="5"/>
      <c r="G1905" s="5"/>
      <c r="H1905" s="5"/>
    </row>
    <row r="1906" spans="1:8" ht="13.15">
      <c r="A1906" s="10"/>
      <c r="B1906" s="20"/>
      <c r="C1906" s="5"/>
      <c r="D1906" s="5"/>
      <c r="E1906" s="5"/>
      <c r="F1906" s="5"/>
      <c r="G1906" s="5"/>
      <c r="H1906" s="5"/>
    </row>
    <row r="1907" spans="1:8" ht="13.15">
      <c r="A1907" s="10"/>
      <c r="B1907" s="20"/>
      <c r="C1907" s="5"/>
      <c r="D1907" s="5"/>
      <c r="E1907" s="5"/>
      <c r="F1907" s="5"/>
      <c r="G1907" s="5"/>
      <c r="H1907" s="5"/>
    </row>
    <row r="1908" spans="1:8" ht="13.15">
      <c r="A1908" s="10"/>
      <c r="B1908" s="20"/>
      <c r="C1908" s="5"/>
      <c r="D1908" s="5"/>
      <c r="E1908" s="5"/>
      <c r="F1908" s="5"/>
      <c r="G1908" s="5"/>
      <c r="H1908" s="5"/>
    </row>
    <row r="1909" spans="1:8" ht="13.15">
      <c r="A1909" s="10"/>
      <c r="B1909" s="20"/>
      <c r="C1909" s="5"/>
      <c r="D1909" s="5"/>
      <c r="E1909" s="5"/>
      <c r="F1909" s="5"/>
      <c r="G1909" s="5"/>
      <c r="H1909" s="5"/>
    </row>
    <row r="1910" spans="1:8" ht="13.15">
      <c r="A1910" s="10"/>
      <c r="B1910" s="20"/>
      <c r="C1910" s="5"/>
      <c r="D1910" s="5"/>
      <c r="E1910" s="5"/>
      <c r="F1910" s="5"/>
      <c r="G1910" s="5"/>
      <c r="H1910" s="5"/>
    </row>
    <row r="1911" spans="1:8" ht="13.15">
      <c r="A1911" s="10"/>
      <c r="B1911" s="20"/>
      <c r="C1911" s="5"/>
      <c r="D1911" s="5"/>
      <c r="E1911" s="5"/>
      <c r="F1911" s="5"/>
      <c r="G1911" s="5"/>
      <c r="H1911" s="5"/>
    </row>
    <row r="1912" spans="1:8" ht="13.15">
      <c r="A1912" s="10"/>
      <c r="B1912" s="20"/>
      <c r="C1912" s="5"/>
      <c r="D1912" s="5"/>
      <c r="E1912" s="5"/>
      <c r="F1912" s="5"/>
      <c r="G1912" s="5"/>
      <c r="H1912" s="5"/>
    </row>
    <row r="1913" spans="1:8" ht="13.15">
      <c r="A1913" s="10"/>
      <c r="B1913" s="20"/>
      <c r="C1913" s="5"/>
      <c r="D1913" s="5"/>
      <c r="E1913" s="5"/>
      <c r="F1913" s="5"/>
      <c r="G1913" s="5"/>
      <c r="H1913" s="5"/>
    </row>
    <row r="1914" spans="1:8" ht="13.15">
      <c r="A1914" s="10"/>
      <c r="B1914" s="20"/>
      <c r="C1914" s="5"/>
      <c r="D1914" s="5"/>
      <c r="E1914" s="5"/>
      <c r="F1914" s="5"/>
      <c r="G1914" s="5"/>
      <c r="H1914" s="5"/>
    </row>
    <row r="1915" spans="1:8" ht="13.15">
      <c r="A1915" s="10"/>
      <c r="B1915" s="20"/>
      <c r="C1915" s="5"/>
      <c r="D1915" s="5"/>
      <c r="E1915" s="5"/>
      <c r="F1915" s="5"/>
      <c r="G1915" s="5"/>
      <c r="H1915" s="5"/>
    </row>
    <row r="1916" spans="1:8" ht="13.15">
      <c r="A1916" s="10"/>
      <c r="B1916" s="20"/>
      <c r="C1916" s="5"/>
      <c r="D1916" s="5"/>
      <c r="E1916" s="5"/>
      <c r="F1916" s="5"/>
      <c r="G1916" s="5"/>
      <c r="H1916" s="5"/>
    </row>
    <row r="1917" spans="1:8" ht="13.15">
      <c r="A1917" s="10"/>
      <c r="B1917" s="20"/>
      <c r="C1917" s="5"/>
      <c r="D1917" s="5"/>
      <c r="E1917" s="5"/>
      <c r="F1917" s="5"/>
      <c r="G1917" s="5"/>
      <c r="H1917" s="5"/>
    </row>
    <row r="1918" spans="1:8" ht="13.15">
      <c r="A1918" s="10"/>
      <c r="B1918" s="20"/>
      <c r="C1918" s="5"/>
      <c r="D1918" s="5"/>
      <c r="E1918" s="5"/>
      <c r="F1918" s="5"/>
      <c r="G1918" s="5"/>
      <c r="H1918" s="5"/>
    </row>
    <row r="1919" spans="1:8" ht="13.15">
      <c r="A1919" s="10"/>
      <c r="B1919" s="20"/>
      <c r="C1919" s="5"/>
      <c r="D1919" s="5"/>
      <c r="E1919" s="5"/>
      <c r="F1919" s="5"/>
      <c r="G1919" s="5"/>
      <c r="H1919" s="5"/>
    </row>
    <row r="1920" spans="1:8" ht="13.15">
      <c r="A1920" s="10"/>
      <c r="B1920" s="20"/>
      <c r="C1920" s="5"/>
      <c r="D1920" s="5"/>
      <c r="E1920" s="5"/>
      <c r="F1920" s="5"/>
      <c r="G1920" s="5"/>
      <c r="H1920" s="5"/>
    </row>
    <row r="1921" spans="1:8" ht="13.15">
      <c r="A1921" s="10"/>
      <c r="B1921" s="20"/>
      <c r="C1921" s="5"/>
      <c r="D1921" s="5"/>
      <c r="E1921" s="5"/>
      <c r="F1921" s="5"/>
      <c r="G1921" s="5"/>
      <c r="H1921" s="5"/>
    </row>
    <row r="1922" spans="1:8" ht="13.15">
      <c r="A1922" s="10"/>
      <c r="B1922" s="20"/>
      <c r="C1922" s="5"/>
      <c r="D1922" s="5"/>
      <c r="E1922" s="5"/>
      <c r="F1922" s="5"/>
      <c r="G1922" s="5"/>
      <c r="H1922" s="5"/>
    </row>
    <row r="1923" spans="1:8" ht="13.15">
      <c r="A1923" s="10"/>
      <c r="B1923" s="20"/>
      <c r="C1923" s="5"/>
      <c r="D1923" s="5"/>
      <c r="E1923" s="5"/>
      <c r="F1923" s="5"/>
      <c r="G1923" s="5"/>
      <c r="H1923" s="5"/>
    </row>
    <row r="1924" spans="1:8" ht="13.15">
      <c r="A1924" s="10"/>
      <c r="B1924" s="20"/>
      <c r="C1924" s="5"/>
      <c r="D1924" s="5"/>
      <c r="E1924" s="5"/>
      <c r="F1924" s="5"/>
      <c r="G1924" s="5"/>
      <c r="H1924" s="5"/>
    </row>
    <row r="1925" spans="1:8" ht="13.15">
      <c r="A1925" s="10"/>
      <c r="B1925" s="20"/>
      <c r="C1925" s="5"/>
      <c r="D1925" s="5"/>
      <c r="E1925" s="5"/>
      <c r="F1925" s="5"/>
      <c r="G1925" s="5"/>
      <c r="H1925" s="5"/>
    </row>
    <row r="1926" spans="1:8" ht="13.15">
      <c r="A1926" s="10"/>
      <c r="B1926" s="20"/>
      <c r="C1926" s="5"/>
      <c r="D1926" s="5"/>
      <c r="E1926" s="5"/>
      <c r="F1926" s="5"/>
      <c r="G1926" s="5"/>
      <c r="H1926" s="5"/>
    </row>
    <row r="1927" spans="1:8" ht="13.15">
      <c r="A1927" s="10"/>
      <c r="B1927" s="20"/>
      <c r="C1927" s="5"/>
      <c r="D1927" s="5"/>
      <c r="E1927" s="5"/>
      <c r="F1927" s="5"/>
      <c r="G1927" s="5"/>
      <c r="H1927" s="5"/>
    </row>
    <row r="1928" spans="1:8" ht="13.15">
      <c r="A1928" s="10"/>
      <c r="B1928" s="20"/>
      <c r="C1928" s="5"/>
      <c r="D1928" s="5"/>
      <c r="E1928" s="5"/>
      <c r="F1928" s="5"/>
      <c r="G1928" s="5"/>
      <c r="H1928" s="5"/>
    </row>
    <row r="1929" spans="1:8" ht="13.15">
      <c r="A1929" s="10"/>
      <c r="B1929" s="20"/>
      <c r="C1929" s="5"/>
      <c r="D1929" s="5"/>
      <c r="E1929" s="5"/>
      <c r="F1929" s="5"/>
      <c r="G1929" s="5"/>
      <c r="H1929" s="5"/>
    </row>
    <row r="1930" spans="1:8" ht="13.15">
      <c r="A1930" s="10"/>
      <c r="B1930" s="20"/>
      <c r="C1930" s="5"/>
      <c r="D1930" s="5"/>
      <c r="E1930" s="5"/>
      <c r="F1930" s="5"/>
      <c r="G1930" s="5"/>
      <c r="H1930" s="5"/>
    </row>
    <row r="1931" spans="1:8" ht="13.15">
      <c r="A1931" s="10"/>
      <c r="B1931" s="20"/>
      <c r="C1931" s="5"/>
      <c r="D1931" s="5"/>
      <c r="E1931" s="5"/>
      <c r="F1931" s="5"/>
      <c r="G1931" s="5"/>
      <c r="H1931" s="5"/>
    </row>
    <row r="1932" spans="1:8" ht="13.15">
      <c r="A1932" s="10"/>
      <c r="B1932" s="20"/>
      <c r="C1932" s="5"/>
      <c r="D1932" s="5"/>
      <c r="E1932" s="5"/>
      <c r="F1932" s="5"/>
      <c r="G1932" s="5"/>
      <c r="H1932" s="5"/>
    </row>
    <row r="1933" spans="1:8" ht="13.15">
      <c r="A1933" s="10"/>
      <c r="B1933" s="20"/>
      <c r="C1933" s="5"/>
      <c r="D1933" s="5"/>
      <c r="E1933" s="5"/>
      <c r="F1933" s="5"/>
      <c r="G1933" s="5"/>
      <c r="H1933" s="5"/>
    </row>
    <row r="1934" spans="1:8" ht="13.15">
      <c r="A1934" s="10"/>
      <c r="B1934" s="20"/>
      <c r="C1934" s="5"/>
      <c r="D1934" s="5"/>
      <c r="E1934" s="5"/>
      <c r="F1934" s="5"/>
      <c r="G1934" s="5"/>
      <c r="H1934" s="5"/>
    </row>
    <row r="1935" spans="1:8" ht="13.15">
      <c r="A1935" s="10"/>
      <c r="B1935" s="20"/>
      <c r="C1935" s="5"/>
      <c r="D1935" s="5"/>
      <c r="E1935" s="5"/>
      <c r="F1935" s="5"/>
      <c r="G1935" s="5"/>
      <c r="H1935" s="5"/>
    </row>
    <row r="1936" spans="1:8" ht="13.15">
      <c r="A1936" s="10"/>
      <c r="B1936" s="20"/>
      <c r="C1936" s="5"/>
      <c r="D1936" s="5"/>
      <c r="E1936" s="5"/>
      <c r="F1936" s="5"/>
      <c r="G1936" s="5"/>
      <c r="H1936" s="5"/>
    </row>
    <row r="1937" spans="1:8" ht="13.15">
      <c r="A1937" s="10"/>
      <c r="B1937" s="20"/>
      <c r="C1937" s="5"/>
      <c r="D1937" s="5"/>
      <c r="E1937" s="5"/>
      <c r="F1937" s="5"/>
      <c r="G1937" s="5"/>
      <c r="H1937" s="5"/>
    </row>
    <row r="1938" spans="1:8" ht="13.15">
      <c r="A1938" s="10"/>
      <c r="B1938" s="20"/>
      <c r="C1938" s="5"/>
      <c r="D1938" s="5"/>
      <c r="E1938" s="5"/>
      <c r="F1938" s="5"/>
      <c r="G1938" s="5"/>
      <c r="H1938" s="5"/>
    </row>
    <row r="1939" spans="1:8" ht="13.15">
      <c r="A1939" s="10"/>
      <c r="B1939" s="20"/>
      <c r="C1939" s="5"/>
      <c r="D1939" s="5"/>
      <c r="E1939" s="5"/>
      <c r="F1939" s="5"/>
      <c r="G1939" s="5"/>
      <c r="H1939" s="5"/>
    </row>
    <row r="1940" spans="1:8" ht="13.15">
      <c r="A1940" s="10"/>
      <c r="B1940" s="20"/>
      <c r="C1940" s="5"/>
      <c r="D1940" s="5"/>
      <c r="E1940" s="5"/>
      <c r="F1940" s="5"/>
      <c r="G1940" s="5"/>
      <c r="H1940" s="5"/>
    </row>
    <row r="1941" spans="1:8" ht="13.15">
      <c r="A1941" s="10"/>
      <c r="B1941" s="20"/>
      <c r="C1941" s="5"/>
      <c r="D1941" s="5"/>
      <c r="E1941" s="5"/>
      <c r="F1941" s="5"/>
      <c r="G1941" s="5"/>
      <c r="H1941" s="5"/>
    </row>
    <row r="1942" spans="1:8" ht="13.15">
      <c r="A1942" s="10"/>
      <c r="B1942" s="20"/>
      <c r="C1942" s="5"/>
      <c r="D1942" s="5"/>
      <c r="E1942" s="5"/>
      <c r="F1942" s="5"/>
      <c r="G1942" s="5"/>
      <c r="H1942" s="5"/>
    </row>
    <row r="1943" spans="1:8" ht="13.15">
      <c r="A1943" s="10"/>
      <c r="B1943" s="20"/>
      <c r="C1943" s="5"/>
      <c r="D1943" s="5"/>
      <c r="E1943" s="5"/>
      <c r="F1943" s="5"/>
      <c r="G1943" s="5"/>
      <c r="H1943" s="5"/>
    </row>
    <row r="1944" spans="1:8" ht="13.15">
      <c r="A1944" s="10"/>
      <c r="B1944" s="20"/>
      <c r="C1944" s="5"/>
      <c r="D1944" s="5"/>
      <c r="E1944" s="5"/>
      <c r="F1944" s="5"/>
      <c r="G1944" s="5"/>
      <c r="H1944" s="5"/>
    </row>
    <row r="1945" spans="1:8" ht="13.15">
      <c r="A1945" s="10"/>
      <c r="B1945" s="20"/>
      <c r="C1945" s="5"/>
      <c r="D1945" s="5"/>
      <c r="E1945" s="5"/>
      <c r="F1945" s="5"/>
      <c r="G1945" s="5"/>
      <c r="H1945" s="5"/>
    </row>
    <row r="1946" spans="1:8" ht="13.15">
      <c r="A1946" s="10"/>
      <c r="B1946" s="20"/>
      <c r="C1946" s="5"/>
      <c r="D1946" s="5"/>
      <c r="E1946" s="5"/>
      <c r="F1946" s="5"/>
      <c r="G1946" s="5"/>
      <c r="H1946" s="5"/>
    </row>
    <row r="1947" spans="1:8" ht="13.15">
      <c r="A1947" s="10"/>
      <c r="B1947" s="20"/>
      <c r="C1947" s="5"/>
      <c r="D1947" s="5"/>
      <c r="E1947" s="5"/>
      <c r="F1947" s="5"/>
      <c r="G1947" s="5"/>
      <c r="H1947" s="5"/>
    </row>
    <row r="1948" spans="1:8" ht="13.15">
      <c r="A1948" s="10"/>
      <c r="B1948" s="20"/>
      <c r="C1948" s="5"/>
      <c r="D1948" s="5"/>
      <c r="E1948" s="5"/>
      <c r="F1948" s="5"/>
      <c r="G1948" s="5"/>
      <c r="H1948" s="5"/>
    </row>
    <row r="1949" spans="1:8" ht="13.15">
      <c r="A1949" s="10"/>
      <c r="B1949" s="20"/>
      <c r="C1949" s="5"/>
      <c r="D1949" s="5"/>
      <c r="E1949" s="5"/>
      <c r="F1949" s="5"/>
      <c r="G1949" s="5"/>
      <c r="H1949" s="5"/>
    </row>
    <row r="1950" spans="1:8" ht="13.15">
      <c r="A1950" s="10"/>
      <c r="B1950" s="20"/>
      <c r="C1950" s="5"/>
      <c r="D1950" s="5"/>
      <c r="E1950" s="5"/>
      <c r="F1950" s="5"/>
      <c r="G1950" s="5"/>
      <c r="H1950" s="5"/>
    </row>
    <row r="1951" spans="1:8" ht="13.15">
      <c r="A1951" s="10"/>
      <c r="B1951" s="20"/>
      <c r="C1951" s="5"/>
      <c r="D1951" s="5"/>
      <c r="E1951" s="5"/>
      <c r="F1951" s="5"/>
      <c r="G1951" s="5"/>
      <c r="H1951" s="5"/>
    </row>
    <row r="1952" spans="1:8" ht="13.15">
      <c r="A1952" s="10"/>
      <c r="B1952" s="20"/>
      <c r="C1952" s="5"/>
      <c r="D1952" s="5"/>
      <c r="E1952" s="5"/>
      <c r="F1952" s="5"/>
      <c r="G1952" s="5"/>
      <c r="H1952" s="5"/>
    </row>
    <row r="1953" spans="1:8" ht="13.15">
      <c r="A1953" s="10"/>
      <c r="B1953" s="20"/>
      <c r="C1953" s="5"/>
      <c r="D1953" s="5"/>
      <c r="E1953" s="5"/>
      <c r="F1953" s="5"/>
      <c r="G1953" s="5"/>
      <c r="H1953" s="5"/>
    </row>
    <row r="1954" spans="1:8" ht="13.15">
      <c r="A1954" s="10"/>
      <c r="B1954" s="20"/>
      <c r="C1954" s="5"/>
      <c r="D1954" s="5"/>
      <c r="E1954" s="5"/>
      <c r="F1954" s="5"/>
      <c r="G1954" s="5"/>
      <c r="H1954" s="5"/>
    </row>
    <row r="1955" spans="1:8" ht="13.15">
      <c r="A1955" s="10"/>
      <c r="B1955" s="20"/>
      <c r="C1955" s="5"/>
      <c r="D1955" s="5"/>
      <c r="E1955" s="5"/>
      <c r="F1955" s="5"/>
      <c r="G1955" s="5"/>
      <c r="H1955" s="5"/>
    </row>
    <row r="1956" spans="1:8" ht="13.15">
      <c r="A1956" s="10"/>
      <c r="B1956" s="20"/>
      <c r="C1956" s="5"/>
      <c r="D1956" s="5"/>
      <c r="E1956" s="5"/>
      <c r="F1956" s="5"/>
      <c r="G1956" s="5"/>
      <c r="H1956" s="5"/>
    </row>
    <row r="1957" spans="1:8" ht="13.15">
      <c r="A1957" s="10"/>
      <c r="B1957" s="20"/>
      <c r="C1957" s="5"/>
      <c r="D1957" s="5"/>
      <c r="E1957" s="5"/>
      <c r="F1957" s="5"/>
      <c r="G1957" s="5"/>
      <c r="H1957" s="5"/>
    </row>
    <row r="1958" spans="1:8" ht="13.15">
      <c r="A1958" s="10"/>
      <c r="B1958" s="20"/>
      <c r="C1958" s="5"/>
      <c r="D1958" s="5"/>
      <c r="E1958" s="5"/>
      <c r="F1958" s="5"/>
      <c r="G1958" s="5"/>
      <c r="H1958" s="5"/>
    </row>
    <row r="1959" spans="1:8" ht="13.15">
      <c r="A1959" s="10"/>
      <c r="B1959" s="20"/>
      <c r="C1959" s="5"/>
      <c r="D1959" s="5"/>
      <c r="E1959" s="5"/>
      <c r="F1959" s="5"/>
      <c r="G1959" s="5"/>
      <c r="H1959" s="5"/>
    </row>
    <row r="1960" spans="1:8" ht="13.15">
      <c r="A1960" s="10"/>
      <c r="B1960" s="20"/>
      <c r="C1960" s="5"/>
      <c r="D1960" s="5"/>
      <c r="E1960" s="5"/>
      <c r="F1960" s="5"/>
      <c r="G1960" s="5"/>
      <c r="H1960" s="5"/>
    </row>
    <row r="1961" spans="1:8" ht="13.15">
      <c r="A1961" s="10"/>
      <c r="B1961" s="20"/>
      <c r="C1961" s="5"/>
      <c r="D1961" s="5"/>
      <c r="E1961" s="5"/>
      <c r="F1961" s="5"/>
      <c r="G1961" s="5"/>
      <c r="H1961" s="5"/>
    </row>
    <row r="1962" spans="1:8" ht="13.15">
      <c r="A1962" s="10"/>
      <c r="B1962" s="20"/>
      <c r="C1962" s="5"/>
      <c r="D1962" s="5"/>
      <c r="E1962" s="5"/>
      <c r="F1962" s="5"/>
      <c r="G1962" s="5"/>
      <c r="H1962" s="5"/>
    </row>
    <row r="1963" spans="1:8" ht="13.15">
      <c r="A1963" s="10"/>
      <c r="B1963" s="20"/>
      <c r="C1963" s="5"/>
      <c r="D1963" s="5"/>
      <c r="E1963" s="5"/>
      <c r="F1963" s="5"/>
      <c r="G1963" s="5"/>
      <c r="H1963" s="5"/>
    </row>
    <row r="1964" spans="1:8" ht="13.15">
      <c r="A1964" s="10"/>
      <c r="B1964" s="20"/>
      <c r="C1964" s="5"/>
      <c r="D1964" s="5"/>
      <c r="E1964" s="5"/>
      <c r="F1964" s="5"/>
      <c r="G1964" s="5"/>
      <c r="H1964" s="5"/>
    </row>
    <row r="1965" spans="1:8" ht="13.15">
      <c r="A1965" s="10"/>
      <c r="B1965" s="20"/>
      <c r="C1965" s="5"/>
      <c r="D1965" s="5"/>
      <c r="E1965" s="5"/>
      <c r="F1965" s="5"/>
      <c r="G1965" s="5"/>
      <c r="H1965" s="5"/>
    </row>
    <row r="1966" spans="1:8" ht="13.15">
      <c r="A1966" s="10"/>
      <c r="B1966" s="20"/>
      <c r="C1966" s="5"/>
      <c r="D1966" s="5"/>
      <c r="E1966" s="5"/>
      <c r="F1966" s="5"/>
      <c r="G1966" s="5"/>
      <c r="H1966" s="5"/>
    </row>
    <row r="1967" spans="1:8" ht="13.15">
      <c r="A1967" s="10"/>
      <c r="B1967" s="20"/>
      <c r="C1967" s="5"/>
      <c r="D1967" s="5"/>
      <c r="E1967" s="5"/>
      <c r="F1967" s="5"/>
      <c r="G1967" s="5"/>
      <c r="H1967" s="5"/>
    </row>
    <row r="1968" spans="1:8" ht="13.15">
      <c r="A1968" s="10"/>
      <c r="B1968" s="20"/>
      <c r="C1968" s="5"/>
      <c r="D1968" s="5"/>
      <c r="E1968" s="5"/>
      <c r="F1968" s="5"/>
      <c r="G1968" s="5"/>
      <c r="H1968" s="5"/>
    </row>
    <row r="1969" spans="1:8" ht="13.15">
      <c r="A1969" s="10"/>
      <c r="B1969" s="20"/>
      <c r="C1969" s="5"/>
      <c r="D1969" s="5"/>
      <c r="E1969" s="5"/>
      <c r="F1969" s="5"/>
      <c r="G1969" s="5"/>
      <c r="H1969" s="5"/>
    </row>
    <row r="1970" spans="1:8" ht="13.15">
      <c r="A1970" s="10"/>
      <c r="B1970" s="20"/>
      <c r="C1970" s="5"/>
      <c r="D1970" s="5"/>
      <c r="E1970" s="5"/>
      <c r="F1970" s="5"/>
      <c r="G1970" s="5"/>
      <c r="H1970" s="5"/>
    </row>
    <row r="1971" spans="1:8" ht="13.15">
      <c r="A1971" s="10"/>
      <c r="B1971" s="20"/>
      <c r="C1971" s="5"/>
      <c r="D1971" s="5"/>
      <c r="E1971" s="5"/>
      <c r="F1971" s="5"/>
      <c r="G1971" s="5"/>
      <c r="H1971" s="5"/>
    </row>
    <row r="1972" spans="1:8" ht="13.15">
      <c r="A1972" s="10"/>
      <c r="B1972" s="20"/>
      <c r="C1972" s="5"/>
      <c r="D1972" s="5"/>
      <c r="E1972" s="5"/>
      <c r="F1972" s="5"/>
      <c r="G1972" s="5"/>
      <c r="H1972" s="5"/>
    </row>
    <row r="1973" spans="1:8" ht="13.15">
      <c r="A1973" s="10"/>
      <c r="B1973" s="20"/>
      <c r="C1973" s="5"/>
      <c r="D1973" s="5"/>
      <c r="E1973" s="5"/>
      <c r="F1973" s="5"/>
      <c r="G1973" s="5"/>
      <c r="H1973" s="5"/>
    </row>
    <row r="1974" spans="1:8" ht="13.15">
      <c r="A1974" s="10"/>
      <c r="B1974" s="20"/>
      <c r="C1974" s="5"/>
      <c r="D1974" s="5"/>
      <c r="E1974" s="5"/>
      <c r="F1974" s="5"/>
      <c r="G1974" s="5"/>
      <c r="H1974" s="5"/>
    </row>
    <row r="1975" spans="1:8" ht="13.15">
      <c r="A1975" s="10"/>
      <c r="B1975" s="20"/>
      <c r="C1975" s="5"/>
      <c r="D1975" s="5"/>
      <c r="E1975" s="5"/>
      <c r="F1975" s="5"/>
      <c r="G1975" s="5"/>
      <c r="H1975" s="5"/>
    </row>
    <row r="1976" spans="1:8" ht="13.15">
      <c r="A1976" s="10"/>
      <c r="B1976" s="20"/>
      <c r="C1976" s="5"/>
      <c r="D1976" s="5"/>
      <c r="E1976" s="5"/>
      <c r="F1976" s="5"/>
      <c r="G1976" s="5"/>
      <c r="H1976" s="5"/>
    </row>
    <row r="1977" spans="1:8" ht="13.15">
      <c r="A1977" s="10"/>
      <c r="B1977" s="20"/>
      <c r="C1977" s="5"/>
      <c r="D1977" s="5"/>
      <c r="E1977" s="5"/>
      <c r="F1977" s="5"/>
      <c r="G1977" s="5"/>
      <c r="H1977" s="5"/>
    </row>
    <row r="1978" spans="1:8" ht="13.15">
      <c r="A1978" s="10"/>
      <c r="B1978" s="20"/>
      <c r="C1978" s="5"/>
      <c r="D1978" s="5"/>
      <c r="E1978" s="5"/>
      <c r="F1978" s="5"/>
      <c r="G1978" s="5"/>
      <c r="H1978" s="5"/>
    </row>
    <row r="1979" spans="1:8" ht="13.15">
      <c r="A1979" s="10"/>
      <c r="B1979" s="20"/>
      <c r="C1979" s="5"/>
      <c r="D1979" s="5"/>
      <c r="E1979" s="5"/>
      <c r="F1979" s="5"/>
      <c r="G1979" s="5"/>
      <c r="H1979" s="5"/>
    </row>
    <row r="1980" spans="1:8" ht="13.15">
      <c r="A1980" s="10"/>
      <c r="B1980" s="20"/>
      <c r="C1980" s="5"/>
      <c r="D1980" s="5"/>
      <c r="E1980" s="5"/>
      <c r="F1980" s="5"/>
      <c r="G1980" s="5"/>
      <c r="H1980" s="5"/>
    </row>
    <row r="1981" spans="1:8" ht="13.15">
      <c r="A1981" s="10"/>
      <c r="B1981" s="20"/>
      <c r="C1981" s="5"/>
      <c r="D1981" s="5"/>
      <c r="E1981" s="5"/>
      <c r="F1981" s="5"/>
      <c r="G1981" s="5"/>
      <c r="H1981" s="5"/>
    </row>
    <row r="1982" spans="1:8" ht="13.15">
      <c r="A1982" s="10"/>
      <c r="B1982" s="20"/>
      <c r="C1982" s="5"/>
      <c r="D1982" s="5"/>
      <c r="E1982" s="5"/>
      <c r="F1982" s="5"/>
      <c r="G1982" s="5"/>
      <c r="H1982" s="5"/>
    </row>
    <row r="1983" spans="1:8" ht="13.15">
      <c r="A1983" s="10"/>
      <c r="B1983" s="20"/>
      <c r="C1983" s="5"/>
      <c r="D1983" s="5"/>
      <c r="E1983" s="5"/>
      <c r="F1983" s="5"/>
      <c r="G1983" s="5"/>
      <c r="H1983" s="5"/>
    </row>
    <row r="1984" spans="1:8" ht="13.15">
      <c r="A1984" s="10"/>
      <c r="B1984" s="20"/>
      <c r="C1984" s="5"/>
      <c r="D1984" s="5"/>
      <c r="E1984" s="5"/>
      <c r="F1984" s="5"/>
      <c r="G1984" s="5"/>
      <c r="H1984" s="5"/>
    </row>
    <row r="1985" spans="1:8" ht="13.15">
      <c r="A1985" s="10"/>
      <c r="B1985" s="20"/>
      <c r="C1985" s="5"/>
      <c r="D1985" s="5"/>
      <c r="E1985" s="5"/>
      <c r="F1985" s="5"/>
      <c r="G1985" s="5"/>
      <c r="H1985" s="5"/>
    </row>
    <row r="1986" spans="1:8" ht="13.15">
      <c r="A1986" s="10"/>
      <c r="B1986" s="20"/>
      <c r="C1986" s="5"/>
      <c r="D1986" s="5"/>
      <c r="E1986" s="5"/>
      <c r="F1986" s="5"/>
      <c r="G1986" s="5"/>
      <c r="H1986" s="5"/>
    </row>
    <row r="1987" spans="1:8" ht="13.15">
      <c r="A1987" s="10"/>
      <c r="B1987" s="20"/>
      <c r="C1987" s="5"/>
      <c r="D1987" s="5"/>
      <c r="E1987" s="5"/>
      <c r="F1987" s="5"/>
      <c r="G1987" s="5"/>
      <c r="H1987" s="5"/>
    </row>
    <row r="1988" spans="1:8" ht="13.15">
      <c r="A1988" s="10"/>
      <c r="B1988" s="20"/>
      <c r="C1988" s="5"/>
      <c r="D1988" s="5"/>
      <c r="E1988" s="5"/>
      <c r="F1988" s="5"/>
      <c r="G1988" s="5"/>
      <c r="H1988" s="5"/>
    </row>
    <row r="1989" spans="1:8" ht="13.15">
      <c r="A1989" s="10"/>
      <c r="B1989" s="20"/>
      <c r="C1989" s="5"/>
      <c r="D1989" s="5"/>
      <c r="E1989" s="5"/>
      <c r="F1989" s="5"/>
      <c r="G1989" s="5"/>
      <c r="H1989" s="5"/>
    </row>
    <row r="1990" spans="1:8" ht="13.15">
      <c r="A1990" s="10"/>
      <c r="B1990" s="20"/>
      <c r="C1990" s="5"/>
      <c r="D1990" s="5"/>
      <c r="E1990" s="5"/>
      <c r="F1990" s="5"/>
      <c r="G1990" s="5"/>
      <c r="H1990" s="5"/>
    </row>
    <row r="1991" spans="1:8" ht="13.15">
      <c r="A1991" s="10"/>
      <c r="B1991" s="20"/>
      <c r="C1991" s="5"/>
      <c r="D1991" s="5"/>
      <c r="E1991" s="5"/>
      <c r="F1991" s="5"/>
      <c r="G1991" s="5"/>
      <c r="H1991" s="5"/>
    </row>
    <row r="1992" spans="1:8" ht="13.15">
      <c r="A1992" s="10"/>
      <c r="B1992" s="20"/>
      <c r="C1992" s="5"/>
      <c r="D1992" s="5"/>
      <c r="E1992" s="5"/>
      <c r="F1992" s="5"/>
      <c r="G1992" s="5"/>
      <c r="H1992" s="5"/>
    </row>
    <row r="1993" spans="1:8" ht="13.15">
      <c r="A1993" s="10"/>
      <c r="B1993" s="20"/>
      <c r="C1993" s="5"/>
      <c r="D1993" s="5"/>
      <c r="E1993" s="5"/>
      <c r="F1993" s="5"/>
      <c r="G1993" s="5"/>
      <c r="H1993" s="5"/>
    </row>
    <row r="1994" spans="1:8" ht="13.15">
      <c r="A1994" s="10"/>
      <c r="B1994" s="20"/>
      <c r="C1994" s="5"/>
      <c r="D1994" s="5"/>
      <c r="E1994" s="5"/>
      <c r="F1994" s="5"/>
      <c r="G1994" s="5"/>
      <c r="H1994" s="5"/>
    </row>
    <row r="1995" spans="1:8" ht="13.15">
      <c r="A1995" s="10"/>
      <c r="B1995" s="20"/>
      <c r="C1995" s="5"/>
      <c r="D1995" s="5"/>
      <c r="E1995" s="5"/>
      <c r="F1995" s="5"/>
      <c r="G1995" s="5"/>
      <c r="H1995" s="5"/>
    </row>
    <row r="1996" spans="1:8" ht="13.15">
      <c r="A1996" s="10"/>
      <c r="B1996" s="20"/>
      <c r="C1996" s="5"/>
      <c r="D1996" s="5"/>
      <c r="E1996" s="5"/>
      <c r="F1996" s="5"/>
      <c r="G1996" s="5"/>
      <c r="H1996" s="5"/>
    </row>
    <row r="1997" spans="1:8" ht="13.15">
      <c r="A1997" s="10"/>
      <c r="B1997" s="20"/>
      <c r="C1997" s="5"/>
      <c r="D1997" s="5"/>
      <c r="E1997" s="5"/>
      <c r="F1997" s="5"/>
      <c r="G1997" s="5"/>
      <c r="H1997" s="5"/>
    </row>
    <row r="1998" spans="1:8" ht="13.15">
      <c r="A1998" s="10"/>
      <c r="B1998" s="20"/>
      <c r="C1998" s="5"/>
      <c r="D1998" s="5"/>
      <c r="E1998" s="5"/>
      <c r="F1998" s="5"/>
      <c r="G1998" s="5"/>
      <c r="H1998" s="5"/>
    </row>
    <row r="1999" spans="1:8" ht="13.15">
      <c r="A1999" s="10"/>
      <c r="B1999" s="20"/>
      <c r="C1999" s="5"/>
      <c r="D1999" s="5"/>
      <c r="E1999" s="5"/>
      <c r="F1999" s="5"/>
      <c r="G1999" s="5"/>
      <c r="H1999" s="5"/>
    </row>
    <row r="2000" spans="1:8" ht="13.15">
      <c r="A2000" s="10"/>
      <c r="B2000" s="20"/>
      <c r="C2000" s="5"/>
      <c r="D2000" s="5"/>
      <c r="E2000" s="5"/>
      <c r="F2000" s="5"/>
      <c r="G2000" s="5"/>
      <c r="H2000" s="5"/>
    </row>
    <row r="2001" spans="1:8" ht="13.15">
      <c r="A2001" s="10"/>
      <c r="B2001" s="20"/>
      <c r="C2001" s="5"/>
      <c r="D2001" s="5"/>
      <c r="E2001" s="5"/>
      <c r="F2001" s="5"/>
      <c r="G2001" s="5"/>
      <c r="H2001" s="5"/>
    </row>
    <row r="2002" spans="1:8" ht="13.15">
      <c r="A2002" s="10"/>
      <c r="B2002" s="20"/>
      <c r="C2002" s="5"/>
      <c r="D2002" s="5"/>
      <c r="E2002" s="5"/>
      <c r="F2002" s="5"/>
      <c r="G2002" s="5"/>
      <c r="H2002" s="5"/>
    </row>
    <row r="2003" spans="1:8" ht="13.15">
      <c r="A2003" s="10"/>
      <c r="B2003" s="20"/>
      <c r="C2003" s="5"/>
      <c r="D2003" s="5"/>
      <c r="E2003" s="5"/>
      <c r="F2003" s="5"/>
      <c r="G2003" s="5"/>
      <c r="H2003" s="5"/>
    </row>
    <row r="2004" spans="1:8" ht="13.15">
      <c r="A2004" s="10"/>
      <c r="B2004" s="20"/>
      <c r="C2004" s="5"/>
      <c r="D2004" s="5"/>
      <c r="E2004" s="5"/>
      <c r="F2004" s="5"/>
      <c r="G2004" s="5"/>
      <c r="H2004" s="5"/>
    </row>
    <row r="2005" spans="1:8" ht="13.15">
      <c r="A2005" s="10"/>
      <c r="B2005" s="20"/>
      <c r="C2005" s="5"/>
      <c r="D2005" s="5"/>
      <c r="E2005" s="5"/>
      <c r="F2005" s="5"/>
      <c r="G2005" s="5"/>
      <c r="H2005" s="5"/>
    </row>
    <row r="2006" spans="1:8" ht="13.15">
      <c r="A2006" s="10"/>
      <c r="B2006" s="20"/>
      <c r="C2006" s="5"/>
      <c r="D2006" s="5"/>
      <c r="E2006" s="5"/>
      <c r="F2006" s="5"/>
      <c r="G2006" s="5"/>
      <c r="H2006" s="5"/>
    </row>
    <row r="2007" spans="1:8" ht="13.15">
      <c r="A2007" s="10"/>
      <c r="B2007" s="20"/>
      <c r="C2007" s="5"/>
      <c r="D2007" s="5"/>
      <c r="E2007" s="5"/>
      <c r="F2007" s="5"/>
      <c r="G2007" s="5"/>
      <c r="H2007" s="5"/>
    </row>
    <row r="2008" spans="1:8" ht="13.15">
      <c r="A2008" s="10"/>
      <c r="B2008" s="20"/>
      <c r="C2008" s="5"/>
      <c r="D2008" s="5"/>
      <c r="E2008" s="5"/>
      <c r="F2008" s="5"/>
      <c r="G2008" s="5"/>
      <c r="H2008" s="5"/>
    </row>
    <row r="2009" spans="1:8" ht="13.15">
      <c r="A2009" s="10"/>
      <c r="B2009" s="20"/>
      <c r="C2009" s="5"/>
      <c r="D2009" s="5"/>
      <c r="E2009" s="5"/>
      <c r="F2009" s="5"/>
      <c r="G2009" s="5"/>
      <c r="H2009" s="5"/>
    </row>
    <row r="2010" spans="1:8" ht="13.15">
      <c r="A2010" s="10"/>
      <c r="B2010" s="20"/>
      <c r="C2010" s="5"/>
      <c r="D2010" s="5"/>
      <c r="E2010" s="5"/>
      <c r="F2010" s="5"/>
      <c r="G2010" s="5"/>
      <c r="H2010" s="5"/>
    </row>
    <row r="2011" spans="1:8" ht="13.15">
      <c r="A2011" s="10"/>
      <c r="B2011" s="20"/>
      <c r="C2011" s="5"/>
      <c r="D2011" s="5"/>
      <c r="E2011" s="5"/>
      <c r="F2011" s="5"/>
      <c r="G2011" s="5"/>
      <c r="H2011" s="5"/>
    </row>
    <row r="2012" spans="1:8" ht="13.15">
      <c r="A2012" s="10"/>
      <c r="B2012" s="20"/>
      <c r="C2012" s="5"/>
      <c r="D2012" s="5"/>
      <c r="E2012" s="5"/>
      <c r="F2012" s="5"/>
      <c r="G2012" s="5"/>
      <c r="H2012" s="5"/>
    </row>
    <row r="2013" spans="1:8" ht="13.15">
      <c r="A2013" s="10"/>
      <c r="B2013" s="20"/>
      <c r="C2013" s="5"/>
      <c r="D2013" s="5"/>
      <c r="E2013" s="5"/>
      <c r="F2013" s="5"/>
      <c r="G2013" s="5"/>
      <c r="H2013" s="5"/>
    </row>
    <row r="2014" spans="1:8" ht="13.15">
      <c r="A2014" s="10"/>
      <c r="B2014" s="20"/>
      <c r="C2014" s="5"/>
      <c r="D2014" s="5"/>
      <c r="E2014" s="5"/>
      <c r="F2014" s="5"/>
      <c r="G2014" s="5"/>
      <c r="H2014" s="5"/>
    </row>
    <row r="2015" spans="1:8" ht="13.15">
      <c r="A2015" s="10"/>
      <c r="B2015" s="20"/>
      <c r="C2015" s="5"/>
      <c r="D2015" s="5"/>
      <c r="E2015" s="5"/>
      <c r="F2015" s="5"/>
      <c r="G2015" s="5"/>
      <c r="H2015" s="5"/>
    </row>
    <row r="2016" spans="1:8" ht="13.15">
      <c r="A2016" s="10"/>
      <c r="B2016" s="20"/>
      <c r="C2016" s="5"/>
      <c r="D2016" s="5"/>
      <c r="E2016" s="5"/>
      <c r="F2016" s="5"/>
      <c r="G2016" s="5"/>
      <c r="H2016" s="5"/>
    </row>
    <row r="2017" spans="1:8" ht="13.15">
      <c r="A2017" s="10"/>
      <c r="B2017" s="20"/>
      <c r="C2017" s="5"/>
      <c r="D2017" s="5"/>
      <c r="E2017" s="5"/>
      <c r="F2017" s="5"/>
      <c r="G2017" s="5"/>
      <c r="H2017" s="5"/>
    </row>
    <row r="2018" spans="1:8" ht="13.15">
      <c r="A2018" s="10"/>
      <c r="B2018" s="20"/>
      <c r="C2018" s="5"/>
      <c r="D2018" s="5"/>
      <c r="E2018" s="5"/>
      <c r="F2018" s="5"/>
      <c r="G2018" s="5"/>
      <c r="H2018" s="5"/>
    </row>
    <row r="2019" spans="1:8" ht="13.15">
      <c r="A2019" s="10"/>
      <c r="B2019" s="20"/>
      <c r="C2019" s="5"/>
      <c r="D2019" s="5"/>
      <c r="E2019" s="5"/>
      <c r="F2019" s="5"/>
      <c r="G2019" s="5"/>
      <c r="H2019" s="5"/>
    </row>
    <row r="2020" spans="1:8" ht="13.15">
      <c r="A2020" s="10"/>
      <c r="B2020" s="20"/>
      <c r="C2020" s="5"/>
      <c r="D2020" s="5"/>
      <c r="E2020" s="5"/>
      <c r="F2020" s="5"/>
      <c r="G2020" s="5"/>
      <c r="H2020" s="5"/>
    </row>
    <row r="2021" spans="1:8" ht="13.15">
      <c r="A2021" s="10"/>
      <c r="B2021" s="20"/>
      <c r="C2021" s="5"/>
      <c r="D2021" s="5"/>
      <c r="E2021" s="5"/>
      <c r="F2021" s="5"/>
      <c r="G2021" s="5"/>
      <c r="H2021" s="5"/>
    </row>
    <row r="2022" spans="1:8" ht="13.15">
      <c r="A2022" s="10"/>
      <c r="B2022" s="20"/>
      <c r="C2022" s="5"/>
      <c r="D2022" s="5"/>
      <c r="E2022" s="5"/>
      <c r="F2022" s="5"/>
      <c r="G2022" s="5"/>
      <c r="H2022" s="5"/>
    </row>
    <row r="2023" spans="1:8" ht="13.15">
      <c r="A2023" s="10"/>
      <c r="B2023" s="20"/>
      <c r="C2023" s="5"/>
      <c r="D2023" s="5"/>
      <c r="E2023" s="5"/>
      <c r="F2023" s="5"/>
      <c r="G2023" s="5"/>
      <c r="H2023" s="5"/>
    </row>
    <row r="2024" spans="1:8" ht="13.15">
      <c r="A2024" s="10"/>
      <c r="B2024" s="20"/>
      <c r="C2024" s="5"/>
      <c r="D2024" s="5"/>
      <c r="E2024" s="5"/>
      <c r="F2024" s="5"/>
      <c r="G2024" s="5"/>
      <c r="H2024" s="5"/>
    </row>
    <row r="2025" spans="1:8" ht="13.15">
      <c r="A2025" s="10"/>
      <c r="B2025" s="20"/>
      <c r="C2025" s="5"/>
      <c r="D2025" s="5"/>
      <c r="E2025" s="5"/>
      <c r="F2025" s="5"/>
      <c r="G2025" s="5"/>
      <c r="H2025" s="5"/>
    </row>
    <row r="2026" spans="1:8" ht="13.15">
      <c r="A2026" s="10"/>
      <c r="B2026" s="20"/>
      <c r="C2026" s="5"/>
      <c r="D2026" s="5"/>
      <c r="E2026" s="5"/>
      <c r="F2026" s="5"/>
      <c r="G2026" s="5"/>
      <c r="H2026" s="5"/>
    </row>
    <row r="2027" spans="1:8" ht="13.15">
      <c r="A2027" s="10"/>
      <c r="B2027" s="20"/>
      <c r="C2027" s="5"/>
      <c r="D2027" s="5"/>
      <c r="E2027" s="5"/>
      <c r="F2027" s="5"/>
      <c r="G2027" s="5"/>
      <c r="H2027" s="5"/>
    </row>
    <row r="2028" spans="1:8" ht="13.15">
      <c r="A2028" s="10"/>
      <c r="B2028" s="20"/>
      <c r="C2028" s="5"/>
      <c r="D2028" s="5"/>
      <c r="E2028" s="5"/>
      <c r="F2028" s="5"/>
      <c r="G2028" s="5"/>
      <c r="H2028" s="5"/>
    </row>
    <row r="2029" spans="1:8" ht="13.15">
      <c r="A2029" s="10"/>
      <c r="B2029" s="20"/>
      <c r="C2029" s="5"/>
      <c r="D2029" s="5"/>
      <c r="E2029" s="5"/>
      <c r="F2029" s="5"/>
      <c r="G2029" s="5"/>
      <c r="H2029" s="5"/>
    </row>
    <row r="2030" spans="1:8" ht="13.15">
      <c r="A2030" s="10"/>
      <c r="B2030" s="20"/>
      <c r="C2030" s="5"/>
      <c r="D2030" s="5"/>
      <c r="E2030" s="5"/>
      <c r="F2030" s="5"/>
      <c r="G2030" s="5"/>
      <c r="H2030" s="5"/>
    </row>
    <row r="2031" spans="1:8" ht="13.15">
      <c r="A2031" s="10"/>
      <c r="B2031" s="20"/>
      <c r="C2031" s="5"/>
      <c r="D2031" s="5"/>
      <c r="E2031" s="5"/>
      <c r="F2031" s="5"/>
      <c r="G2031" s="5"/>
      <c r="H2031" s="5"/>
    </row>
    <row r="2032" spans="1:8" ht="13.15">
      <c r="A2032" s="10"/>
      <c r="B2032" s="20"/>
      <c r="C2032" s="5"/>
      <c r="D2032" s="5"/>
      <c r="E2032" s="5"/>
      <c r="F2032" s="5"/>
      <c r="G2032" s="5"/>
      <c r="H2032" s="5"/>
    </row>
    <row r="2033" spans="1:8" ht="13.15">
      <c r="A2033" s="10"/>
      <c r="B2033" s="20"/>
      <c r="C2033" s="5"/>
      <c r="D2033" s="5"/>
      <c r="E2033" s="5"/>
      <c r="F2033" s="5"/>
      <c r="G2033" s="5"/>
      <c r="H2033" s="5"/>
    </row>
    <row r="2034" spans="1:8" ht="13.15">
      <c r="A2034" s="10"/>
      <c r="B2034" s="20"/>
      <c r="C2034" s="5"/>
      <c r="D2034" s="5"/>
      <c r="E2034" s="5"/>
      <c r="F2034" s="5"/>
      <c r="G2034" s="5"/>
      <c r="H2034" s="5"/>
    </row>
    <row r="2035" spans="1:8" ht="13.15">
      <c r="A2035" s="10"/>
      <c r="B2035" s="20"/>
      <c r="C2035" s="5"/>
      <c r="D2035" s="5"/>
      <c r="E2035" s="5"/>
      <c r="F2035" s="5"/>
      <c r="G2035" s="5"/>
      <c r="H2035" s="5"/>
    </row>
    <row r="2036" spans="1:8" ht="13.15">
      <c r="A2036" s="10"/>
      <c r="B2036" s="20"/>
      <c r="C2036" s="5"/>
      <c r="D2036" s="5"/>
      <c r="E2036" s="5"/>
      <c r="F2036" s="5"/>
      <c r="G2036" s="5"/>
      <c r="H2036" s="5"/>
    </row>
    <row r="2037" spans="1:8" ht="13.15">
      <c r="A2037" s="10"/>
      <c r="B2037" s="20"/>
      <c r="C2037" s="5"/>
      <c r="D2037" s="5"/>
      <c r="E2037" s="5"/>
      <c r="F2037" s="5"/>
      <c r="G2037" s="5"/>
      <c r="H2037" s="5"/>
    </row>
    <row r="2038" spans="1:8" ht="13.15">
      <c r="A2038" s="10"/>
      <c r="B2038" s="20"/>
      <c r="C2038" s="5"/>
      <c r="D2038" s="5"/>
      <c r="E2038" s="5"/>
      <c r="F2038" s="5"/>
      <c r="G2038" s="5"/>
      <c r="H2038" s="5"/>
    </row>
    <row r="2039" spans="1:8" ht="13.15">
      <c r="A2039" s="10"/>
      <c r="B2039" s="20"/>
      <c r="C2039" s="5"/>
      <c r="D2039" s="5"/>
      <c r="E2039" s="5"/>
      <c r="F2039" s="5"/>
      <c r="G2039" s="5"/>
      <c r="H2039" s="5"/>
    </row>
    <row r="2040" spans="1:8" ht="13.15">
      <c r="A2040" s="10"/>
      <c r="B2040" s="20"/>
      <c r="C2040" s="5"/>
      <c r="D2040" s="5"/>
      <c r="E2040" s="5"/>
      <c r="F2040" s="5"/>
      <c r="G2040" s="5"/>
      <c r="H2040" s="5"/>
    </row>
    <row r="2041" spans="1:8" ht="13.15">
      <c r="A2041" s="10"/>
      <c r="B2041" s="20"/>
      <c r="C2041" s="5"/>
      <c r="D2041" s="5"/>
      <c r="E2041" s="5"/>
      <c r="F2041" s="5"/>
      <c r="G2041" s="5"/>
      <c r="H2041" s="5"/>
    </row>
    <row r="2042" spans="1:8" ht="13.15">
      <c r="A2042" s="10"/>
      <c r="B2042" s="20"/>
      <c r="C2042" s="5"/>
      <c r="D2042" s="5"/>
      <c r="E2042" s="5"/>
      <c r="F2042" s="5"/>
      <c r="G2042" s="5"/>
      <c r="H2042" s="5"/>
    </row>
    <row r="2043" spans="1:8" ht="13.15">
      <c r="A2043" s="10"/>
      <c r="B2043" s="20"/>
      <c r="C2043" s="5"/>
      <c r="D2043" s="5"/>
      <c r="E2043" s="5"/>
      <c r="F2043" s="5"/>
      <c r="G2043" s="5"/>
      <c r="H2043" s="5"/>
    </row>
    <row r="2044" spans="1:8" ht="13.15">
      <c r="A2044" s="10"/>
      <c r="B2044" s="20"/>
      <c r="C2044" s="5"/>
      <c r="D2044" s="5"/>
      <c r="E2044" s="5"/>
      <c r="F2044" s="5"/>
      <c r="G2044" s="5"/>
      <c r="H2044" s="5"/>
    </row>
    <row r="2045" spans="1:8" ht="13.15">
      <c r="A2045" s="10"/>
      <c r="B2045" s="20"/>
      <c r="C2045" s="5"/>
      <c r="D2045" s="5"/>
      <c r="E2045" s="5"/>
      <c r="F2045" s="5"/>
      <c r="G2045" s="5"/>
      <c r="H2045" s="5"/>
    </row>
    <row r="2046" spans="1:8" ht="13.15">
      <c r="A2046" s="10"/>
      <c r="B2046" s="20"/>
      <c r="C2046" s="5"/>
      <c r="D2046" s="5"/>
      <c r="E2046" s="5"/>
      <c r="F2046" s="5"/>
      <c r="G2046" s="5"/>
      <c r="H2046" s="5"/>
    </row>
    <row r="2047" spans="1:8" ht="13.15">
      <c r="A2047" s="10"/>
      <c r="B2047" s="20"/>
      <c r="C2047" s="5"/>
      <c r="D2047" s="5"/>
      <c r="E2047" s="5"/>
      <c r="F2047" s="5"/>
      <c r="G2047" s="5"/>
      <c r="H2047" s="5"/>
    </row>
    <row r="2048" spans="1:8" ht="13.15">
      <c r="A2048" s="10"/>
      <c r="B2048" s="20"/>
      <c r="C2048" s="5"/>
      <c r="D2048" s="5"/>
      <c r="E2048" s="5"/>
      <c r="F2048" s="5"/>
      <c r="G2048" s="5"/>
      <c r="H2048" s="5"/>
    </row>
    <row r="2049" spans="1:8" ht="13.15">
      <c r="A2049" s="10"/>
      <c r="B2049" s="20"/>
      <c r="C2049" s="5"/>
      <c r="D2049" s="5"/>
      <c r="E2049" s="5"/>
      <c r="F2049" s="5"/>
      <c r="G2049" s="5"/>
      <c r="H2049" s="5"/>
    </row>
    <row r="2050" spans="1:8" ht="13.15">
      <c r="A2050" s="10"/>
      <c r="B2050" s="20"/>
      <c r="C2050" s="5"/>
      <c r="D2050" s="5"/>
      <c r="E2050" s="5"/>
      <c r="F2050" s="5"/>
      <c r="G2050" s="5"/>
      <c r="H2050" s="5"/>
    </row>
    <row r="2051" spans="1:8" ht="13.15">
      <c r="A2051" s="10"/>
      <c r="B2051" s="20"/>
      <c r="C2051" s="5"/>
      <c r="D2051" s="5"/>
      <c r="E2051" s="5"/>
      <c r="F2051" s="5"/>
      <c r="G2051" s="5"/>
      <c r="H2051" s="5"/>
    </row>
    <row r="2052" spans="1:8" ht="13.15">
      <c r="A2052" s="10"/>
      <c r="B2052" s="20"/>
      <c r="C2052" s="5"/>
      <c r="D2052" s="5"/>
      <c r="E2052" s="5"/>
      <c r="F2052" s="5"/>
      <c r="G2052" s="5"/>
      <c r="H2052" s="5"/>
    </row>
    <row r="2053" spans="1:8" ht="13.15">
      <c r="A2053" s="10"/>
      <c r="B2053" s="20"/>
      <c r="C2053" s="5"/>
      <c r="D2053" s="5"/>
      <c r="E2053" s="5"/>
      <c r="F2053" s="5"/>
      <c r="G2053" s="5"/>
      <c r="H2053" s="5"/>
    </row>
    <row r="2054" spans="1:8" ht="13.15">
      <c r="A2054" s="10"/>
      <c r="B2054" s="20"/>
      <c r="C2054" s="5"/>
      <c r="D2054" s="5"/>
      <c r="E2054" s="5"/>
      <c r="F2054" s="5"/>
      <c r="G2054" s="5"/>
      <c r="H2054" s="5"/>
    </row>
    <row r="2055" spans="1:8" ht="13.15">
      <c r="A2055" s="10"/>
      <c r="B2055" s="20"/>
      <c r="C2055" s="5"/>
      <c r="D2055" s="5"/>
      <c r="E2055" s="5"/>
      <c r="F2055" s="5"/>
      <c r="G2055" s="5"/>
      <c r="H2055" s="5"/>
    </row>
    <row r="2056" spans="1:8" ht="13.15">
      <c r="A2056" s="10"/>
      <c r="B2056" s="20"/>
      <c r="C2056" s="5"/>
      <c r="D2056" s="5"/>
      <c r="E2056" s="5"/>
      <c r="F2056" s="5"/>
      <c r="G2056" s="5"/>
      <c r="H2056" s="5"/>
    </row>
    <row r="2057" spans="1:8" ht="13.15">
      <c r="A2057" s="10"/>
      <c r="B2057" s="20"/>
      <c r="C2057" s="5"/>
      <c r="D2057" s="5"/>
      <c r="E2057" s="5"/>
      <c r="F2057" s="5"/>
      <c r="G2057" s="5"/>
      <c r="H2057" s="5"/>
    </row>
    <row r="2058" spans="1:8" ht="13.15">
      <c r="A2058" s="10"/>
      <c r="B2058" s="20"/>
      <c r="C2058" s="5"/>
      <c r="D2058" s="5"/>
      <c r="E2058" s="5"/>
      <c r="F2058" s="5"/>
      <c r="G2058" s="5"/>
      <c r="H2058" s="5"/>
    </row>
    <row r="2059" spans="1:8" ht="13.15">
      <c r="A2059" s="10"/>
      <c r="B2059" s="20"/>
      <c r="C2059" s="5"/>
      <c r="D2059" s="5"/>
      <c r="E2059" s="5"/>
      <c r="F2059" s="5"/>
      <c r="G2059" s="5"/>
      <c r="H2059" s="5"/>
    </row>
    <row r="2060" spans="1:8" ht="13.15">
      <c r="A2060" s="10"/>
      <c r="B2060" s="20"/>
      <c r="C2060" s="5"/>
      <c r="D2060" s="5"/>
      <c r="E2060" s="5"/>
      <c r="F2060" s="5"/>
      <c r="G2060" s="5"/>
      <c r="H2060" s="5"/>
    </row>
    <row r="2061" spans="1:8" ht="13.15">
      <c r="A2061" s="10"/>
      <c r="B2061" s="20"/>
      <c r="C2061" s="5"/>
      <c r="D2061" s="5"/>
      <c r="E2061" s="5"/>
      <c r="F2061" s="5"/>
      <c r="G2061" s="5"/>
      <c r="H2061" s="5"/>
    </row>
    <row r="2062" spans="1:8" ht="13.15">
      <c r="A2062" s="10"/>
      <c r="B2062" s="20"/>
      <c r="C2062" s="5"/>
      <c r="D2062" s="5"/>
      <c r="E2062" s="5"/>
      <c r="F2062" s="5"/>
      <c r="G2062" s="5"/>
      <c r="H2062" s="5"/>
    </row>
    <row r="2063" spans="1:8" ht="13.15">
      <c r="A2063" s="10"/>
      <c r="B2063" s="20"/>
      <c r="C2063" s="5"/>
      <c r="D2063" s="5"/>
      <c r="E2063" s="5"/>
      <c r="F2063" s="5"/>
      <c r="G2063" s="5"/>
      <c r="H2063" s="5"/>
    </row>
    <row r="2064" spans="1:8" ht="13.15">
      <c r="A2064" s="10"/>
      <c r="B2064" s="20"/>
      <c r="C2064" s="5"/>
      <c r="D2064" s="5"/>
      <c r="E2064" s="5"/>
      <c r="F2064" s="5"/>
      <c r="G2064" s="5"/>
      <c r="H2064" s="5"/>
    </row>
    <row r="2065" spans="1:8" ht="13.15">
      <c r="A2065" s="10"/>
      <c r="B2065" s="20"/>
      <c r="C2065" s="5"/>
      <c r="D2065" s="5"/>
      <c r="E2065" s="5"/>
      <c r="F2065" s="5"/>
      <c r="G2065" s="5"/>
      <c r="H2065" s="5"/>
    </row>
    <row r="2066" spans="1:8" ht="13.15">
      <c r="A2066" s="10"/>
      <c r="B2066" s="20"/>
      <c r="C2066" s="5"/>
      <c r="D2066" s="5"/>
      <c r="E2066" s="5"/>
      <c r="F2066" s="5"/>
      <c r="G2066" s="5"/>
      <c r="H2066" s="5"/>
    </row>
    <row r="2067" spans="1:8" ht="13.15">
      <c r="A2067" s="10"/>
      <c r="B2067" s="20"/>
      <c r="C2067" s="5"/>
      <c r="D2067" s="5"/>
      <c r="E2067" s="5"/>
      <c r="F2067" s="5"/>
      <c r="G2067" s="5"/>
      <c r="H2067" s="5"/>
    </row>
    <row r="2068" spans="1:8" ht="13.15">
      <c r="A2068" s="10"/>
      <c r="B2068" s="20"/>
      <c r="C2068" s="5"/>
      <c r="D2068" s="5"/>
      <c r="E2068" s="5"/>
      <c r="F2068" s="5"/>
      <c r="G2068" s="5"/>
      <c r="H2068" s="5"/>
    </row>
    <row r="2069" spans="1:8" ht="13.15">
      <c r="A2069" s="10"/>
      <c r="B2069" s="20"/>
      <c r="C2069" s="5"/>
      <c r="D2069" s="5"/>
      <c r="E2069" s="5"/>
      <c r="F2069" s="5"/>
      <c r="G2069" s="5"/>
      <c r="H2069" s="5"/>
    </row>
    <row r="2070" spans="1:8" ht="13.15">
      <c r="A2070" s="10"/>
      <c r="B2070" s="20"/>
      <c r="C2070" s="5"/>
      <c r="D2070" s="5"/>
      <c r="E2070" s="5"/>
      <c r="F2070" s="5"/>
      <c r="G2070" s="5"/>
      <c r="H2070" s="5"/>
    </row>
    <row r="2071" spans="1:8" ht="13.15">
      <c r="A2071" s="10"/>
      <c r="B2071" s="20"/>
      <c r="C2071" s="5"/>
      <c r="D2071" s="5"/>
      <c r="E2071" s="5"/>
      <c r="F2071" s="5"/>
      <c r="G2071" s="5"/>
      <c r="H2071" s="5"/>
    </row>
    <row r="2072" spans="1:8" ht="13.15">
      <c r="A2072" s="10"/>
      <c r="B2072" s="20"/>
      <c r="C2072" s="5"/>
      <c r="D2072" s="5"/>
      <c r="E2072" s="5"/>
      <c r="F2072" s="5"/>
      <c r="G2072" s="5"/>
      <c r="H2072" s="5"/>
    </row>
    <row r="2073" spans="1:8" ht="13.15">
      <c r="A2073" s="10"/>
      <c r="B2073" s="20"/>
      <c r="C2073" s="5"/>
      <c r="D2073" s="5"/>
      <c r="E2073" s="5"/>
      <c r="F2073" s="5"/>
      <c r="G2073" s="5"/>
      <c r="H2073" s="5"/>
    </row>
    <row r="2074" spans="1:8" ht="13.15">
      <c r="A2074" s="10"/>
      <c r="B2074" s="20"/>
      <c r="C2074" s="5"/>
      <c r="D2074" s="5"/>
      <c r="E2074" s="5"/>
      <c r="F2074" s="5"/>
      <c r="G2074" s="5"/>
      <c r="H2074" s="5"/>
    </row>
    <row r="2075" spans="1:8" ht="13.15">
      <c r="A2075" s="10"/>
      <c r="B2075" s="20"/>
      <c r="C2075" s="5"/>
      <c r="D2075" s="5"/>
      <c r="E2075" s="5"/>
      <c r="F2075" s="5"/>
      <c r="G2075" s="5"/>
      <c r="H2075" s="5"/>
    </row>
    <row r="2076" spans="1:8" ht="13.15">
      <c r="A2076" s="10"/>
      <c r="B2076" s="20"/>
      <c r="C2076" s="5"/>
      <c r="D2076" s="5"/>
      <c r="E2076" s="5"/>
      <c r="F2076" s="5"/>
      <c r="G2076" s="5"/>
      <c r="H2076" s="5"/>
    </row>
    <row r="2077" spans="1:8" ht="13.15">
      <c r="A2077" s="10"/>
      <c r="B2077" s="20"/>
      <c r="C2077" s="5"/>
      <c r="D2077" s="5"/>
      <c r="E2077" s="5"/>
      <c r="F2077" s="5"/>
      <c r="G2077" s="5"/>
      <c r="H2077" s="5"/>
    </row>
    <row r="2078" spans="1:8" ht="13.15">
      <c r="A2078" s="10"/>
      <c r="B2078" s="20"/>
      <c r="C2078" s="5"/>
      <c r="D2078" s="5"/>
      <c r="E2078" s="5"/>
      <c r="F2078" s="5"/>
      <c r="G2078" s="5"/>
      <c r="H2078" s="5"/>
    </row>
    <row r="2079" spans="1:8" ht="13.15">
      <c r="A2079" s="10"/>
      <c r="B2079" s="20"/>
      <c r="C2079" s="5"/>
      <c r="D2079" s="5"/>
      <c r="E2079" s="5"/>
      <c r="F2079" s="5"/>
      <c r="G2079" s="5"/>
      <c r="H2079" s="5"/>
    </row>
    <row r="2080" spans="1:8" ht="13.15">
      <c r="A2080" s="10"/>
      <c r="B2080" s="20"/>
      <c r="C2080" s="5"/>
      <c r="D2080" s="5"/>
      <c r="E2080" s="5"/>
      <c r="F2080" s="5"/>
      <c r="G2080" s="5"/>
      <c r="H2080" s="5"/>
    </row>
    <row r="2081" spans="1:8" ht="13.15">
      <c r="A2081" s="10"/>
      <c r="B2081" s="20"/>
      <c r="C2081" s="5"/>
      <c r="D2081" s="5"/>
      <c r="E2081" s="5"/>
      <c r="F2081" s="5"/>
      <c r="G2081" s="5"/>
      <c r="H2081" s="5"/>
    </row>
    <row r="2082" spans="1:8" ht="13.15">
      <c r="A2082" s="10"/>
      <c r="B2082" s="20"/>
      <c r="C2082" s="5"/>
      <c r="D2082" s="5"/>
      <c r="E2082" s="5"/>
      <c r="F2082" s="5"/>
      <c r="G2082" s="5"/>
      <c r="H2082" s="5"/>
    </row>
    <row r="2083" spans="1:8" ht="13.15">
      <c r="A2083" s="10"/>
      <c r="B2083" s="20"/>
      <c r="C2083" s="5"/>
      <c r="D2083" s="5"/>
      <c r="E2083" s="5"/>
      <c r="F2083" s="5"/>
      <c r="G2083" s="5"/>
      <c r="H2083" s="5"/>
    </row>
    <row r="2084" spans="1:8" ht="13.15">
      <c r="A2084" s="10"/>
      <c r="B2084" s="20"/>
      <c r="C2084" s="5"/>
      <c r="D2084" s="5"/>
      <c r="E2084" s="5"/>
      <c r="F2084" s="5"/>
      <c r="G2084" s="5"/>
      <c r="H2084" s="5"/>
    </row>
    <row r="2085" spans="1:8" ht="13.15">
      <c r="A2085" s="10"/>
      <c r="B2085" s="20"/>
      <c r="C2085" s="5"/>
      <c r="D2085" s="5"/>
      <c r="E2085" s="5"/>
      <c r="F2085" s="5"/>
      <c r="G2085" s="5"/>
      <c r="H2085" s="5"/>
    </row>
    <row r="2086" spans="1:8" ht="13.15">
      <c r="A2086" s="10"/>
      <c r="B2086" s="20"/>
      <c r="C2086" s="5"/>
      <c r="D2086" s="5"/>
      <c r="E2086" s="5"/>
      <c r="F2086" s="5"/>
      <c r="G2086" s="5"/>
      <c r="H2086" s="5"/>
    </row>
    <row r="2087" spans="1:8" ht="13.15">
      <c r="A2087" s="10"/>
      <c r="B2087" s="20"/>
      <c r="C2087" s="5"/>
      <c r="D2087" s="5"/>
      <c r="E2087" s="5"/>
      <c r="F2087" s="5"/>
      <c r="G2087" s="5"/>
      <c r="H2087" s="5"/>
    </row>
    <row r="2088" spans="1:8" ht="13.15">
      <c r="A2088" s="10"/>
      <c r="B2088" s="20"/>
      <c r="C2088" s="5"/>
      <c r="D2088" s="5"/>
      <c r="E2088" s="5"/>
      <c r="F2088" s="5"/>
      <c r="G2088" s="5"/>
      <c r="H2088" s="5"/>
    </row>
    <row r="2089" spans="1:8" ht="13.15">
      <c r="A2089" s="10"/>
      <c r="B2089" s="20"/>
      <c r="C2089" s="5"/>
      <c r="D2089" s="5"/>
      <c r="E2089" s="5"/>
      <c r="F2089" s="5"/>
      <c r="G2089" s="5"/>
      <c r="H2089" s="5"/>
    </row>
    <row r="2090" spans="1:8" ht="13.15">
      <c r="A2090" s="10"/>
      <c r="B2090" s="20"/>
      <c r="C2090" s="5"/>
      <c r="D2090" s="5"/>
      <c r="E2090" s="5"/>
      <c r="F2090" s="5"/>
      <c r="G2090" s="5"/>
      <c r="H2090" s="5"/>
    </row>
    <row r="2091" spans="1:8" ht="13.15">
      <c r="A2091" s="10"/>
      <c r="B2091" s="20"/>
      <c r="C2091" s="5"/>
      <c r="D2091" s="5"/>
      <c r="E2091" s="5"/>
      <c r="F2091" s="5"/>
      <c r="G2091" s="5"/>
      <c r="H2091" s="5"/>
    </row>
    <row r="2092" spans="1:8" ht="13.15">
      <c r="A2092" s="10"/>
      <c r="B2092" s="20"/>
      <c r="C2092" s="5"/>
      <c r="D2092" s="5"/>
      <c r="E2092" s="5"/>
      <c r="F2092" s="5"/>
      <c r="G2092" s="5"/>
      <c r="H2092" s="5"/>
    </row>
    <row r="2093" spans="1:8" ht="13.15">
      <c r="A2093" s="10"/>
      <c r="B2093" s="20"/>
      <c r="C2093" s="5"/>
      <c r="D2093" s="5"/>
      <c r="E2093" s="5"/>
      <c r="F2093" s="5"/>
      <c r="G2093" s="5"/>
      <c r="H2093" s="5"/>
    </row>
    <row r="2094" spans="1:8" ht="13.15">
      <c r="A2094" s="10"/>
      <c r="B2094" s="20"/>
      <c r="C2094" s="5"/>
      <c r="D2094" s="5"/>
      <c r="E2094" s="5"/>
      <c r="F2094" s="5"/>
      <c r="G2094" s="5"/>
      <c r="H2094" s="5"/>
    </row>
    <row r="2095" spans="1:8" ht="13.15">
      <c r="A2095" s="10"/>
      <c r="B2095" s="20"/>
      <c r="C2095" s="5"/>
      <c r="D2095" s="5"/>
      <c r="E2095" s="5"/>
      <c r="F2095" s="5"/>
      <c r="G2095" s="5"/>
      <c r="H2095" s="5"/>
    </row>
    <row r="2096" spans="1:8" ht="13.15">
      <c r="A2096" s="10"/>
      <c r="B2096" s="20"/>
      <c r="C2096" s="5"/>
      <c r="D2096" s="5"/>
      <c r="E2096" s="5"/>
      <c r="F2096" s="5"/>
      <c r="G2096" s="5"/>
      <c r="H2096" s="5"/>
    </row>
    <row r="2097" spans="1:8" ht="13.15">
      <c r="A2097" s="10"/>
      <c r="B2097" s="20"/>
      <c r="C2097" s="5"/>
      <c r="D2097" s="5"/>
      <c r="E2097" s="5"/>
      <c r="F2097" s="5"/>
      <c r="G2097" s="5"/>
      <c r="H2097" s="5"/>
    </row>
    <row r="2098" spans="1:8" ht="13.15">
      <c r="A2098" s="10"/>
      <c r="B2098" s="20"/>
      <c r="C2098" s="5"/>
      <c r="D2098" s="5"/>
      <c r="E2098" s="5"/>
      <c r="F2098" s="5"/>
      <c r="G2098" s="5"/>
      <c r="H2098" s="5"/>
    </row>
    <row r="2099" spans="1:8" ht="13.15">
      <c r="A2099" s="10"/>
      <c r="B2099" s="20"/>
      <c r="C2099" s="5"/>
      <c r="D2099" s="5"/>
      <c r="E2099" s="5"/>
      <c r="F2099" s="5"/>
      <c r="G2099" s="5"/>
      <c r="H2099" s="5"/>
    </row>
    <row r="2100" spans="1:8" ht="13.15">
      <c r="A2100" s="10"/>
      <c r="B2100" s="20"/>
      <c r="C2100" s="5"/>
      <c r="D2100" s="5"/>
      <c r="E2100" s="5"/>
      <c r="F2100" s="5"/>
      <c r="G2100" s="5"/>
      <c r="H2100" s="5"/>
    </row>
    <row r="2101" spans="1:8" ht="13.15">
      <c r="A2101" s="10"/>
      <c r="B2101" s="20"/>
      <c r="C2101" s="5"/>
      <c r="D2101" s="5"/>
      <c r="E2101" s="5"/>
      <c r="F2101" s="5"/>
      <c r="G2101" s="5"/>
      <c r="H2101" s="5"/>
    </row>
    <row r="2102" spans="1:8" ht="13.15">
      <c r="A2102" s="10"/>
      <c r="B2102" s="20"/>
      <c r="C2102" s="5"/>
      <c r="D2102" s="5"/>
      <c r="E2102" s="5"/>
      <c r="F2102" s="5"/>
      <c r="G2102" s="5"/>
      <c r="H2102" s="5"/>
    </row>
    <row r="2103" spans="1:8" ht="13.15">
      <c r="A2103" s="10"/>
      <c r="B2103" s="20"/>
      <c r="C2103" s="5"/>
      <c r="D2103" s="5"/>
      <c r="E2103" s="5"/>
      <c r="F2103" s="5"/>
      <c r="G2103" s="5"/>
      <c r="H2103" s="5"/>
    </row>
    <row r="2104" spans="1:8" ht="13.15">
      <c r="A2104" s="10"/>
      <c r="B2104" s="20"/>
      <c r="C2104" s="5"/>
      <c r="D2104" s="5"/>
      <c r="E2104" s="5"/>
      <c r="F2104" s="5"/>
      <c r="G2104" s="5"/>
      <c r="H2104" s="5"/>
    </row>
    <row r="2105" spans="1:8" ht="13.15">
      <c r="A2105" s="10"/>
      <c r="B2105" s="20"/>
      <c r="C2105" s="5"/>
      <c r="D2105" s="5"/>
      <c r="E2105" s="5"/>
      <c r="F2105" s="5"/>
      <c r="G2105" s="5"/>
      <c r="H2105" s="5"/>
    </row>
    <row r="2106" spans="1:8" ht="13.15">
      <c r="A2106" s="10"/>
      <c r="B2106" s="20"/>
      <c r="C2106" s="5"/>
      <c r="D2106" s="5"/>
      <c r="E2106" s="5"/>
      <c r="F2106" s="5"/>
      <c r="G2106" s="5"/>
      <c r="H2106" s="5"/>
    </row>
    <row r="2107" spans="1:8" ht="13.15">
      <c r="A2107" s="10"/>
      <c r="B2107" s="20"/>
      <c r="C2107" s="5"/>
      <c r="D2107" s="5"/>
      <c r="E2107" s="5"/>
      <c r="F2107" s="5"/>
      <c r="G2107" s="5"/>
      <c r="H2107" s="5"/>
    </row>
    <row r="2108" spans="1:8" ht="13.15">
      <c r="A2108" s="10"/>
      <c r="B2108" s="20"/>
      <c r="C2108" s="5"/>
      <c r="D2108" s="5"/>
      <c r="E2108" s="5"/>
      <c r="F2108" s="5"/>
      <c r="G2108" s="5"/>
      <c r="H2108" s="5"/>
    </row>
    <row r="2109" spans="1:8" ht="13.15">
      <c r="A2109" s="10"/>
      <c r="B2109" s="20"/>
      <c r="C2109" s="5"/>
      <c r="D2109" s="5"/>
      <c r="E2109" s="5"/>
      <c r="F2109" s="5"/>
      <c r="G2109" s="5"/>
      <c r="H2109" s="5"/>
    </row>
    <row r="2110" spans="1:8" ht="13.15">
      <c r="A2110" s="10"/>
      <c r="B2110" s="20"/>
      <c r="C2110" s="5"/>
      <c r="D2110" s="5"/>
      <c r="E2110" s="5"/>
      <c r="F2110" s="5"/>
      <c r="G2110" s="5"/>
      <c r="H2110" s="5"/>
    </row>
    <row r="2111" spans="1:8" ht="13.15">
      <c r="A2111" s="10"/>
      <c r="B2111" s="20"/>
      <c r="C2111" s="5"/>
      <c r="D2111" s="5"/>
      <c r="E2111" s="5"/>
      <c r="F2111" s="5"/>
      <c r="G2111" s="5"/>
      <c r="H2111" s="5"/>
    </row>
    <row r="2112" spans="1:8" ht="13.15">
      <c r="A2112" s="10"/>
      <c r="B2112" s="20"/>
      <c r="C2112" s="5"/>
      <c r="D2112" s="5"/>
      <c r="E2112" s="5"/>
      <c r="F2112" s="5"/>
      <c r="G2112" s="5"/>
      <c r="H2112" s="5"/>
    </row>
    <row r="2113" spans="1:8" ht="13.15">
      <c r="A2113" s="10"/>
      <c r="B2113" s="20"/>
      <c r="C2113" s="5"/>
      <c r="D2113" s="5"/>
      <c r="E2113" s="5"/>
      <c r="F2113" s="5"/>
      <c r="G2113" s="5"/>
      <c r="H2113" s="5"/>
    </row>
    <row r="2114" spans="1:8" ht="13.15">
      <c r="A2114" s="10"/>
      <c r="B2114" s="20"/>
      <c r="C2114" s="5"/>
      <c r="D2114" s="5"/>
      <c r="E2114" s="5"/>
      <c r="F2114" s="5"/>
      <c r="G2114" s="5"/>
      <c r="H2114" s="5"/>
    </row>
    <row r="2115" spans="1:8" ht="13.15">
      <c r="A2115" s="10"/>
      <c r="B2115" s="20"/>
      <c r="C2115" s="5"/>
      <c r="D2115" s="5"/>
      <c r="E2115" s="5"/>
      <c r="F2115" s="5"/>
      <c r="G2115" s="5"/>
      <c r="H2115" s="5"/>
    </row>
    <row r="2116" spans="1:8" ht="13.15">
      <c r="A2116" s="10"/>
      <c r="B2116" s="20"/>
      <c r="C2116" s="5"/>
      <c r="D2116" s="5"/>
      <c r="E2116" s="5"/>
      <c r="F2116" s="5"/>
      <c r="G2116" s="5"/>
      <c r="H2116" s="5"/>
    </row>
    <row r="2117" spans="1:8" ht="13.15">
      <c r="A2117" s="10"/>
      <c r="B2117" s="20"/>
      <c r="C2117" s="5"/>
      <c r="D2117" s="5"/>
      <c r="E2117" s="5"/>
      <c r="F2117" s="5"/>
      <c r="G2117" s="5"/>
      <c r="H2117" s="5"/>
    </row>
    <row r="2118" spans="1:8" ht="13.15">
      <c r="A2118" s="10"/>
      <c r="B2118" s="20"/>
      <c r="C2118" s="5"/>
      <c r="D2118" s="5"/>
      <c r="E2118" s="5"/>
      <c r="F2118" s="5"/>
      <c r="G2118" s="5"/>
      <c r="H2118" s="5"/>
    </row>
    <row r="2119" spans="1:8" ht="13.15">
      <c r="A2119" s="10"/>
      <c r="B2119" s="20"/>
      <c r="C2119" s="5"/>
      <c r="D2119" s="5"/>
      <c r="E2119" s="5"/>
      <c r="F2119" s="5"/>
      <c r="G2119" s="5"/>
      <c r="H2119" s="5"/>
    </row>
    <row r="2120" spans="1:8" ht="13.15">
      <c r="A2120" s="10"/>
      <c r="B2120" s="20"/>
      <c r="C2120" s="5"/>
      <c r="D2120" s="5"/>
      <c r="E2120" s="5"/>
      <c r="F2120" s="5"/>
      <c r="G2120" s="5"/>
      <c r="H2120" s="5"/>
    </row>
    <row r="2121" spans="1:8" ht="13.15">
      <c r="A2121" s="10"/>
      <c r="B2121" s="20"/>
      <c r="C2121" s="5"/>
      <c r="D2121" s="5"/>
      <c r="E2121" s="5"/>
      <c r="F2121" s="5"/>
      <c r="G2121" s="5"/>
      <c r="H2121" s="5"/>
    </row>
    <row r="2122" spans="1:8" ht="13.15">
      <c r="A2122" s="10"/>
      <c r="B2122" s="20"/>
      <c r="C2122" s="5"/>
      <c r="D2122" s="5"/>
      <c r="E2122" s="5"/>
      <c r="F2122" s="5"/>
      <c r="G2122" s="5"/>
      <c r="H2122" s="5"/>
    </row>
    <row r="2123" spans="1:8" ht="13.15">
      <c r="A2123" s="10"/>
      <c r="B2123" s="20"/>
      <c r="C2123" s="5"/>
      <c r="D2123" s="5"/>
      <c r="E2123" s="5"/>
      <c r="F2123" s="5"/>
      <c r="G2123" s="5"/>
      <c r="H2123" s="5"/>
    </row>
    <row r="2124" spans="1:8" ht="13.15">
      <c r="A2124" s="10"/>
      <c r="B2124" s="20"/>
      <c r="C2124" s="5"/>
      <c r="D2124" s="5"/>
      <c r="E2124" s="5"/>
      <c r="F2124" s="5"/>
      <c r="G2124" s="5"/>
      <c r="H2124" s="5"/>
    </row>
    <row r="2125" spans="1:8" ht="13.15">
      <c r="A2125" s="10"/>
      <c r="B2125" s="20"/>
      <c r="C2125" s="5"/>
      <c r="D2125" s="5"/>
      <c r="E2125" s="5"/>
      <c r="F2125" s="5"/>
      <c r="G2125" s="5"/>
      <c r="H2125" s="5"/>
    </row>
    <row r="2126" spans="1:8" ht="13.15">
      <c r="A2126" s="10"/>
      <c r="B2126" s="20"/>
      <c r="C2126" s="5"/>
      <c r="D2126" s="5"/>
      <c r="E2126" s="5"/>
      <c r="F2126" s="5"/>
      <c r="G2126" s="5"/>
      <c r="H2126" s="5"/>
    </row>
    <row r="2127" spans="1:8" ht="13.15">
      <c r="A2127" s="10"/>
      <c r="B2127" s="20"/>
      <c r="C2127" s="5"/>
      <c r="D2127" s="5"/>
      <c r="E2127" s="5"/>
      <c r="F2127" s="5"/>
      <c r="G2127" s="5"/>
      <c r="H2127" s="5"/>
    </row>
    <row r="2128" spans="1:8" ht="13.15">
      <c r="A2128" s="10"/>
      <c r="B2128" s="20"/>
      <c r="C2128" s="5"/>
      <c r="D2128" s="5"/>
      <c r="E2128" s="5"/>
      <c r="F2128" s="5"/>
      <c r="G2128" s="5"/>
      <c r="H2128" s="5"/>
    </row>
    <row r="2129" spans="1:8" ht="13.15">
      <c r="A2129" s="10"/>
      <c r="B2129" s="20"/>
      <c r="C2129" s="5"/>
      <c r="D2129" s="5"/>
      <c r="E2129" s="5"/>
      <c r="F2129" s="5"/>
      <c r="G2129" s="5"/>
      <c r="H2129" s="5"/>
    </row>
    <row r="2130" spans="1:8" ht="13.15">
      <c r="A2130" s="10"/>
      <c r="B2130" s="20"/>
      <c r="C2130" s="5"/>
      <c r="D2130" s="5"/>
      <c r="E2130" s="5"/>
      <c r="F2130" s="5"/>
      <c r="G2130" s="5"/>
      <c r="H2130" s="5"/>
    </row>
    <row r="2131" spans="1:8" ht="13.15">
      <c r="A2131" s="10"/>
      <c r="B2131" s="20"/>
      <c r="C2131" s="5"/>
      <c r="D2131" s="5"/>
      <c r="E2131" s="5"/>
      <c r="F2131" s="5"/>
      <c r="G2131" s="5"/>
      <c r="H2131" s="5"/>
    </row>
    <row r="2132" spans="1:8" ht="13.15">
      <c r="A2132" s="10"/>
      <c r="B2132" s="20"/>
      <c r="C2132" s="5"/>
      <c r="D2132" s="5"/>
      <c r="E2132" s="5"/>
      <c r="F2132" s="5"/>
      <c r="G2132" s="5"/>
      <c r="H2132" s="5"/>
    </row>
    <row r="2133" spans="1:8" ht="13.15">
      <c r="A2133" s="10"/>
      <c r="B2133" s="20"/>
      <c r="C2133" s="5"/>
      <c r="D2133" s="5"/>
      <c r="E2133" s="5"/>
      <c r="F2133" s="5"/>
      <c r="G2133" s="5"/>
      <c r="H2133" s="5"/>
    </row>
    <row r="2134" spans="1:8" ht="13.15">
      <c r="A2134" s="10"/>
      <c r="B2134" s="20"/>
      <c r="C2134" s="5"/>
      <c r="D2134" s="5"/>
      <c r="E2134" s="5"/>
      <c r="F2134" s="5"/>
      <c r="G2134" s="5"/>
      <c r="H2134" s="5"/>
    </row>
    <row r="2135" spans="1:8" ht="13.15">
      <c r="A2135" s="10"/>
      <c r="B2135" s="20"/>
      <c r="C2135" s="5"/>
      <c r="D2135" s="5"/>
      <c r="E2135" s="5"/>
      <c r="F2135" s="5"/>
      <c r="G2135" s="5"/>
      <c r="H2135" s="5"/>
    </row>
    <row r="2136" spans="1:8" ht="13.15">
      <c r="A2136" s="10"/>
      <c r="B2136" s="20"/>
      <c r="C2136" s="5"/>
      <c r="D2136" s="5"/>
      <c r="E2136" s="5"/>
      <c r="F2136" s="5"/>
      <c r="G2136" s="5"/>
      <c r="H2136" s="5"/>
    </row>
    <row r="2137" spans="1:8" ht="13.15">
      <c r="A2137" s="10"/>
      <c r="B2137" s="20"/>
      <c r="C2137" s="5"/>
      <c r="D2137" s="5"/>
      <c r="E2137" s="5"/>
      <c r="F2137" s="5"/>
      <c r="G2137" s="5"/>
      <c r="H2137" s="5"/>
    </row>
    <row r="2138" spans="1:8" ht="13.15">
      <c r="A2138" s="10"/>
      <c r="B2138" s="20"/>
      <c r="C2138" s="5"/>
      <c r="D2138" s="5"/>
      <c r="E2138" s="5"/>
      <c r="F2138" s="5"/>
      <c r="G2138" s="5"/>
      <c r="H2138" s="5"/>
    </row>
    <row r="2139" spans="1:8" ht="13.15">
      <c r="A2139" s="10"/>
      <c r="B2139" s="20"/>
      <c r="C2139" s="5"/>
      <c r="D2139" s="5"/>
      <c r="E2139" s="5"/>
      <c r="F2139" s="5"/>
      <c r="G2139" s="5"/>
      <c r="H2139" s="5"/>
    </row>
    <row r="2140" spans="1:8" ht="13.15">
      <c r="A2140" s="10"/>
      <c r="B2140" s="20"/>
      <c r="C2140" s="5"/>
      <c r="D2140" s="5"/>
      <c r="E2140" s="5"/>
      <c r="F2140" s="5"/>
      <c r="G2140" s="5"/>
      <c r="H2140" s="5"/>
    </row>
    <row r="2141" spans="1:8" ht="13.15">
      <c r="A2141" s="10"/>
      <c r="B2141" s="20"/>
      <c r="C2141" s="5"/>
      <c r="D2141" s="5"/>
      <c r="E2141" s="5"/>
      <c r="F2141" s="5"/>
      <c r="G2141" s="5"/>
      <c r="H2141" s="5"/>
    </row>
    <row r="2142" spans="1:8" ht="13.15">
      <c r="A2142" s="10"/>
      <c r="B2142" s="20"/>
      <c r="C2142" s="5"/>
      <c r="D2142" s="5"/>
      <c r="E2142" s="5"/>
      <c r="F2142" s="5"/>
      <c r="G2142" s="5"/>
      <c r="H2142" s="5"/>
    </row>
    <row r="2143" spans="1:8" ht="13.15">
      <c r="A2143" s="10"/>
      <c r="B2143" s="20"/>
      <c r="C2143" s="5"/>
      <c r="D2143" s="5"/>
      <c r="E2143" s="5"/>
      <c r="F2143" s="5"/>
      <c r="G2143" s="5"/>
      <c r="H2143" s="5"/>
    </row>
    <row r="2144" spans="1:8" ht="13.15">
      <c r="A2144" s="10"/>
      <c r="B2144" s="20"/>
      <c r="C2144" s="5"/>
      <c r="D2144" s="5"/>
      <c r="E2144" s="5"/>
      <c r="F2144" s="5"/>
      <c r="G2144" s="5"/>
      <c r="H2144" s="5"/>
    </row>
    <row r="2145" spans="1:8" ht="13.15">
      <c r="A2145" s="10"/>
      <c r="B2145" s="20"/>
      <c r="C2145" s="5"/>
      <c r="D2145" s="5"/>
      <c r="E2145" s="5"/>
      <c r="F2145" s="5"/>
      <c r="G2145" s="5"/>
      <c r="H2145" s="5"/>
    </row>
    <row r="2146" spans="1:8" ht="13.15">
      <c r="A2146" s="10"/>
      <c r="B2146" s="20"/>
      <c r="C2146" s="5"/>
      <c r="D2146" s="5"/>
      <c r="E2146" s="5"/>
      <c r="F2146" s="5"/>
      <c r="G2146" s="5"/>
      <c r="H2146" s="5"/>
    </row>
    <row r="2147" spans="1:8" ht="13.15">
      <c r="A2147" s="10"/>
      <c r="B2147" s="20"/>
      <c r="C2147" s="5"/>
      <c r="D2147" s="5"/>
      <c r="E2147" s="5"/>
      <c r="F2147" s="5"/>
      <c r="G2147" s="5"/>
      <c r="H2147" s="5"/>
    </row>
    <row r="2148" spans="1:8" ht="13.15">
      <c r="A2148" s="10"/>
      <c r="B2148" s="20"/>
      <c r="C2148" s="5"/>
      <c r="D2148" s="5"/>
      <c r="E2148" s="5"/>
      <c r="F2148" s="5"/>
      <c r="G2148" s="5"/>
      <c r="H2148" s="5"/>
    </row>
    <row r="2149" spans="1:8" ht="13.15">
      <c r="A2149" s="10"/>
      <c r="B2149" s="20"/>
      <c r="C2149" s="5"/>
      <c r="D2149" s="5"/>
      <c r="E2149" s="5"/>
      <c r="F2149" s="5"/>
      <c r="G2149" s="5"/>
      <c r="H2149" s="5"/>
    </row>
    <row r="2150" spans="1:8" ht="13.15">
      <c r="A2150" s="10"/>
      <c r="B2150" s="20"/>
      <c r="C2150" s="5"/>
      <c r="D2150" s="5"/>
      <c r="E2150" s="5"/>
      <c r="F2150" s="5"/>
      <c r="G2150" s="5"/>
      <c r="H2150" s="5"/>
    </row>
    <row r="2151" spans="1:8" ht="13.15">
      <c r="A2151" s="10"/>
      <c r="B2151" s="20"/>
      <c r="C2151" s="5"/>
      <c r="D2151" s="5"/>
      <c r="E2151" s="5"/>
      <c r="F2151" s="5"/>
      <c r="G2151" s="5"/>
      <c r="H2151" s="5"/>
    </row>
    <row r="2152" spans="1:8" ht="13.15">
      <c r="A2152" s="10"/>
      <c r="B2152" s="20"/>
      <c r="C2152" s="5"/>
      <c r="D2152" s="5"/>
      <c r="E2152" s="5"/>
      <c r="F2152" s="5"/>
      <c r="G2152" s="5"/>
      <c r="H2152" s="5"/>
    </row>
    <row r="2153" spans="1:8" ht="13.15">
      <c r="A2153" s="10"/>
      <c r="B2153" s="20"/>
      <c r="C2153" s="5"/>
      <c r="D2153" s="5"/>
      <c r="E2153" s="5"/>
      <c r="F2153" s="5"/>
      <c r="G2153" s="5"/>
      <c r="H2153" s="5"/>
    </row>
    <row r="2154" spans="1:8" ht="13.15">
      <c r="A2154" s="10"/>
      <c r="B2154" s="20"/>
      <c r="C2154" s="5"/>
      <c r="D2154" s="5"/>
      <c r="E2154" s="5"/>
      <c r="F2154" s="5"/>
      <c r="G2154" s="5"/>
      <c r="H2154" s="5"/>
    </row>
    <row r="2155" spans="1:8" ht="13.15">
      <c r="A2155" s="10"/>
      <c r="B2155" s="20"/>
      <c r="C2155" s="5"/>
      <c r="D2155" s="5"/>
      <c r="E2155" s="5"/>
      <c r="F2155" s="5"/>
      <c r="G2155" s="5"/>
      <c r="H2155" s="5"/>
    </row>
    <row r="2156" spans="1:8" ht="13.15">
      <c r="A2156" s="10"/>
      <c r="B2156" s="20"/>
      <c r="C2156" s="5"/>
      <c r="D2156" s="5"/>
      <c r="E2156" s="5"/>
      <c r="F2156" s="5"/>
      <c r="G2156" s="5"/>
      <c r="H2156" s="5"/>
    </row>
    <row r="2157" spans="1:8" ht="13.15">
      <c r="A2157" s="10"/>
      <c r="B2157" s="20"/>
      <c r="C2157" s="5"/>
      <c r="D2157" s="5"/>
      <c r="E2157" s="5"/>
      <c r="F2157" s="5"/>
      <c r="G2157" s="5"/>
      <c r="H2157" s="5"/>
    </row>
    <row r="2158" spans="1:8" ht="13.15">
      <c r="A2158" s="10"/>
      <c r="B2158" s="20"/>
      <c r="C2158" s="5"/>
      <c r="D2158" s="5"/>
      <c r="E2158" s="5"/>
      <c r="F2158" s="5"/>
      <c r="G2158" s="5"/>
      <c r="H2158" s="5"/>
    </row>
    <row r="2159" spans="1:8" ht="13.15">
      <c r="A2159" s="10"/>
      <c r="B2159" s="20"/>
      <c r="C2159" s="5"/>
      <c r="D2159" s="5"/>
      <c r="E2159" s="5"/>
      <c r="F2159" s="5"/>
      <c r="G2159" s="5"/>
      <c r="H2159" s="5"/>
    </row>
    <row r="2160" spans="1:8" ht="13.15">
      <c r="A2160" s="10"/>
      <c r="B2160" s="20"/>
      <c r="C2160" s="5"/>
      <c r="D2160" s="5"/>
      <c r="E2160" s="5"/>
      <c r="F2160" s="5"/>
      <c r="G2160" s="5"/>
      <c r="H2160" s="5"/>
    </row>
    <row r="2161" spans="1:8" ht="13.15">
      <c r="A2161" s="10"/>
      <c r="B2161" s="20"/>
      <c r="C2161" s="5"/>
      <c r="D2161" s="5"/>
      <c r="E2161" s="5"/>
      <c r="F2161" s="5"/>
      <c r="G2161" s="5"/>
      <c r="H2161" s="5"/>
    </row>
    <row r="2162" spans="1:8" ht="13.15">
      <c r="A2162" s="10"/>
      <c r="B2162" s="20"/>
      <c r="C2162" s="5"/>
      <c r="D2162" s="5"/>
      <c r="E2162" s="5"/>
      <c r="F2162" s="5"/>
      <c r="G2162" s="5"/>
      <c r="H2162" s="5"/>
    </row>
    <row r="2163" spans="1:8" ht="13.15">
      <c r="A2163" s="10"/>
      <c r="B2163" s="20"/>
      <c r="C2163" s="5"/>
      <c r="D2163" s="5"/>
      <c r="E2163" s="5"/>
      <c r="F2163" s="5"/>
      <c r="G2163" s="5"/>
      <c r="H2163" s="5"/>
    </row>
    <row r="2164" spans="1:8" ht="13.15">
      <c r="A2164" s="10"/>
      <c r="B2164" s="20"/>
      <c r="C2164" s="5"/>
      <c r="D2164" s="5"/>
      <c r="E2164" s="5"/>
      <c r="F2164" s="5"/>
      <c r="G2164" s="5"/>
      <c r="H2164" s="5"/>
    </row>
    <row r="2165" spans="1:8" ht="13.15">
      <c r="A2165" s="10"/>
      <c r="B2165" s="20"/>
      <c r="C2165" s="5"/>
      <c r="D2165" s="5"/>
      <c r="E2165" s="5"/>
      <c r="F2165" s="5"/>
      <c r="G2165" s="5"/>
      <c r="H2165" s="5"/>
    </row>
    <row r="2166" spans="1:8" ht="13.15">
      <c r="A2166" s="10"/>
      <c r="B2166" s="20"/>
      <c r="C2166" s="5"/>
      <c r="D2166" s="5"/>
      <c r="E2166" s="5"/>
      <c r="F2166" s="5"/>
      <c r="G2166" s="5"/>
      <c r="H2166" s="5"/>
    </row>
    <row r="2167" spans="1:8" ht="13.15">
      <c r="A2167" s="10"/>
      <c r="B2167" s="20"/>
      <c r="C2167" s="5"/>
      <c r="D2167" s="5"/>
      <c r="E2167" s="5"/>
      <c r="F2167" s="5"/>
      <c r="G2167" s="5"/>
      <c r="H2167" s="5"/>
    </row>
    <row r="2168" spans="1:8" ht="13.15">
      <c r="A2168" s="10"/>
      <c r="B2168" s="20"/>
      <c r="C2168" s="5"/>
      <c r="D2168" s="5"/>
      <c r="E2168" s="5"/>
      <c r="F2168" s="5"/>
      <c r="G2168" s="5"/>
      <c r="H2168" s="5"/>
    </row>
    <row r="2169" spans="1:8" ht="13.15">
      <c r="A2169" s="10"/>
      <c r="B2169" s="20"/>
      <c r="C2169" s="5"/>
      <c r="D2169" s="5"/>
      <c r="E2169" s="5"/>
      <c r="F2169" s="5"/>
      <c r="G2169" s="5"/>
      <c r="H2169" s="5"/>
    </row>
    <row r="2170" spans="1:8" ht="13.15">
      <c r="A2170" s="10"/>
      <c r="B2170" s="20"/>
      <c r="C2170" s="5"/>
      <c r="D2170" s="5"/>
      <c r="E2170" s="5"/>
      <c r="F2170" s="5"/>
      <c r="G2170" s="5"/>
      <c r="H2170" s="5"/>
    </row>
    <row r="2171" spans="1:8" ht="13.15">
      <c r="A2171" s="10"/>
      <c r="B2171" s="20"/>
      <c r="C2171" s="5"/>
      <c r="D2171" s="5"/>
      <c r="E2171" s="5"/>
      <c r="F2171" s="5"/>
      <c r="G2171" s="5"/>
      <c r="H2171" s="5"/>
    </row>
    <row r="2172" spans="1:8" ht="13.15">
      <c r="A2172" s="10"/>
      <c r="B2172" s="20"/>
      <c r="C2172" s="5"/>
      <c r="D2172" s="5"/>
      <c r="E2172" s="5"/>
      <c r="F2172" s="5"/>
      <c r="G2172" s="5"/>
      <c r="H2172" s="5"/>
    </row>
    <row r="2173" spans="1:8" ht="13.15">
      <c r="A2173" s="10"/>
      <c r="B2173" s="20"/>
      <c r="C2173" s="5"/>
      <c r="D2173" s="5"/>
      <c r="E2173" s="5"/>
      <c r="F2173" s="5"/>
      <c r="G2173" s="5"/>
      <c r="H2173" s="5"/>
    </row>
    <row r="2174" spans="1:8" ht="13.15">
      <c r="A2174" s="10"/>
      <c r="B2174" s="20"/>
      <c r="C2174" s="5"/>
      <c r="D2174" s="5"/>
      <c r="E2174" s="5"/>
      <c r="F2174" s="5"/>
      <c r="G2174" s="5"/>
      <c r="H2174" s="5"/>
    </row>
    <row r="2175" spans="1:8" ht="13.15">
      <c r="A2175" s="10"/>
      <c r="B2175" s="20"/>
      <c r="C2175" s="5"/>
      <c r="D2175" s="5"/>
      <c r="E2175" s="5"/>
      <c r="F2175" s="5"/>
      <c r="G2175" s="5"/>
      <c r="H2175" s="5"/>
    </row>
    <row r="2176" spans="1:8" ht="13.15">
      <c r="A2176" s="10"/>
      <c r="B2176" s="20"/>
      <c r="C2176" s="5"/>
      <c r="D2176" s="5"/>
      <c r="E2176" s="5"/>
      <c r="F2176" s="5"/>
      <c r="G2176" s="5"/>
      <c r="H2176" s="5"/>
    </row>
    <row r="2177" spans="1:8" ht="13.15">
      <c r="A2177" s="10"/>
      <c r="B2177" s="20"/>
      <c r="C2177" s="5"/>
      <c r="D2177" s="5"/>
      <c r="E2177" s="5"/>
      <c r="F2177" s="5"/>
      <c r="G2177" s="5"/>
      <c r="H2177" s="5"/>
    </row>
    <row r="2178" spans="1:8" ht="13.15">
      <c r="A2178" s="10"/>
      <c r="B2178" s="20"/>
      <c r="C2178" s="5"/>
      <c r="D2178" s="5"/>
      <c r="E2178" s="5"/>
      <c r="F2178" s="5"/>
      <c r="G2178" s="5"/>
      <c r="H2178" s="5"/>
    </row>
    <row r="2179" spans="1:8" ht="13.15">
      <c r="A2179" s="10"/>
      <c r="B2179" s="20"/>
      <c r="C2179" s="5"/>
      <c r="D2179" s="5"/>
      <c r="E2179" s="5"/>
      <c r="F2179" s="5"/>
      <c r="G2179" s="5"/>
      <c r="H2179" s="5"/>
    </row>
    <row r="2180" spans="1:8" ht="13.15">
      <c r="A2180" s="10"/>
      <c r="B2180" s="20"/>
      <c r="C2180" s="5"/>
      <c r="D2180" s="5"/>
      <c r="E2180" s="5"/>
      <c r="F2180" s="5"/>
      <c r="G2180" s="5"/>
      <c r="H2180" s="5"/>
    </row>
    <row r="2181" spans="1:8" ht="13.15">
      <c r="A2181" s="10"/>
      <c r="B2181" s="20"/>
      <c r="C2181" s="5"/>
      <c r="D2181" s="5"/>
      <c r="E2181" s="5"/>
      <c r="F2181" s="5"/>
      <c r="G2181" s="5"/>
      <c r="H2181" s="5"/>
    </row>
    <row r="2182" spans="1:8" ht="13.15">
      <c r="A2182" s="10"/>
      <c r="B2182" s="20"/>
      <c r="C2182" s="5"/>
      <c r="D2182" s="5"/>
      <c r="E2182" s="5"/>
      <c r="F2182" s="5"/>
      <c r="G2182" s="5"/>
      <c r="H2182" s="5"/>
    </row>
    <row r="2183" spans="1:8" ht="13.15">
      <c r="A2183" s="10"/>
      <c r="B2183" s="20"/>
      <c r="C2183" s="5"/>
      <c r="D2183" s="5"/>
      <c r="E2183" s="5"/>
      <c r="F2183" s="5"/>
      <c r="G2183" s="5"/>
      <c r="H2183" s="5"/>
    </row>
    <row r="2184" spans="1:8" ht="13.15">
      <c r="A2184" s="10"/>
      <c r="B2184" s="20"/>
      <c r="C2184" s="5"/>
      <c r="D2184" s="5"/>
      <c r="E2184" s="5"/>
      <c r="F2184" s="5"/>
      <c r="G2184" s="5"/>
      <c r="H2184" s="5"/>
    </row>
    <row r="2185" spans="1:8" ht="13.15">
      <c r="A2185" s="10"/>
      <c r="B2185" s="20"/>
      <c r="C2185" s="5"/>
      <c r="D2185" s="5"/>
      <c r="E2185" s="5"/>
      <c r="F2185" s="5"/>
      <c r="G2185" s="5"/>
      <c r="H2185" s="5"/>
    </row>
    <row r="2186" spans="1:8" ht="13.15">
      <c r="A2186" s="10"/>
      <c r="B2186" s="20"/>
      <c r="C2186" s="5"/>
      <c r="D2186" s="5"/>
      <c r="E2186" s="5"/>
      <c r="F2186" s="5"/>
      <c r="G2186" s="5"/>
      <c r="H2186" s="5"/>
    </row>
    <row r="2187" spans="1:8" ht="13.15">
      <c r="A2187" s="10"/>
      <c r="B2187" s="20"/>
      <c r="C2187" s="5"/>
      <c r="D2187" s="5"/>
      <c r="E2187" s="5"/>
      <c r="F2187" s="5"/>
      <c r="G2187" s="5"/>
      <c r="H2187" s="5"/>
    </row>
    <row r="2188" spans="1:8" ht="13.15">
      <c r="A2188" s="10"/>
      <c r="B2188" s="20"/>
      <c r="C2188" s="5"/>
      <c r="D2188" s="5"/>
      <c r="E2188" s="5"/>
      <c r="F2188" s="5"/>
      <c r="G2188" s="5"/>
      <c r="H2188" s="5"/>
    </row>
    <row r="2189" spans="1:8" ht="13.15">
      <c r="A2189" s="10"/>
      <c r="B2189" s="20"/>
      <c r="C2189" s="5"/>
      <c r="D2189" s="5"/>
      <c r="E2189" s="5"/>
      <c r="F2189" s="5"/>
      <c r="G2189" s="5"/>
      <c r="H2189" s="5"/>
    </row>
    <row r="2190" spans="1:8" ht="13.15">
      <c r="A2190" s="10"/>
      <c r="B2190" s="20"/>
      <c r="C2190" s="5"/>
      <c r="D2190" s="5"/>
      <c r="E2190" s="5"/>
      <c r="F2190" s="5"/>
      <c r="G2190" s="5"/>
      <c r="H2190" s="5"/>
    </row>
    <row r="2191" spans="1:8" ht="13.15">
      <c r="A2191" s="10"/>
      <c r="B2191" s="20"/>
      <c r="C2191" s="5"/>
      <c r="D2191" s="5"/>
      <c r="E2191" s="5"/>
      <c r="F2191" s="5"/>
      <c r="G2191" s="5"/>
      <c r="H2191" s="5"/>
    </row>
    <row r="2192" spans="1:8" ht="13.15">
      <c r="A2192" s="10"/>
      <c r="B2192" s="20"/>
      <c r="C2192" s="5"/>
      <c r="D2192" s="5"/>
      <c r="E2192" s="5"/>
      <c r="F2192" s="5"/>
      <c r="G2192" s="5"/>
      <c r="H2192" s="5"/>
    </row>
    <row r="2193" spans="1:8" ht="13.15">
      <c r="A2193" s="10"/>
      <c r="B2193" s="20"/>
      <c r="C2193" s="5"/>
      <c r="D2193" s="5"/>
      <c r="E2193" s="5"/>
      <c r="F2193" s="5"/>
      <c r="G2193" s="5"/>
      <c r="H2193" s="5"/>
    </row>
    <row r="2194" spans="1:8" ht="13.15">
      <c r="A2194" s="10"/>
      <c r="B2194" s="20"/>
      <c r="C2194" s="5"/>
      <c r="D2194" s="5"/>
      <c r="E2194" s="5"/>
      <c r="F2194" s="5"/>
      <c r="G2194" s="5"/>
      <c r="H2194" s="5"/>
    </row>
    <row r="2195" spans="1:8" ht="13.15">
      <c r="A2195" s="10"/>
      <c r="B2195" s="20"/>
      <c r="C2195" s="5"/>
      <c r="D2195" s="5"/>
      <c r="E2195" s="5"/>
      <c r="F2195" s="5"/>
      <c r="G2195" s="5"/>
      <c r="H2195" s="5"/>
    </row>
    <row r="2196" spans="1:8" ht="13.15">
      <c r="A2196" s="10"/>
      <c r="B2196" s="20"/>
      <c r="C2196" s="5"/>
      <c r="D2196" s="5"/>
      <c r="E2196" s="5"/>
      <c r="F2196" s="5"/>
      <c r="G2196" s="5"/>
      <c r="H2196" s="5"/>
    </row>
    <row r="2197" spans="1:8" ht="13.15">
      <c r="A2197" s="10"/>
      <c r="B2197" s="20"/>
      <c r="C2197" s="5"/>
      <c r="D2197" s="5"/>
      <c r="E2197" s="5"/>
      <c r="F2197" s="5"/>
      <c r="G2197" s="5"/>
      <c r="H2197" s="5"/>
    </row>
    <row r="2198" spans="1:8" ht="13.15">
      <c r="A2198" s="10"/>
      <c r="B2198" s="20"/>
      <c r="C2198" s="5"/>
      <c r="D2198" s="5"/>
      <c r="E2198" s="5"/>
      <c r="F2198" s="5"/>
      <c r="G2198" s="5"/>
      <c r="H2198" s="5"/>
    </row>
    <row r="2199" spans="1:8" ht="13.15">
      <c r="A2199" s="10"/>
      <c r="B2199" s="20"/>
      <c r="C2199" s="5"/>
      <c r="D2199" s="5"/>
      <c r="E2199" s="5"/>
      <c r="F2199" s="5"/>
      <c r="G2199" s="5"/>
      <c r="H2199" s="5"/>
    </row>
    <row r="2200" spans="1:8" ht="13.15">
      <c r="A2200" s="10"/>
      <c r="B2200" s="20"/>
      <c r="C2200" s="5"/>
      <c r="D2200" s="5"/>
      <c r="E2200" s="5"/>
      <c r="F2200" s="5"/>
      <c r="G2200" s="5"/>
      <c r="H2200" s="5"/>
    </row>
    <row r="2201" spans="1:8" ht="13.15">
      <c r="A2201" s="10"/>
      <c r="B2201" s="20"/>
      <c r="C2201" s="5"/>
      <c r="D2201" s="5"/>
      <c r="E2201" s="5"/>
      <c r="F2201" s="5"/>
      <c r="G2201" s="5"/>
      <c r="H2201" s="5"/>
    </row>
    <row r="2202" spans="1:8" ht="13.15">
      <c r="A2202" s="10"/>
      <c r="B2202" s="20"/>
      <c r="C2202" s="5"/>
      <c r="D2202" s="5"/>
      <c r="E2202" s="5"/>
      <c r="F2202" s="5"/>
      <c r="G2202" s="5"/>
      <c r="H2202" s="5"/>
    </row>
    <row r="2203" spans="1:8" ht="13.15">
      <c r="A2203" s="10"/>
      <c r="B2203" s="20"/>
      <c r="C2203" s="5"/>
      <c r="D2203" s="5"/>
      <c r="E2203" s="5"/>
      <c r="F2203" s="5"/>
      <c r="G2203" s="5"/>
      <c r="H2203" s="5"/>
    </row>
    <row r="2204" spans="1:8" ht="13.15">
      <c r="A2204" s="10"/>
      <c r="B2204" s="20"/>
      <c r="C2204" s="5"/>
      <c r="D2204" s="5"/>
      <c r="E2204" s="5"/>
      <c r="F2204" s="5"/>
      <c r="G2204" s="5"/>
      <c r="H2204" s="5"/>
    </row>
    <row r="2205" spans="1:8" ht="13.15">
      <c r="A2205" s="10"/>
      <c r="B2205" s="20"/>
      <c r="C2205" s="5"/>
      <c r="D2205" s="5"/>
      <c r="E2205" s="5"/>
      <c r="F2205" s="5"/>
      <c r="G2205" s="5"/>
      <c r="H2205" s="5"/>
    </row>
    <row r="2206" spans="1:8" ht="13.15">
      <c r="A2206" s="10"/>
      <c r="B2206" s="20"/>
      <c r="C2206" s="5"/>
      <c r="D2206" s="5"/>
      <c r="E2206" s="5"/>
      <c r="F2206" s="5"/>
      <c r="G2206" s="5"/>
      <c r="H2206" s="5"/>
    </row>
    <row r="2207" spans="1:8" ht="13.15">
      <c r="A2207" s="10"/>
      <c r="B2207" s="20"/>
      <c r="C2207" s="5"/>
      <c r="D2207" s="5"/>
      <c r="E2207" s="5"/>
      <c r="F2207" s="5"/>
      <c r="G2207" s="5"/>
      <c r="H2207" s="5"/>
    </row>
    <row r="2208" spans="1:8" ht="13.15">
      <c r="A2208" s="10"/>
      <c r="B2208" s="20"/>
      <c r="C2208" s="5"/>
      <c r="D2208" s="5"/>
      <c r="E2208" s="5"/>
      <c r="F2208" s="5"/>
      <c r="G2208" s="5"/>
      <c r="H2208" s="5"/>
    </row>
    <row r="2209" spans="1:8" ht="13.15">
      <c r="A2209" s="10"/>
      <c r="B2209" s="20"/>
      <c r="C2209" s="5"/>
      <c r="D2209" s="5"/>
      <c r="E2209" s="5"/>
      <c r="F2209" s="5"/>
      <c r="G2209" s="5"/>
      <c r="H2209" s="5"/>
    </row>
    <row r="2210" spans="1:8" ht="13.15">
      <c r="A2210" s="10"/>
      <c r="B2210" s="20"/>
      <c r="C2210" s="5"/>
      <c r="D2210" s="5"/>
      <c r="E2210" s="5"/>
      <c r="F2210" s="5"/>
      <c r="G2210" s="5"/>
      <c r="H2210" s="5"/>
    </row>
    <row r="2211" spans="1:8" ht="13.15">
      <c r="A2211" s="10"/>
      <c r="B2211" s="20"/>
      <c r="C2211" s="5"/>
      <c r="D2211" s="5"/>
      <c r="E2211" s="5"/>
      <c r="F2211" s="5"/>
      <c r="G2211" s="5"/>
      <c r="H2211" s="5"/>
    </row>
    <row r="2212" spans="1:8" ht="13.15">
      <c r="A2212" s="10"/>
      <c r="B2212" s="20"/>
      <c r="C2212" s="5"/>
      <c r="D2212" s="5"/>
      <c r="E2212" s="5"/>
      <c r="F2212" s="5"/>
      <c r="G2212" s="5"/>
      <c r="H2212" s="5"/>
    </row>
    <row r="2213" spans="1:8" ht="13.15">
      <c r="A2213" s="10"/>
      <c r="B2213" s="20"/>
      <c r="C2213" s="5"/>
      <c r="D2213" s="5"/>
      <c r="E2213" s="5"/>
      <c r="F2213" s="5"/>
      <c r="G2213" s="5"/>
      <c r="H2213" s="5"/>
    </row>
    <row r="2214" spans="1:8" ht="13.15">
      <c r="A2214" s="10"/>
      <c r="B2214" s="20"/>
      <c r="C2214" s="5"/>
      <c r="D2214" s="5"/>
      <c r="E2214" s="5"/>
      <c r="F2214" s="5"/>
      <c r="G2214" s="5"/>
      <c r="H2214" s="5"/>
    </row>
    <row r="2215" spans="1:8" ht="13.15">
      <c r="A2215" s="10"/>
      <c r="B2215" s="20"/>
      <c r="C2215" s="5"/>
      <c r="D2215" s="5"/>
      <c r="E2215" s="5"/>
      <c r="F2215" s="5"/>
      <c r="G2215" s="5"/>
      <c r="H2215" s="5"/>
    </row>
    <row r="2216" spans="1:8" ht="13.15">
      <c r="A2216" s="10"/>
      <c r="B2216" s="20"/>
      <c r="C2216" s="5"/>
      <c r="D2216" s="5"/>
      <c r="E2216" s="5"/>
      <c r="F2216" s="5"/>
      <c r="G2216" s="5"/>
      <c r="H2216" s="5"/>
    </row>
    <row r="2217" spans="1:8" ht="13.15">
      <c r="A2217" s="10"/>
      <c r="B2217" s="20"/>
      <c r="C2217" s="5"/>
      <c r="D2217" s="5"/>
      <c r="E2217" s="5"/>
      <c r="F2217" s="5"/>
      <c r="G2217" s="5"/>
      <c r="H2217" s="5"/>
    </row>
    <row r="2218" spans="1:8" ht="13.15">
      <c r="A2218" s="10"/>
      <c r="B2218" s="20"/>
      <c r="C2218" s="5"/>
      <c r="D2218" s="5"/>
      <c r="E2218" s="5"/>
      <c r="F2218" s="5"/>
      <c r="G2218" s="5"/>
      <c r="H2218" s="5"/>
    </row>
    <row r="2219" spans="1:8" ht="13.15">
      <c r="A2219" s="10"/>
      <c r="B2219" s="20"/>
      <c r="C2219" s="5"/>
      <c r="D2219" s="5"/>
      <c r="E2219" s="5"/>
      <c r="F2219" s="5"/>
      <c r="G2219" s="5"/>
      <c r="H2219" s="5"/>
    </row>
    <row r="2220" spans="1:8" ht="13.15">
      <c r="A2220" s="10"/>
      <c r="B2220" s="20"/>
      <c r="C2220" s="5"/>
      <c r="D2220" s="5"/>
      <c r="E2220" s="5"/>
      <c r="F2220" s="5"/>
      <c r="G2220" s="5"/>
      <c r="H2220" s="5"/>
    </row>
    <row r="2221" spans="1:8" ht="13.15">
      <c r="A2221" s="10"/>
      <c r="B2221" s="20"/>
      <c r="C2221" s="5"/>
      <c r="D2221" s="5"/>
      <c r="E2221" s="5"/>
      <c r="F2221" s="5"/>
      <c r="G2221" s="5"/>
      <c r="H2221" s="5"/>
    </row>
    <row r="2222" spans="1:8" ht="13.15">
      <c r="A2222" s="10"/>
      <c r="B2222" s="20"/>
      <c r="C2222" s="5"/>
      <c r="D2222" s="5"/>
      <c r="E2222" s="5"/>
      <c r="F2222" s="5"/>
      <c r="G2222" s="5"/>
      <c r="H2222" s="5"/>
    </row>
    <row r="2223" spans="1:8" ht="13.15">
      <c r="A2223" s="10"/>
      <c r="B2223" s="20"/>
      <c r="C2223" s="5"/>
      <c r="D2223" s="5"/>
      <c r="E2223" s="5"/>
      <c r="F2223" s="5"/>
      <c r="G2223" s="5"/>
      <c r="H2223" s="5"/>
    </row>
    <row r="2224" spans="1:8" ht="13.15">
      <c r="A2224" s="10"/>
      <c r="B2224" s="20"/>
      <c r="C2224" s="5"/>
      <c r="D2224" s="5"/>
      <c r="E2224" s="5"/>
      <c r="F2224" s="5"/>
      <c r="G2224" s="5"/>
      <c r="H2224" s="5"/>
    </row>
    <row r="2225" spans="1:8" ht="13.15">
      <c r="A2225" s="10"/>
      <c r="B2225" s="20"/>
      <c r="C2225" s="5"/>
      <c r="D2225" s="5"/>
      <c r="E2225" s="5"/>
      <c r="F2225" s="5"/>
      <c r="G2225" s="5"/>
      <c r="H2225" s="5"/>
    </row>
    <row r="2226" spans="1:8" ht="13.15">
      <c r="A2226" s="10"/>
      <c r="B2226" s="20"/>
      <c r="C2226" s="5"/>
      <c r="D2226" s="5"/>
      <c r="E2226" s="5"/>
      <c r="F2226" s="5"/>
      <c r="G2226" s="5"/>
      <c r="H2226" s="5"/>
    </row>
    <row r="2227" spans="1:8" ht="13.15">
      <c r="A2227" s="10"/>
      <c r="B2227" s="20"/>
      <c r="C2227" s="5"/>
      <c r="D2227" s="5"/>
      <c r="E2227" s="5"/>
      <c r="F2227" s="5"/>
      <c r="G2227" s="5"/>
      <c r="H2227" s="5"/>
    </row>
    <row r="2228" spans="1:8" ht="13.15">
      <c r="A2228" s="10"/>
      <c r="B2228" s="20"/>
      <c r="C2228" s="5"/>
      <c r="D2228" s="5"/>
      <c r="E2228" s="5"/>
      <c r="F2228" s="5"/>
      <c r="G2228" s="5"/>
      <c r="H2228" s="5"/>
    </row>
    <row r="2229" spans="1:8" ht="13.15">
      <c r="A2229" s="10"/>
      <c r="B2229" s="20"/>
      <c r="C2229" s="5"/>
      <c r="D2229" s="5"/>
      <c r="E2229" s="5"/>
      <c r="F2229" s="5"/>
      <c r="G2229" s="5"/>
      <c r="H2229" s="5"/>
    </row>
    <row r="2230" spans="1:8" ht="13.15">
      <c r="A2230" s="10"/>
      <c r="B2230" s="20"/>
      <c r="C2230" s="5"/>
      <c r="D2230" s="5"/>
      <c r="E2230" s="5"/>
      <c r="F2230" s="5"/>
      <c r="G2230" s="5"/>
      <c r="H2230" s="5"/>
    </row>
    <row r="2231" spans="1:8" ht="13.15">
      <c r="A2231" s="10"/>
      <c r="B2231" s="20"/>
      <c r="C2231" s="5"/>
      <c r="D2231" s="5"/>
      <c r="E2231" s="5"/>
      <c r="F2231" s="5"/>
      <c r="G2231" s="5"/>
      <c r="H2231" s="5"/>
    </row>
    <row r="2232" spans="1:8" ht="13.15">
      <c r="A2232" s="10"/>
      <c r="B2232" s="20"/>
      <c r="C2232" s="5"/>
      <c r="D2232" s="5"/>
      <c r="E2232" s="5"/>
      <c r="F2232" s="5"/>
      <c r="G2232" s="5"/>
      <c r="H2232" s="5"/>
    </row>
    <row r="2233" spans="1:8" ht="13.15">
      <c r="A2233" s="10"/>
      <c r="B2233" s="20"/>
      <c r="C2233" s="5"/>
      <c r="D2233" s="5"/>
      <c r="E2233" s="5"/>
      <c r="F2233" s="5"/>
      <c r="G2233" s="5"/>
      <c r="H2233" s="5"/>
    </row>
    <row r="2234" spans="1:8" ht="13.15">
      <c r="A2234" s="10"/>
      <c r="B2234" s="20"/>
      <c r="C2234" s="5"/>
      <c r="D2234" s="5"/>
      <c r="E2234" s="5"/>
      <c r="F2234" s="5"/>
      <c r="G2234" s="5"/>
      <c r="H2234" s="5"/>
    </row>
    <row r="2235" spans="1:8" ht="13.15">
      <c r="A2235" s="10"/>
      <c r="B2235" s="20"/>
      <c r="C2235" s="5"/>
      <c r="D2235" s="5"/>
      <c r="E2235" s="5"/>
      <c r="F2235" s="5"/>
      <c r="G2235" s="5"/>
      <c r="H2235" s="5"/>
    </row>
    <row r="2236" spans="1:8" ht="13.15">
      <c r="A2236" s="10"/>
      <c r="B2236" s="20"/>
      <c r="C2236" s="5"/>
      <c r="D2236" s="5"/>
      <c r="E2236" s="5"/>
      <c r="F2236" s="5"/>
      <c r="G2236" s="5"/>
      <c r="H2236" s="5"/>
    </row>
    <row r="2237" spans="1:8" ht="13.15">
      <c r="A2237" s="10"/>
      <c r="B2237" s="20"/>
      <c r="C2237" s="5"/>
      <c r="D2237" s="5"/>
      <c r="E2237" s="5"/>
      <c r="F2237" s="5"/>
      <c r="G2237" s="5"/>
      <c r="H2237" s="5"/>
    </row>
    <row r="2238" spans="1:8" ht="13.15">
      <c r="A2238" s="10"/>
      <c r="B2238" s="20"/>
      <c r="C2238" s="5"/>
      <c r="D2238" s="5"/>
      <c r="E2238" s="5"/>
      <c r="F2238" s="5"/>
      <c r="G2238" s="5"/>
      <c r="H2238" s="5"/>
    </row>
    <row r="2239" spans="1:8" ht="13.15">
      <c r="A2239" s="10"/>
      <c r="B2239" s="20"/>
      <c r="C2239" s="5"/>
      <c r="D2239" s="5"/>
      <c r="E2239" s="5"/>
      <c r="F2239" s="5"/>
      <c r="G2239" s="5"/>
      <c r="H2239" s="5"/>
    </row>
    <row r="2240" spans="1:8" ht="13.15">
      <c r="A2240" s="10"/>
      <c r="B2240" s="20"/>
      <c r="C2240" s="5"/>
      <c r="D2240" s="5"/>
      <c r="E2240" s="5"/>
      <c r="F2240" s="5"/>
      <c r="G2240" s="5"/>
      <c r="H2240" s="5"/>
    </row>
    <row r="2241" spans="1:8" ht="13.15">
      <c r="A2241" s="10"/>
      <c r="B2241" s="20"/>
      <c r="C2241" s="5"/>
      <c r="D2241" s="5"/>
      <c r="E2241" s="5"/>
      <c r="F2241" s="5"/>
      <c r="G2241" s="5"/>
      <c r="H2241" s="5"/>
    </row>
    <row r="2242" spans="1:8" ht="13.15">
      <c r="A2242" s="10"/>
      <c r="B2242" s="20"/>
      <c r="C2242" s="5"/>
      <c r="D2242" s="5"/>
      <c r="E2242" s="5"/>
      <c r="F2242" s="5"/>
      <c r="G2242" s="5"/>
      <c r="H2242" s="5"/>
    </row>
    <row r="2243" spans="1:8" ht="13.15">
      <c r="A2243" s="10"/>
      <c r="B2243" s="20"/>
      <c r="C2243" s="5"/>
      <c r="D2243" s="5"/>
      <c r="E2243" s="5"/>
      <c r="F2243" s="5"/>
      <c r="G2243" s="5"/>
      <c r="H2243" s="5"/>
    </row>
    <row r="2244" spans="1:8" ht="13.15">
      <c r="A2244" s="10"/>
      <c r="B2244" s="20"/>
      <c r="C2244" s="5"/>
      <c r="D2244" s="5"/>
      <c r="E2244" s="5"/>
      <c r="F2244" s="5"/>
      <c r="G2244" s="5"/>
      <c r="H2244" s="5"/>
    </row>
    <row r="2245" spans="1:8" ht="13.15">
      <c r="A2245" s="10"/>
      <c r="B2245" s="20"/>
      <c r="C2245" s="5"/>
      <c r="D2245" s="5"/>
      <c r="E2245" s="5"/>
      <c r="F2245" s="5"/>
      <c r="G2245" s="5"/>
      <c r="H2245" s="5"/>
    </row>
    <row r="2246" spans="1:8" ht="13.15">
      <c r="A2246" s="10"/>
      <c r="B2246" s="20"/>
      <c r="C2246" s="5"/>
      <c r="D2246" s="5"/>
      <c r="E2246" s="5"/>
      <c r="F2246" s="5"/>
      <c r="G2246" s="5"/>
      <c r="H2246" s="5"/>
    </row>
    <row r="2247" spans="1:8" ht="13.15">
      <c r="A2247" s="10"/>
      <c r="B2247" s="20"/>
      <c r="C2247" s="5"/>
      <c r="D2247" s="5"/>
      <c r="E2247" s="5"/>
      <c r="F2247" s="5"/>
      <c r="G2247" s="5"/>
      <c r="H2247" s="5"/>
    </row>
    <row r="2248" spans="1:8" ht="13.15">
      <c r="A2248" s="10"/>
      <c r="B2248" s="20"/>
      <c r="C2248" s="5"/>
      <c r="D2248" s="5"/>
      <c r="E2248" s="5"/>
      <c r="F2248" s="5"/>
      <c r="G2248" s="5"/>
      <c r="H2248" s="5"/>
    </row>
    <row r="2249" spans="1:8" ht="13.15">
      <c r="A2249" s="10"/>
      <c r="B2249" s="20"/>
      <c r="C2249" s="5"/>
      <c r="D2249" s="5"/>
      <c r="E2249" s="5"/>
      <c r="F2249" s="5"/>
      <c r="G2249" s="5"/>
      <c r="H2249" s="5"/>
    </row>
    <row r="2250" spans="1:8" ht="13.15">
      <c r="A2250" s="10"/>
      <c r="B2250" s="20"/>
      <c r="C2250" s="5"/>
      <c r="D2250" s="5"/>
      <c r="E2250" s="5"/>
      <c r="F2250" s="5"/>
      <c r="G2250" s="5"/>
      <c r="H2250" s="5"/>
    </row>
    <row r="2251" spans="1:8" ht="13.15">
      <c r="A2251" s="10"/>
      <c r="B2251" s="20"/>
      <c r="C2251" s="5"/>
      <c r="D2251" s="5"/>
      <c r="E2251" s="5"/>
      <c r="F2251" s="5"/>
      <c r="G2251" s="5"/>
      <c r="H2251" s="5"/>
    </row>
    <row r="2252" spans="1:8" ht="13.15">
      <c r="A2252" s="10"/>
      <c r="B2252" s="20"/>
      <c r="C2252" s="5"/>
      <c r="D2252" s="5"/>
      <c r="E2252" s="5"/>
      <c r="F2252" s="5"/>
      <c r="G2252" s="5"/>
      <c r="H2252" s="5"/>
    </row>
    <row r="2253" spans="1:8" ht="13.15">
      <c r="A2253" s="10"/>
      <c r="B2253" s="20"/>
      <c r="C2253" s="5"/>
      <c r="D2253" s="5"/>
      <c r="E2253" s="5"/>
      <c r="F2253" s="5"/>
      <c r="G2253" s="5"/>
      <c r="H2253" s="5"/>
    </row>
    <row r="2254" spans="1:8" ht="13.15">
      <c r="A2254" s="10"/>
      <c r="B2254" s="20"/>
      <c r="C2254" s="5"/>
      <c r="D2254" s="5"/>
      <c r="E2254" s="5"/>
      <c r="F2254" s="5"/>
      <c r="G2254" s="5"/>
      <c r="H2254" s="5"/>
    </row>
    <row r="2255" spans="1:8" ht="13.15">
      <c r="A2255" s="10"/>
      <c r="B2255" s="20"/>
      <c r="C2255" s="5"/>
      <c r="D2255" s="5"/>
      <c r="E2255" s="5"/>
      <c r="F2255" s="5"/>
      <c r="G2255" s="5"/>
      <c r="H2255" s="5"/>
    </row>
    <row r="2256" spans="1:8" ht="13.15">
      <c r="A2256" s="10"/>
      <c r="B2256" s="20"/>
      <c r="C2256" s="5"/>
      <c r="D2256" s="5"/>
      <c r="E2256" s="5"/>
      <c r="F2256" s="5"/>
      <c r="G2256" s="5"/>
      <c r="H2256" s="5"/>
    </row>
    <row r="2257" spans="1:8" ht="13.15">
      <c r="A2257" s="10"/>
      <c r="B2257" s="20"/>
      <c r="C2257" s="5"/>
      <c r="D2257" s="5"/>
      <c r="E2257" s="5"/>
      <c r="F2257" s="5"/>
      <c r="G2257" s="5"/>
      <c r="H2257" s="5"/>
    </row>
    <row r="2258" spans="1:8" ht="13.15">
      <c r="A2258" s="10"/>
      <c r="B2258" s="20"/>
      <c r="C2258" s="5"/>
      <c r="D2258" s="5"/>
      <c r="E2258" s="5"/>
      <c r="F2258" s="5"/>
      <c r="G2258" s="5"/>
      <c r="H2258" s="5"/>
    </row>
    <row r="2259" spans="1:8" ht="13.15">
      <c r="A2259" s="10"/>
      <c r="B2259" s="20"/>
      <c r="C2259" s="5"/>
      <c r="D2259" s="5"/>
      <c r="E2259" s="5"/>
      <c r="F2259" s="5"/>
      <c r="G2259" s="5"/>
      <c r="H2259" s="5"/>
    </row>
    <row r="2260" spans="1:8" ht="13.15">
      <c r="A2260" s="10"/>
      <c r="B2260" s="20"/>
      <c r="C2260" s="5"/>
      <c r="D2260" s="5"/>
      <c r="E2260" s="5"/>
      <c r="F2260" s="5"/>
      <c r="G2260" s="5"/>
      <c r="H2260" s="5"/>
    </row>
    <row r="2261" spans="1:8" ht="13.15">
      <c r="A2261" s="10"/>
      <c r="B2261" s="20"/>
      <c r="C2261" s="5"/>
      <c r="D2261" s="5"/>
      <c r="E2261" s="5"/>
      <c r="F2261" s="5"/>
      <c r="G2261" s="5"/>
      <c r="H2261" s="5"/>
    </row>
    <row r="2262" spans="1:8" ht="13.15">
      <c r="A2262" s="10"/>
      <c r="B2262" s="20"/>
      <c r="C2262" s="5"/>
      <c r="D2262" s="5"/>
      <c r="E2262" s="5"/>
      <c r="F2262" s="5"/>
      <c r="G2262" s="5"/>
      <c r="H2262" s="5"/>
    </row>
    <row r="2263" spans="1:8" ht="13.15">
      <c r="A2263" s="10"/>
      <c r="B2263" s="20"/>
      <c r="C2263" s="5"/>
      <c r="D2263" s="5"/>
      <c r="E2263" s="5"/>
      <c r="F2263" s="5"/>
      <c r="G2263" s="5"/>
      <c r="H2263" s="5"/>
    </row>
    <row r="2264" spans="1:8" ht="13.15">
      <c r="A2264" s="10"/>
      <c r="B2264" s="20"/>
      <c r="C2264" s="5"/>
      <c r="D2264" s="5"/>
      <c r="E2264" s="5"/>
      <c r="F2264" s="5"/>
      <c r="G2264" s="5"/>
      <c r="H2264" s="5"/>
    </row>
    <row r="2265" spans="1:8" ht="13.15">
      <c r="A2265" s="10"/>
      <c r="B2265" s="20"/>
      <c r="C2265" s="5"/>
      <c r="D2265" s="5"/>
      <c r="E2265" s="5"/>
      <c r="F2265" s="5"/>
      <c r="G2265" s="5"/>
      <c r="H2265" s="5"/>
    </row>
    <row r="2266" spans="1:8" ht="13.15">
      <c r="A2266" s="10"/>
      <c r="B2266" s="20"/>
      <c r="C2266" s="5"/>
      <c r="D2266" s="5"/>
      <c r="E2266" s="5"/>
      <c r="F2266" s="5"/>
      <c r="G2266" s="5"/>
      <c r="H2266" s="5"/>
    </row>
    <row r="2267" spans="1:8" ht="13.15">
      <c r="A2267" s="10"/>
      <c r="B2267" s="20"/>
      <c r="C2267" s="5"/>
      <c r="D2267" s="5"/>
      <c r="E2267" s="5"/>
      <c r="F2267" s="5"/>
      <c r="G2267" s="5"/>
      <c r="H2267" s="5"/>
    </row>
    <row r="2268" spans="1:8" ht="13.15">
      <c r="A2268" s="10"/>
      <c r="B2268" s="20"/>
      <c r="C2268" s="5"/>
      <c r="D2268" s="5"/>
      <c r="E2268" s="5"/>
      <c r="F2268" s="5"/>
      <c r="G2268" s="5"/>
      <c r="H2268" s="5"/>
    </row>
    <row r="2269" spans="1:8" ht="13.15">
      <c r="A2269" s="10"/>
      <c r="B2269" s="20"/>
      <c r="C2269" s="5"/>
      <c r="D2269" s="5"/>
      <c r="E2269" s="5"/>
      <c r="F2269" s="5"/>
      <c r="G2269" s="5"/>
      <c r="H2269" s="5"/>
    </row>
    <row r="2270" spans="1:8" ht="13.15">
      <c r="A2270" s="10"/>
      <c r="B2270" s="20"/>
      <c r="C2270" s="5"/>
      <c r="D2270" s="5"/>
      <c r="E2270" s="5"/>
      <c r="F2270" s="5"/>
      <c r="G2270" s="5"/>
      <c r="H2270" s="5"/>
    </row>
    <row r="2271" spans="1:8" ht="13.15">
      <c r="A2271" s="10"/>
      <c r="B2271" s="20"/>
      <c r="C2271" s="5"/>
      <c r="D2271" s="5"/>
      <c r="E2271" s="5"/>
      <c r="F2271" s="5"/>
      <c r="G2271" s="5"/>
      <c r="H2271" s="5"/>
    </row>
    <row r="2272" spans="1:8" ht="13.15">
      <c r="A2272" s="10"/>
      <c r="B2272" s="20"/>
      <c r="C2272" s="5"/>
      <c r="D2272" s="5"/>
      <c r="E2272" s="5"/>
      <c r="F2272" s="5"/>
      <c r="G2272" s="5"/>
      <c r="H2272" s="5"/>
    </row>
    <row r="2273" spans="1:8" ht="13.15">
      <c r="A2273" s="10"/>
      <c r="B2273" s="20"/>
      <c r="C2273" s="5"/>
      <c r="D2273" s="5"/>
      <c r="E2273" s="5"/>
      <c r="F2273" s="5"/>
      <c r="G2273" s="5"/>
      <c r="H2273" s="5"/>
    </row>
    <row r="2274" spans="1:8" ht="13.15">
      <c r="A2274" s="10"/>
      <c r="B2274" s="20"/>
      <c r="C2274" s="5"/>
      <c r="D2274" s="5"/>
      <c r="E2274" s="5"/>
      <c r="F2274" s="5"/>
      <c r="G2274" s="5"/>
      <c r="H2274" s="5"/>
    </row>
    <row r="2275" spans="1:8" ht="13.15">
      <c r="A2275" s="10"/>
      <c r="B2275" s="20"/>
      <c r="C2275" s="5"/>
      <c r="D2275" s="5"/>
      <c r="E2275" s="5"/>
      <c r="F2275" s="5"/>
      <c r="G2275" s="5"/>
      <c r="H2275" s="5"/>
    </row>
    <row r="2276" spans="1:8" ht="13.15">
      <c r="A2276" s="10"/>
      <c r="B2276" s="20"/>
      <c r="C2276" s="5"/>
      <c r="D2276" s="5"/>
      <c r="E2276" s="5"/>
      <c r="F2276" s="5"/>
      <c r="G2276" s="5"/>
      <c r="H2276" s="5"/>
    </row>
    <row r="2277" spans="1:8" ht="13.15">
      <c r="A2277" s="10"/>
      <c r="B2277" s="20"/>
      <c r="C2277" s="5"/>
      <c r="D2277" s="5"/>
      <c r="E2277" s="5"/>
      <c r="F2277" s="5"/>
      <c r="G2277" s="5"/>
      <c r="H2277" s="5"/>
    </row>
    <row r="2278" spans="1:8" ht="13.15">
      <c r="A2278" s="10"/>
      <c r="B2278" s="20"/>
      <c r="C2278" s="5"/>
      <c r="D2278" s="5"/>
      <c r="E2278" s="5"/>
      <c r="F2278" s="5"/>
      <c r="G2278" s="5"/>
      <c r="H2278" s="5"/>
    </row>
    <row r="2279" spans="1:8" ht="13.15">
      <c r="A2279" s="10"/>
      <c r="B2279" s="20"/>
      <c r="C2279" s="5"/>
      <c r="D2279" s="5"/>
      <c r="E2279" s="5"/>
      <c r="F2279" s="5"/>
      <c r="G2279" s="5"/>
      <c r="H2279" s="5"/>
    </row>
    <row r="2280" spans="1:8" ht="13.15">
      <c r="A2280" s="10"/>
      <c r="B2280" s="20"/>
      <c r="C2280" s="5"/>
      <c r="D2280" s="5"/>
      <c r="E2280" s="5"/>
      <c r="F2280" s="5"/>
      <c r="G2280" s="5"/>
      <c r="H2280" s="5"/>
    </row>
    <row r="2281" spans="1:8" ht="13.15">
      <c r="A2281" s="10"/>
      <c r="B2281" s="20"/>
      <c r="C2281" s="5"/>
      <c r="D2281" s="5"/>
      <c r="E2281" s="5"/>
      <c r="F2281" s="5"/>
      <c r="G2281" s="5"/>
      <c r="H2281" s="5"/>
    </row>
    <row r="2282" spans="1:8" ht="13.15">
      <c r="A2282" s="10"/>
      <c r="B2282" s="20"/>
      <c r="C2282" s="5"/>
      <c r="D2282" s="5"/>
      <c r="E2282" s="5"/>
      <c r="F2282" s="5"/>
      <c r="G2282" s="5"/>
      <c r="H2282" s="5"/>
    </row>
    <row r="2283" spans="1:8" ht="13.15">
      <c r="A2283" s="10"/>
      <c r="B2283" s="20"/>
      <c r="C2283" s="5"/>
      <c r="D2283" s="5"/>
      <c r="E2283" s="5"/>
      <c r="F2283" s="5"/>
      <c r="G2283" s="5"/>
      <c r="H2283" s="5"/>
    </row>
    <row r="2284" spans="1:8" ht="13.15">
      <c r="A2284" s="10"/>
      <c r="B2284" s="20"/>
      <c r="C2284" s="5"/>
      <c r="D2284" s="5"/>
      <c r="E2284" s="5"/>
      <c r="F2284" s="5"/>
      <c r="G2284" s="5"/>
      <c r="H2284" s="5"/>
    </row>
    <row r="2285" spans="1:8" ht="13.15">
      <c r="A2285" s="10"/>
      <c r="B2285" s="20"/>
      <c r="C2285" s="5"/>
      <c r="D2285" s="5"/>
      <c r="E2285" s="5"/>
      <c r="F2285" s="5"/>
      <c r="G2285" s="5"/>
      <c r="H2285" s="5"/>
    </row>
    <row r="2286" spans="1:8" ht="13.15">
      <c r="A2286" s="10"/>
      <c r="B2286" s="20"/>
      <c r="C2286" s="5"/>
      <c r="D2286" s="5"/>
      <c r="E2286" s="5"/>
      <c r="F2286" s="5"/>
      <c r="G2286" s="5"/>
      <c r="H2286" s="5"/>
    </row>
    <row r="2287" spans="1:8" ht="13.15">
      <c r="A2287" s="10"/>
      <c r="B2287" s="20"/>
      <c r="C2287" s="5"/>
      <c r="D2287" s="5"/>
      <c r="E2287" s="5"/>
      <c r="F2287" s="5"/>
      <c r="G2287" s="5"/>
      <c r="H2287" s="5"/>
    </row>
    <row r="2288" spans="1:8" ht="13.15">
      <c r="A2288" s="10"/>
      <c r="B2288" s="20"/>
      <c r="C2288" s="5"/>
      <c r="D2288" s="5"/>
      <c r="E2288" s="5"/>
      <c r="F2288" s="5"/>
      <c r="G2288" s="5"/>
      <c r="H2288" s="5"/>
    </row>
    <row r="2289" spans="1:8" ht="13.15">
      <c r="A2289" s="10"/>
      <c r="B2289" s="20"/>
      <c r="C2289" s="5"/>
      <c r="D2289" s="5"/>
      <c r="E2289" s="5"/>
      <c r="F2289" s="5"/>
      <c r="G2289" s="5"/>
      <c r="H2289" s="5"/>
    </row>
    <row r="2290" spans="1:8" ht="13.15">
      <c r="A2290" s="10"/>
      <c r="B2290" s="20"/>
      <c r="C2290" s="5"/>
      <c r="D2290" s="5"/>
      <c r="E2290" s="5"/>
      <c r="F2290" s="5"/>
      <c r="G2290" s="5"/>
      <c r="H2290" s="5"/>
    </row>
    <row r="2291" spans="1:8" ht="13.15">
      <c r="A2291" s="10"/>
      <c r="B2291" s="20"/>
      <c r="C2291" s="5"/>
      <c r="D2291" s="5"/>
      <c r="E2291" s="5"/>
      <c r="F2291" s="5"/>
      <c r="G2291" s="5"/>
      <c r="H2291" s="5"/>
    </row>
    <row r="2292" spans="1:8" ht="13.15">
      <c r="A2292" s="10"/>
      <c r="B2292" s="20"/>
      <c r="C2292" s="5"/>
      <c r="D2292" s="5"/>
      <c r="E2292" s="5"/>
      <c r="F2292" s="5"/>
      <c r="G2292" s="5"/>
      <c r="H2292" s="5"/>
    </row>
    <row r="2293" spans="1:8" ht="13.15">
      <c r="A2293" s="10"/>
      <c r="B2293" s="20"/>
      <c r="C2293" s="5"/>
      <c r="D2293" s="5"/>
      <c r="E2293" s="5"/>
      <c r="F2293" s="5"/>
      <c r="G2293" s="5"/>
      <c r="H2293" s="5"/>
    </row>
    <row r="2294" spans="1:8" ht="13.15">
      <c r="A2294" s="10"/>
      <c r="B2294" s="20"/>
      <c r="C2294" s="5"/>
      <c r="D2294" s="5"/>
      <c r="E2294" s="5"/>
      <c r="F2294" s="5"/>
      <c r="G2294" s="5"/>
      <c r="H2294" s="5"/>
    </row>
    <row r="2295" spans="1:8" ht="13.15">
      <c r="A2295" s="10"/>
      <c r="B2295" s="20"/>
      <c r="C2295" s="5"/>
      <c r="D2295" s="5"/>
      <c r="E2295" s="5"/>
      <c r="F2295" s="5"/>
      <c r="G2295" s="5"/>
      <c r="H2295" s="5"/>
    </row>
    <row r="2296" spans="1:8" ht="13.15">
      <c r="A2296" s="10"/>
      <c r="B2296" s="20"/>
      <c r="C2296" s="5"/>
      <c r="D2296" s="5"/>
      <c r="E2296" s="5"/>
      <c r="F2296" s="5"/>
      <c r="G2296" s="5"/>
      <c r="H2296" s="5"/>
    </row>
    <row r="2297" spans="1:8" ht="13.15">
      <c r="A2297" s="10"/>
      <c r="B2297" s="20"/>
      <c r="C2297" s="5"/>
      <c r="D2297" s="5"/>
      <c r="E2297" s="5"/>
      <c r="F2297" s="5"/>
      <c r="G2297" s="5"/>
      <c r="H2297" s="5"/>
    </row>
    <row r="2298" spans="1:8" ht="13.15">
      <c r="A2298" s="10"/>
      <c r="B2298" s="20"/>
      <c r="C2298" s="5"/>
      <c r="D2298" s="5"/>
      <c r="E2298" s="5"/>
      <c r="F2298" s="5"/>
      <c r="G2298" s="5"/>
      <c r="H2298" s="5"/>
    </row>
    <row r="2299" spans="1:8" ht="13.15">
      <c r="A2299" s="10"/>
      <c r="B2299" s="20"/>
      <c r="C2299" s="5"/>
      <c r="D2299" s="5"/>
      <c r="E2299" s="5"/>
      <c r="F2299" s="5"/>
      <c r="G2299" s="5"/>
      <c r="H2299" s="5"/>
    </row>
    <row r="2300" spans="1:8" ht="13.15">
      <c r="A2300" s="10"/>
      <c r="B2300" s="20"/>
      <c r="C2300" s="5"/>
      <c r="D2300" s="5"/>
      <c r="E2300" s="5"/>
      <c r="F2300" s="5"/>
      <c r="G2300" s="5"/>
      <c r="H2300" s="5"/>
    </row>
    <row r="2301" spans="1:8" ht="13.15">
      <c r="A2301" s="10"/>
      <c r="B2301" s="20"/>
      <c r="C2301" s="5"/>
      <c r="D2301" s="5"/>
      <c r="E2301" s="5"/>
      <c r="F2301" s="5"/>
      <c r="G2301" s="5"/>
      <c r="H2301" s="5"/>
    </row>
    <row r="2302" spans="1:8" ht="13.15">
      <c r="A2302" s="10"/>
      <c r="B2302" s="20"/>
      <c r="C2302" s="5"/>
      <c r="D2302" s="5"/>
      <c r="E2302" s="5"/>
      <c r="F2302" s="5"/>
      <c r="G2302" s="5"/>
      <c r="H2302" s="5"/>
    </row>
    <row r="2303" spans="1:8" ht="13.15">
      <c r="A2303" s="10"/>
      <c r="B2303" s="20"/>
      <c r="C2303" s="5"/>
      <c r="D2303" s="5"/>
      <c r="E2303" s="5"/>
      <c r="F2303" s="5"/>
      <c r="G2303" s="5"/>
      <c r="H2303" s="5"/>
    </row>
    <row r="2304" spans="1:8" ht="13.15">
      <c r="A2304" s="10"/>
      <c r="B2304" s="20"/>
      <c r="C2304" s="5"/>
      <c r="D2304" s="5"/>
      <c r="E2304" s="5"/>
      <c r="F2304" s="5"/>
      <c r="G2304" s="5"/>
      <c r="H2304" s="5"/>
    </row>
    <row r="2305" spans="1:8" ht="13.15">
      <c r="A2305" s="10"/>
      <c r="B2305" s="20"/>
      <c r="C2305" s="5"/>
      <c r="D2305" s="5"/>
      <c r="E2305" s="5"/>
      <c r="F2305" s="5"/>
      <c r="G2305" s="5"/>
      <c r="H2305" s="5"/>
    </row>
    <row r="2306" spans="1:8" ht="13.15">
      <c r="A2306" s="10"/>
      <c r="B2306" s="20"/>
      <c r="C2306" s="5"/>
      <c r="D2306" s="5"/>
      <c r="E2306" s="5"/>
      <c r="F2306" s="5"/>
      <c r="G2306" s="5"/>
      <c r="H2306" s="5"/>
    </row>
    <row r="2307" spans="1:8" ht="13.15">
      <c r="A2307" s="10"/>
      <c r="B2307" s="20"/>
      <c r="C2307" s="5"/>
      <c r="D2307" s="5"/>
      <c r="E2307" s="5"/>
      <c r="F2307" s="5"/>
      <c r="G2307" s="5"/>
      <c r="H2307" s="5"/>
    </row>
    <row r="2308" spans="1:8" ht="13.15">
      <c r="A2308" s="10"/>
      <c r="B2308" s="20"/>
      <c r="C2308" s="5"/>
      <c r="D2308" s="5"/>
      <c r="E2308" s="5"/>
      <c r="F2308" s="5"/>
      <c r="G2308" s="5"/>
      <c r="H2308" s="5"/>
    </row>
    <row r="2309" spans="1:8" ht="13.15">
      <c r="A2309" s="10"/>
      <c r="B2309" s="20"/>
      <c r="C2309" s="5"/>
      <c r="D2309" s="5"/>
      <c r="E2309" s="5"/>
      <c r="F2309" s="5"/>
      <c r="G2309" s="5"/>
      <c r="H2309" s="5"/>
    </row>
    <row r="2310" spans="1:8" ht="13.15">
      <c r="A2310" s="10"/>
      <c r="B2310" s="20"/>
      <c r="C2310" s="5"/>
      <c r="D2310" s="5"/>
      <c r="E2310" s="5"/>
      <c r="F2310" s="5"/>
      <c r="G2310" s="5"/>
      <c r="H2310" s="5"/>
    </row>
    <row r="2311" spans="1:8" ht="13.15">
      <c r="A2311" s="10"/>
      <c r="B2311" s="20"/>
      <c r="C2311" s="5"/>
      <c r="D2311" s="5"/>
      <c r="E2311" s="5"/>
      <c r="F2311" s="5"/>
      <c r="G2311" s="5"/>
      <c r="H2311" s="5"/>
    </row>
    <row r="2312" spans="1:8" ht="13.15">
      <c r="A2312" s="10"/>
      <c r="B2312" s="20"/>
      <c r="C2312" s="5"/>
      <c r="D2312" s="5"/>
      <c r="E2312" s="5"/>
      <c r="F2312" s="5"/>
      <c r="G2312" s="5"/>
      <c r="H2312" s="5"/>
    </row>
    <row r="2313" spans="1:8" ht="13.15">
      <c r="A2313" s="10"/>
      <c r="B2313" s="20"/>
      <c r="C2313" s="5"/>
      <c r="D2313" s="5"/>
      <c r="E2313" s="5"/>
      <c r="F2313" s="5"/>
      <c r="G2313" s="5"/>
      <c r="H2313" s="5"/>
    </row>
    <row r="2314" spans="1:8" ht="13.15">
      <c r="A2314" s="10"/>
      <c r="B2314" s="20"/>
      <c r="C2314" s="5"/>
      <c r="D2314" s="5"/>
      <c r="E2314" s="5"/>
      <c r="F2314" s="5"/>
      <c r="G2314" s="5"/>
      <c r="H2314" s="5"/>
    </row>
    <row r="2315" spans="1:8" ht="13.15">
      <c r="A2315" s="10"/>
      <c r="B2315" s="20"/>
      <c r="C2315" s="5"/>
      <c r="D2315" s="5"/>
      <c r="E2315" s="5"/>
      <c r="F2315" s="5"/>
      <c r="G2315" s="5"/>
      <c r="H2315" s="5"/>
    </row>
    <row r="2316" spans="1:8" ht="13.15">
      <c r="A2316" s="10"/>
      <c r="B2316" s="20"/>
      <c r="C2316" s="5"/>
      <c r="D2316" s="5"/>
      <c r="E2316" s="5"/>
      <c r="F2316" s="5"/>
      <c r="G2316" s="5"/>
      <c r="H2316" s="5"/>
    </row>
    <row r="2317" spans="1:8" ht="13.15">
      <c r="A2317" s="10"/>
      <c r="B2317" s="20"/>
      <c r="C2317" s="5"/>
      <c r="D2317" s="5"/>
      <c r="E2317" s="5"/>
      <c r="F2317" s="5"/>
      <c r="G2317" s="5"/>
      <c r="H2317" s="5"/>
    </row>
    <row r="2318" spans="1:8" ht="13.15">
      <c r="A2318" s="10"/>
      <c r="B2318" s="20"/>
      <c r="C2318" s="5"/>
      <c r="D2318" s="5"/>
      <c r="E2318" s="5"/>
      <c r="F2318" s="5"/>
      <c r="G2318" s="5"/>
      <c r="H2318" s="5"/>
    </row>
    <row r="2319" spans="1:8" ht="13.15">
      <c r="A2319" s="10"/>
      <c r="B2319" s="20"/>
      <c r="C2319" s="5"/>
      <c r="D2319" s="5"/>
      <c r="E2319" s="5"/>
      <c r="F2319" s="5"/>
      <c r="G2319" s="5"/>
      <c r="H2319" s="5"/>
    </row>
    <row r="2320" spans="1:8" ht="13.15">
      <c r="A2320" s="10"/>
      <c r="B2320" s="20"/>
      <c r="C2320" s="5"/>
      <c r="D2320" s="5"/>
      <c r="E2320" s="5"/>
      <c r="F2320" s="5"/>
      <c r="G2320" s="5"/>
      <c r="H2320" s="5"/>
    </row>
    <row r="2321" spans="1:8" ht="13.15">
      <c r="A2321" s="10"/>
      <c r="B2321" s="20"/>
      <c r="C2321" s="5"/>
      <c r="D2321" s="5"/>
      <c r="E2321" s="5"/>
      <c r="F2321" s="5"/>
      <c r="G2321" s="5"/>
      <c r="H2321" s="5"/>
    </row>
    <row r="2322" spans="1:8" ht="13.15">
      <c r="A2322" s="10"/>
      <c r="B2322" s="20"/>
      <c r="C2322" s="5"/>
      <c r="D2322" s="5"/>
      <c r="E2322" s="5"/>
      <c r="F2322" s="5"/>
      <c r="G2322" s="5"/>
      <c r="H2322" s="5"/>
    </row>
    <row r="2323" spans="1:8" ht="13.15">
      <c r="A2323" s="10"/>
      <c r="B2323" s="20"/>
      <c r="C2323" s="5"/>
      <c r="D2323" s="5"/>
      <c r="E2323" s="5"/>
      <c r="F2323" s="5"/>
      <c r="G2323" s="5"/>
      <c r="H2323" s="5"/>
    </row>
    <row r="2324" spans="1:8" ht="13.15">
      <c r="A2324" s="10"/>
      <c r="B2324" s="20"/>
      <c r="C2324" s="5"/>
      <c r="D2324" s="5"/>
      <c r="E2324" s="5"/>
      <c r="F2324" s="5"/>
      <c r="G2324" s="5"/>
      <c r="H2324" s="5"/>
    </row>
    <row r="2325" spans="1:8" ht="13.15">
      <c r="A2325" s="10"/>
      <c r="B2325" s="20"/>
      <c r="C2325" s="5"/>
      <c r="D2325" s="5"/>
      <c r="E2325" s="5"/>
      <c r="F2325" s="5"/>
      <c r="G2325" s="5"/>
      <c r="H2325" s="5"/>
    </row>
    <row r="2326" spans="1:8" ht="13.15">
      <c r="A2326" s="10"/>
      <c r="B2326" s="20"/>
      <c r="C2326" s="5"/>
      <c r="D2326" s="5"/>
      <c r="E2326" s="5"/>
      <c r="F2326" s="5"/>
      <c r="G2326" s="5"/>
      <c r="H2326" s="5"/>
    </row>
    <row r="2327" spans="1:8" ht="13.15">
      <c r="A2327" s="10"/>
      <c r="B2327" s="20"/>
      <c r="C2327" s="5"/>
      <c r="D2327" s="5"/>
      <c r="E2327" s="5"/>
      <c r="F2327" s="5"/>
      <c r="G2327" s="5"/>
      <c r="H2327" s="5"/>
    </row>
    <row r="2328" spans="1:8" ht="13.15">
      <c r="A2328" s="10"/>
      <c r="B2328" s="20"/>
      <c r="C2328" s="5"/>
      <c r="D2328" s="5"/>
      <c r="E2328" s="5"/>
      <c r="F2328" s="5"/>
      <c r="G2328" s="5"/>
      <c r="H2328" s="5"/>
    </row>
    <row r="2329" spans="1:8" ht="13.15">
      <c r="A2329" s="10"/>
      <c r="B2329" s="20"/>
      <c r="C2329" s="5"/>
      <c r="D2329" s="5"/>
      <c r="E2329" s="5"/>
      <c r="F2329" s="5"/>
      <c r="G2329" s="5"/>
      <c r="H2329" s="5"/>
    </row>
    <row r="2330" spans="1:8" ht="13.15">
      <c r="A2330" s="10"/>
      <c r="B2330" s="20"/>
      <c r="C2330" s="5"/>
      <c r="D2330" s="5"/>
      <c r="E2330" s="5"/>
      <c r="F2330" s="5"/>
      <c r="G2330" s="5"/>
      <c r="H2330" s="5"/>
    </row>
    <row r="2331" spans="1:8" ht="13.15">
      <c r="A2331" s="10"/>
      <c r="B2331" s="20"/>
      <c r="C2331" s="5"/>
      <c r="D2331" s="5"/>
      <c r="E2331" s="5"/>
      <c r="F2331" s="5"/>
      <c r="G2331" s="5"/>
      <c r="H2331" s="5"/>
    </row>
    <row r="2332" spans="1:8" ht="13.15">
      <c r="A2332" s="10"/>
      <c r="B2332" s="20"/>
      <c r="C2332" s="5"/>
      <c r="D2332" s="5"/>
      <c r="E2332" s="5"/>
      <c r="F2332" s="5"/>
      <c r="G2332" s="5"/>
      <c r="H2332" s="5"/>
    </row>
    <row r="2333" spans="1:8" ht="13.15">
      <c r="A2333" s="10"/>
      <c r="B2333" s="20"/>
      <c r="C2333" s="5"/>
      <c r="D2333" s="5"/>
      <c r="E2333" s="5"/>
      <c r="F2333" s="5"/>
      <c r="G2333" s="5"/>
      <c r="H2333" s="5"/>
    </row>
    <row r="2334" spans="1:8" ht="13.15">
      <c r="A2334" s="10"/>
      <c r="B2334" s="20"/>
      <c r="C2334" s="5"/>
      <c r="D2334" s="5"/>
      <c r="E2334" s="5"/>
      <c r="F2334" s="5"/>
      <c r="G2334" s="5"/>
      <c r="H2334" s="5"/>
    </row>
    <row r="2335" spans="1:8" ht="13.15">
      <c r="A2335" s="10"/>
      <c r="B2335" s="20"/>
      <c r="C2335" s="5"/>
      <c r="D2335" s="5"/>
      <c r="E2335" s="5"/>
      <c r="F2335" s="5"/>
      <c r="G2335" s="5"/>
      <c r="H2335" s="5"/>
    </row>
    <row r="2336" spans="1:8" ht="13.15">
      <c r="A2336" s="10"/>
      <c r="B2336" s="20"/>
      <c r="C2336" s="5"/>
      <c r="D2336" s="5"/>
      <c r="E2336" s="5"/>
      <c r="F2336" s="5"/>
      <c r="G2336" s="5"/>
      <c r="H2336" s="5"/>
    </row>
    <row r="2337" spans="1:8" ht="13.15">
      <c r="A2337" s="10"/>
      <c r="B2337" s="20"/>
      <c r="C2337" s="5"/>
      <c r="D2337" s="5"/>
      <c r="E2337" s="5"/>
      <c r="F2337" s="5"/>
      <c r="G2337" s="5"/>
      <c r="H2337" s="5"/>
    </row>
    <row r="2338" spans="1:8" ht="13.15">
      <c r="A2338" s="10"/>
      <c r="B2338" s="20"/>
      <c r="C2338" s="5"/>
      <c r="D2338" s="5"/>
      <c r="E2338" s="5"/>
      <c r="F2338" s="5"/>
      <c r="G2338" s="5"/>
      <c r="H2338" s="5"/>
    </row>
    <row r="2339" spans="1:8" ht="13.15">
      <c r="A2339" s="10"/>
      <c r="B2339" s="20"/>
      <c r="C2339" s="5"/>
      <c r="D2339" s="5"/>
      <c r="E2339" s="5"/>
      <c r="F2339" s="5"/>
      <c r="G2339" s="5"/>
      <c r="H2339" s="5"/>
    </row>
    <row r="2340" spans="1:8" ht="13.15">
      <c r="A2340" s="10"/>
      <c r="B2340" s="20"/>
      <c r="C2340" s="5"/>
      <c r="D2340" s="5"/>
      <c r="E2340" s="5"/>
      <c r="F2340" s="5"/>
      <c r="G2340" s="5"/>
      <c r="H2340" s="5"/>
    </row>
    <row r="2341" spans="1:8" ht="13.15">
      <c r="A2341" s="10"/>
      <c r="B2341" s="20"/>
      <c r="C2341" s="5"/>
      <c r="D2341" s="5"/>
      <c r="E2341" s="5"/>
      <c r="F2341" s="5"/>
      <c r="G2341" s="5"/>
      <c r="H2341" s="5"/>
    </row>
    <row r="2342" spans="1:8" ht="13.15">
      <c r="A2342" s="10"/>
      <c r="B2342" s="20"/>
      <c r="C2342" s="5"/>
      <c r="D2342" s="5"/>
      <c r="E2342" s="5"/>
      <c r="F2342" s="5"/>
      <c r="G2342" s="5"/>
      <c r="H2342" s="5"/>
    </row>
    <row r="2343" spans="1:8" ht="13.15">
      <c r="A2343" s="10"/>
      <c r="B2343" s="20"/>
      <c r="C2343" s="5"/>
      <c r="D2343" s="5"/>
      <c r="E2343" s="5"/>
      <c r="F2343" s="5"/>
      <c r="G2343" s="5"/>
      <c r="H2343" s="5"/>
    </row>
    <row r="2344" spans="1:8" ht="13.15">
      <c r="A2344" s="10"/>
      <c r="B2344" s="20"/>
      <c r="C2344" s="5"/>
      <c r="D2344" s="5"/>
      <c r="E2344" s="5"/>
      <c r="F2344" s="5"/>
      <c r="G2344" s="5"/>
      <c r="H2344" s="5"/>
    </row>
    <row r="2345" spans="1:8" ht="13.15">
      <c r="A2345" s="10"/>
      <c r="B2345" s="20"/>
      <c r="C2345" s="5"/>
      <c r="D2345" s="5"/>
      <c r="E2345" s="5"/>
      <c r="F2345" s="5"/>
      <c r="G2345" s="5"/>
      <c r="H2345" s="5"/>
    </row>
    <row r="2346" spans="1:8" ht="13.15">
      <c r="A2346" s="10"/>
      <c r="B2346" s="20"/>
      <c r="C2346" s="5"/>
      <c r="D2346" s="5"/>
      <c r="E2346" s="5"/>
      <c r="F2346" s="5"/>
      <c r="G2346" s="5"/>
      <c r="H2346" s="5"/>
    </row>
    <row r="2347" spans="1:8" ht="13.15">
      <c r="A2347" s="10"/>
      <c r="B2347" s="20"/>
      <c r="C2347" s="5"/>
      <c r="D2347" s="5"/>
      <c r="E2347" s="5"/>
      <c r="F2347" s="5"/>
      <c r="G2347" s="5"/>
      <c r="H2347" s="5"/>
    </row>
    <row r="2348" spans="1:8" ht="13.15">
      <c r="A2348" s="10"/>
      <c r="B2348" s="20"/>
      <c r="C2348" s="5"/>
      <c r="D2348" s="5"/>
      <c r="E2348" s="5"/>
      <c r="F2348" s="5"/>
      <c r="G2348" s="5"/>
      <c r="H2348" s="5"/>
    </row>
    <row r="2349" spans="1:8" ht="13.15">
      <c r="A2349" s="10"/>
      <c r="B2349" s="20"/>
      <c r="C2349" s="5"/>
      <c r="D2349" s="5"/>
      <c r="E2349" s="5"/>
      <c r="F2349" s="5"/>
      <c r="G2349" s="5"/>
      <c r="H2349" s="5"/>
    </row>
    <row r="2350" spans="1:8" ht="13.15">
      <c r="A2350" s="10"/>
      <c r="B2350" s="20"/>
      <c r="C2350" s="5"/>
      <c r="D2350" s="5"/>
      <c r="E2350" s="5"/>
      <c r="F2350" s="5"/>
      <c r="G2350" s="5"/>
      <c r="H2350" s="5"/>
    </row>
    <row r="2351" spans="1:8" ht="13.15">
      <c r="A2351" s="10"/>
      <c r="B2351" s="20"/>
      <c r="C2351" s="5"/>
      <c r="D2351" s="5"/>
      <c r="E2351" s="5"/>
      <c r="F2351" s="5"/>
      <c r="G2351" s="5"/>
      <c r="H2351" s="5"/>
    </row>
    <row r="2352" spans="1:8" ht="13.15">
      <c r="A2352" s="10"/>
      <c r="B2352" s="20"/>
      <c r="C2352" s="5"/>
      <c r="D2352" s="5"/>
      <c r="E2352" s="5"/>
      <c r="F2352" s="5"/>
      <c r="G2352" s="5"/>
      <c r="H2352" s="5"/>
    </row>
    <row r="2353" spans="1:8" ht="13.15">
      <c r="A2353" s="10"/>
      <c r="B2353" s="20"/>
      <c r="C2353" s="5"/>
      <c r="D2353" s="5"/>
      <c r="E2353" s="5"/>
      <c r="F2353" s="5"/>
      <c r="G2353" s="5"/>
      <c r="H2353" s="5"/>
    </row>
    <row r="2354" spans="1:8" ht="13.15">
      <c r="A2354" s="10"/>
      <c r="B2354" s="20"/>
      <c r="C2354" s="5"/>
      <c r="D2354" s="5"/>
      <c r="E2354" s="5"/>
      <c r="F2354" s="5"/>
      <c r="G2354" s="5"/>
      <c r="H2354" s="5"/>
    </row>
    <row r="2355" spans="1:8" ht="13.15">
      <c r="A2355" s="10"/>
      <c r="B2355" s="20"/>
      <c r="C2355" s="5"/>
      <c r="D2355" s="5"/>
      <c r="E2355" s="5"/>
      <c r="F2355" s="5"/>
      <c r="G2355" s="5"/>
      <c r="H2355" s="5"/>
    </row>
    <row r="2356" spans="1:8" ht="13.15">
      <c r="A2356" s="10"/>
      <c r="B2356" s="20"/>
      <c r="C2356" s="5"/>
      <c r="D2356" s="5"/>
      <c r="E2356" s="5"/>
      <c r="F2356" s="5"/>
      <c r="G2356" s="5"/>
      <c r="H2356" s="5"/>
    </row>
    <row r="2357" spans="1:8" ht="13.15">
      <c r="A2357" s="10"/>
      <c r="B2357" s="20"/>
      <c r="C2357" s="5"/>
      <c r="D2357" s="5"/>
      <c r="E2357" s="5"/>
      <c r="F2357" s="5"/>
      <c r="G2357" s="5"/>
      <c r="H2357" s="5"/>
    </row>
    <row r="2358" spans="1:8" ht="13.15">
      <c r="A2358" s="10"/>
      <c r="B2358" s="20"/>
      <c r="C2358" s="5"/>
      <c r="D2358" s="5"/>
      <c r="E2358" s="5"/>
      <c r="F2358" s="5"/>
      <c r="G2358" s="5"/>
      <c r="H2358" s="5"/>
    </row>
    <row r="2359" spans="1:8" ht="13.15">
      <c r="A2359" s="10"/>
      <c r="B2359" s="20"/>
      <c r="C2359" s="5"/>
      <c r="D2359" s="5"/>
      <c r="E2359" s="5"/>
      <c r="F2359" s="5"/>
      <c r="G2359" s="5"/>
      <c r="H2359" s="5"/>
    </row>
    <row r="2360" spans="1:8" ht="13.15">
      <c r="A2360" s="10"/>
      <c r="B2360" s="20"/>
      <c r="C2360" s="5"/>
      <c r="D2360" s="5"/>
      <c r="E2360" s="5"/>
      <c r="F2360" s="5"/>
      <c r="G2360" s="5"/>
      <c r="H2360" s="5"/>
    </row>
    <row r="2361" spans="1:8" ht="13.15">
      <c r="A2361" s="10"/>
      <c r="B2361" s="20"/>
      <c r="C2361" s="5"/>
      <c r="D2361" s="5"/>
      <c r="E2361" s="5"/>
      <c r="F2361" s="5"/>
      <c r="G2361" s="5"/>
      <c r="H2361" s="5"/>
    </row>
    <row r="2362" spans="1:8" ht="13.15">
      <c r="A2362" s="10"/>
      <c r="B2362" s="20"/>
      <c r="C2362" s="5"/>
      <c r="D2362" s="5"/>
      <c r="E2362" s="5"/>
      <c r="F2362" s="5"/>
      <c r="G2362" s="5"/>
      <c r="H2362" s="5"/>
    </row>
    <row r="2363" spans="1:8" ht="13.15">
      <c r="A2363" s="10"/>
      <c r="B2363" s="20"/>
      <c r="C2363" s="5"/>
      <c r="D2363" s="5"/>
      <c r="E2363" s="5"/>
      <c r="F2363" s="5"/>
      <c r="G2363" s="5"/>
      <c r="H2363" s="5"/>
    </row>
    <row r="2364" spans="1:8" ht="13.15">
      <c r="A2364" s="10"/>
      <c r="B2364" s="20"/>
      <c r="C2364" s="5"/>
      <c r="D2364" s="5"/>
      <c r="E2364" s="5"/>
      <c r="F2364" s="5"/>
      <c r="G2364" s="5"/>
      <c r="H2364" s="5"/>
    </row>
    <row r="2365" spans="1:8" ht="13.15">
      <c r="A2365" s="10"/>
      <c r="B2365" s="20"/>
      <c r="C2365" s="5"/>
      <c r="D2365" s="5"/>
      <c r="E2365" s="5"/>
      <c r="F2365" s="5"/>
      <c r="G2365" s="5"/>
      <c r="H2365" s="5"/>
    </row>
    <row r="2366" spans="1:8" ht="13.15">
      <c r="A2366" s="10"/>
      <c r="B2366" s="20"/>
      <c r="C2366" s="5"/>
      <c r="D2366" s="5"/>
      <c r="E2366" s="5"/>
      <c r="F2366" s="5"/>
      <c r="G2366" s="5"/>
      <c r="H2366" s="5"/>
    </row>
    <row r="2367" spans="1:8" ht="13.15">
      <c r="A2367" s="10"/>
      <c r="B2367" s="20"/>
      <c r="C2367" s="5"/>
      <c r="D2367" s="5"/>
      <c r="E2367" s="5"/>
      <c r="F2367" s="5"/>
      <c r="G2367" s="5"/>
      <c r="H2367" s="5"/>
    </row>
    <row r="2368" spans="1:8" ht="13.15">
      <c r="A2368" s="10"/>
      <c r="B2368" s="20"/>
      <c r="C2368" s="5"/>
      <c r="D2368" s="5"/>
      <c r="E2368" s="5"/>
      <c r="F2368" s="5"/>
      <c r="G2368" s="5"/>
      <c r="H2368" s="5"/>
    </row>
    <row r="2369" spans="1:8" ht="13.15">
      <c r="A2369" s="10"/>
      <c r="B2369" s="20"/>
      <c r="C2369" s="5"/>
      <c r="D2369" s="5"/>
      <c r="E2369" s="5"/>
      <c r="F2369" s="5"/>
      <c r="G2369" s="5"/>
      <c r="H2369" s="5"/>
    </row>
    <row r="2370" spans="1:8" ht="13.15">
      <c r="A2370" s="10"/>
      <c r="B2370" s="20"/>
      <c r="C2370" s="5"/>
      <c r="D2370" s="5"/>
      <c r="E2370" s="5"/>
      <c r="F2370" s="5"/>
      <c r="G2370" s="5"/>
      <c r="H2370" s="5"/>
    </row>
    <row r="2371" spans="1:8" ht="13.15">
      <c r="A2371" s="10"/>
      <c r="B2371" s="20"/>
      <c r="C2371" s="5"/>
      <c r="D2371" s="5"/>
      <c r="E2371" s="5"/>
      <c r="F2371" s="5"/>
      <c r="G2371" s="5"/>
      <c r="H2371" s="5"/>
    </row>
    <row r="2372" spans="1:8" ht="13.15">
      <c r="A2372" s="10"/>
      <c r="B2372" s="20"/>
      <c r="C2372" s="5"/>
      <c r="D2372" s="5"/>
      <c r="E2372" s="5"/>
      <c r="F2372" s="5"/>
      <c r="G2372" s="5"/>
      <c r="H2372" s="5"/>
    </row>
    <row r="2373" spans="1:8" ht="13.15">
      <c r="A2373" s="10"/>
      <c r="B2373" s="20"/>
      <c r="C2373" s="5"/>
      <c r="D2373" s="5"/>
      <c r="E2373" s="5"/>
      <c r="F2373" s="5"/>
      <c r="G2373" s="5"/>
      <c r="H2373" s="5"/>
    </row>
    <row r="2374" spans="1:8" ht="13.15">
      <c r="A2374" s="10"/>
      <c r="B2374" s="20"/>
      <c r="C2374" s="5"/>
      <c r="D2374" s="5"/>
      <c r="E2374" s="5"/>
      <c r="F2374" s="5"/>
      <c r="G2374" s="5"/>
      <c r="H2374" s="5"/>
    </row>
    <row r="2375" spans="1:8" ht="13.15">
      <c r="A2375" s="10"/>
      <c r="B2375" s="20"/>
      <c r="C2375" s="5"/>
      <c r="D2375" s="5"/>
      <c r="E2375" s="5"/>
      <c r="F2375" s="5"/>
      <c r="G2375" s="5"/>
      <c r="H2375" s="5"/>
    </row>
    <row r="2376" spans="1:8" ht="13.15">
      <c r="A2376" s="10"/>
      <c r="B2376" s="20"/>
      <c r="C2376" s="5"/>
      <c r="D2376" s="5"/>
      <c r="E2376" s="5"/>
      <c r="F2376" s="5"/>
      <c r="G2376" s="5"/>
      <c r="H2376" s="5"/>
    </row>
    <row r="2377" spans="1:8" ht="13.15">
      <c r="A2377" s="10"/>
      <c r="B2377" s="20"/>
      <c r="C2377" s="5"/>
      <c r="D2377" s="5"/>
      <c r="E2377" s="5"/>
      <c r="F2377" s="5"/>
      <c r="G2377" s="5"/>
      <c r="H2377" s="5"/>
    </row>
    <row r="2378" spans="1:8" ht="13.15">
      <c r="A2378" s="10"/>
      <c r="B2378" s="20"/>
      <c r="C2378" s="5"/>
      <c r="D2378" s="5"/>
      <c r="E2378" s="5"/>
      <c r="F2378" s="5"/>
      <c r="G2378" s="5"/>
      <c r="H2378" s="5"/>
    </row>
    <row r="2379" spans="1:8" ht="13.15">
      <c r="A2379" s="10"/>
      <c r="B2379" s="20"/>
      <c r="C2379" s="5"/>
      <c r="D2379" s="5"/>
      <c r="E2379" s="5"/>
      <c r="F2379" s="5"/>
      <c r="G2379" s="5"/>
      <c r="H2379" s="5"/>
    </row>
    <row r="2380" spans="1:8" ht="13.15">
      <c r="A2380" s="10"/>
      <c r="B2380" s="20"/>
      <c r="C2380" s="5"/>
      <c r="D2380" s="5"/>
      <c r="E2380" s="5"/>
      <c r="F2380" s="5"/>
      <c r="G2380" s="5"/>
      <c r="H2380" s="5"/>
    </row>
    <row r="2381" spans="1:8" ht="13.15">
      <c r="A2381" s="10"/>
      <c r="B2381" s="20"/>
      <c r="C2381" s="5"/>
      <c r="D2381" s="5"/>
      <c r="E2381" s="5"/>
      <c r="F2381" s="5"/>
      <c r="G2381" s="5"/>
      <c r="H2381" s="5"/>
    </row>
    <row r="2382" spans="1:8" ht="13.15">
      <c r="A2382" s="10"/>
      <c r="B2382" s="20"/>
      <c r="C2382" s="5"/>
      <c r="D2382" s="5"/>
      <c r="E2382" s="5"/>
      <c r="F2382" s="5"/>
      <c r="G2382" s="5"/>
      <c r="H2382" s="5"/>
    </row>
    <row r="2383" spans="1:8" ht="13.15">
      <c r="A2383" s="10"/>
      <c r="B2383" s="20"/>
      <c r="C2383" s="5"/>
      <c r="D2383" s="5"/>
      <c r="E2383" s="5"/>
      <c r="F2383" s="5"/>
      <c r="G2383" s="5"/>
      <c r="H2383" s="5"/>
    </row>
    <row r="2384" spans="1:8" ht="13.15">
      <c r="A2384" s="10"/>
      <c r="B2384" s="20"/>
      <c r="C2384" s="5"/>
      <c r="D2384" s="5"/>
      <c r="E2384" s="5"/>
      <c r="F2384" s="5"/>
      <c r="G2384" s="5"/>
      <c r="H2384" s="5"/>
    </row>
    <row r="2385" spans="1:8" ht="13.15">
      <c r="A2385" s="10"/>
      <c r="B2385" s="20"/>
      <c r="C2385" s="5"/>
      <c r="D2385" s="5"/>
      <c r="E2385" s="5"/>
      <c r="F2385" s="5"/>
      <c r="G2385" s="5"/>
      <c r="H2385" s="5"/>
    </row>
    <row r="2386" spans="1:8" ht="13.15">
      <c r="A2386" s="10"/>
      <c r="B2386" s="20"/>
      <c r="C2386" s="5"/>
      <c r="D2386" s="5"/>
      <c r="E2386" s="5"/>
      <c r="F2386" s="5"/>
      <c r="G2386" s="5"/>
      <c r="H2386" s="5"/>
    </row>
    <row r="2387" spans="1:8" ht="13.15">
      <c r="A2387" s="10"/>
      <c r="B2387" s="20"/>
      <c r="C2387" s="5"/>
      <c r="D2387" s="5"/>
      <c r="E2387" s="5"/>
      <c r="F2387" s="5"/>
      <c r="G2387" s="5"/>
      <c r="H2387" s="5"/>
    </row>
    <row r="2388" spans="1:8" ht="13.15">
      <c r="A2388" s="10"/>
      <c r="B2388" s="20"/>
      <c r="C2388" s="5"/>
      <c r="D2388" s="5"/>
      <c r="E2388" s="5"/>
      <c r="F2388" s="5"/>
      <c r="G2388" s="5"/>
      <c r="H2388" s="5"/>
    </row>
    <row r="2389" spans="1:8" ht="13.15">
      <c r="A2389" s="10"/>
      <c r="B2389" s="20"/>
      <c r="C2389" s="5"/>
      <c r="D2389" s="5"/>
      <c r="E2389" s="5"/>
      <c r="F2389" s="5"/>
      <c r="G2389" s="5"/>
      <c r="H2389" s="5"/>
    </row>
    <row r="2390" spans="1:8" ht="13.15">
      <c r="A2390" s="10"/>
      <c r="B2390" s="20"/>
      <c r="C2390" s="5"/>
      <c r="D2390" s="5"/>
      <c r="E2390" s="5"/>
      <c r="F2390" s="5"/>
      <c r="G2390" s="5"/>
      <c r="H2390" s="5"/>
    </row>
    <row r="2391" spans="1:8" ht="13.15">
      <c r="A2391" s="10"/>
      <c r="B2391" s="20"/>
      <c r="C2391" s="5"/>
      <c r="D2391" s="5"/>
      <c r="E2391" s="5"/>
      <c r="F2391" s="5"/>
      <c r="G2391" s="5"/>
      <c r="H2391" s="5"/>
    </row>
    <row r="2392" spans="1:8" ht="13.15">
      <c r="A2392" s="10"/>
      <c r="B2392" s="20"/>
      <c r="C2392" s="5"/>
      <c r="D2392" s="5"/>
      <c r="E2392" s="5"/>
      <c r="F2392" s="5"/>
      <c r="G2392" s="5"/>
      <c r="H2392" s="5"/>
    </row>
    <row r="2393" spans="1:8" ht="13.15">
      <c r="A2393" s="10"/>
      <c r="B2393" s="20"/>
      <c r="C2393" s="5"/>
      <c r="D2393" s="5"/>
      <c r="E2393" s="5"/>
      <c r="F2393" s="5"/>
      <c r="G2393" s="5"/>
      <c r="H2393" s="5"/>
    </row>
    <row r="2394" spans="1:8" ht="13.15">
      <c r="A2394" s="10"/>
      <c r="B2394" s="20"/>
      <c r="C2394" s="5"/>
      <c r="D2394" s="5"/>
      <c r="E2394" s="5"/>
      <c r="F2394" s="5"/>
      <c r="G2394" s="5"/>
      <c r="H2394" s="5"/>
    </row>
    <row r="2395" spans="1:8" ht="13.15">
      <c r="A2395" s="10"/>
      <c r="B2395" s="20"/>
      <c r="C2395" s="5"/>
      <c r="D2395" s="5"/>
      <c r="E2395" s="5"/>
      <c r="F2395" s="5"/>
      <c r="G2395" s="5"/>
      <c r="H2395" s="5"/>
    </row>
    <row r="2396" spans="1:8" ht="13.15">
      <c r="A2396" s="10"/>
      <c r="B2396" s="20"/>
      <c r="C2396" s="5"/>
      <c r="D2396" s="5"/>
      <c r="E2396" s="5"/>
      <c r="F2396" s="5"/>
      <c r="G2396" s="5"/>
      <c r="H2396" s="5"/>
    </row>
    <row r="2397" spans="1:8" ht="13.15">
      <c r="A2397" s="10"/>
      <c r="B2397" s="20"/>
      <c r="C2397" s="5"/>
      <c r="D2397" s="5"/>
      <c r="E2397" s="5"/>
      <c r="F2397" s="5"/>
      <c r="G2397" s="5"/>
      <c r="H2397" s="5"/>
    </row>
    <row r="2398" spans="1:8" ht="13.15">
      <c r="A2398" s="10"/>
      <c r="B2398" s="20"/>
      <c r="C2398" s="5"/>
      <c r="D2398" s="5"/>
      <c r="E2398" s="5"/>
      <c r="F2398" s="5"/>
      <c r="G2398" s="5"/>
      <c r="H2398" s="5"/>
    </row>
    <row r="2399" spans="1:8" ht="13.15">
      <c r="A2399" s="10"/>
      <c r="B2399" s="20"/>
      <c r="C2399" s="5"/>
      <c r="D2399" s="5"/>
      <c r="E2399" s="5"/>
      <c r="F2399" s="5"/>
      <c r="G2399" s="5"/>
      <c r="H2399" s="5"/>
    </row>
    <row r="2400" spans="1:8" ht="13.15">
      <c r="A2400" s="10"/>
      <c r="B2400" s="20"/>
      <c r="C2400" s="5"/>
      <c r="D2400" s="5"/>
      <c r="E2400" s="5"/>
      <c r="F2400" s="5"/>
      <c r="G2400" s="5"/>
      <c r="H2400" s="5"/>
    </row>
    <row r="2401" spans="1:8" ht="13.15">
      <c r="A2401" s="10"/>
      <c r="B2401" s="20"/>
      <c r="C2401" s="5"/>
      <c r="D2401" s="5"/>
      <c r="E2401" s="5"/>
      <c r="F2401" s="5"/>
      <c r="G2401" s="5"/>
      <c r="H2401" s="5"/>
    </row>
    <row r="2402" spans="1:8" ht="13.15">
      <c r="A2402" s="10"/>
      <c r="B2402" s="20"/>
      <c r="C2402" s="5"/>
      <c r="D2402" s="5"/>
      <c r="E2402" s="5"/>
      <c r="F2402" s="5"/>
      <c r="G2402" s="5"/>
      <c r="H2402" s="5"/>
    </row>
    <row r="2403" spans="1:8" ht="13.15">
      <c r="A2403" s="10"/>
      <c r="B2403" s="20"/>
      <c r="C2403" s="5"/>
      <c r="D2403" s="5"/>
      <c r="E2403" s="5"/>
      <c r="F2403" s="5"/>
      <c r="G2403" s="5"/>
      <c r="H2403" s="5"/>
    </row>
    <row r="2404" spans="1:8" ht="13.15">
      <c r="A2404" s="10"/>
      <c r="B2404" s="20"/>
      <c r="C2404" s="5"/>
      <c r="D2404" s="5"/>
      <c r="E2404" s="5"/>
      <c r="F2404" s="5"/>
      <c r="G2404" s="5"/>
      <c r="H2404" s="5"/>
    </row>
    <row r="2405" spans="1:8" ht="13.15">
      <c r="A2405" s="10"/>
      <c r="B2405" s="20"/>
      <c r="C2405" s="5"/>
      <c r="D2405" s="5"/>
      <c r="E2405" s="5"/>
      <c r="F2405" s="5"/>
      <c r="G2405" s="5"/>
      <c r="H2405" s="5"/>
    </row>
    <row r="2406" spans="1:8" ht="13.15">
      <c r="A2406" s="10"/>
      <c r="B2406" s="20"/>
      <c r="C2406" s="5"/>
      <c r="D2406" s="5"/>
      <c r="E2406" s="5"/>
      <c r="F2406" s="5"/>
      <c r="G2406" s="5"/>
      <c r="H2406" s="5"/>
    </row>
    <row r="2407" spans="1:8" ht="13.15">
      <c r="A2407" s="10"/>
      <c r="B2407" s="20"/>
      <c r="C2407" s="5"/>
      <c r="D2407" s="5"/>
      <c r="E2407" s="5"/>
      <c r="F2407" s="5"/>
      <c r="G2407" s="5"/>
      <c r="H2407" s="5"/>
    </row>
    <row r="2408" spans="1:8" ht="13.15">
      <c r="A2408" s="10"/>
      <c r="B2408" s="20"/>
      <c r="C2408" s="5"/>
      <c r="D2408" s="5"/>
      <c r="E2408" s="5"/>
      <c r="F2408" s="5"/>
      <c r="G2408" s="5"/>
      <c r="H2408" s="5"/>
    </row>
    <row r="2409" spans="1:8" ht="13.15">
      <c r="A2409" s="10"/>
      <c r="B2409" s="20"/>
      <c r="C2409" s="5"/>
      <c r="D2409" s="5"/>
      <c r="E2409" s="5"/>
      <c r="F2409" s="5"/>
      <c r="G2409" s="5"/>
      <c r="H2409" s="5"/>
    </row>
    <row r="2410" spans="1:8" ht="13.15">
      <c r="A2410" s="10"/>
      <c r="B2410" s="20"/>
      <c r="C2410" s="5"/>
      <c r="D2410" s="5"/>
      <c r="E2410" s="5"/>
      <c r="F2410" s="5"/>
      <c r="G2410" s="5"/>
      <c r="H2410" s="5"/>
    </row>
    <row r="2411" spans="1:8" ht="13.15">
      <c r="A2411" s="10"/>
      <c r="B2411" s="20"/>
      <c r="C2411" s="5"/>
      <c r="D2411" s="5"/>
      <c r="E2411" s="5"/>
      <c r="F2411" s="5"/>
      <c r="G2411" s="5"/>
      <c r="H2411" s="5"/>
    </row>
    <row r="2412" spans="1:8" ht="13.15">
      <c r="A2412" s="10"/>
      <c r="B2412" s="20"/>
      <c r="C2412" s="5"/>
      <c r="D2412" s="5"/>
      <c r="E2412" s="5"/>
      <c r="F2412" s="5"/>
      <c r="G2412" s="5"/>
      <c r="H2412" s="5"/>
    </row>
    <row r="2413" spans="1:8" ht="13.15">
      <c r="A2413" s="10"/>
      <c r="B2413" s="20"/>
      <c r="C2413" s="5"/>
      <c r="D2413" s="5"/>
      <c r="E2413" s="5"/>
      <c r="F2413" s="5"/>
      <c r="G2413" s="5"/>
      <c r="H2413" s="5"/>
    </row>
    <row r="2414" spans="1:8" ht="13.15">
      <c r="A2414" s="10"/>
      <c r="B2414" s="20"/>
      <c r="C2414" s="5"/>
      <c r="D2414" s="5"/>
      <c r="E2414" s="5"/>
      <c r="F2414" s="5"/>
      <c r="G2414" s="5"/>
      <c r="H2414" s="5"/>
    </row>
    <row r="2415" spans="1:8" ht="13.15">
      <c r="A2415" s="10"/>
      <c r="B2415" s="20"/>
      <c r="C2415" s="5"/>
      <c r="D2415" s="5"/>
      <c r="E2415" s="5"/>
      <c r="F2415" s="5"/>
      <c r="G2415" s="5"/>
      <c r="H2415" s="5"/>
    </row>
    <row r="2416" spans="1:8" ht="13.15">
      <c r="A2416" s="10"/>
      <c r="B2416" s="20"/>
      <c r="C2416" s="5"/>
      <c r="D2416" s="5"/>
      <c r="E2416" s="5"/>
      <c r="F2416" s="5"/>
      <c r="G2416" s="5"/>
      <c r="H2416" s="5"/>
    </row>
    <row r="2417" spans="1:8" ht="13.15">
      <c r="A2417" s="10"/>
      <c r="B2417" s="20"/>
      <c r="C2417" s="5"/>
      <c r="D2417" s="5"/>
      <c r="E2417" s="5"/>
      <c r="F2417" s="5"/>
      <c r="G2417" s="5"/>
      <c r="H2417" s="5"/>
    </row>
    <row r="2418" spans="1:8" ht="13.15">
      <c r="A2418" s="10"/>
      <c r="B2418" s="20"/>
      <c r="C2418" s="5"/>
      <c r="D2418" s="5"/>
      <c r="E2418" s="5"/>
      <c r="F2418" s="5"/>
      <c r="G2418" s="5"/>
      <c r="H2418" s="5"/>
    </row>
    <row r="2419" spans="1:8" ht="13.15">
      <c r="A2419" s="10"/>
      <c r="B2419" s="20"/>
      <c r="C2419" s="5"/>
      <c r="D2419" s="5"/>
      <c r="E2419" s="5"/>
      <c r="F2419" s="5"/>
      <c r="G2419" s="5"/>
      <c r="H2419" s="5"/>
    </row>
    <row r="2420" spans="1:8" ht="13.15">
      <c r="A2420" s="10"/>
      <c r="B2420" s="20"/>
      <c r="C2420" s="5"/>
      <c r="D2420" s="5"/>
      <c r="E2420" s="5"/>
      <c r="F2420" s="5"/>
      <c r="G2420" s="5"/>
      <c r="H2420" s="5"/>
    </row>
    <row r="2421" spans="1:8" ht="13.15">
      <c r="A2421" s="10"/>
      <c r="B2421" s="20"/>
      <c r="C2421" s="5"/>
      <c r="D2421" s="5"/>
      <c r="E2421" s="5"/>
      <c r="F2421" s="5"/>
      <c r="G2421" s="5"/>
      <c r="H2421" s="5"/>
    </row>
    <row r="2422" spans="1:8" ht="13.15">
      <c r="A2422" s="10"/>
      <c r="B2422" s="20"/>
      <c r="C2422" s="5"/>
      <c r="D2422" s="5"/>
      <c r="E2422" s="5"/>
      <c r="F2422" s="5"/>
      <c r="G2422" s="5"/>
      <c r="H2422" s="5"/>
    </row>
    <row r="2423" spans="1:8" ht="13.15">
      <c r="A2423" s="10"/>
      <c r="B2423" s="20"/>
      <c r="C2423" s="5"/>
      <c r="D2423" s="5"/>
      <c r="E2423" s="5"/>
      <c r="F2423" s="5"/>
      <c r="G2423" s="5"/>
      <c r="H2423" s="5"/>
    </row>
    <row r="2424" spans="1:8" ht="13.15">
      <c r="A2424" s="10"/>
      <c r="B2424" s="20"/>
      <c r="C2424" s="5"/>
      <c r="D2424" s="5"/>
      <c r="E2424" s="5"/>
      <c r="F2424" s="5"/>
      <c r="G2424" s="5"/>
      <c r="H2424" s="5"/>
    </row>
    <row r="2425" spans="1:8" ht="13.15">
      <c r="A2425" s="10"/>
      <c r="B2425" s="20"/>
      <c r="C2425" s="5"/>
      <c r="D2425" s="5"/>
      <c r="E2425" s="5"/>
      <c r="F2425" s="5"/>
      <c r="G2425" s="5"/>
      <c r="H2425" s="5"/>
    </row>
    <row r="2426" spans="1:8" ht="13.15">
      <c r="A2426" s="10"/>
      <c r="B2426" s="20"/>
      <c r="C2426" s="5"/>
      <c r="D2426" s="5"/>
      <c r="E2426" s="5"/>
      <c r="F2426" s="5"/>
      <c r="G2426" s="5"/>
      <c r="H2426" s="5"/>
    </row>
    <row r="2427" spans="1:8" ht="13.15">
      <c r="A2427" s="10"/>
      <c r="B2427" s="20"/>
      <c r="C2427" s="5"/>
      <c r="D2427" s="5"/>
      <c r="E2427" s="5"/>
      <c r="F2427" s="5"/>
      <c r="G2427" s="5"/>
      <c r="H2427" s="5"/>
    </row>
    <row r="2428" spans="1:8" ht="13.15">
      <c r="A2428" s="10"/>
      <c r="B2428" s="20"/>
      <c r="C2428" s="5"/>
      <c r="D2428" s="5"/>
      <c r="E2428" s="5"/>
      <c r="F2428" s="5"/>
      <c r="G2428" s="5"/>
      <c r="H2428" s="5"/>
    </row>
    <row r="2429" spans="1:8" ht="13.15">
      <c r="A2429" s="10"/>
      <c r="B2429" s="20"/>
      <c r="C2429" s="5"/>
      <c r="D2429" s="5"/>
      <c r="E2429" s="5"/>
      <c r="F2429" s="5"/>
      <c r="G2429" s="5"/>
      <c r="H2429" s="5"/>
    </row>
    <row r="2430" spans="1:8" ht="13.15">
      <c r="A2430" s="10"/>
      <c r="B2430" s="20"/>
      <c r="C2430" s="5"/>
      <c r="D2430" s="5"/>
      <c r="E2430" s="5"/>
      <c r="F2430" s="5"/>
      <c r="G2430" s="5"/>
      <c r="H2430" s="5"/>
    </row>
    <row r="2431" spans="1:8" ht="13.15">
      <c r="A2431" s="10"/>
      <c r="B2431" s="20"/>
      <c r="C2431" s="5"/>
      <c r="D2431" s="5"/>
      <c r="E2431" s="5"/>
      <c r="F2431" s="5"/>
      <c r="G2431" s="5"/>
      <c r="H2431" s="5"/>
    </row>
    <row r="2432" spans="1:8" ht="13.15">
      <c r="A2432" s="10"/>
      <c r="B2432" s="20"/>
      <c r="C2432" s="5"/>
      <c r="D2432" s="5"/>
      <c r="E2432" s="5"/>
      <c r="F2432" s="5"/>
      <c r="G2432" s="5"/>
      <c r="H2432" s="5"/>
    </row>
    <row r="2433" spans="1:8" ht="13.15">
      <c r="A2433" s="10"/>
      <c r="B2433" s="20"/>
      <c r="C2433" s="5"/>
      <c r="D2433" s="5"/>
      <c r="E2433" s="5"/>
      <c r="F2433" s="5"/>
      <c r="G2433" s="5"/>
      <c r="H2433" s="5"/>
    </row>
    <row r="2434" spans="1:8" ht="13.15">
      <c r="A2434" s="10"/>
      <c r="B2434" s="20"/>
      <c r="C2434" s="5"/>
      <c r="D2434" s="5"/>
      <c r="E2434" s="5"/>
      <c r="F2434" s="5"/>
      <c r="G2434" s="5"/>
      <c r="H2434" s="5"/>
    </row>
    <row r="2435" spans="1:8" ht="13.15">
      <c r="A2435" s="10"/>
      <c r="B2435" s="20"/>
      <c r="C2435" s="5"/>
      <c r="D2435" s="5"/>
      <c r="E2435" s="5"/>
      <c r="F2435" s="5"/>
      <c r="G2435" s="5"/>
      <c r="H2435" s="5"/>
    </row>
    <row r="2436" spans="1:8" ht="13.15">
      <c r="A2436" s="10"/>
      <c r="B2436" s="20"/>
      <c r="C2436" s="5"/>
      <c r="D2436" s="5"/>
      <c r="E2436" s="5"/>
      <c r="F2436" s="5"/>
      <c r="G2436" s="5"/>
      <c r="H2436" s="5"/>
    </row>
    <row r="2437" spans="1:8" ht="13.15">
      <c r="A2437" s="10"/>
      <c r="B2437" s="20"/>
      <c r="C2437" s="5"/>
      <c r="D2437" s="5"/>
      <c r="E2437" s="5"/>
      <c r="F2437" s="5"/>
      <c r="G2437" s="5"/>
      <c r="H2437" s="5"/>
    </row>
    <row r="2438" spans="1:8" ht="13.15">
      <c r="A2438" s="10"/>
      <c r="B2438" s="20"/>
      <c r="C2438" s="5"/>
      <c r="D2438" s="5"/>
      <c r="E2438" s="5"/>
      <c r="F2438" s="5"/>
      <c r="G2438" s="5"/>
      <c r="H2438" s="5"/>
    </row>
    <row r="2439" spans="1:8" ht="13.15">
      <c r="A2439" s="10"/>
      <c r="B2439" s="20"/>
      <c r="C2439" s="5"/>
      <c r="D2439" s="5"/>
      <c r="E2439" s="5"/>
      <c r="F2439" s="5"/>
      <c r="G2439" s="5"/>
      <c r="H2439" s="5"/>
    </row>
    <row r="2440" spans="1:8" ht="13.15">
      <c r="A2440" s="10"/>
      <c r="B2440" s="20"/>
      <c r="C2440" s="5"/>
      <c r="D2440" s="5"/>
      <c r="E2440" s="5"/>
      <c r="F2440" s="5"/>
      <c r="G2440" s="5"/>
      <c r="H2440" s="5"/>
    </row>
    <row r="2441" spans="1:8" ht="13.15">
      <c r="A2441" s="10"/>
      <c r="B2441" s="20"/>
      <c r="C2441" s="5"/>
      <c r="D2441" s="5"/>
      <c r="E2441" s="5"/>
      <c r="F2441" s="5"/>
      <c r="G2441" s="5"/>
      <c r="H2441" s="5"/>
    </row>
    <row r="2442" spans="1:8" ht="13.15">
      <c r="A2442" s="10"/>
      <c r="B2442" s="20"/>
      <c r="C2442" s="5"/>
      <c r="D2442" s="5"/>
      <c r="E2442" s="5"/>
      <c r="F2442" s="5"/>
      <c r="G2442" s="5"/>
      <c r="H2442" s="5"/>
    </row>
    <row r="2443" spans="1:8" ht="13.15">
      <c r="A2443" s="10"/>
      <c r="B2443" s="20"/>
      <c r="C2443" s="5"/>
      <c r="D2443" s="5"/>
      <c r="E2443" s="5"/>
      <c r="F2443" s="5"/>
      <c r="G2443" s="5"/>
      <c r="H2443" s="5"/>
    </row>
    <row r="2444" spans="1:8" ht="13.15">
      <c r="A2444" s="10"/>
      <c r="B2444" s="20"/>
      <c r="C2444" s="5"/>
      <c r="D2444" s="5"/>
      <c r="E2444" s="5"/>
      <c r="F2444" s="5"/>
      <c r="G2444" s="5"/>
      <c r="H2444" s="5"/>
    </row>
    <row r="2445" spans="1:8" ht="13.15">
      <c r="A2445" s="10"/>
      <c r="B2445" s="20"/>
      <c r="C2445" s="5"/>
      <c r="D2445" s="5"/>
      <c r="E2445" s="5"/>
      <c r="F2445" s="5"/>
      <c r="G2445" s="5"/>
      <c r="H2445" s="5"/>
    </row>
    <row r="2446" spans="1:8" ht="13.15">
      <c r="A2446" s="10"/>
      <c r="B2446" s="20"/>
      <c r="C2446" s="5"/>
      <c r="D2446" s="5"/>
      <c r="E2446" s="5"/>
      <c r="F2446" s="5"/>
      <c r="G2446" s="5"/>
      <c r="H2446" s="5"/>
    </row>
    <row r="2447" spans="1:8" ht="13.15">
      <c r="A2447" s="10"/>
      <c r="B2447" s="20"/>
      <c r="C2447" s="5"/>
      <c r="D2447" s="5"/>
      <c r="E2447" s="5"/>
      <c r="F2447" s="5"/>
      <c r="G2447" s="5"/>
      <c r="H2447" s="5"/>
    </row>
    <row r="2448" spans="1:8" ht="13.15">
      <c r="A2448" s="10"/>
      <c r="B2448" s="20"/>
      <c r="C2448" s="5"/>
      <c r="D2448" s="5"/>
      <c r="E2448" s="5"/>
      <c r="F2448" s="5"/>
      <c r="G2448" s="5"/>
      <c r="H2448" s="5"/>
    </row>
    <row r="2449" spans="1:8" ht="13.15">
      <c r="A2449" s="10"/>
      <c r="B2449" s="20"/>
      <c r="C2449" s="5"/>
      <c r="D2449" s="5"/>
      <c r="E2449" s="5"/>
      <c r="F2449" s="5"/>
      <c r="G2449" s="5"/>
      <c r="H2449" s="5"/>
    </row>
    <row r="2450" spans="1:8" ht="13.15">
      <c r="A2450" s="10"/>
      <c r="B2450" s="20"/>
      <c r="C2450" s="5"/>
      <c r="D2450" s="5"/>
      <c r="E2450" s="5"/>
      <c r="F2450" s="5"/>
      <c r="G2450" s="5"/>
      <c r="H2450" s="5"/>
    </row>
    <row r="2451" spans="1:8" ht="13.15">
      <c r="A2451" s="10"/>
      <c r="B2451" s="20"/>
      <c r="C2451" s="5"/>
      <c r="D2451" s="5"/>
      <c r="E2451" s="5"/>
      <c r="F2451" s="5"/>
      <c r="G2451" s="5"/>
      <c r="H2451" s="5"/>
    </row>
    <row r="2452" spans="1:8" ht="13.15">
      <c r="A2452" s="10"/>
      <c r="B2452" s="20"/>
      <c r="C2452" s="5"/>
      <c r="D2452" s="5"/>
      <c r="E2452" s="5"/>
      <c r="F2452" s="5"/>
      <c r="G2452" s="5"/>
      <c r="H2452" s="5"/>
    </row>
    <row r="2453" spans="1:8" ht="13.15">
      <c r="A2453" s="10"/>
      <c r="B2453" s="20"/>
      <c r="C2453" s="5"/>
      <c r="D2453" s="5"/>
      <c r="E2453" s="5"/>
      <c r="F2453" s="5"/>
      <c r="G2453" s="5"/>
      <c r="H2453" s="5"/>
    </row>
    <row r="2454" spans="1:8" ht="13.15">
      <c r="A2454" s="10"/>
      <c r="B2454" s="20"/>
      <c r="C2454" s="5"/>
      <c r="D2454" s="5"/>
      <c r="E2454" s="5"/>
      <c r="F2454" s="5"/>
      <c r="G2454" s="5"/>
      <c r="H2454" s="5"/>
    </row>
    <row r="2455" spans="1:8" ht="13.15">
      <c r="A2455" s="10"/>
      <c r="B2455" s="20"/>
      <c r="C2455" s="5"/>
      <c r="D2455" s="5"/>
      <c r="E2455" s="5"/>
      <c r="F2455" s="5"/>
      <c r="G2455" s="5"/>
      <c r="H2455" s="5"/>
    </row>
    <row r="2456" spans="1:8" ht="13.15">
      <c r="A2456" s="10"/>
      <c r="B2456" s="20"/>
      <c r="C2456" s="5"/>
      <c r="D2456" s="5"/>
      <c r="E2456" s="5"/>
      <c r="F2456" s="5"/>
      <c r="G2456" s="5"/>
      <c r="H2456" s="5"/>
    </row>
    <row r="2457" spans="1:8" ht="13.15">
      <c r="A2457" s="10"/>
      <c r="B2457" s="20"/>
      <c r="C2457" s="5"/>
      <c r="D2457" s="5"/>
      <c r="E2457" s="5"/>
      <c r="F2457" s="5"/>
      <c r="G2457" s="5"/>
      <c r="H2457" s="5"/>
    </row>
    <row r="2458" spans="1:8" ht="13.15">
      <c r="A2458" s="10"/>
      <c r="B2458" s="20"/>
      <c r="C2458" s="5"/>
      <c r="D2458" s="5"/>
      <c r="E2458" s="5"/>
      <c r="F2458" s="5"/>
      <c r="G2458" s="5"/>
      <c r="H2458" s="5"/>
    </row>
    <row r="2459" spans="1:8" ht="13.15">
      <c r="A2459" s="10"/>
      <c r="B2459" s="20"/>
      <c r="C2459" s="5"/>
      <c r="D2459" s="5"/>
      <c r="E2459" s="5"/>
      <c r="F2459" s="5"/>
      <c r="G2459" s="5"/>
      <c r="H2459" s="5"/>
    </row>
    <row r="2460" spans="1:8" ht="13.15">
      <c r="A2460" s="10"/>
      <c r="B2460" s="20"/>
      <c r="C2460" s="5"/>
      <c r="D2460" s="5"/>
      <c r="E2460" s="5"/>
      <c r="F2460" s="5"/>
      <c r="G2460" s="5"/>
      <c r="H2460" s="5"/>
    </row>
    <row r="2461" spans="1:8" ht="13.15">
      <c r="A2461" s="10"/>
      <c r="B2461" s="20"/>
      <c r="C2461" s="5"/>
      <c r="D2461" s="5"/>
      <c r="E2461" s="5"/>
      <c r="F2461" s="5"/>
      <c r="G2461" s="5"/>
      <c r="H2461" s="5"/>
    </row>
    <row r="2462" spans="1:8" ht="13.15">
      <c r="A2462" s="10"/>
      <c r="B2462" s="20"/>
      <c r="C2462" s="5"/>
      <c r="D2462" s="5"/>
      <c r="E2462" s="5"/>
      <c r="F2462" s="5"/>
      <c r="G2462" s="5"/>
      <c r="H2462" s="5"/>
    </row>
    <row r="2463" spans="1:8" ht="13.15">
      <c r="A2463" s="10"/>
      <c r="B2463" s="20"/>
      <c r="C2463" s="5"/>
      <c r="D2463" s="5"/>
      <c r="E2463" s="5"/>
      <c r="F2463" s="5"/>
      <c r="G2463" s="5"/>
      <c r="H2463" s="5"/>
    </row>
    <row r="2464" spans="1:8" ht="13.15">
      <c r="A2464" s="10"/>
      <c r="B2464" s="20"/>
      <c r="C2464" s="5"/>
      <c r="D2464" s="5"/>
      <c r="E2464" s="5"/>
      <c r="F2464" s="5"/>
      <c r="G2464" s="5"/>
      <c r="H2464" s="5"/>
    </row>
    <row r="2465" spans="1:8" ht="13.15">
      <c r="A2465" s="10"/>
      <c r="B2465" s="20"/>
      <c r="C2465" s="5"/>
      <c r="D2465" s="5"/>
      <c r="E2465" s="5"/>
      <c r="F2465" s="5"/>
      <c r="G2465" s="5"/>
      <c r="H2465" s="5"/>
    </row>
    <row r="2466" spans="1:8" ht="13.15">
      <c r="A2466" s="10"/>
      <c r="B2466" s="20"/>
      <c r="C2466" s="5"/>
      <c r="D2466" s="5"/>
      <c r="E2466" s="5"/>
      <c r="F2466" s="5"/>
      <c r="G2466" s="5"/>
      <c r="H2466" s="5"/>
    </row>
    <row r="2467" spans="1:8" ht="13.15">
      <c r="A2467" s="10"/>
      <c r="B2467" s="20"/>
      <c r="C2467" s="5"/>
      <c r="D2467" s="5"/>
      <c r="E2467" s="5"/>
      <c r="F2467" s="5"/>
      <c r="G2467" s="5"/>
      <c r="H2467" s="5"/>
    </row>
    <row r="2468" spans="1:8" ht="13.15">
      <c r="A2468" s="10"/>
      <c r="B2468" s="20"/>
      <c r="C2468" s="5"/>
      <c r="D2468" s="5"/>
      <c r="E2468" s="5"/>
      <c r="F2468" s="5"/>
      <c r="G2468" s="5"/>
      <c r="H2468" s="5"/>
    </row>
    <row r="2469" spans="1:8" ht="13.15">
      <c r="A2469" s="10"/>
      <c r="B2469" s="20"/>
      <c r="C2469" s="5"/>
      <c r="D2469" s="5"/>
      <c r="E2469" s="5"/>
      <c r="F2469" s="5"/>
      <c r="G2469" s="5"/>
      <c r="H2469" s="5"/>
    </row>
    <row r="2470" spans="1:8" ht="13.15">
      <c r="A2470" s="10"/>
      <c r="B2470" s="20"/>
      <c r="C2470" s="5"/>
      <c r="D2470" s="5"/>
      <c r="E2470" s="5"/>
      <c r="F2470" s="5"/>
      <c r="G2470" s="5"/>
      <c r="H2470" s="5"/>
    </row>
    <row r="2471" spans="1:8" ht="13.15">
      <c r="A2471" s="10"/>
      <c r="B2471" s="20"/>
      <c r="C2471" s="5"/>
      <c r="D2471" s="5"/>
      <c r="E2471" s="5"/>
      <c r="F2471" s="5"/>
      <c r="G2471" s="5"/>
      <c r="H2471" s="5"/>
    </row>
    <row r="2472" spans="1:8" ht="13.15">
      <c r="A2472" s="10"/>
      <c r="B2472" s="20"/>
      <c r="C2472" s="5"/>
      <c r="D2472" s="5"/>
      <c r="E2472" s="5"/>
      <c r="F2472" s="5"/>
      <c r="G2472" s="5"/>
      <c r="H2472" s="5"/>
    </row>
    <row r="2473" spans="1:8" ht="13.15">
      <c r="A2473" s="10"/>
      <c r="B2473" s="20"/>
      <c r="C2473" s="5"/>
      <c r="D2473" s="5"/>
      <c r="E2473" s="5"/>
      <c r="F2473" s="5"/>
      <c r="G2473" s="5"/>
      <c r="H2473" s="5"/>
    </row>
    <row r="2474" spans="1:8" ht="13.15">
      <c r="A2474" s="10"/>
      <c r="B2474" s="20"/>
      <c r="C2474" s="5"/>
      <c r="D2474" s="5"/>
      <c r="E2474" s="5"/>
      <c r="F2474" s="5"/>
      <c r="G2474" s="5"/>
      <c r="H2474" s="5"/>
    </row>
    <row r="2475" spans="1:8" ht="13.15">
      <c r="A2475" s="10"/>
      <c r="B2475" s="20"/>
      <c r="C2475" s="5"/>
      <c r="D2475" s="5"/>
      <c r="E2475" s="5"/>
      <c r="F2475" s="5"/>
      <c r="G2475" s="5"/>
      <c r="H2475" s="5"/>
    </row>
    <row r="2476" spans="1:8" ht="13.15">
      <c r="A2476" s="10"/>
      <c r="B2476" s="20"/>
      <c r="C2476" s="5"/>
      <c r="D2476" s="5"/>
      <c r="E2476" s="5"/>
      <c r="F2476" s="5"/>
      <c r="G2476" s="5"/>
      <c r="H2476" s="5"/>
    </row>
    <row r="2477" spans="1:8" ht="13.15">
      <c r="A2477" s="10"/>
      <c r="B2477" s="20"/>
      <c r="C2477" s="5"/>
      <c r="D2477" s="5"/>
      <c r="E2477" s="5"/>
      <c r="F2477" s="5"/>
      <c r="G2477" s="5"/>
      <c r="H2477" s="5"/>
    </row>
    <row r="2478" spans="1:8" ht="13.15">
      <c r="A2478" s="10"/>
      <c r="B2478" s="20"/>
      <c r="C2478" s="5"/>
      <c r="D2478" s="5"/>
      <c r="E2478" s="5"/>
      <c r="F2478" s="5"/>
      <c r="G2478" s="5"/>
      <c r="H2478" s="5"/>
    </row>
    <row r="2479" spans="1:8" ht="13.15">
      <c r="A2479" s="10"/>
      <c r="B2479" s="20"/>
      <c r="C2479" s="5"/>
      <c r="D2479" s="5"/>
      <c r="E2479" s="5"/>
      <c r="F2479" s="5"/>
      <c r="G2479" s="5"/>
      <c r="H2479" s="5"/>
    </row>
    <row r="2480" spans="1:8" ht="13.15">
      <c r="A2480" s="10"/>
      <c r="B2480" s="20"/>
      <c r="C2480" s="5"/>
      <c r="D2480" s="5"/>
      <c r="E2480" s="5"/>
      <c r="F2480" s="5"/>
      <c r="G2480" s="5"/>
      <c r="H2480" s="5"/>
    </row>
    <row r="2481" spans="1:8" ht="13.15">
      <c r="A2481" s="10"/>
      <c r="B2481" s="20"/>
      <c r="C2481" s="5"/>
      <c r="D2481" s="5"/>
      <c r="E2481" s="5"/>
      <c r="F2481" s="5"/>
      <c r="G2481" s="5"/>
      <c r="H2481" s="5"/>
    </row>
    <row r="2482" spans="1:8" ht="13.15">
      <c r="A2482" s="10"/>
      <c r="B2482" s="20"/>
      <c r="C2482" s="5"/>
      <c r="D2482" s="5"/>
      <c r="E2482" s="5"/>
      <c r="F2482" s="5"/>
      <c r="G2482" s="5"/>
      <c r="H2482" s="5"/>
    </row>
    <row r="2483" spans="1:8" ht="13.15">
      <c r="A2483" s="10"/>
      <c r="B2483" s="20"/>
      <c r="C2483" s="5"/>
      <c r="D2483" s="5"/>
      <c r="E2483" s="5"/>
      <c r="F2483" s="5"/>
      <c r="G2483" s="5"/>
      <c r="H2483" s="5"/>
    </row>
    <row r="2484" spans="1:8" ht="13.15">
      <c r="A2484" s="10"/>
      <c r="B2484" s="20"/>
      <c r="C2484" s="5"/>
      <c r="D2484" s="5"/>
      <c r="E2484" s="5"/>
      <c r="F2484" s="5"/>
      <c r="G2484" s="5"/>
      <c r="H2484" s="5"/>
    </row>
    <row r="2485" spans="1:8" ht="13.15">
      <c r="A2485" s="10"/>
      <c r="B2485" s="20"/>
      <c r="C2485" s="5"/>
      <c r="D2485" s="5"/>
      <c r="E2485" s="5"/>
      <c r="F2485" s="5"/>
      <c r="G2485" s="5"/>
      <c r="H2485" s="5"/>
    </row>
    <row r="2486" spans="1:8" ht="13.15">
      <c r="A2486" s="10"/>
      <c r="B2486" s="20"/>
      <c r="C2486" s="5"/>
      <c r="D2486" s="5"/>
      <c r="E2486" s="5"/>
      <c r="F2486" s="5"/>
      <c r="G2486" s="5"/>
      <c r="H2486" s="5"/>
    </row>
    <row r="2487" spans="1:8" ht="13.15">
      <c r="A2487" s="10"/>
      <c r="B2487" s="20"/>
      <c r="C2487" s="5"/>
      <c r="D2487" s="5"/>
      <c r="E2487" s="5"/>
      <c r="F2487" s="5"/>
      <c r="G2487" s="5"/>
      <c r="H2487" s="5"/>
    </row>
    <row r="2488" spans="1:8" ht="13.15">
      <c r="A2488" s="10"/>
      <c r="B2488" s="20"/>
      <c r="C2488" s="5"/>
      <c r="D2488" s="5"/>
      <c r="E2488" s="5"/>
      <c r="F2488" s="5"/>
      <c r="G2488" s="5"/>
      <c r="H2488" s="5"/>
    </row>
    <row r="2489" spans="1:8" ht="13.15">
      <c r="A2489" s="10"/>
      <c r="B2489" s="20"/>
      <c r="C2489" s="5"/>
      <c r="D2489" s="5"/>
      <c r="E2489" s="5"/>
      <c r="F2489" s="5"/>
      <c r="G2489" s="5"/>
      <c r="H2489" s="5"/>
    </row>
    <row r="2490" spans="1:8" ht="13.15">
      <c r="A2490" s="10"/>
      <c r="B2490" s="20"/>
      <c r="C2490" s="5"/>
      <c r="D2490" s="5"/>
      <c r="E2490" s="5"/>
      <c r="F2490" s="5"/>
      <c r="G2490" s="5"/>
      <c r="H2490" s="5"/>
    </row>
    <row r="2491" spans="1:8" ht="13.15">
      <c r="A2491" s="10"/>
      <c r="B2491" s="20"/>
      <c r="C2491" s="5"/>
      <c r="D2491" s="5"/>
      <c r="E2491" s="5"/>
      <c r="F2491" s="5"/>
      <c r="G2491" s="5"/>
      <c r="H2491" s="5"/>
    </row>
    <row r="2492" spans="1:8" ht="13.15">
      <c r="A2492" s="10"/>
      <c r="B2492" s="20"/>
      <c r="C2492" s="5"/>
      <c r="D2492" s="5"/>
      <c r="E2492" s="5"/>
      <c r="F2492" s="5"/>
      <c r="G2492" s="5"/>
      <c r="H2492" s="5"/>
    </row>
    <row r="2493" spans="1:8" ht="13.15">
      <c r="A2493" s="10"/>
      <c r="B2493" s="20"/>
      <c r="C2493" s="5"/>
      <c r="D2493" s="5"/>
      <c r="E2493" s="5"/>
      <c r="F2493" s="5"/>
      <c r="G2493" s="5"/>
      <c r="H2493" s="5"/>
    </row>
    <row r="2494" spans="1:8" ht="13.15">
      <c r="A2494" s="10"/>
      <c r="B2494" s="20"/>
      <c r="C2494" s="5"/>
      <c r="D2494" s="5"/>
      <c r="E2494" s="5"/>
      <c r="F2494" s="5"/>
      <c r="G2494" s="5"/>
      <c r="H2494" s="5"/>
    </row>
    <row r="2495" spans="1:8" ht="13.15">
      <c r="A2495" s="10"/>
      <c r="B2495" s="20"/>
      <c r="C2495" s="5"/>
      <c r="D2495" s="5"/>
      <c r="E2495" s="5"/>
      <c r="F2495" s="5"/>
      <c r="G2495" s="5"/>
      <c r="H2495" s="5"/>
    </row>
    <row r="2496" spans="1:8" ht="13.15">
      <c r="A2496" s="10"/>
      <c r="B2496" s="20"/>
      <c r="C2496" s="5"/>
      <c r="D2496" s="5"/>
      <c r="E2496" s="5"/>
      <c r="F2496" s="5"/>
      <c r="G2496" s="5"/>
      <c r="H2496" s="5"/>
    </row>
    <row r="2497" spans="1:8" ht="13.15">
      <c r="A2497" s="10"/>
      <c r="B2497" s="20"/>
      <c r="C2497" s="5"/>
      <c r="D2497" s="5"/>
      <c r="E2497" s="5"/>
      <c r="F2497" s="5"/>
      <c r="G2497" s="5"/>
      <c r="H2497" s="5"/>
    </row>
    <row r="2498" spans="1:8" ht="13.15">
      <c r="A2498" s="10"/>
      <c r="B2498" s="20"/>
      <c r="C2498" s="5"/>
      <c r="D2498" s="5"/>
      <c r="E2498" s="5"/>
      <c r="F2498" s="5"/>
      <c r="G2498" s="5"/>
      <c r="H2498" s="5"/>
    </row>
    <row r="2499" spans="1:8" ht="13.15">
      <c r="A2499" s="10"/>
      <c r="B2499" s="20"/>
      <c r="C2499" s="5"/>
      <c r="D2499" s="5"/>
      <c r="E2499" s="5"/>
      <c r="F2499" s="5"/>
      <c r="G2499" s="5"/>
      <c r="H2499" s="5"/>
    </row>
    <row r="2500" spans="1:8" ht="13.15">
      <c r="A2500" s="10"/>
      <c r="B2500" s="20"/>
      <c r="C2500" s="5"/>
      <c r="D2500" s="5"/>
      <c r="E2500" s="5"/>
      <c r="F2500" s="5"/>
      <c r="G2500" s="5"/>
      <c r="H2500" s="5"/>
    </row>
    <row r="2501" spans="1:8" ht="13.15">
      <c r="A2501" s="10"/>
      <c r="B2501" s="20"/>
      <c r="C2501" s="5"/>
      <c r="D2501" s="5"/>
      <c r="E2501" s="5"/>
      <c r="F2501" s="5"/>
      <c r="G2501" s="5"/>
      <c r="H2501" s="5"/>
    </row>
    <row r="2502" spans="1:8" ht="13.15">
      <c r="A2502" s="10"/>
      <c r="B2502" s="20"/>
      <c r="C2502" s="5"/>
      <c r="D2502" s="5"/>
      <c r="E2502" s="5"/>
      <c r="F2502" s="5"/>
      <c r="G2502" s="5"/>
      <c r="H2502" s="5"/>
    </row>
    <row r="2503" spans="1:8" ht="13.15">
      <c r="A2503" s="10"/>
      <c r="B2503" s="20"/>
      <c r="C2503" s="5"/>
      <c r="D2503" s="5"/>
      <c r="E2503" s="5"/>
      <c r="F2503" s="5"/>
      <c r="G2503" s="5"/>
      <c r="H2503" s="5"/>
    </row>
    <row r="2504" spans="1:8" ht="13.15">
      <c r="A2504" s="10"/>
      <c r="B2504" s="20"/>
      <c r="C2504" s="5"/>
      <c r="D2504" s="5"/>
      <c r="E2504" s="5"/>
      <c r="F2504" s="5"/>
      <c r="G2504" s="5"/>
      <c r="H2504" s="5"/>
    </row>
    <row r="2505" spans="1:8" ht="13.15">
      <c r="A2505" s="10"/>
      <c r="B2505" s="20"/>
      <c r="C2505" s="5"/>
      <c r="D2505" s="5"/>
      <c r="E2505" s="5"/>
      <c r="F2505" s="5"/>
      <c r="G2505" s="5"/>
      <c r="H2505" s="5"/>
    </row>
    <row r="2506" spans="1:8" ht="13.15">
      <c r="A2506" s="10"/>
      <c r="B2506" s="20"/>
      <c r="C2506" s="5"/>
      <c r="D2506" s="5"/>
      <c r="E2506" s="5"/>
      <c r="F2506" s="5"/>
      <c r="G2506" s="5"/>
      <c r="H2506" s="5"/>
    </row>
    <row r="2507" spans="1:8" ht="13.15">
      <c r="A2507" s="10"/>
      <c r="B2507" s="20"/>
      <c r="C2507" s="5"/>
      <c r="D2507" s="5"/>
      <c r="E2507" s="5"/>
      <c r="F2507" s="5"/>
      <c r="G2507" s="5"/>
      <c r="H2507" s="5"/>
    </row>
    <row r="2508" spans="1:8" ht="13.15">
      <c r="A2508" s="10"/>
      <c r="B2508" s="20"/>
      <c r="C2508" s="5"/>
      <c r="D2508" s="5"/>
      <c r="E2508" s="5"/>
      <c r="F2508" s="5"/>
      <c r="G2508" s="5"/>
      <c r="H2508" s="5"/>
    </row>
    <row r="2509" spans="1:8" ht="13.15">
      <c r="A2509" s="10"/>
      <c r="B2509" s="20"/>
      <c r="C2509" s="5"/>
      <c r="D2509" s="5"/>
      <c r="E2509" s="5"/>
      <c r="F2509" s="5"/>
      <c r="G2509" s="5"/>
      <c r="H2509" s="5"/>
    </row>
    <row r="2510" spans="1:8" ht="13.15">
      <c r="A2510" s="10"/>
      <c r="B2510" s="20"/>
      <c r="C2510" s="5"/>
      <c r="D2510" s="5"/>
      <c r="E2510" s="5"/>
      <c r="F2510" s="5"/>
      <c r="G2510" s="5"/>
      <c r="H2510" s="5"/>
    </row>
    <row r="2511" spans="1:8" ht="13.15">
      <c r="A2511" s="10"/>
      <c r="B2511" s="20"/>
      <c r="C2511" s="5"/>
      <c r="D2511" s="5"/>
      <c r="E2511" s="5"/>
      <c r="F2511" s="5"/>
      <c r="G2511" s="5"/>
      <c r="H2511" s="5"/>
    </row>
    <row r="2512" spans="1:8" ht="13.15">
      <c r="A2512" s="10"/>
      <c r="B2512" s="20"/>
      <c r="C2512" s="5"/>
      <c r="D2512" s="5"/>
      <c r="E2512" s="5"/>
      <c r="F2512" s="5"/>
      <c r="G2512" s="5"/>
      <c r="H2512" s="5"/>
    </row>
    <row r="2513" spans="1:8" ht="13.15">
      <c r="A2513" s="10"/>
      <c r="B2513" s="20"/>
      <c r="C2513" s="5"/>
      <c r="D2513" s="5"/>
      <c r="E2513" s="5"/>
      <c r="F2513" s="5"/>
      <c r="G2513" s="5"/>
      <c r="H2513" s="5"/>
    </row>
    <row r="2514" spans="1:8" ht="13.15">
      <c r="A2514" s="10"/>
      <c r="B2514" s="20"/>
      <c r="C2514" s="5"/>
      <c r="D2514" s="5"/>
      <c r="E2514" s="5"/>
      <c r="F2514" s="5"/>
      <c r="G2514" s="5"/>
      <c r="H2514" s="5"/>
    </row>
    <row r="2515" spans="1:8" ht="13.15">
      <c r="A2515" s="10"/>
      <c r="B2515" s="20"/>
      <c r="C2515" s="5"/>
      <c r="D2515" s="5"/>
      <c r="E2515" s="5"/>
      <c r="F2515" s="5"/>
      <c r="G2515" s="5"/>
      <c r="H2515" s="5"/>
    </row>
    <row r="2516" spans="1:8" ht="13.15">
      <c r="A2516" s="10"/>
      <c r="B2516" s="20"/>
      <c r="C2516" s="5"/>
      <c r="D2516" s="5"/>
      <c r="E2516" s="5"/>
      <c r="F2516" s="5"/>
      <c r="G2516" s="5"/>
      <c r="H2516" s="5"/>
    </row>
    <row r="2517" spans="1:8" ht="13.15">
      <c r="A2517" s="10"/>
      <c r="B2517" s="20"/>
      <c r="C2517" s="5"/>
      <c r="D2517" s="5"/>
      <c r="E2517" s="5"/>
      <c r="F2517" s="5"/>
      <c r="G2517" s="5"/>
      <c r="H2517" s="5"/>
    </row>
    <row r="2518" spans="1:8" ht="13.15">
      <c r="A2518" s="10"/>
      <c r="B2518" s="20"/>
      <c r="C2518" s="5"/>
      <c r="D2518" s="5"/>
      <c r="E2518" s="5"/>
      <c r="F2518" s="5"/>
      <c r="G2518" s="5"/>
      <c r="H2518" s="5"/>
    </row>
    <row r="2519" spans="1:8" ht="13.15">
      <c r="A2519" s="10"/>
      <c r="B2519" s="20"/>
      <c r="C2519" s="5"/>
      <c r="D2519" s="5"/>
      <c r="E2519" s="5"/>
      <c r="F2519" s="5"/>
      <c r="G2519" s="5"/>
      <c r="H2519" s="5"/>
    </row>
    <row r="2520" spans="1:8" ht="13.15">
      <c r="A2520" s="10"/>
      <c r="B2520" s="20"/>
      <c r="C2520" s="5"/>
      <c r="D2520" s="5"/>
      <c r="E2520" s="5"/>
      <c r="F2520" s="5"/>
      <c r="G2520" s="5"/>
      <c r="H2520" s="5"/>
    </row>
    <row r="2521" spans="1:8" ht="13.15">
      <c r="A2521" s="10"/>
      <c r="B2521" s="20"/>
      <c r="C2521" s="5"/>
      <c r="D2521" s="5"/>
      <c r="E2521" s="5"/>
      <c r="F2521" s="5"/>
      <c r="G2521" s="5"/>
      <c r="H2521" s="5"/>
    </row>
    <row r="2522" spans="1:8" ht="13.15">
      <c r="A2522" s="10"/>
      <c r="B2522" s="20"/>
      <c r="C2522" s="5"/>
      <c r="D2522" s="5"/>
      <c r="E2522" s="5"/>
      <c r="F2522" s="5"/>
      <c r="G2522" s="5"/>
      <c r="H2522" s="5"/>
    </row>
    <row r="2523" spans="1:8" ht="13.15">
      <c r="A2523" s="10"/>
      <c r="B2523" s="20"/>
      <c r="C2523" s="5"/>
      <c r="D2523" s="5"/>
      <c r="E2523" s="5"/>
      <c r="F2523" s="5"/>
      <c r="G2523" s="5"/>
      <c r="H2523" s="5"/>
    </row>
    <row r="2524" spans="1:8" ht="13.15">
      <c r="A2524" s="10"/>
      <c r="B2524" s="20"/>
      <c r="C2524" s="5"/>
      <c r="D2524" s="5"/>
      <c r="E2524" s="5"/>
      <c r="F2524" s="5"/>
      <c r="G2524" s="5"/>
      <c r="H2524" s="5"/>
    </row>
    <row r="2525" spans="1:8" ht="13.15">
      <c r="A2525" s="10"/>
      <c r="B2525" s="20"/>
      <c r="C2525" s="5"/>
      <c r="D2525" s="5"/>
      <c r="E2525" s="5"/>
      <c r="F2525" s="5"/>
      <c r="G2525" s="5"/>
      <c r="H2525" s="5"/>
    </row>
    <row r="2526" spans="1:8" ht="13.15">
      <c r="A2526" s="10"/>
      <c r="B2526" s="20"/>
      <c r="C2526" s="5"/>
      <c r="D2526" s="5"/>
      <c r="E2526" s="5"/>
      <c r="F2526" s="5"/>
      <c r="G2526" s="5"/>
      <c r="H2526" s="5"/>
    </row>
    <row r="2527" spans="1:8" ht="13.15">
      <c r="A2527" s="10"/>
      <c r="B2527" s="20"/>
      <c r="C2527" s="5"/>
      <c r="D2527" s="5"/>
      <c r="E2527" s="5"/>
      <c r="F2527" s="5"/>
      <c r="G2527" s="5"/>
      <c r="H2527" s="5"/>
    </row>
    <row r="2528" spans="1:8" ht="13.15">
      <c r="A2528" s="10"/>
      <c r="B2528" s="20"/>
      <c r="C2528" s="5"/>
      <c r="D2528" s="5"/>
      <c r="E2528" s="5"/>
      <c r="F2528" s="5"/>
      <c r="G2528" s="5"/>
      <c r="H2528" s="5"/>
    </row>
    <row r="2529" spans="1:8" ht="13.15">
      <c r="A2529" s="10"/>
      <c r="B2529" s="20"/>
      <c r="C2529" s="5"/>
      <c r="D2529" s="5"/>
      <c r="E2529" s="5"/>
      <c r="F2529" s="5"/>
      <c r="G2529" s="5"/>
      <c r="H2529" s="5"/>
    </row>
    <row r="2530" spans="1:8" ht="13.15">
      <c r="A2530" s="10"/>
      <c r="B2530" s="20"/>
      <c r="C2530" s="5"/>
      <c r="D2530" s="5"/>
      <c r="E2530" s="5"/>
      <c r="F2530" s="5"/>
      <c r="G2530" s="5"/>
      <c r="H2530" s="5"/>
    </row>
    <row r="2531" spans="1:8" ht="13.15">
      <c r="A2531" s="10"/>
      <c r="B2531" s="20"/>
      <c r="C2531" s="5"/>
      <c r="D2531" s="5"/>
      <c r="E2531" s="5"/>
      <c r="F2531" s="5"/>
      <c r="G2531" s="5"/>
      <c r="H2531" s="5"/>
    </row>
    <row r="2532" spans="1:8" ht="13.15">
      <c r="A2532" s="10"/>
      <c r="B2532" s="20"/>
      <c r="C2532" s="5"/>
      <c r="D2532" s="5"/>
      <c r="E2532" s="5"/>
      <c r="F2532" s="5"/>
      <c r="G2532" s="5"/>
      <c r="H2532" s="5"/>
    </row>
    <row r="2533" spans="1:8" ht="13.15">
      <c r="A2533" s="10"/>
      <c r="B2533" s="20"/>
      <c r="C2533" s="5"/>
      <c r="D2533" s="5"/>
      <c r="E2533" s="5"/>
      <c r="F2533" s="5"/>
      <c r="G2533" s="5"/>
      <c r="H2533" s="5"/>
    </row>
    <row r="2534" spans="1:8" ht="13.15">
      <c r="A2534" s="10"/>
      <c r="B2534" s="20"/>
      <c r="C2534" s="5"/>
      <c r="D2534" s="5"/>
      <c r="E2534" s="5"/>
      <c r="F2534" s="5"/>
      <c r="G2534" s="5"/>
      <c r="H2534" s="5"/>
    </row>
    <row r="2535" spans="1:8" ht="13.15">
      <c r="A2535" s="10"/>
      <c r="B2535" s="20"/>
      <c r="C2535" s="5"/>
      <c r="D2535" s="5"/>
      <c r="E2535" s="5"/>
      <c r="F2535" s="5"/>
      <c r="G2535" s="5"/>
      <c r="H2535" s="5"/>
    </row>
    <row r="2536" spans="1:8" ht="13.15">
      <c r="A2536" s="10"/>
      <c r="B2536" s="20"/>
      <c r="C2536" s="5"/>
      <c r="D2536" s="5"/>
      <c r="E2536" s="5"/>
      <c r="F2536" s="5"/>
      <c r="G2536" s="5"/>
      <c r="H2536" s="5"/>
    </row>
    <row r="2537" spans="1:8" ht="13.15">
      <c r="A2537" s="10"/>
      <c r="B2537" s="20"/>
      <c r="C2537" s="5"/>
      <c r="D2537" s="5"/>
      <c r="E2537" s="5"/>
      <c r="F2537" s="5"/>
      <c r="G2537" s="5"/>
      <c r="H2537" s="5"/>
    </row>
    <row r="2538" spans="1:8" ht="13.15">
      <c r="A2538" s="10"/>
      <c r="B2538" s="20"/>
      <c r="C2538" s="5"/>
      <c r="D2538" s="5"/>
      <c r="E2538" s="5"/>
      <c r="F2538" s="5"/>
      <c r="G2538" s="5"/>
      <c r="H2538" s="5"/>
    </row>
    <row r="2539" spans="1:8" ht="13.15">
      <c r="A2539" s="10"/>
      <c r="B2539" s="20"/>
      <c r="C2539" s="5"/>
      <c r="D2539" s="5"/>
      <c r="E2539" s="5"/>
      <c r="F2539" s="5"/>
      <c r="G2539" s="5"/>
      <c r="H2539" s="5"/>
    </row>
    <row r="2540" spans="1:8" ht="13.15">
      <c r="A2540" s="10"/>
      <c r="B2540" s="20"/>
      <c r="C2540" s="5"/>
      <c r="D2540" s="5"/>
      <c r="E2540" s="5"/>
      <c r="F2540" s="5"/>
      <c r="G2540" s="5"/>
      <c r="H2540" s="5"/>
    </row>
    <row r="2541" spans="1:8" ht="13.15">
      <c r="A2541" s="10"/>
      <c r="B2541" s="20"/>
      <c r="C2541" s="5"/>
      <c r="D2541" s="5"/>
      <c r="E2541" s="5"/>
      <c r="F2541" s="5"/>
      <c r="G2541" s="5"/>
      <c r="H2541" s="5"/>
    </row>
    <row r="2542" spans="1:8" ht="13.15">
      <c r="A2542" s="10"/>
      <c r="B2542" s="20"/>
      <c r="C2542" s="5"/>
      <c r="D2542" s="5"/>
      <c r="E2542" s="5"/>
      <c r="F2542" s="5"/>
      <c r="G2542" s="5"/>
      <c r="H2542" s="5"/>
    </row>
    <row r="2543" spans="1:8" ht="13.15">
      <c r="A2543" s="10"/>
      <c r="B2543" s="20"/>
      <c r="C2543" s="5"/>
      <c r="D2543" s="5"/>
      <c r="E2543" s="5"/>
      <c r="F2543" s="5"/>
      <c r="G2543" s="5"/>
      <c r="H2543" s="5"/>
    </row>
    <row r="2544" spans="1:8" ht="13.15">
      <c r="A2544" s="10"/>
      <c r="B2544" s="20"/>
      <c r="C2544" s="5"/>
      <c r="D2544" s="5"/>
      <c r="E2544" s="5"/>
      <c r="F2544" s="5"/>
      <c r="G2544" s="5"/>
      <c r="H2544" s="5"/>
    </row>
    <row r="2545" spans="1:8" ht="13.15">
      <c r="A2545" s="10"/>
      <c r="B2545" s="20"/>
      <c r="C2545" s="5"/>
      <c r="D2545" s="5"/>
      <c r="E2545" s="5"/>
      <c r="F2545" s="5"/>
      <c r="G2545" s="5"/>
      <c r="H2545" s="5"/>
    </row>
    <row r="2546" spans="1:8" ht="13.15">
      <c r="A2546" s="10"/>
      <c r="B2546" s="20"/>
      <c r="C2546" s="5"/>
      <c r="D2546" s="5"/>
      <c r="E2546" s="5"/>
      <c r="F2546" s="5"/>
      <c r="G2546" s="5"/>
      <c r="H2546" s="5"/>
    </row>
    <row r="2547" spans="1:8" ht="13.15">
      <c r="A2547" s="10"/>
      <c r="B2547" s="20"/>
      <c r="C2547" s="5"/>
      <c r="D2547" s="5"/>
      <c r="E2547" s="5"/>
      <c r="F2547" s="5"/>
      <c r="G2547" s="5"/>
      <c r="H2547" s="5"/>
    </row>
    <row r="2548" spans="1:8" ht="13.15">
      <c r="A2548" s="10"/>
      <c r="B2548" s="20"/>
      <c r="C2548" s="5"/>
      <c r="D2548" s="5"/>
      <c r="E2548" s="5"/>
      <c r="F2548" s="5"/>
      <c r="G2548" s="5"/>
      <c r="H2548" s="5"/>
    </row>
    <row r="2549" spans="1:8" ht="13.15">
      <c r="A2549" s="10"/>
      <c r="B2549" s="20"/>
      <c r="C2549" s="5"/>
      <c r="D2549" s="5"/>
      <c r="E2549" s="5"/>
      <c r="F2549" s="5"/>
      <c r="G2549" s="5"/>
      <c r="H2549" s="5"/>
    </row>
    <row r="2550" spans="1:8" ht="13.15">
      <c r="A2550" s="10"/>
      <c r="B2550" s="20"/>
      <c r="C2550" s="5"/>
      <c r="D2550" s="5"/>
      <c r="E2550" s="5"/>
      <c r="F2550" s="5"/>
      <c r="G2550" s="5"/>
      <c r="H2550" s="5"/>
    </row>
    <row r="2551" spans="1:8" ht="13.15">
      <c r="A2551" s="10"/>
      <c r="B2551" s="20"/>
      <c r="C2551" s="5"/>
      <c r="D2551" s="5"/>
      <c r="E2551" s="5"/>
      <c r="F2551" s="5"/>
      <c r="G2551" s="5"/>
      <c r="H2551" s="5"/>
    </row>
    <row r="2552" spans="1:8" ht="13.15">
      <c r="A2552" s="10"/>
      <c r="B2552" s="20"/>
      <c r="C2552" s="5"/>
      <c r="D2552" s="5"/>
      <c r="E2552" s="5"/>
      <c r="F2552" s="5"/>
      <c r="G2552" s="5"/>
      <c r="H2552" s="5"/>
    </row>
    <row r="2553" spans="1:8" ht="13.15">
      <c r="A2553" s="10"/>
      <c r="B2553" s="20"/>
      <c r="C2553" s="5"/>
      <c r="D2553" s="5"/>
      <c r="E2553" s="5"/>
      <c r="F2553" s="5"/>
      <c r="G2553" s="5"/>
      <c r="H2553" s="5"/>
    </row>
    <row r="2554" spans="1:8" ht="13.15">
      <c r="A2554" s="10"/>
      <c r="B2554" s="20"/>
      <c r="C2554" s="5"/>
      <c r="D2554" s="5"/>
      <c r="E2554" s="5"/>
      <c r="F2554" s="5"/>
      <c r="G2554" s="5"/>
      <c r="H2554" s="5"/>
    </row>
    <row r="2555" spans="1:8" ht="13.15">
      <c r="A2555" s="10"/>
      <c r="B2555" s="20"/>
      <c r="C2555" s="5"/>
      <c r="D2555" s="5"/>
      <c r="E2555" s="5"/>
      <c r="F2555" s="5"/>
      <c r="G2555" s="5"/>
      <c r="H2555" s="5"/>
    </row>
    <row r="2556" spans="1:8" ht="13.15">
      <c r="A2556" s="10"/>
      <c r="B2556" s="20"/>
      <c r="C2556" s="5"/>
      <c r="D2556" s="5"/>
      <c r="E2556" s="5"/>
      <c r="F2556" s="5"/>
      <c r="G2556" s="5"/>
      <c r="H2556" s="5"/>
    </row>
    <row r="2557" spans="1:8" ht="13.15">
      <c r="A2557" s="10"/>
      <c r="B2557" s="20"/>
      <c r="C2557" s="5"/>
      <c r="D2557" s="5"/>
      <c r="E2557" s="5"/>
      <c r="F2557" s="5"/>
      <c r="G2557" s="5"/>
      <c r="H2557" s="5"/>
    </row>
    <row r="2558" spans="1:8" ht="13.15">
      <c r="A2558" s="10"/>
      <c r="B2558" s="20"/>
      <c r="C2558" s="5"/>
      <c r="D2558" s="5"/>
      <c r="E2558" s="5"/>
      <c r="F2558" s="5"/>
      <c r="G2558" s="5"/>
      <c r="H2558" s="5"/>
    </row>
    <row r="2559" spans="1:8" ht="13.15">
      <c r="A2559" s="10"/>
      <c r="B2559" s="20"/>
      <c r="C2559" s="5"/>
      <c r="D2559" s="5"/>
      <c r="E2559" s="5"/>
      <c r="F2559" s="5"/>
      <c r="G2559" s="5"/>
      <c r="H2559" s="5"/>
    </row>
    <row r="2560" spans="1:8" ht="13.15">
      <c r="A2560" s="10"/>
      <c r="B2560" s="20"/>
      <c r="C2560" s="5"/>
      <c r="D2560" s="5"/>
      <c r="E2560" s="5"/>
      <c r="F2560" s="5"/>
      <c r="G2560" s="5"/>
      <c r="H2560" s="5"/>
    </row>
    <row r="2561" spans="1:8" ht="13.15">
      <c r="A2561" s="10"/>
      <c r="B2561" s="20"/>
      <c r="C2561" s="5"/>
      <c r="D2561" s="5"/>
      <c r="E2561" s="5"/>
      <c r="F2561" s="5"/>
      <c r="G2561" s="5"/>
      <c r="H2561" s="5"/>
    </row>
    <row r="2562" spans="1:8" ht="13.15">
      <c r="A2562" s="10"/>
      <c r="B2562" s="20"/>
      <c r="C2562" s="5"/>
      <c r="D2562" s="5"/>
      <c r="E2562" s="5"/>
      <c r="F2562" s="5"/>
      <c r="G2562" s="5"/>
      <c r="H2562" s="5"/>
    </row>
    <row r="2563" spans="1:8" ht="13.15">
      <c r="A2563" s="10"/>
      <c r="B2563" s="20"/>
      <c r="C2563" s="5"/>
      <c r="D2563" s="5"/>
      <c r="E2563" s="5"/>
      <c r="F2563" s="5"/>
      <c r="G2563" s="5"/>
      <c r="H2563" s="5"/>
    </row>
    <row r="2564" spans="1:8" ht="13.15">
      <c r="A2564" s="10"/>
      <c r="B2564" s="20"/>
      <c r="C2564" s="5"/>
      <c r="D2564" s="5"/>
      <c r="E2564" s="5"/>
      <c r="F2564" s="5"/>
      <c r="G2564" s="5"/>
      <c r="H2564" s="5"/>
    </row>
    <row r="2565" spans="1:8" ht="13.15">
      <c r="A2565" s="10"/>
      <c r="B2565" s="20"/>
      <c r="C2565" s="5"/>
      <c r="D2565" s="5"/>
      <c r="E2565" s="5"/>
      <c r="F2565" s="5"/>
      <c r="G2565" s="5"/>
      <c r="H2565" s="5"/>
    </row>
    <row r="2566" spans="1:8" ht="13.15">
      <c r="A2566" s="10"/>
      <c r="B2566" s="20"/>
      <c r="C2566" s="5"/>
      <c r="D2566" s="5"/>
      <c r="E2566" s="5"/>
      <c r="F2566" s="5"/>
      <c r="G2566" s="5"/>
      <c r="H2566" s="5"/>
    </row>
    <row r="2567" spans="1:8" ht="13.15">
      <c r="A2567" s="10"/>
      <c r="B2567" s="20"/>
      <c r="C2567" s="5"/>
      <c r="D2567" s="5"/>
      <c r="E2567" s="5"/>
      <c r="F2567" s="5"/>
      <c r="G2567" s="5"/>
      <c r="H2567" s="5"/>
    </row>
    <row r="2568" spans="1:8" ht="13.15">
      <c r="A2568" s="10"/>
      <c r="B2568" s="20"/>
      <c r="C2568" s="5"/>
      <c r="D2568" s="5"/>
      <c r="E2568" s="5"/>
      <c r="F2568" s="5"/>
      <c r="G2568" s="5"/>
      <c r="H2568" s="5"/>
    </row>
    <row r="2569" spans="1:8" ht="13.15">
      <c r="A2569" s="10"/>
      <c r="B2569" s="20"/>
      <c r="C2569" s="5"/>
      <c r="D2569" s="5"/>
      <c r="E2569" s="5"/>
      <c r="F2569" s="5"/>
      <c r="G2569" s="5"/>
      <c r="H2569" s="5"/>
    </row>
    <row r="2570" spans="1:8" ht="13.15">
      <c r="A2570" s="10"/>
      <c r="B2570" s="20"/>
      <c r="C2570" s="5"/>
      <c r="D2570" s="5"/>
      <c r="E2570" s="5"/>
      <c r="F2570" s="5"/>
      <c r="G2570" s="5"/>
      <c r="H2570" s="5"/>
    </row>
    <row r="2571" spans="1:8" ht="13.15">
      <c r="A2571" s="10"/>
      <c r="B2571" s="20"/>
      <c r="C2571" s="5"/>
      <c r="D2571" s="5"/>
      <c r="E2571" s="5"/>
      <c r="F2571" s="5"/>
      <c r="G2571" s="5"/>
      <c r="H2571" s="5"/>
    </row>
    <row r="2572" spans="1:8" ht="13.15">
      <c r="A2572" s="10"/>
      <c r="B2572" s="20"/>
      <c r="C2572" s="5"/>
      <c r="D2572" s="5"/>
      <c r="E2572" s="5"/>
      <c r="F2572" s="5"/>
      <c r="G2572" s="5"/>
      <c r="H2572" s="5"/>
    </row>
    <row r="2573" spans="1:8" ht="13.15">
      <c r="A2573" s="10"/>
      <c r="B2573" s="20"/>
      <c r="C2573" s="5"/>
      <c r="D2573" s="5"/>
      <c r="E2573" s="5"/>
      <c r="F2573" s="5"/>
      <c r="G2573" s="5"/>
      <c r="H2573" s="5"/>
    </row>
    <row r="2574" spans="1:8" ht="13.15">
      <c r="A2574" s="10"/>
      <c r="B2574" s="20"/>
      <c r="C2574" s="5"/>
      <c r="D2574" s="5"/>
      <c r="E2574" s="5"/>
      <c r="F2574" s="5"/>
      <c r="G2574" s="5"/>
      <c r="H2574" s="5"/>
    </row>
    <row r="2575" spans="1:8" ht="13.15">
      <c r="A2575" s="10"/>
      <c r="B2575" s="20"/>
      <c r="C2575" s="5"/>
      <c r="D2575" s="5"/>
      <c r="E2575" s="5"/>
      <c r="F2575" s="5"/>
      <c r="G2575" s="5"/>
      <c r="H2575" s="5"/>
    </row>
    <row r="2576" spans="1:8" ht="13.15">
      <c r="A2576" s="10"/>
      <c r="B2576" s="20"/>
      <c r="C2576" s="5"/>
      <c r="D2576" s="5"/>
      <c r="E2576" s="5"/>
      <c r="F2576" s="5"/>
      <c r="G2576" s="5"/>
      <c r="H2576" s="5"/>
    </row>
    <row r="2577" spans="1:8" ht="13.15">
      <c r="A2577" s="10"/>
      <c r="B2577" s="20"/>
      <c r="C2577" s="5"/>
      <c r="D2577" s="5"/>
      <c r="E2577" s="5"/>
      <c r="F2577" s="5"/>
      <c r="G2577" s="5"/>
      <c r="H2577" s="5"/>
    </row>
    <row r="2578" spans="1:8" ht="13.15">
      <c r="A2578" s="10"/>
      <c r="B2578" s="20"/>
      <c r="C2578" s="5"/>
      <c r="D2578" s="5"/>
      <c r="E2578" s="5"/>
      <c r="F2578" s="5"/>
      <c r="G2578" s="5"/>
      <c r="H2578" s="5"/>
    </row>
    <row r="2579" spans="1:8" ht="13.15">
      <c r="A2579" s="10"/>
      <c r="B2579" s="20"/>
      <c r="C2579" s="5"/>
      <c r="D2579" s="5"/>
      <c r="E2579" s="5"/>
      <c r="F2579" s="5"/>
      <c r="G2579" s="5"/>
      <c r="H2579" s="5"/>
    </row>
    <row r="2580" spans="1:8" ht="13.15">
      <c r="A2580" s="10"/>
      <c r="B2580" s="20"/>
      <c r="C2580" s="5"/>
      <c r="D2580" s="5"/>
      <c r="E2580" s="5"/>
      <c r="F2580" s="5"/>
      <c r="G2580" s="5"/>
      <c r="H2580" s="5"/>
    </row>
    <row r="2581" spans="1:8" ht="13.15">
      <c r="A2581" s="10"/>
      <c r="B2581" s="20"/>
      <c r="C2581" s="5"/>
      <c r="D2581" s="5"/>
      <c r="E2581" s="5"/>
      <c r="F2581" s="5"/>
      <c r="G2581" s="5"/>
      <c r="H2581" s="5"/>
    </row>
    <row r="2582" spans="1:8" ht="13.15">
      <c r="A2582" s="10"/>
      <c r="B2582" s="20"/>
      <c r="C2582" s="5"/>
      <c r="D2582" s="5"/>
      <c r="E2582" s="5"/>
      <c r="F2582" s="5"/>
      <c r="G2582" s="5"/>
      <c r="H2582" s="5"/>
    </row>
    <row r="2583" spans="1:8" ht="13.15">
      <c r="A2583" s="10"/>
      <c r="B2583" s="20"/>
      <c r="C2583" s="5"/>
      <c r="D2583" s="5"/>
      <c r="E2583" s="5"/>
      <c r="F2583" s="5"/>
      <c r="G2583" s="5"/>
      <c r="H2583" s="5"/>
    </row>
    <row r="2584" spans="1:8" ht="13.15">
      <c r="A2584" s="10"/>
      <c r="B2584" s="20"/>
      <c r="C2584" s="5"/>
      <c r="D2584" s="5"/>
      <c r="E2584" s="5"/>
      <c r="F2584" s="5"/>
      <c r="G2584" s="5"/>
      <c r="H2584" s="5"/>
    </row>
    <row r="2585" spans="1:8" ht="13.15">
      <c r="A2585" s="10"/>
      <c r="B2585" s="20"/>
      <c r="C2585" s="5"/>
      <c r="D2585" s="5"/>
      <c r="E2585" s="5"/>
      <c r="F2585" s="5"/>
      <c r="G2585" s="5"/>
      <c r="H2585" s="5"/>
    </row>
    <row r="2586" spans="1:8" ht="13.15">
      <c r="A2586" s="10"/>
      <c r="B2586" s="20"/>
      <c r="C2586" s="5"/>
      <c r="D2586" s="5"/>
      <c r="E2586" s="5"/>
      <c r="F2586" s="5"/>
      <c r="G2586" s="5"/>
      <c r="H2586" s="5"/>
    </row>
    <row r="2587" spans="1:8" ht="13.15">
      <c r="A2587" s="10"/>
      <c r="B2587" s="20"/>
      <c r="C2587" s="5"/>
      <c r="D2587" s="5"/>
      <c r="E2587" s="5"/>
      <c r="F2587" s="5"/>
      <c r="G2587" s="5"/>
      <c r="H2587" s="5"/>
    </row>
    <row r="2588" spans="1:8" ht="13.15">
      <c r="A2588" s="10"/>
      <c r="B2588" s="20"/>
      <c r="C2588" s="5"/>
      <c r="D2588" s="5"/>
      <c r="E2588" s="5"/>
      <c r="F2588" s="5"/>
      <c r="G2588" s="5"/>
      <c r="H2588" s="5"/>
    </row>
    <row r="2589" spans="1:8" ht="13.15">
      <c r="A2589" s="10"/>
      <c r="B2589" s="20"/>
      <c r="C2589" s="5"/>
      <c r="D2589" s="5"/>
      <c r="E2589" s="5"/>
      <c r="F2589" s="5"/>
      <c r="G2589" s="5"/>
      <c r="H2589" s="5"/>
    </row>
    <row r="2590" spans="1:8" ht="13.15">
      <c r="A2590" s="10"/>
      <c r="B2590" s="20"/>
      <c r="C2590" s="5"/>
      <c r="D2590" s="5"/>
      <c r="E2590" s="5"/>
      <c r="F2590" s="5"/>
      <c r="G2590" s="5"/>
      <c r="H2590" s="5"/>
    </row>
    <row r="2591" spans="1:8" ht="13.15">
      <c r="A2591" s="10"/>
      <c r="B2591" s="20"/>
      <c r="C2591" s="5"/>
      <c r="D2591" s="5"/>
      <c r="E2591" s="5"/>
      <c r="F2591" s="5"/>
      <c r="G2591" s="5"/>
      <c r="H2591" s="5"/>
    </row>
    <row r="2592" spans="1:8" ht="13.15">
      <c r="A2592" s="10"/>
      <c r="B2592" s="20"/>
      <c r="C2592" s="5"/>
      <c r="D2592" s="5"/>
      <c r="E2592" s="5"/>
      <c r="F2592" s="5"/>
      <c r="G2592" s="5"/>
      <c r="H2592" s="5"/>
    </row>
    <row r="2593" spans="1:8" ht="13.15">
      <c r="A2593" s="10"/>
      <c r="B2593" s="20"/>
      <c r="C2593" s="5"/>
      <c r="D2593" s="5"/>
      <c r="E2593" s="5"/>
      <c r="F2593" s="5"/>
      <c r="G2593" s="5"/>
      <c r="H2593" s="5"/>
    </row>
    <row r="2594" spans="1:8" ht="13.15">
      <c r="A2594" s="10"/>
      <c r="B2594" s="20"/>
      <c r="C2594" s="5"/>
      <c r="D2594" s="5"/>
      <c r="E2594" s="5"/>
      <c r="F2594" s="5"/>
      <c r="G2594" s="5"/>
      <c r="H2594" s="5"/>
    </row>
    <row r="2595" spans="1:8" ht="13.15">
      <c r="A2595" s="10"/>
      <c r="B2595" s="20"/>
      <c r="C2595" s="5"/>
      <c r="D2595" s="5"/>
      <c r="E2595" s="5"/>
      <c r="F2595" s="5"/>
      <c r="G2595" s="5"/>
      <c r="H2595" s="5"/>
    </row>
    <row r="2596" spans="1:8" ht="13.15">
      <c r="A2596" s="10"/>
      <c r="B2596" s="20"/>
      <c r="C2596" s="5"/>
      <c r="D2596" s="5"/>
      <c r="E2596" s="5"/>
      <c r="F2596" s="5"/>
      <c r="G2596" s="5"/>
      <c r="H2596" s="5"/>
    </row>
    <row r="2597" spans="1:8" ht="13.15">
      <c r="A2597" s="10"/>
      <c r="B2597" s="20"/>
      <c r="C2597" s="5"/>
      <c r="D2597" s="5"/>
      <c r="E2597" s="5"/>
      <c r="F2597" s="5"/>
      <c r="G2597" s="5"/>
      <c r="H2597" s="5"/>
    </row>
    <row r="2598" spans="1:8" ht="13.15">
      <c r="A2598" s="10"/>
      <c r="B2598" s="20"/>
      <c r="C2598" s="5"/>
      <c r="D2598" s="5"/>
      <c r="E2598" s="5"/>
      <c r="F2598" s="5"/>
      <c r="G2598" s="5"/>
      <c r="H2598" s="5"/>
    </row>
    <row r="2599" spans="1:8" ht="13.15">
      <c r="A2599" s="10"/>
      <c r="B2599" s="20"/>
      <c r="C2599" s="5"/>
      <c r="D2599" s="5"/>
      <c r="E2599" s="5"/>
      <c r="F2599" s="5"/>
      <c r="G2599" s="5"/>
      <c r="H2599" s="5"/>
    </row>
    <row r="2600" spans="1:8" ht="13.15">
      <c r="A2600" s="10"/>
      <c r="B2600" s="20"/>
      <c r="C2600" s="5"/>
      <c r="D2600" s="5"/>
      <c r="E2600" s="5"/>
      <c r="F2600" s="5"/>
      <c r="G2600" s="5"/>
      <c r="H2600" s="5"/>
    </row>
    <row r="2601" spans="1:8" ht="13.15">
      <c r="A2601" s="10"/>
      <c r="B2601" s="20"/>
      <c r="C2601" s="5"/>
      <c r="D2601" s="5"/>
      <c r="E2601" s="5"/>
      <c r="F2601" s="5"/>
      <c r="G2601" s="5"/>
      <c r="H2601" s="5"/>
    </row>
    <row r="2602" spans="1:8" ht="13.15">
      <c r="A2602" s="10"/>
      <c r="B2602" s="20"/>
      <c r="C2602" s="5"/>
      <c r="D2602" s="5"/>
      <c r="E2602" s="5"/>
      <c r="F2602" s="5"/>
      <c r="G2602" s="5"/>
      <c r="H2602" s="5"/>
    </row>
    <row r="2603" spans="1:8" ht="13.15">
      <c r="A2603" s="10"/>
      <c r="B2603" s="20"/>
      <c r="C2603" s="5"/>
      <c r="D2603" s="5"/>
      <c r="E2603" s="5"/>
      <c r="F2603" s="5"/>
      <c r="G2603" s="5"/>
      <c r="H2603" s="5"/>
    </row>
    <row r="2604" spans="1:8" ht="13.15">
      <c r="A2604" s="10"/>
      <c r="B2604" s="20"/>
      <c r="C2604" s="5"/>
      <c r="D2604" s="5"/>
      <c r="E2604" s="5"/>
      <c r="F2604" s="5"/>
      <c r="G2604" s="5"/>
      <c r="H2604" s="5"/>
    </row>
    <row r="2605" spans="1:8" ht="13.15">
      <c r="A2605" s="10"/>
      <c r="B2605" s="20"/>
      <c r="C2605" s="5"/>
      <c r="D2605" s="5"/>
      <c r="E2605" s="5"/>
      <c r="F2605" s="5"/>
      <c r="G2605" s="5"/>
      <c r="H2605" s="5"/>
    </row>
    <row r="2606" spans="1:8" ht="13.15">
      <c r="A2606" s="10"/>
      <c r="B2606" s="20"/>
      <c r="C2606" s="5"/>
      <c r="D2606" s="5"/>
      <c r="E2606" s="5"/>
      <c r="F2606" s="5"/>
      <c r="G2606" s="5"/>
      <c r="H2606" s="5"/>
    </row>
    <row r="2607" spans="1:8" ht="13.15">
      <c r="A2607" s="10"/>
      <c r="B2607" s="20"/>
      <c r="C2607" s="5"/>
      <c r="D2607" s="5"/>
      <c r="E2607" s="5"/>
      <c r="F2607" s="5"/>
      <c r="G2607" s="5"/>
      <c r="H2607" s="5"/>
    </row>
    <row r="2608" spans="1:8" ht="13.15">
      <c r="A2608" s="10"/>
      <c r="B2608" s="20"/>
      <c r="C2608" s="5"/>
      <c r="D2608" s="5"/>
      <c r="E2608" s="5"/>
      <c r="F2608" s="5"/>
      <c r="G2608" s="5"/>
      <c r="H2608" s="5"/>
    </row>
    <row r="2609" spans="1:8" ht="13.15">
      <c r="A2609" s="10"/>
      <c r="B2609" s="20"/>
      <c r="C2609" s="5"/>
      <c r="D2609" s="5"/>
      <c r="E2609" s="5"/>
      <c r="F2609" s="5"/>
      <c r="G2609" s="5"/>
      <c r="H2609" s="5"/>
    </row>
    <row r="2610" spans="1:8" ht="13.15">
      <c r="A2610" s="10"/>
      <c r="B2610" s="20"/>
      <c r="C2610" s="5"/>
      <c r="D2610" s="5"/>
      <c r="E2610" s="5"/>
      <c r="F2610" s="5"/>
      <c r="G2610" s="5"/>
      <c r="H2610" s="5"/>
    </row>
    <row r="2611" spans="1:8" ht="13.15">
      <c r="A2611" s="10"/>
      <c r="B2611" s="20"/>
      <c r="C2611" s="5"/>
      <c r="D2611" s="5"/>
      <c r="E2611" s="5"/>
      <c r="F2611" s="5"/>
      <c r="G2611" s="5"/>
      <c r="H2611" s="5"/>
    </row>
    <row r="2612" spans="1:8" ht="13.15">
      <c r="A2612" s="10"/>
      <c r="B2612" s="20"/>
      <c r="C2612" s="5"/>
      <c r="D2612" s="5"/>
      <c r="E2612" s="5"/>
      <c r="F2612" s="5"/>
      <c r="G2612" s="5"/>
      <c r="H2612" s="5"/>
    </row>
    <row r="2613" spans="1:8" ht="13.15">
      <c r="A2613" s="10"/>
      <c r="B2613" s="20"/>
      <c r="C2613" s="5"/>
      <c r="D2613" s="5"/>
      <c r="E2613" s="5"/>
      <c r="F2613" s="5"/>
      <c r="G2613" s="5"/>
      <c r="H2613" s="5"/>
    </row>
    <row r="2614" spans="1:8" ht="13.15">
      <c r="A2614" s="10"/>
      <c r="B2614" s="20"/>
      <c r="C2614" s="5"/>
      <c r="D2614" s="5"/>
      <c r="E2614" s="5"/>
      <c r="F2614" s="5"/>
      <c r="G2614" s="5"/>
      <c r="H2614" s="5"/>
    </row>
    <row r="2615" spans="1:8" ht="13.15">
      <c r="A2615" s="10"/>
      <c r="B2615" s="20"/>
      <c r="C2615" s="5"/>
      <c r="D2615" s="5"/>
      <c r="E2615" s="5"/>
      <c r="F2615" s="5"/>
      <c r="G2615" s="5"/>
      <c r="H2615" s="5"/>
    </row>
    <row r="2616" spans="1:8" ht="13.15">
      <c r="A2616" s="10"/>
      <c r="B2616" s="20"/>
      <c r="C2616" s="5"/>
      <c r="D2616" s="5"/>
      <c r="E2616" s="5"/>
      <c r="F2616" s="5"/>
      <c r="G2616" s="5"/>
      <c r="H2616" s="5"/>
    </row>
    <row r="2617" spans="1:8" ht="13.15">
      <c r="A2617" s="10"/>
      <c r="B2617" s="20"/>
      <c r="C2617" s="5"/>
      <c r="D2617" s="5"/>
      <c r="E2617" s="5"/>
      <c r="F2617" s="5"/>
      <c r="G2617" s="5"/>
      <c r="H2617" s="5"/>
    </row>
    <row r="2618" spans="1:8" ht="13.15">
      <c r="A2618" s="10"/>
      <c r="B2618" s="20"/>
      <c r="C2618" s="5"/>
      <c r="D2618" s="5"/>
      <c r="E2618" s="5"/>
      <c r="F2618" s="5"/>
      <c r="G2618" s="5"/>
      <c r="H2618" s="5"/>
    </row>
    <row r="2619" spans="1:8" ht="13.15">
      <c r="A2619" s="10"/>
      <c r="B2619" s="20"/>
      <c r="C2619" s="5"/>
      <c r="D2619" s="5"/>
      <c r="E2619" s="5"/>
      <c r="F2619" s="5"/>
      <c r="G2619" s="5"/>
      <c r="H2619" s="5"/>
    </row>
    <row r="2620" spans="1:8" ht="13.15">
      <c r="A2620" s="10"/>
      <c r="B2620" s="20"/>
      <c r="C2620" s="5"/>
      <c r="D2620" s="5"/>
      <c r="E2620" s="5"/>
      <c r="F2620" s="5"/>
      <c r="G2620" s="5"/>
      <c r="H2620" s="5"/>
    </row>
    <row r="2621" spans="1:8" ht="13.15">
      <c r="A2621" s="10"/>
      <c r="B2621" s="20"/>
      <c r="C2621" s="5"/>
      <c r="D2621" s="5"/>
      <c r="E2621" s="5"/>
      <c r="F2621" s="5"/>
      <c r="G2621" s="5"/>
      <c r="H2621" s="5"/>
    </row>
    <row r="2622" spans="1:8" ht="13.15">
      <c r="A2622" s="10"/>
      <c r="B2622" s="20"/>
      <c r="C2622" s="5"/>
      <c r="D2622" s="5"/>
      <c r="E2622" s="5"/>
      <c r="F2622" s="5"/>
      <c r="G2622" s="5"/>
      <c r="H2622" s="5"/>
    </row>
    <row r="2623" spans="1:8" ht="13.15">
      <c r="A2623" s="10"/>
      <c r="B2623" s="20"/>
      <c r="C2623" s="5"/>
      <c r="D2623" s="5"/>
      <c r="E2623" s="5"/>
      <c r="F2623" s="5"/>
      <c r="G2623" s="5"/>
      <c r="H2623" s="5"/>
    </row>
    <row r="2624" spans="1:8" ht="13.15">
      <c r="A2624" s="10"/>
      <c r="B2624" s="20"/>
      <c r="C2624" s="5"/>
      <c r="D2624" s="5"/>
      <c r="E2624" s="5"/>
      <c r="F2624" s="5"/>
      <c r="G2624" s="5"/>
      <c r="H2624" s="5"/>
    </row>
    <row r="2625" spans="1:8" ht="13.15">
      <c r="A2625" s="10"/>
      <c r="B2625" s="20"/>
      <c r="C2625" s="5"/>
      <c r="D2625" s="5"/>
      <c r="E2625" s="5"/>
      <c r="F2625" s="5"/>
      <c r="G2625" s="5"/>
      <c r="H2625" s="5"/>
    </row>
    <row r="2626" spans="1:8" ht="13.15">
      <c r="A2626" s="10"/>
      <c r="B2626" s="20"/>
      <c r="C2626" s="5"/>
      <c r="D2626" s="5"/>
      <c r="E2626" s="5"/>
      <c r="F2626" s="5"/>
      <c r="G2626" s="5"/>
      <c r="H2626" s="5"/>
    </row>
    <row r="2627" spans="1:8" ht="13.15">
      <c r="A2627" s="10"/>
      <c r="B2627" s="20"/>
      <c r="C2627" s="5"/>
      <c r="D2627" s="5"/>
      <c r="E2627" s="5"/>
      <c r="F2627" s="5"/>
      <c r="G2627" s="5"/>
      <c r="H2627" s="5"/>
    </row>
    <row r="2628" spans="1:8" ht="13.15">
      <c r="A2628" s="10"/>
      <c r="B2628" s="20"/>
      <c r="C2628" s="5"/>
      <c r="D2628" s="5"/>
      <c r="E2628" s="5"/>
      <c r="F2628" s="5"/>
      <c r="G2628" s="5"/>
      <c r="H2628" s="5"/>
    </row>
    <row r="2629" spans="1:8" ht="13.15">
      <c r="A2629" s="10"/>
      <c r="B2629" s="20"/>
      <c r="C2629" s="5"/>
      <c r="D2629" s="5"/>
      <c r="E2629" s="5"/>
      <c r="F2629" s="5"/>
      <c r="G2629" s="5"/>
      <c r="H2629" s="5"/>
    </row>
    <row r="2630" spans="1:8" ht="13.15">
      <c r="A2630" s="10"/>
      <c r="B2630" s="20"/>
      <c r="C2630" s="5"/>
      <c r="D2630" s="5"/>
      <c r="E2630" s="5"/>
      <c r="F2630" s="5"/>
      <c r="G2630" s="5"/>
      <c r="H2630" s="5"/>
    </row>
    <row r="2631" spans="1:8" ht="13.15">
      <c r="A2631" s="10"/>
      <c r="B2631" s="20"/>
      <c r="C2631" s="5"/>
      <c r="D2631" s="5"/>
      <c r="E2631" s="5"/>
      <c r="F2631" s="5"/>
      <c r="G2631" s="5"/>
      <c r="H2631" s="5"/>
    </row>
    <row r="2632" spans="1:8" ht="13.15">
      <c r="A2632" s="10"/>
      <c r="B2632" s="20"/>
      <c r="C2632" s="5"/>
      <c r="D2632" s="5"/>
      <c r="E2632" s="5"/>
      <c r="F2632" s="5"/>
      <c r="G2632" s="5"/>
      <c r="H2632" s="5"/>
    </row>
    <row r="2633" spans="1:8" ht="13.15">
      <c r="A2633" s="10"/>
      <c r="B2633" s="20"/>
      <c r="C2633" s="5"/>
      <c r="D2633" s="5"/>
      <c r="E2633" s="5"/>
      <c r="F2633" s="5"/>
      <c r="G2633" s="5"/>
      <c r="H2633" s="5"/>
    </row>
    <row r="2634" spans="1:8" ht="13.15">
      <c r="A2634" s="10"/>
      <c r="B2634" s="20"/>
      <c r="C2634" s="5"/>
      <c r="D2634" s="5"/>
      <c r="E2634" s="5"/>
      <c r="F2634" s="5"/>
      <c r="G2634" s="5"/>
      <c r="H2634" s="5"/>
    </row>
    <row r="2635" spans="1:8" ht="13.15">
      <c r="A2635" s="10"/>
      <c r="B2635" s="20"/>
      <c r="C2635" s="5"/>
      <c r="D2635" s="5"/>
      <c r="E2635" s="5"/>
      <c r="F2635" s="5"/>
      <c r="G2635" s="5"/>
      <c r="H2635" s="5"/>
    </row>
    <row r="2636" spans="1:8" ht="13.15">
      <c r="A2636" s="10"/>
      <c r="B2636" s="20"/>
      <c r="C2636" s="5"/>
      <c r="D2636" s="5"/>
      <c r="E2636" s="5"/>
      <c r="F2636" s="5"/>
      <c r="G2636" s="5"/>
      <c r="H2636" s="5"/>
    </row>
    <row r="2637" spans="1:8" ht="13.15">
      <c r="A2637" s="10"/>
      <c r="B2637" s="20"/>
      <c r="C2637" s="5"/>
      <c r="D2637" s="5"/>
      <c r="E2637" s="5"/>
      <c r="F2637" s="5"/>
      <c r="G2637" s="5"/>
      <c r="H2637" s="5"/>
    </row>
    <row r="2638" spans="1:8" ht="13.15">
      <c r="A2638" s="10"/>
      <c r="B2638" s="20"/>
      <c r="C2638" s="5"/>
      <c r="D2638" s="5"/>
      <c r="E2638" s="5"/>
      <c r="F2638" s="5"/>
      <c r="G2638" s="5"/>
      <c r="H2638" s="5"/>
    </row>
    <row r="2639" spans="1:8" ht="13.15">
      <c r="A2639" s="10"/>
      <c r="B2639" s="20"/>
      <c r="C2639" s="5"/>
      <c r="D2639" s="5"/>
      <c r="E2639" s="5"/>
      <c r="F2639" s="5"/>
      <c r="G2639" s="5"/>
      <c r="H2639" s="5"/>
    </row>
    <row r="2640" spans="1:8" ht="13.15">
      <c r="A2640" s="10"/>
      <c r="B2640" s="20"/>
      <c r="C2640" s="5"/>
      <c r="D2640" s="5"/>
      <c r="E2640" s="5"/>
      <c r="F2640" s="5"/>
      <c r="G2640" s="5"/>
      <c r="H2640" s="5"/>
    </row>
    <row r="2641" spans="1:8" ht="13.15">
      <c r="A2641" s="10"/>
      <c r="B2641" s="20"/>
      <c r="C2641" s="5"/>
      <c r="D2641" s="5"/>
      <c r="E2641" s="5"/>
      <c r="F2641" s="5"/>
      <c r="G2641" s="5"/>
      <c r="H2641" s="5"/>
    </row>
    <row r="2642" spans="1:8" ht="13.15">
      <c r="A2642" s="10"/>
      <c r="B2642" s="20"/>
      <c r="C2642" s="5"/>
      <c r="D2642" s="5"/>
      <c r="E2642" s="5"/>
      <c r="F2642" s="5"/>
      <c r="G2642" s="5"/>
      <c r="H2642" s="5"/>
    </row>
    <row r="2643" spans="1:8" ht="13.15">
      <c r="A2643" s="10"/>
      <c r="B2643" s="20"/>
      <c r="C2643" s="5"/>
      <c r="D2643" s="5"/>
      <c r="E2643" s="5"/>
      <c r="F2643" s="5"/>
      <c r="G2643" s="5"/>
      <c r="H2643" s="5"/>
    </row>
    <row r="2644" spans="1:8" ht="13.15">
      <c r="A2644" s="10"/>
      <c r="B2644" s="20"/>
      <c r="C2644" s="5"/>
      <c r="D2644" s="5"/>
      <c r="E2644" s="5"/>
      <c r="F2644" s="5"/>
      <c r="G2644" s="5"/>
      <c r="H2644" s="5"/>
    </row>
    <row r="2645" spans="1:8" ht="13.15">
      <c r="A2645" s="10"/>
      <c r="B2645" s="20"/>
      <c r="C2645" s="5"/>
      <c r="D2645" s="5"/>
      <c r="E2645" s="5"/>
      <c r="F2645" s="5"/>
      <c r="G2645" s="5"/>
      <c r="H2645" s="5"/>
    </row>
    <row r="2646" spans="1:8" ht="13.15">
      <c r="A2646" s="10"/>
      <c r="B2646" s="20"/>
      <c r="C2646" s="5"/>
      <c r="D2646" s="5"/>
      <c r="E2646" s="5"/>
      <c r="F2646" s="5"/>
      <c r="G2646" s="5"/>
      <c r="H2646" s="5"/>
    </row>
    <row r="2647" spans="1:8" ht="13.15">
      <c r="A2647" s="10"/>
      <c r="B2647" s="20"/>
      <c r="C2647" s="5"/>
      <c r="D2647" s="5"/>
      <c r="E2647" s="5"/>
      <c r="F2647" s="5"/>
      <c r="G2647" s="5"/>
      <c r="H2647" s="5"/>
    </row>
    <row r="2648" spans="1:8" ht="13.15">
      <c r="A2648" s="10"/>
      <c r="B2648" s="20"/>
      <c r="C2648" s="5"/>
      <c r="D2648" s="5"/>
      <c r="E2648" s="5"/>
      <c r="F2648" s="5"/>
      <c r="G2648" s="5"/>
      <c r="H2648" s="5"/>
    </row>
    <row r="2649" spans="1:8" ht="13.15">
      <c r="A2649" s="10"/>
      <c r="B2649" s="20"/>
      <c r="C2649" s="5"/>
      <c r="D2649" s="5"/>
      <c r="E2649" s="5"/>
      <c r="F2649" s="5"/>
      <c r="G2649" s="5"/>
      <c r="H2649" s="5"/>
    </row>
    <row r="2650" spans="1:8" ht="13.15">
      <c r="A2650" s="10"/>
      <c r="B2650" s="20"/>
      <c r="C2650" s="5"/>
      <c r="D2650" s="5"/>
      <c r="E2650" s="5"/>
      <c r="F2650" s="5"/>
      <c r="G2650" s="5"/>
      <c r="H2650" s="5"/>
    </row>
    <row r="2651" spans="1:8" ht="13.15">
      <c r="A2651" s="10"/>
      <c r="B2651" s="20"/>
      <c r="C2651" s="5"/>
      <c r="D2651" s="5"/>
      <c r="E2651" s="5"/>
      <c r="F2651" s="5"/>
      <c r="G2651" s="5"/>
      <c r="H2651" s="5"/>
    </row>
    <row r="2652" spans="1:8" ht="13.15">
      <c r="A2652" s="10"/>
      <c r="B2652" s="20"/>
      <c r="C2652" s="5"/>
      <c r="D2652" s="5"/>
      <c r="E2652" s="5"/>
      <c r="F2652" s="5"/>
      <c r="G2652" s="5"/>
      <c r="H2652" s="5"/>
    </row>
    <row r="2653" spans="1:8" ht="13.15">
      <c r="A2653" s="10"/>
      <c r="B2653" s="20"/>
      <c r="C2653" s="5"/>
      <c r="D2653" s="5"/>
      <c r="E2653" s="5"/>
      <c r="F2653" s="5"/>
      <c r="G2653" s="5"/>
      <c r="H2653" s="5"/>
    </row>
    <row r="2654" spans="1:8" ht="13.15">
      <c r="A2654" s="10"/>
      <c r="B2654" s="20"/>
      <c r="C2654" s="5"/>
      <c r="D2654" s="5"/>
      <c r="E2654" s="5"/>
      <c r="F2654" s="5"/>
      <c r="G2654" s="5"/>
      <c r="H2654" s="5"/>
    </row>
    <row r="2655" spans="1:8" ht="13.15">
      <c r="A2655" s="10"/>
      <c r="B2655" s="20"/>
      <c r="C2655" s="5"/>
      <c r="D2655" s="5"/>
      <c r="E2655" s="5"/>
      <c r="F2655" s="5"/>
      <c r="G2655" s="5"/>
      <c r="H2655" s="5"/>
    </row>
    <row r="2656" spans="1:8" ht="13.15">
      <c r="A2656" s="10"/>
      <c r="B2656" s="20"/>
      <c r="C2656" s="5"/>
      <c r="D2656" s="5"/>
      <c r="E2656" s="5"/>
      <c r="F2656" s="5"/>
      <c r="G2656" s="5"/>
      <c r="H2656" s="5"/>
    </row>
    <row r="2657" spans="1:8" ht="13.15">
      <c r="A2657" s="10"/>
      <c r="B2657" s="20"/>
      <c r="C2657" s="5"/>
      <c r="D2657" s="5"/>
      <c r="E2657" s="5"/>
      <c r="F2657" s="5"/>
      <c r="G2657" s="5"/>
      <c r="H2657" s="5"/>
    </row>
    <row r="2658" spans="1:8" ht="13.15">
      <c r="A2658" s="10"/>
      <c r="B2658" s="20"/>
      <c r="C2658" s="5"/>
      <c r="D2658" s="5"/>
      <c r="E2658" s="5"/>
      <c r="F2658" s="5"/>
      <c r="G2658" s="5"/>
      <c r="H2658" s="5"/>
    </row>
    <row r="2659" spans="1:8" ht="13.15">
      <c r="A2659" s="10"/>
      <c r="B2659" s="20"/>
      <c r="C2659" s="5"/>
      <c r="D2659" s="5"/>
      <c r="E2659" s="5"/>
      <c r="F2659" s="5"/>
      <c r="G2659" s="5"/>
      <c r="H2659" s="5"/>
    </row>
    <row r="2660" spans="1:8" ht="13.15">
      <c r="A2660" s="10"/>
      <c r="B2660" s="20"/>
      <c r="C2660" s="5"/>
      <c r="D2660" s="5"/>
      <c r="E2660" s="5"/>
      <c r="F2660" s="5"/>
      <c r="G2660" s="5"/>
      <c r="H2660" s="5"/>
    </row>
    <row r="2661" spans="1:8" ht="13.15">
      <c r="A2661" s="10"/>
      <c r="B2661" s="20"/>
      <c r="C2661" s="5"/>
      <c r="D2661" s="5"/>
      <c r="E2661" s="5"/>
      <c r="F2661" s="5"/>
      <c r="G2661" s="5"/>
      <c r="H2661" s="5"/>
    </row>
    <row r="2662" spans="1:8" ht="13.15">
      <c r="A2662" s="10"/>
      <c r="B2662" s="20"/>
      <c r="C2662" s="5"/>
      <c r="D2662" s="5"/>
      <c r="E2662" s="5"/>
      <c r="F2662" s="5"/>
      <c r="G2662" s="5"/>
      <c r="H2662" s="5"/>
    </row>
    <row r="2663" spans="1:8" ht="13.15">
      <c r="A2663" s="10"/>
      <c r="B2663" s="20"/>
      <c r="C2663" s="5"/>
      <c r="D2663" s="5"/>
      <c r="E2663" s="5"/>
      <c r="F2663" s="5"/>
      <c r="G2663" s="5"/>
      <c r="H2663" s="5"/>
    </row>
    <row r="2664" spans="1:8" ht="13.15">
      <c r="A2664" s="10"/>
      <c r="B2664" s="20"/>
      <c r="C2664" s="5"/>
      <c r="D2664" s="5"/>
      <c r="E2664" s="5"/>
      <c r="F2664" s="5"/>
      <c r="G2664" s="5"/>
      <c r="H2664" s="5"/>
    </row>
    <row r="2665" spans="1:8" ht="13.15">
      <c r="A2665" s="10"/>
      <c r="B2665" s="20"/>
      <c r="C2665" s="5"/>
      <c r="D2665" s="5"/>
      <c r="E2665" s="5"/>
      <c r="F2665" s="5"/>
      <c r="G2665" s="5"/>
      <c r="H2665" s="5"/>
    </row>
    <row r="2666" spans="1:8" ht="13.15">
      <c r="A2666" s="10"/>
      <c r="B2666" s="20"/>
      <c r="C2666" s="5"/>
      <c r="D2666" s="5"/>
      <c r="E2666" s="5"/>
      <c r="F2666" s="5"/>
      <c r="G2666" s="5"/>
      <c r="H2666" s="5"/>
    </row>
    <row r="2667" spans="1:8" ht="13.15">
      <c r="A2667" s="10"/>
      <c r="B2667" s="20"/>
      <c r="C2667" s="5"/>
      <c r="D2667" s="5"/>
      <c r="E2667" s="5"/>
      <c r="F2667" s="5"/>
      <c r="G2667" s="5"/>
      <c r="H2667" s="5"/>
    </row>
    <row r="2668" spans="1:8" ht="13.15">
      <c r="A2668" s="10"/>
      <c r="B2668" s="20"/>
      <c r="C2668" s="5"/>
      <c r="D2668" s="5"/>
      <c r="E2668" s="5"/>
      <c r="F2668" s="5"/>
      <c r="G2668" s="5"/>
      <c r="H2668" s="5"/>
    </row>
    <row r="2669" spans="1:8" ht="13.15">
      <c r="A2669" s="10"/>
      <c r="B2669" s="20"/>
      <c r="C2669" s="5"/>
      <c r="D2669" s="5"/>
      <c r="E2669" s="5"/>
      <c r="F2669" s="5"/>
      <c r="G2669" s="5"/>
      <c r="H2669" s="5"/>
    </row>
    <row r="2670" spans="1:8" ht="13.15">
      <c r="A2670" s="10"/>
      <c r="B2670" s="20"/>
      <c r="C2670" s="5"/>
      <c r="D2670" s="5"/>
      <c r="E2670" s="5"/>
      <c r="F2670" s="5"/>
      <c r="G2670" s="5"/>
      <c r="H2670" s="5"/>
    </row>
    <row r="2671" spans="1:8" ht="13.15">
      <c r="A2671" s="10"/>
      <c r="B2671" s="20"/>
      <c r="C2671" s="5"/>
      <c r="D2671" s="5"/>
      <c r="E2671" s="5"/>
      <c r="F2671" s="5"/>
      <c r="G2671" s="5"/>
      <c r="H2671" s="5"/>
    </row>
    <row r="2672" spans="1:8" ht="13.15">
      <c r="A2672" s="10"/>
      <c r="B2672" s="20"/>
      <c r="C2672" s="5"/>
      <c r="D2672" s="5"/>
      <c r="E2672" s="5"/>
      <c r="F2672" s="5"/>
      <c r="G2672" s="5"/>
      <c r="H2672" s="5"/>
    </row>
    <row r="2673" spans="1:8" ht="13.15">
      <c r="A2673" s="10"/>
      <c r="B2673" s="20"/>
      <c r="C2673" s="5"/>
      <c r="D2673" s="5"/>
      <c r="E2673" s="5"/>
      <c r="F2673" s="5"/>
      <c r="G2673" s="5"/>
      <c r="H2673" s="5"/>
    </row>
    <row r="2674" spans="1:8" ht="13.15">
      <c r="A2674" s="10"/>
      <c r="B2674" s="20"/>
      <c r="C2674" s="5"/>
      <c r="D2674" s="5"/>
      <c r="E2674" s="5"/>
      <c r="F2674" s="5"/>
      <c r="G2674" s="5"/>
      <c r="H2674" s="5"/>
    </row>
    <row r="2675" spans="1:8" ht="13.15">
      <c r="A2675" s="10"/>
      <c r="B2675" s="20"/>
      <c r="C2675" s="5"/>
      <c r="D2675" s="5"/>
      <c r="E2675" s="5"/>
      <c r="F2675" s="5"/>
      <c r="G2675" s="5"/>
      <c r="H2675" s="5"/>
    </row>
    <row r="2676" spans="1:8" ht="13.15">
      <c r="A2676" s="10"/>
      <c r="B2676" s="20"/>
      <c r="C2676" s="5"/>
      <c r="D2676" s="5"/>
      <c r="E2676" s="5"/>
      <c r="F2676" s="5"/>
      <c r="G2676" s="5"/>
      <c r="H2676" s="5"/>
    </row>
    <row r="2677" spans="1:8" ht="13.15">
      <c r="A2677" s="10"/>
      <c r="B2677" s="20"/>
      <c r="C2677" s="5"/>
      <c r="D2677" s="5"/>
      <c r="E2677" s="5"/>
      <c r="F2677" s="5"/>
      <c r="G2677" s="5"/>
      <c r="H2677" s="5"/>
    </row>
    <row r="2678" spans="1:8" ht="13.15">
      <c r="A2678" s="10"/>
      <c r="B2678" s="20"/>
      <c r="C2678" s="5"/>
      <c r="D2678" s="5"/>
      <c r="E2678" s="5"/>
      <c r="F2678" s="5"/>
      <c r="G2678" s="5"/>
      <c r="H2678" s="5"/>
    </row>
    <row r="2679" spans="1:8" ht="13.15">
      <c r="A2679" s="10"/>
      <c r="B2679" s="20"/>
      <c r="C2679" s="5"/>
      <c r="D2679" s="5"/>
      <c r="E2679" s="5"/>
      <c r="F2679" s="5"/>
      <c r="G2679" s="5"/>
      <c r="H2679" s="5"/>
    </row>
    <row r="2680" spans="1:8" ht="13.15">
      <c r="A2680" s="10"/>
      <c r="B2680" s="20"/>
      <c r="C2680" s="5"/>
      <c r="D2680" s="5"/>
      <c r="E2680" s="5"/>
      <c r="F2680" s="5"/>
      <c r="G2680" s="5"/>
      <c r="H2680" s="5"/>
    </row>
    <row r="2681" spans="1:8" ht="13.15">
      <c r="A2681" s="10"/>
      <c r="B2681" s="20"/>
      <c r="C2681" s="5"/>
      <c r="D2681" s="5"/>
      <c r="E2681" s="5"/>
      <c r="F2681" s="5"/>
      <c r="G2681" s="5"/>
      <c r="H2681" s="5"/>
    </row>
    <row r="2682" spans="1:8" ht="13.15">
      <c r="A2682" s="10"/>
      <c r="B2682" s="20"/>
      <c r="C2682" s="5"/>
      <c r="D2682" s="5"/>
      <c r="E2682" s="5"/>
      <c r="F2682" s="5"/>
      <c r="G2682" s="5"/>
      <c r="H2682" s="5"/>
    </row>
    <row r="2683" spans="1:8" ht="13.15">
      <c r="A2683" s="10"/>
      <c r="B2683" s="20"/>
      <c r="C2683" s="5"/>
      <c r="D2683" s="5"/>
      <c r="E2683" s="5"/>
      <c r="F2683" s="5"/>
      <c r="G2683" s="5"/>
      <c r="H2683" s="5"/>
    </row>
    <row r="2684" spans="1:8" ht="13.15">
      <c r="A2684" s="10"/>
      <c r="B2684" s="20"/>
      <c r="C2684" s="5"/>
      <c r="D2684" s="5"/>
      <c r="E2684" s="5"/>
      <c r="F2684" s="5"/>
      <c r="G2684" s="5"/>
      <c r="H2684" s="5"/>
    </row>
    <row r="2685" spans="1:8" ht="13.15">
      <c r="A2685" s="10"/>
      <c r="B2685" s="20"/>
      <c r="C2685" s="5"/>
      <c r="D2685" s="5"/>
      <c r="E2685" s="5"/>
      <c r="F2685" s="5"/>
      <c r="G2685" s="5"/>
      <c r="H2685" s="5"/>
    </row>
    <row r="2686" spans="1:8" ht="13.15">
      <c r="A2686" s="10"/>
      <c r="B2686" s="20"/>
      <c r="C2686" s="5"/>
      <c r="D2686" s="5"/>
      <c r="E2686" s="5"/>
      <c r="F2686" s="5"/>
      <c r="G2686" s="5"/>
      <c r="H2686" s="5"/>
    </row>
    <row r="2687" spans="1:8" ht="13.15">
      <c r="A2687" s="10"/>
      <c r="B2687" s="20"/>
      <c r="C2687" s="5"/>
      <c r="D2687" s="5"/>
      <c r="E2687" s="5"/>
      <c r="F2687" s="5"/>
      <c r="G2687" s="5"/>
      <c r="H2687" s="5"/>
    </row>
    <row r="2688" spans="1:8" ht="13.15">
      <c r="A2688" s="10"/>
      <c r="B2688" s="20"/>
      <c r="C2688" s="5"/>
      <c r="D2688" s="5"/>
      <c r="E2688" s="5"/>
      <c r="F2688" s="5"/>
      <c r="G2688" s="5"/>
      <c r="H2688" s="5"/>
    </row>
    <row r="2689" spans="1:8" ht="13.15">
      <c r="A2689" s="10"/>
      <c r="B2689" s="20"/>
      <c r="C2689" s="5"/>
      <c r="D2689" s="5"/>
      <c r="E2689" s="5"/>
      <c r="F2689" s="5"/>
      <c r="G2689" s="5"/>
      <c r="H2689" s="5"/>
    </row>
    <row r="2690" spans="1:8" ht="13.15">
      <c r="A2690" s="10"/>
      <c r="B2690" s="20"/>
      <c r="C2690" s="5"/>
      <c r="D2690" s="5"/>
      <c r="E2690" s="5"/>
      <c r="F2690" s="5"/>
      <c r="G2690" s="5"/>
      <c r="H2690" s="5"/>
    </row>
    <row r="2691" spans="1:8" ht="13.15">
      <c r="A2691" s="10"/>
      <c r="B2691" s="20"/>
      <c r="C2691" s="5"/>
      <c r="D2691" s="5"/>
      <c r="E2691" s="5"/>
      <c r="F2691" s="5"/>
      <c r="G2691" s="5"/>
      <c r="H2691" s="5"/>
    </row>
    <row r="2692" spans="1:8" ht="13.15">
      <c r="A2692" s="10"/>
      <c r="B2692" s="20"/>
      <c r="C2692" s="5"/>
      <c r="D2692" s="5"/>
      <c r="E2692" s="5"/>
      <c r="F2692" s="5"/>
      <c r="G2692" s="5"/>
      <c r="H2692" s="5"/>
    </row>
    <row r="2693" spans="1:8" ht="13.15">
      <c r="A2693" s="10"/>
      <c r="B2693" s="20"/>
      <c r="C2693" s="5"/>
      <c r="D2693" s="5"/>
      <c r="E2693" s="5"/>
      <c r="F2693" s="5"/>
      <c r="G2693" s="5"/>
      <c r="H2693" s="5"/>
    </row>
    <row r="2694" spans="1:8" ht="13.15">
      <c r="A2694" s="10"/>
      <c r="B2694" s="20"/>
      <c r="C2694" s="5"/>
      <c r="D2694" s="5"/>
      <c r="E2694" s="5"/>
      <c r="F2694" s="5"/>
      <c r="G2694" s="5"/>
      <c r="H2694" s="5"/>
    </row>
    <row r="2695" spans="1:8" ht="13.15">
      <c r="A2695" s="10"/>
      <c r="B2695" s="20"/>
      <c r="C2695" s="5"/>
      <c r="D2695" s="5"/>
      <c r="E2695" s="5"/>
      <c r="F2695" s="5"/>
      <c r="G2695" s="5"/>
      <c r="H2695" s="5"/>
    </row>
    <row r="2696" spans="1:8" ht="13.15">
      <c r="A2696" s="10"/>
      <c r="B2696" s="20"/>
      <c r="C2696" s="5"/>
      <c r="D2696" s="5"/>
      <c r="E2696" s="5"/>
      <c r="F2696" s="5"/>
      <c r="G2696" s="5"/>
      <c r="H2696" s="5"/>
    </row>
    <row r="2697" spans="1:8" ht="13.15">
      <c r="A2697" s="10"/>
      <c r="B2697" s="20"/>
      <c r="C2697" s="5"/>
      <c r="D2697" s="5"/>
      <c r="E2697" s="5"/>
      <c r="F2697" s="5"/>
      <c r="G2697" s="5"/>
      <c r="H2697" s="5"/>
    </row>
    <row r="2698" spans="1:8" ht="13.15">
      <c r="A2698" s="10"/>
      <c r="B2698" s="20"/>
      <c r="C2698" s="5"/>
      <c r="D2698" s="5"/>
      <c r="E2698" s="5"/>
      <c r="F2698" s="5"/>
      <c r="G2698" s="5"/>
      <c r="H2698" s="5"/>
    </row>
    <row r="2699" spans="1:8" ht="13.15">
      <c r="A2699" s="10"/>
      <c r="B2699" s="20"/>
      <c r="C2699" s="5"/>
      <c r="D2699" s="5"/>
      <c r="E2699" s="5"/>
      <c r="F2699" s="5"/>
      <c r="G2699" s="5"/>
      <c r="H2699" s="5"/>
    </row>
    <row r="2700" spans="1:8" ht="13.15">
      <c r="A2700" s="10"/>
      <c r="B2700" s="20"/>
      <c r="C2700" s="5"/>
      <c r="D2700" s="5"/>
      <c r="E2700" s="5"/>
      <c r="F2700" s="5"/>
      <c r="G2700" s="5"/>
      <c r="H2700" s="5"/>
    </row>
    <row r="2701" spans="1:8" ht="13.15">
      <c r="A2701" s="10"/>
      <c r="B2701" s="20"/>
      <c r="C2701" s="5"/>
      <c r="D2701" s="5"/>
      <c r="E2701" s="5"/>
      <c r="F2701" s="5"/>
      <c r="G2701" s="5"/>
      <c r="H2701" s="5"/>
    </row>
    <row r="2702" spans="1:8" ht="13.15">
      <c r="A2702" s="10"/>
      <c r="B2702" s="20"/>
      <c r="C2702" s="5"/>
      <c r="D2702" s="5"/>
      <c r="E2702" s="5"/>
      <c r="F2702" s="5"/>
      <c r="G2702" s="5"/>
      <c r="H2702" s="5"/>
    </row>
    <row r="2703" spans="1:8" ht="13.15">
      <c r="A2703" s="10"/>
      <c r="B2703" s="20"/>
      <c r="C2703" s="5"/>
      <c r="D2703" s="5"/>
      <c r="E2703" s="5"/>
      <c r="F2703" s="5"/>
      <c r="G2703" s="5"/>
      <c r="H2703" s="5"/>
    </row>
    <row r="2704" spans="1:8" ht="13.15">
      <c r="A2704" s="10"/>
      <c r="B2704" s="20"/>
      <c r="C2704" s="5"/>
      <c r="D2704" s="5"/>
      <c r="E2704" s="5"/>
      <c r="F2704" s="5"/>
      <c r="G2704" s="5"/>
      <c r="H2704" s="5"/>
    </row>
    <row r="2705" spans="1:8" ht="13.15">
      <c r="A2705" s="10"/>
      <c r="B2705" s="20"/>
      <c r="C2705" s="5"/>
      <c r="D2705" s="5"/>
      <c r="E2705" s="5"/>
      <c r="F2705" s="5"/>
      <c r="G2705" s="5"/>
      <c r="H2705" s="5"/>
    </row>
    <row r="2706" spans="1:8" ht="13.15">
      <c r="A2706" s="10"/>
      <c r="B2706" s="20"/>
      <c r="C2706" s="5"/>
      <c r="D2706" s="5"/>
      <c r="E2706" s="5"/>
      <c r="F2706" s="5"/>
      <c r="G2706" s="5"/>
      <c r="H2706" s="5"/>
    </row>
    <row r="2707" spans="1:8" ht="13.15">
      <c r="A2707" s="10"/>
      <c r="B2707" s="20"/>
      <c r="C2707" s="5"/>
      <c r="D2707" s="5"/>
      <c r="E2707" s="5"/>
      <c r="F2707" s="5"/>
      <c r="G2707" s="5"/>
      <c r="H2707" s="5"/>
    </row>
    <row r="2708" spans="1:8" ht="13.15">
      <c r="A2708" s="10"/>
      <c r="B2708" s="20"/>
      <c r="C2708" s="5"/>
      <c r="D2708" s="5"/>
      <c r="E2708" s="5"/>
      <c r="F2708" s="5"/>
      <c r="G2708" s="5"/>
      <c r="H2708" s="5"/>
    </row>
    <row r="2709" spans="1:8" ht="13.15">
      <c r="A2709" s="10"/>
      <c r="B2709" s="20"/>
      <c r="C2709" s="5"/>
      <c r="D2709" s="5"/>
      <c r="E2709" s="5"/>
      <c r="F2709" s="5"/>
      <c r="G2709" s="5"/>
      <c r="H2709" s="5"/>
    </row>
    <row r="2710" spans="1:8" ht="13.15">
      <c r="A2710" s="10"/>
      <c r="B2710" s="20"/>
      <c r="C2710" s="5"/>
      <c r="D2710" s="5"/>
      <c r="E2710" s="5"/>
      <c r="F2710" s="5"/>
      <c r="G2710" s="5"/>
      <c r="H2710" s="5"/>
    </row>
    <row r="2711" spans="1:8" ht="13.15">
      <c r="A2711" s="10"/>
      <c r="B2711" s="20"/>
      <c r="C2711" s="5"/>
      <c r="D2711" s="5"/>
      <c r="E2711" s="5"/>
      <c r="F2711" s="5"/>
      <c r="G2711" s="5"/>
      <c r="H2711" s="5"/>
    </row>
    <row r="2712" spans="1:8" ht="13.15">
      <c r="A2712" s="10"/>
      <c r="B2712" s="20"/>
      <c r="C2712" s="5"/>
      <c r="D2712" s="5"/>
      <c r="E2712" s="5"/>
      <c r="F2712" s="5"/>
      <c r="G2712" s="5"/>
      <c r="H2712" s="5"/>
    </row>
    <row r="2713" spans="1:8" ht="13.15">
      <c r="A2713" s="10"/>
      <c r="B2713" s="20"/>
      <c r="C2713" s="5"/>
      <c r="D2713" s="5"/>
      <c r="E2713" s="5"/>
      <c r="F2713" s="5"/>
      <c r="G2713" s="5"/>
      <c r="H2713" s="5"/>
    </row>
    <row r="2714" spans="1:8" ht="13.15">
      <c r="A2714" s="10"/>
      <c r="B2714" s="20"/>
      <c r="C2714" s="5"/>
      <c r="D2714" s="5"/>
      <c r="E2714" s="5"/>
      <c r="F2714" s="5"/>
      <c r="G2714" s="5"/>
      <c r="H2714" s="5"/>
    </row>
    <row r="2715" spans="1:8" ht="13.15">
      <c r="A2715" s="10"/>
      <c r="B2715" s="20"/>
      <c r="C2715" s="5"/>
      <c r="D2715" s="5"/>
      <c r="E2715" s="5"/>
      <c r="F2715" s="5"/>
      <c r="G2715" s="5"/>
      <c r="H2715" s="5"/>
    </row>
    <row r="2716" spans="1:8" ht="13.15">
      <c r="A2716" s="10"/>
      <c r="B2716" s="20"/>
      <c r="C2716" s="5"/>
      <c r="D2716" s="5"/>
      <c r="E2716" s="5"/>
      <c r="F2716" s="5"/>
      <c r="G2716" s="5"/>
      <c r="H2716" s="5"/>
    </row>
    <row r="2717" spans="1:8" ht="13.15">
      <c r="A2717" s="10"/>
      <c r="B2717" s="20"/>
      <c r="C2717" s="5"/>
      <c r="D2717" s="5"/>
      <c r="E2717" s="5"/>
      <c r="F2717" s="5"/>
      <c r="G2717" s="5"/>
      <c r="H2717" s="5"/>
    </row>
    <row r="2718" spans="1:8" ht="13.15">
      <c r="A2718" s="10"/>
      <c r="B2718" s="20"/>
      <c r="C2718" s="5"/>
      <c r="D2718" s="5"/>
      <c r="E2718" s="5"/>
      <c r="F2718" s="5"/>
      <c r="G2718" s="5"/>
      <c r="H2718" s="5"/>
    </row>
    <row r="2719" spans="1:8" ht="13.15">
      <c r="A2719" s="10"/>
      <c r="B2719" s="20"/>
      <c r="C2719" s="5"/>
      <c r="D2719" s="5"/>
      <c r="E2719" s="5"/>
      <c r="F2719" s="5"/>
      <c r="G2719" s="5"/>
      <c r="H2719" s="5"/>
    </row>
    <row r="2720" spans="1:8" ht="13.15">
      <c r="A2720" s="10"/>
      <c r="B2720" s="20"/>
      <c r="C2720" s="5"/>
      <c r="D2720" s="5"/>
      <c r="E2720" s="5"/>
      <c r="F2720" s="5"/>
      <c r="G2720" s="5"/>
      <c r="H2720" s="5"/>
    </row>
    <row r="2721" spans="1:8" ht="13.15">
      <c r="A2721" s="10"/>
      <c r="B2721" s="20"/>
      <c r="C2721" s="5"/>
      <c r="D2721" s="5"/>
      <c r="E2721" s="5"/>
      <c r="F2721" s="5"/>
      <c r="G2721" s="5"/>
      <c r="H2721" s="5"/>
    </row>
    <row r="2722" spans="1:8" ht="13.15">
      <c r="A2722" s="10"/>
      <c r="B2722" s="20"/>
      <c r="C2722" s="5"/>
      <c r="D2722" s="5"/>
      <c r="E2722" s="5"/>
      <c r="F2722" s="5"/>
      <c r="G2722" s="5"/>
      <c r="H2722" s="5"/>
    </row>
    <row r="2723" spans="1:8" ht="13.15">
      <c r="A2723" s="10"/>
      <c r="B2723" s="20"/>
      <c r="C2723" s="5"/>
      <c r="D2723" s="5"/>
      <c r="E2723" s="5"/>
      <c r="F2723" s="5"/>
      <c r="G2723" s="5"/>
      <c r="H2723" s="5"/>
    </row>
    <row r="2724" spans="1:8" ht="13.15">
      <c r="A2724" s="10"/>
      <c r="B2724" s="20"/>
      <c r="C2724" s="5"/>
      <c r="D2724" s="5"/>
      <c r="E2724" s="5"/>
      <c r="F2724" s="5"/>
      <c r="G2724" s="5"/>
      <c r="H2724" s="5"/>
    </row>
    <row r="2725" spans="1:8" ht="13.15">
      <c r="A2725" s="10"/>
      <c r="B2725" s="20"/>
      <c r="C2725" s="5"/>
      <c r="D2725" s="5"/>
      <c r="E2725" s="5"/>
      <c r="F2725" s="5"/>
      <c r="G2725" s="5"/>
      <c r="H2725" s="5"/>
    </row>
    <row r="2726" spans="1:8" ht="13.15">
      <c r="A2726" s="10"/>
      <c r="B2726" s="20"/>
      <c r="C2726" s="5"/>
      <c r="D2726" s="5"/>
      <c r="E2726" s="5"/>
      <c r="F2726" s="5"/>
      <c r="G2726" s="5"/>
      <c r="H2726" s="5"/>
    </row>
    <row r="2727" spans="1:8" ht="13.15">
      <c r="A2727" s="10"/>
      <c r="B2727" s="20"/>
      <c r="C2727" s="5"/>
      <c r="D2727" s="5"/>
      <c r="E2727" s="5"/>
      <c r="F2727" s="5"/>
      <c r="G2727" s="5"/>
      <c r="H2727" s="5"/>
    </row>
    <row r="2728" spans="1:8" ht="13.15">
      <c r="A2728" s="10"/>
      <c r="B2728" s="20"/>
      <c r="C2728" s="5"/>
      <c r="D2728" s="5"/>
      <c r="E2728" s="5"/>
      <c r="F2728" s="5"/>
      <c r="G2728" s="5"/>
      <c r="H2728" s="5"/>
    </row>
    <row r="2729" spans="1:8" ht="13.15">
      <c r="A2729" s="10"/>
      <c r="B2729" s="20"/>
      <c r="C2729" s="5"/>
      <c r="D2729" s="5"/>
      <c r="E2729" s="5"/>
      <c r="F2729" s="5"/>
      <c r="G2729" s="5"/>
      <c r="H2729" s="5"/>
    </row>
    <row r="2730" spans="1:8" ht="13.15">
      <c r="A2730" s="10"/>
      <c r="B2730" s="20"/>
      <c r="C2730" s="5"/>
      <c r="D2730" s="5"/>
      <c r="E2730" s="5"/>
      <c r="F2730" s="5"/>
      <c r="G2730" s="5"/>
      <c r="H2730" s="5"/>
    </row>
    <row r="2731" spans="1:8" ht="13.15">
      <c r="A2731" s="10"/>
      <c r="B2731" s="20"/>
      <c r="C2731" s="5"/>
      <c r="D2731" s="5"/>
      <c r="E2731" s="5"/>
      <c r="F2731" s="5"/>
      <c r="G2731" s="5"/>
      <c r="H2731" s="5"/>
    </row>
    <row r="2732" spans="1:8" ht="13.15">
      <c r="A2732" s="10"/>
      <c r="B2732" s="20"/>
      <c r="C2732" s="5"/>
      <c r="D2732" s="5"/>
      <c r="E2732" s="5"/>
      <c r="F2732" s="5"/>
      <c r="G2732" s="5"/>
      <c r="H2732" s="5"/>
    </row>
    <row r="2733" spans="1:8" ht="13.15">
      <c r="A2733" s="10"/>
      <c r="B2733" s="20"/>
      <c r="C2733" s="5"/>
      <c r="D2733" s="5"/>
      <c r="E2733" s="5"/>
      <c r="F2733" s="5"/>
      <c r="G2733" s="5"/>
      <c r="H2733" s="5"/>
    </row>
    <row r="2734" spans="1:8" ht="13.15">
      <c r="A2734" s="10"/>
      <c r="B2734" s="20"/>
      <c r="C2734" s="5"/>
      <c r="D2734" s="5"/>
      <c r="E2734" s="5"/>
      <c r="F2734" s="5"/>
      <c r="G2734" s="5"/>
      <c r="H2734" s="5"/>
    </row>
    <row r="2735" spans="1:8" ht="13.15">
      <c r="A2735" s="10"/>
      <c r="B2735" s="20"/>
      <c r="C2735" s="5"/>
      <c r="D2735" s="5"/>
      <c r="E2735" s="5"/>
      <c r="F2735" s="5"/>
      <c r="G2735" s="5"/>
      <c r="H2735" s="5"/>
    </row>
    <row r="2736" spans="1:8" ht="13.15">
      <c r="A2736" s="10"/>
      <c r="B2736" s="20"/>
      <c r="C2736" s="5"/>
      <c r="D2736" s="5"/>
      <c r="E2736" s="5"/>
      <c r="F2736" s="5"/>
      <c r="G2736" s="5"/>
      <c r="H2736" s="5"/>
    </row>
    <row r="2737" spans="1:8" ht="13.15">
      <c r="A2737" s="10"/>
      <c r="B2737" s="20"/>
      <c r="C2737" s="5"/>
      <c r="D2737" s="5"/>
      <c r="E2737" s="5"/>
      <c r="F2737" s="5"/>
      <c r="G2737" s="5"/>
      <c r="H2737" s="5"/>
    </row>
    <row r="2738" spans="1:8" ht="13.15">
      <c r="A2738" s="10"/>
      <c r="B2738" s="20"/>
      <c r="C2738" s="5"/>
      <c r="D2738" s="5"/>
      <c r="E2738" s="5"/>
      <c r="F2738" s="5"/>
      <c r="G2738" s="5"/>
      <c r="H2738" s="5"/>
    </row>
    <row r="2739" spans="1:8" ht="13.15">
      <c r="A2739" s="10"/>
      <c r="B2739" s="20"/>
      <c r="C2739" s="5"/>
      <c r="D2739" s="5"/>
      <c r="E2739" s="5"/>
      <c r="F2739" s="5"/>
      <c r="G2739" s="5"/>
      <c r="H2739" s="5"/>
    </row>
    <row r="2740" spans="1:8" ht="13.15">
      <c r="A2740" s="10"/>
      <c r="B2740" s="20"/>
      <c r="C2740" s="5"/>
      <c r="D2740" s="5"/>
      <c r="E2740" s="5"/>
      <c r="F2740" s="5"/>
      <c r="G2740" s="5"/>
      <c r="H2740" s="5"/>
    </row>
    <row r="2741" spans="1:8" ht="13.15">
      <c r="A2741" s="10"/>
      <c r="B2741" s="20"/>
      <c r="C2741" s="5"/>
      <c r="D2741" s="5"/>
      <c r="E2741" s="5"/>
      <c r="F2741" s="5"/>
      <c r="G2741" s="5"/>
      <c r="H2741" s="5"/>
    </row>
    <row r="2742" spans="1:8" ht="13.15">
      <c r="A2742" s="10"/>
      <c r="B2742" s="20"/>
      <c r="C2742" s="5"/>
      <c r="D2742" s="5"/>
      <c r="E2742" s="5"/>
      <c r="F2742" s="5"/>
      <c r="G2742" s="5"/>
      <c r="H2742" s="5"/>
    </row>
    <row r="2743" spans="1:8" ht="13.15">
      <c r="A2743" s="10"/>
      <c r="B2743" s="20"/>
      <c r="C2743" s="5"/>
      <c r="D2743" s="5"/>
      <c r="E2743" s="5"/>
      <c r="F2743" s="5"/>
      <c r="G2743" s="5"/>
      <c r="H2743" s="5"/>
    </row>
    <row r="2744" spans="1:8" ht="13.15">
      <c r="A2744" s="10"/>
      <c r="B2744" s="20"/>
      <c r="C2744" s="5"/>
      <c r="D2744" s="5"/>
      <c r="E2744" s="5"/>
      <c r="F2744" s="5"/>
      <c r="G2744" s="5"/>
      <c r="H2744" s="5"/>
    </row>
    <row r="2745" spans="1:8" ht="13.15">
      <c r="A2745" s="10"/>
      <c r="B2745" s="20"/>
      <c r="C2745" s="5"/>
      <c r="D2745" s="5"/>
      <c r="E2745" s="5"/>
      <c r="F2745" s="5"/>
      <c r="G2745" s="5"/>
      <c r="H2745" s="5"/>
    </row>
    <row r="2746" spans="1:8" ht="13.15">
      <c r="A2746" s="10"/>
      <c r="B2746" s="20"/>
      <c r="C2746" s="5"/>
      <c r="D2746" s="5"/>
      <c r="E2746" s="5"/>
      <c r="F2746" s="5"/>
      <c r="G2746" s="5"/>
      <c r="H2746" s="5"/>
    </row>
    <row r="2747" spans="1:8" ht="13.15">
      <c r="A2747" s="10"/>
      <c r="B2747" s="20"/>
      <c r="C2747" s="5"/>
      <c r="D2747" s="5"/>
      <c r="E2747" s="5"/>
      <c r="F2747" s="5"/>
      <c r="G2747" s="5"/>
      <c r="H2747" s="5"/>
    </row>
    <row r="2748" spans="1:8" ht="13.15">
      <c r="A2748" s="10"/>
      <c r="B2748" s="20"/>
      <c r="C2748" s="5"/>
      <c r="D2748" s="5"/>
      <c r="E2748" s="5"/>
      <c r="F2748" s="5"/>
      <c r="G2748" s="5"/>
      <c r="H2748" s="5"/>
    </row>
    <row r="2749" spans="1:8" ht="13.15">
      <c r="A2749" s="10"/>
      <c r="B2749" s="20"/>
      <c r="C2749" s="5"/>
      <c r="D2749" s="5"/>
      <c r="E2749" s="5"/>
      <c r="F2749" s="5"/>
      <c r="G2749" s="5"/>
      <c r="H2749" s="5"/>
    </row>
    <row r="2750" spans="1:8" ht="13.15">
      <c r="A2750" s="10"/>
      <c r="B2750" s="20"/>
      <c r="C2750" s="5"/>
      <c r="D2750" s="5"/>
      <c r="E2750" s="5"/>
      <c r="F2750" s="5"/>
      <c r="G2750" s="5"/>
      <c r="H2750" s="5"/>
    </row>
    <row r="2751" spans="1:8" ht="13.15">
      <c r="A2751" s="10"/>
      <c r="B2751" s="20"/>
      <c r="C2751" s="5"/>
      <c r="D2751" s="5"/>
      <c r="E2751" s="5"/>
      <c r="F2751" s="5"/>
      <c r="G2751" s="5"/>
      <c r="H2751" s="5"/>
    </row>
    <row r="2752" spans="1:8" ht="13.15">
      <c r="A2752" s="10"/>
      <c r="B2752" s="20"/>
      <c r="C2752" s="5"/>
      <c r="D2752" s="5"/>
      <c r="E2752" s="5"/>
      <c r="F2752" s="5"/>
      <c r="G2752" s="5"/>
      <c r="H2752" s="5"/>
    </row>
    <row r="2753" spans="1:8" ht="13.15">
      <c r="A2753" s="10"/>
      <c r="B2753" s="20"/>
      <c r="C2753" s="5"/>
      <c r="D2753" s="5"/>
      <c r="E2753" s="5"/>
      <c r="F2753" s="5"/>
      <c r="G2753" s="5"/>
      <c r="H2753" s="5"/>
    </row>
    <row r="2754" spans="1:8" ht="13.15">
      <c r="A2754" s="10"/>
      <c r="B2754" s="20"/>
      <c r="C2754" s="5"/>
      <c r="D2754" s="5"/>
      <c r="E2754" s="5"/>
      <c r="F2754" s="5"/>
      <c r="G2754" s="5"/>
      <c r="H2754" s="5"/>
    </row>
    <row r="2755" spans="1:8" ht="13.15">
      <c r="A2755" s="10"/>
      <c r="B2755" s="20"/>
      <c r="C2755" s="5"/>
      <c r="D2755" s="5"/>
      <c r="E2755" s="5"/>
      <c r="F2755" s="5"/>
      <c r="G2755" s="5"/>
      <c r="H2755" s="5"/>
    </row>
    <row r="2756" spans="1:8" ht="13.15">
      <c r="A2756" s="10"/>
      <c r="B2756" s="20"/>
      <c r="C2756" s="5"/>
      <c r="D2756" s="5"/>
      <c r="E2756" s="5"/>
      <c r="F2756" s="5"/>
      <c r="G2756" s="5"/>
      <c r="H2756" s="5"/>
    </row>
    <row r="2757" spans="1:8" ht="13.15">
      <c r="A2757" s="10"/>
      <c r="B2757" s="20"/>
      <c r="C2757" s="5"/>
      <c r="D2757" s="5"/>
      <c r="E2757" s="5"/>
      <c r="F2757" s="5"/>
      <c r="G2757" s="5"/>
      <c r="H2757" s="5"/>
    </row>
    <row r="2758" spans="1:8" ht="13.15">
      <c r="A2758" s="10"/>
      <c r="B2758" s="20"/>
      <c r="C2758" s="5"/>
      <c r="D2758" s="5"/>
      <c r="E2758" s="5"/>
      <c r="F2758" s="5"/>
      <c r="G2758" s="5"/>
      <c r="H2758" s="5"/>
    </row>
    <row r="2759" spans="1:8" ht="13.15">
      <c r="A2759" s="10"/>
      <c r="B2759" s="20"/>
      <c r="C2759" s="5"/>
      <c r="D2759" s="5"/>
      <c r="E2759" s="5"/>
      <c r="F2759" s="5"/>
      <c r="G2759" s="5"/>
      <c r="H2759" s="5"/>
    </row>
    <row r="2760" spans="1:8" ht="13.15">
      <c r="A2760" s="10"/>
      <c r="B2760" s="20"/>
      <c r="C2760" s="5"/>
      <c r="D2760" s="5"/>
      <c r="E2760" s="5"/>
      <c r="F2760" s="5"/>
      <c r="G2760" s="5"/>
      <c r="H2760" s="5"/>
    </row>
    <row r="2761" spans="1:8" ht="13.15">
      <c r="A2761" s="10"/>
      <c r="B2761" s="20"/>
      <c r="C2761" s="5"/>
      <c r="D2761" s="5"/>
      <c r="E2761" s="5"/>
      <c r="F2761" s="5"/>
      <c r="G2761" s="5"/>
      <c r="H2761" s="5"/>
    </row>
    <row r="2762" spans="1:8" ht="13.15">
      <c r="A2762" s="10"/>
      <c r="B2762" s="20"/>
      <c r="C2762" s="5"/>
      <c r="D2762" s="5"/>
      <c r="E2762" s="5"/>
      <c r="F2762" s="5"/>
      <c r="G2762" s="5"/>
      <c r="H2762" s="5"/>
    </row>
    <row r="2763" spans="1:8" ht="13.15">
      <c r="A2763" s="10"/>
      <c r="B2763" s="20"/>
      <c r="C2763" s="5"/>
      <c r="D2763" s="5"/>
      <c r="E2763" s="5"/>
      <c r="F2763" s="5"/>
      <c r="G2763" s="5"/>
      <c r="H2763" s="5"/>
    </row>
    <row r="2764" spans="1:8" ht="13.15">
      <c r="A2764" s="10"/>
      <c r="B2764" s="20"/>
      <c r="C2764" s="5"/>
      <c r="D2764" s="5"/>
      <c r="E2764" s="5"/>
      <c r="F2764" s="5"/>
      <c r="G2764" s="5"/>
      <c r="H2764" s="5"/>
    </row>
    <row r="2765" spans="1:8" ht="13.15">
      <c r="A2765" s="10"/>
      <c r="B2765" s="20"/>
      <c r="C2765" s="5"/>
      <c r="D2765" s="5"/>
      <c r="E2765" s="5"/>
      <c r="F2765" s="5"/>
      <c r="G2765" s="5"/>
      <c r="H2765" s="5"/>
    </row>
    <row r="2766" spans="1:8" ht="13.15">
      <c r="A2766" s="10"/>
      <c r="B2766" s="20"/>
      <c r="C2766" s="5"/>
      <c r="D2766" s="5"/>
      <c r="E2766" s="5"/>
      <c r="F2766" s="5"/>
      <c r="G2766" s="5"/>
      <c r="H2766" s="5"/>
    </row>
    <row r="2767" spans="1:8" ht="13.15">
      <c r="A2767" s="10"/>
      <c r="B2767" s="20"/>
      <c r="C2767" s="5"/>
      <c r="D2767" s="5"/>
      <c r="E2767" s="5"/>
      <c r="F2767" s="5"/>
      <c r="G2767" s="5"/>
      <c r="H2767" s="5"/>
    </row>
    <row r="2768" spans="1:8" ht="13.15">
      <c r="A2768" s="10"/>
      <c r="B2768" s="20"/>
      <c r="C2768" s="5"/>
      <c r="D2768" s="5"/>
      <c r="E2768" s="5"/>
      <c r="F2768" s="5"/>
      <c r="G2768" s="5"/>
      <c r="H2768" s="5"/>
    </row>
    <row r="2769" spans="1:8" ht="13.15">
      <c r="A2769" s="10"/>
      <c r="B2769" s="20"/>
      <c r="C2769" s="5"/>
      <c r="D2769" s="5"/>
      <c r="E2769" s="5"/>
      <c r="F2769" s="5"/>
      <c r="G2769" s="5"/>
      <c r="H2769" s="5"/>
    </row>
    <row r="2770" spans="1:8" ht="13.15">
      <c r="A2770" s="10"/>
      <c r="B2770" s="20"/>
      <c r="C2770" s="5"/>
      <c r="D2770" s="5"/>
      <c r="E2770" s="5"/>
      <c r="F2770" s="5"/>
      <c r="G2770" s="5"/>
      <c r="H2770" s="5"/>
    </row>
    <row r="2771" spans="1:8" ht="13.15">
      <c r="A2771" s="10"/>
      <c r="B2771" s="20"/>
      <c r="C2771" s="5"/>
      <c r="D2771" s="5"/>
      <c r="E2771" s="5"/>
      <c r="F2771" s="5"/>
      <c r="G2771" s="5"/>
      <c r="H2771" s="5"/>
    </row>
    <row r="2772" spans="1:8" ht="13.15">
      <c r="A2772" s="10"/>
      <c r="B2772" s="20"/>
      <c r="C2772" s="5"/>
      <c r="D2772" s="5"/>
      <c r="E2772" s="5"/>
      <c r="F2772" s="5"/>
      <c r="G2772" s="5"/>
      <c r="H2772" s="5"/>
    </row>
    <row r="2773" spans="1:8" ht="13.15">
      <c r="A2773" s="10"/>
      <c r="B2773" s="20"/>
      <c r="C2773" s="5"/>
      <c r="D2773" s="5"/>
      <c r="E2773" s="5"/>
      <c r="F2773" s="5"/>
      <c r="G2773" s="5"/>
      <c r="H2773" s="5"/>
    </row>
    <row r="2774" spans="1:8" ht="13.15">
      <c r="A2774" s="10"/>
      <c r="B2774" s="20"/>
      <c r="C2774" s="5"/>
      <c r="D2774" s="5"/>
      <c r="E2774" s="5"/>
      <c r="F2774" s="5"/>
      <c r="G2774" s="5"/>
      <c r="H2774" s="5"/>
    </row>
    <row r="2775" spans="1:8" ht="13.15">
      <c r="A2775" s="10"/>
      <c r="B2775" s="20"/>
      <c r="C2775" s="5"/>
      <c r="D2775" s="5"/>
      <c r="E2775" s="5"/>
      <c r="F2775" s="5"/>
      <c r="G2775" s="5"/>
      <c r="H2775" s="5"/>
    </row>
    <row r="2776" spans="1:8" ht="13.15">
      <c r="A2776" s="10"/>
      <c r="B2776" s="20"/>
      <c r="C2776" s="5"/>
      <c r="D2776" s="5"/>
      <c r="E2776" s="5"/>
      <c r="F2776" s="5"/>
      <c r="G2776" s="5"/>
      <c r="H2776" s="5"/>
    </row>
    <row r="2777" spans="1:8" ht="13.15">
      <c r="A2777" s="10"/>
      <c r="B2777" s="20"/>
      <c r="C2777" s="5"/>
      <c r="D2777" s="5"/>
      <c r="E2777" s="5"/>
      <c r="F2777" s="5"/>
      <c r="G2777" s="5"/>
      <c r="H2777" s="5"/>
    </row>
    <row r="2778" spans="1:8" ht="13.15">
      <c r="A2778" s="10"/>
      <c r="B2778" s="20"/>
      <c r="C2778" s="5"/>
      <c r="D2778" s="5"/>
      <c r="E2778" s="5"/>
      <c r="F2778" s="5"/>
      <c r="G2778" s="5"/>
      <c r="H2778" s="5"/>
    </row>
    <row r="2779" spans="1:8" ht="13.15">
      <c r="A2779" s="10"/>
      <c r="B2779" s="20"/>
      <c r="C2779" s="5"/>
      <c r="D2779" s="5"/>
      <c r="E2779" s="5"/>
      <c r="F2779" s="5"/>
      <c r="G2779" s="5"/>
      <c r="H2779" s="5"/>
    </row>
    <row r="2780" spans="1:8" ht="13.15">
      <c r="A2780" s="10"/>
      <c r="B2780" s="20"/>
      <c r="C2780" s="5"/>
      <c r="D2780" s="5"/>
      <c r="E2780" s="5"/>
      <c r="F2780" s="5"/>
      <c r="G2780" s="5"/>
      <c r="H2780" s="5"/>
    </row>
    <row r="2781" spans="1:8" ht="13.15">
      <c r="A2781" s="10"/>
      <c r="B2781" s="20"/>
      <c r="C2781" s="5"/>
      <c r="D2781" s="5"/>
      <c r="E2781" s="5"/>
      <c r="F2781" s="5"/>
      <c r="G2781" s="5"/>
      <c r="H2781" s="5"/>
    </row>
    <row r="2782" spans="1:8" ht="13.15">
      <c r="A2782" s="10"/>
      <c r="B2782" s="20"/>
      <c r="C2782" s="5"/>
      <c r="D2782" s="5"/>
      <c r="E2782" s="5"/>
      <c r="F2782" s="5"/>
      <c r="G2782" s="5"/>
      <c r="H2782" s="5"/>
    </row>
    <row r="2783" spans="1:8" ht="13.15">
      <c r="A2783" s="10"/>
      <c r="B2783" s="20"/>
      <c r="C2783" s="5"/>
      <c r="D2783" s="5"/>
      <c r="E2783" s="5"/>
      <c r="F2783" s="5"/>
      <c r="G2783" s="5"/>
      <c r="H2783" s="5"/>
    </row>
    <row r="2784" spans="1:8" ht="13.15">
      <c r="A2784" s="10"/>
      <c r="B2784" s="20"/>
      <c r="C2784" s="5"/>
      <c r="D2784" s="5"/>
      <c r="E2784" s="5"/>
      <c r="F2784" s="5"/>
      <c r="G2784" s="5"/>
      <c r="H2784" s="5"/>
    </row>
    <row r="2785" spans="1:8" ht="13.15">
      <c r="A2785" s="10"/>
      <c r="B2785" s="20"/>
      <c r="C2785" s="5"/>
      <c r="D2785" s="5"/>
      <c r="E2785" s="5"/>
      <c r="F2785" s="5"/>
      <c r="G2785" s="5"/>
      <c r="H2785" s="5"/>
    </row>
    <row r="2786" spans="1:8" ht="13.15">
      <c r="A2786" s="10"/>
      <c r="B2786" s="20"/>
      <c r="C2786" s="5"/>
      <c r="D2786" s="5"/>
      <c r="E2786" s="5"/>
      <c r="F2786" s="5"/>
      <c r="G2786" s="5"/>
      <c r="H2786" s="5"/>
    </row>
    <row r="2787" spans="1:8" ht="13.15">
      <c r="A2787" s="10"/>
      <c r="B2787" s="20"/>
      <c r="C2787" s="5"/>
      <c r="D2787" s="5"/>
      <c r="E2787" s="5"/>
      <c r="F2787" s="5"/>
      <c r="G2787" s="5"/>
      <c r="H2787" s="5"/>
    </row>
    <row r="2788" spans="1:8" ht="13.15">
      <c r="A2788" s="10"/>
      <c r="B2788" s="20"/>
      <c r="C2788" s="5"/>
      <c r="D2788" s="5"/>
      <c r="E2788" s="5"/>
      <c r="F2788" s="5"/>
      <c r="G2788" s="5"/>
      <c r="H2788" s="5"/>
    </row>
    <row r="2789" spans="1:8" ht="13.15">
      <c r="A2789" s="10"/>
      <c r="B2789" s="20"/>
      <c r="C2789" s="5"/>
      <c r="D2789" s="5"/>
      <c r="E2789" s="5"/>
      <c r="F2789" s="5"/>
      <c r="G2789" s="5"/>
      <c r="H2789" s="5"/>
    </row>
    <row r="2790" spans="1:8" ht="13.15">
      <c r="A2790" s="10"/>
      <c r="B2790" s="20"/>
      <c r="C2790" s="5"/>
      <c r="D2790" s="5"/>
      <c r="E2790" s="5"/>
      <c r="F2790" s="5"/>
      <c r="G2790" s="5"/>
      <c r="H2790" s="5"/>
    </row>
    <row r="2791" spans="1:8" ht="13.15">
      <c r="A2791" s="10"/>
      <c r="B2791" s="20"/>
      <c r="C2791" s="5"/>
      <c r="D2791" s="5"/>
      <c r="E2791" s="5"/>
      <c r="F2791" s="5"/>
      <c r="G2791" s="5"/>
      <c r="H2791" s="5"/>
    </row>
    <row r="2792" spans="1:8" ht="13.15">
      <c r="A2792" s="10"/>
      <c r="B2792" s="20"/>
      <c r="C2792" s="5"/>
      <c r="D2792" s="5"/>
      <c r="E2792" s="5"/>
      <c r="F2792" s="5"/>
      <c r="G2792" s="5"/>
      <c r="H2792" s="5"/>
    </row>
    <row r="2793" spans="1:8" ht="13.15">
      <c r="A2793" s="10"/>
      <c r="B2793" s="20"/>
      <c r="C2793" s="5"/>
      <c r="D2793" s="5"/>
      <c r="E2793" s="5"/>
      <c r="F2793" s="5"/>
      <c r="G2793" s="5"/>
      <c r="H2793" s="5"/>
    </row>
    <row r="2794" spans="1:8" ht="13.15">
      <c r="A2794" s="10"/>
      <c r="B2794" s="20"/>
      <c r="C2794" s="5"/>
      <c r="D2794" s="5"/>
      <c r="E2794" s="5"/>
      <c r="F2794" s="5"/>
      <c r="G2794" s="5"/>
      <c r="H2794" s="5"/>
    </row>
    <row r="2795" spans="1:8" ht="13.15">
      <c r="A2795" s="10"/>
      <c r="B2795" s="20"/>
      <c r="C2795" s="5"/>
      <c r="D2795" s="5"/>
      <c r="E2795" s="5"/>
      <c r="F2795" s="5"/>
      <c r="G2795" s="5"/>
      <c r="H2795" s="5"/>
    </row>
    <row r="2796" spans="1:8" ht="13.15">
      <c r="A2796" s="10"/>
      <c r="B2796" s="20"/>
      <c r="C2796" s="5"/>
      <c r="D2796" s="5"/>
      <c r="E2796" s="5"/>
      <c r="F2796" s="5"/>
      <c r="G2796" s="5"/>
      <c r="H2796" s="5"/>
    </row>
    <row r="2797" spans="1:8" ht="13.15">
      <c r="A2797" s="10"/>
      <c r="B2797" s="20"/>
      <c r="C2797" s="5"/>
      <c r="D2797" s="5"/>
      <c r="E2797" s="5"/>
      <c r="F2797" s="5"/>
      <c r="G2797" s="5"/>
      <c r="H2797" s="5"/>
    </row>
    <row r="2798" spans="1:8" ht="13.15">
      <c r="A2798" s="10"/>
      <c r="B2798" s="20"/>
      <c r="C2798" s="5"/>
      <c r="D2798" s="5"/>
      <c r="E2798" s="5"/>
      <c r="F2798" s="5"/>
      <c r="G2798" s="5"/>
      <c r="H2798" s="5"/>
    </row>
    <row r="2799" spans="1:8" ht="13.15">
      <c r="A2799" s="10"/>
      <c r="B2799" s="20"/>
      <c r="C2799" s="5"/>
      <c r="D2799" s="5"/>
      <c r="E2799" s="5"/>
      <c r="F2799" s="5"/>
      <c r="G2799" s="5"/>
      <c r="H2799" s="5"/>
    </row>
    <row r="2800" spans="1:8" ht="13.15">
      <c r="A2800" s="10"/>
      <c r="B2800" s="20"/>
      <c r="C2800" s="5"/>
      <c r="D2800" s="5"/>
      <c r="E2800" s="5"/>
      <c r="F2800" s="5"/>
      <c r="G2800" s="5"/>
      <c r="H2800" s="5"/>
    </row>
    <row r="2801" spans="1:8" ht="13.15">
      <c r="A2801" s="10"/>
      <c r="B2801" s="20"/>
      <c r="C2801" s="5"/>
      <c r="D2801" s="5"/>
      <c r="E2801" s="5"/>
      <c r="F2801" s="5"/>
      <c r="G2801" s="5"/>
      <c r="H2801" s="5"/>
    </row>
    <row r="2802" spans="1:8" ht="13.15">
      <c r="A2802" s="10"/>
      <c r="B2802" s="20"/>
      <c r="C2802" s="5"/>
      <c r="D2802" s="5"/>
      <c r="E2802" s="5"/>
      <c r="F2802" s="5"/>
      <c r="G2802" s="5"/>
      <c r="H2802" s="5"/>
    </row>
    <row r="2803" spans="1:8" ht="13.15">
      <c r="A2803" s="10"/>
      <c r="B2803" s="20"/>
      <c r="C2803" s="5"/>
      <c r="D2803" s="5"/>
      <c r="E2803" s="5"/>
      <c r="F2803" s="5"/>
      <c r="G2803" s="5"/>
      <c r="H2803" s="5"/>
    </row>
    <row r="2804" spans="1:8" ht="13.15">
      <c r="A2804" s="10"/>
      <c r="B2804" s="20"/>
      <c r="C2804" s="5"/>
      <c r="D2804" s="5"/>
      <c r="E2804" s="5"/>
      <c r="F2804" s="5"/>
      <c r="G2804" s="5"/>
      <c r="H2804" s="5"/>
    </row>
    <row r="2805" spans="1:8" ht="13.15">
      <c r="A2805" s="10"/>
      <c r="B2805" s="20"/>
      <c r="C2805" s="5"/>
      <c r="D2805" s="5"/>
      <c r="E2805" s="5"/>
      <c r="F2805" s="5"/>
      <c r="G2805" s="5"/>
      <c r="H2805" s="5"/>
    </row>
    <row r="2806" spans="1:8" ht="13.15">
      <c r="A2806" s="10"/>
      <c r="B2806" s="20"/>
      <c r="C2806" s="5"/>
      <c r="D2806" s="5"/>
      <c r="E2806" s="5"/>
      <c r="F2806" s="5"/>
      <c r="G2806" s="5"/>
      <c r="H2806" s="5"/>
    </row>
    <row r="2807" spans="1:8" ht="13.15">
      <c r="A2807" s="10"/>
      <c r="B2807" s="20"/>
      <c r="C2807" s="5"/>
      <c r="D2807" s="5"/>
      <c r="E2807" s="5"/>
      <c r="F2807" s="5"/>
      <c r="G2807" s="5"/>
      <c r="H2807" s="5"/>
    </row>
    <row r="2808" spans="1:8" ht="13.15">
      <c r="A2808" s="10"/>
      <c r="B2808" s="20"/>
      <c r="C2808" s="5"/>
      <c r="D2808" s="5"/>
      <c r="E2808" s="5"/>
      <c r="F2808" s="5"/>
      <c r="G2808" s="5"/>
      <c r="H2808" s="5"/>
    </row>
    <row r="2809" spans="1:8" ht="13.15">
      <c r="A2809" s="10"/>
      <c r="B2809" s="20"/>
      <c r="C2809" s="5"/>
      <c r="D2809" s="5"/>
      <c r="E2809" s="5"/>
      <c r="F2809" s="5"/>
      <c r="G2809" s="5"/>
      <c r="H2809" s="5"/>
    </row>
    <row r="2810" spans="1:8" ht="13.15">
      <c r="A2810" s="10"/>
      <c r="B2810" s="20"/>
      <c r="C2810" s="5"/>
      <c r="D2810" s="5"/>
      <c r="E2810" s="5"/>
      <c r="F2810" s="5"/>
      <c r="G2810" s="5"/>
      <c r="H2810" s="5"/>
    </row>
    <row r="2811" spans="1:8" ht="13.15">
      <c r="A2811" s="10"/>
      <c r="B2811" s="20"/>
      <c r="C2811" s="5"/>
      <c r="D2811" s="5"/>
      <c r="E2811" s="5"/>
      <c r="F2811" s="5"/>
      <c r="G2811" s="5"/>
      <c r="H2811" s="5"/>
    </row>
    <row r="2812" spans="1:8" ht="13.15">
      <c r="A2812" s="10"/>
      <c r="B2812" s="20"/>
      <c r="C2812" s="5"/>
      <c r="D2812" s="5"/>
      <c r="E2812" s="5"/>
      <c r="F2812" s="5"/>
      <c r="G2812" s="5"/>
      <c r="H2812" s="5"/>
    </row>
    <row r="2813" spans="1:8" ht="13.15">
      <c r="A2813" s="10"/>
      <c r="B2813" s="20"/>
      <c r="C2813" s="5"/>
      <c r="D2813" s="5"/>
      <c r="E2813" s="5"/>
      <c r="F2813" s="5"/>
      <c r="G2813" s="5"/>
      <c r="H2813" s="5"/>
    </row>
    <row r="2814" spans="1:8" ht="13.15">
      <c r="A2814" s="10"/>
      <c r="B2814" s="20"/>
      <c r="C2814" s="5"/>
      <c r="D2814" s="5"/>
      <c r="E2814" s="5"/>
      <c r="F2814" s="5"/>
      <c r="G2814" s="5"/>
      <c r="H2814" s="5"/>
    </row>
    <row r="2815" spans="1:8" ht="13.15">
      <c r="A2815" s="10"/>
      <c r="B2815" s="20"/>
      <c r="C2815" s="5"/>
      <c r="D2815" s="5"/>
      <c r="E2815" s="5"/>
      <c r="F2815" s="5"/>
      <c r="G2815" s="5"/>
      <c r="H2815" s="5"/>
    </row>
    <row r="2816" spans="1:8" ht="13.15">
      <c r="A2816" s="10"/>
      <c r="B2816" s="20"/>
      <c r="C2816" s="5"/>
      <c r="D2816" s="5"/>
      <c r="E2816" s="5"/>
      <c r="F2816" s="5"/>
      <c r="G2816" s="5"/>
      <c r="H2816" s="5"/>
    </row>
    <row r="2817" spans="1:8" ht="13.15">
      <c r="A2817" s="10"/>
      <c r="B2817" s="20"/>
      <c r="C2817" s="5"/>
      <c r="D2817" s="5"/>
      <c r="E2817" s="5"/>
      <c r="F2817" s="5"/>
      <c r="G2817" s="5"/>
      <c r="H2817" s="5"/>
    </row>
    <row r="2818" spans="1:8" ht="13.15">
      <c r="A2818" s="10"/>
      <c r="B2818" s="20"/>
      <c r="C2818" s="5"/>
      <c r="D2818" s="5"/>
      <c r="E2818" s="5"/>
      <c r="F2818" s="5"/>
      <c r="G2818" s="5"/>
      <c r="H2818" s="5"/>
    </row>
    <row r="2819" spans="1:8" ht="13.15">
      <c r="A2819" s="10"/>
      <c r="B2819" s="20"/>
      <c r="C2819" s="5"/>
      <c r="D2819" s="5"/>
      <c r="E2819" s="5"/>
      <c r="F2819" s="5"/>
      <c r="G2819" s="5"/>
      <c r="H2819" s="5"/>
    </row>
    <row r="2820" spans="1:8" ht="13.15">
      <c r="A2820" s="10"/>
      <c r="B2820" s="20"/>
      <c r="C2820" s="5"/>
      <c r="D2820" s="5"/>
      <c r="E2820" s="5"/>
      <c r="F2820" s="5"/>
      <c r="G2820" s="5"/>
      <c r="H2820" s="5"/>
    </row>
    <row r="2821" spans="1:8" ht="13.15">
      <c r="A2821" s="10"/>
      <c r="B2821" s="20"/>
      <c r="C2821" s="5"/>
      <c r="D2821" s="5"/>
      <c r="E2821" s="5"/>
      <c r="F2821" s="5"/>
      <c r="G2821" s="5"/>
      <c r="H2821" s="5"/>
    </row>
    <row r="2822" spans="1:8" ht="13.15">
      <c r="A2822" s="10"/>
      <c r="B2822" s="20"/>
      <c r="C2822" s="5"/>
      <c r="D2822" s="5"/>
      <c r="E2822" s="5"/>
      <c r="F2822" s="5"/>
      <c r="G2822" s="5"/>
      <c r="H2822" s="5"/>
    </row>
    <row r="2823" spans="1:8" ht="13.15">
      <c r="A2823" s="10"/>
      <c r="B2823" s="20"/>
      <c r="C2823" s="5"/>
      <c r="D2823" s="5"/>
      <c r="E2823" s="5"/>
      <c r="F2823" s="5"/>
      <c r="G2823" s="5"/>
      <c r="H2823" s="5"/>
    </row>
    <row r="2824" spans="1:8" ht="13.15">
      <c r="A2824" s="10"/>
      <c r="B2824" s="20"/>
      <c r="C2824" s="5"/>
      <c r="D2824" s="5"/>
      <c r="E2824" s="5"/>
      <c r="F2824" s="5"/>
      <c r="G2824" s="5"/>
      <c r="H2824" s="5"/>
    </row>
    <row r="2825" spans="1:8" ht="13.15">
      <c r="A2825" s="10"/>
      <c r="B2825" s="20"/>
      <c r="C2825" s="5"/>
      <c r="D2825" s="5"/>
      <c r="E2825" s="5"/>
      <c r="F2825" s="5"/>
      <c r="G2825" s="5"/>
      <c r="H2825" s="5"/>
    </row>
    <row r="2826" spans="1:8" ht="13.15">
      <c r="A2826" s="10"/>
      <c r="B2826" s="20"/>
      <c r="C2826" s="5"/>
      <c r="D2826" s="5"/>
      <c r="E2826" s="5"/>
      <c r="F2826" s="5"/>
      <c r="G2826" s="5"/>
      <c r="H2826" s="5"/>
    </row>
    <row r="2827" spans="1:8" ht="13.15">
      <c r="A2827" s="10"/>
      <c r="B2827" s="20"/>
      <c r="C2827" s="5"/>
      <c r="D2827" s="5"/>
      <c r="E2827" s="5"/>
      <c r="F2827" s="5"/>
      <c r="G2827" s="5"/>
      <c r="H2827" s="5"/>
    </row>
    <row r="2828" spans="1:8" ht="13.15">
      <c r="A2828" s="10"/>
      <c r="B2828" s="20"/>
      <c r="C2828" s="5"/>
      <c r="D2828" s="5"/>
      <c r="E2828" s="5"/>
      <c r="F2828" s="5"/>
      <c r="G2828" s="5"/>
      <c r="H2828" s="5"/>
    </row>
    <row r="2829" spans="1:8" ht="13.15">
      <c r="A2829" s="10"/>
      <c r="B2829" s="20"/>
      <c r="C2829" s="5"/>
      <c r="D2829" s="5"/>
      <c r="E2829" s="5"/>
      <c r="F2829" s="5"/>
      <c r="G2829" s="5"/>
      <c r="H2829" s="5"/>
    </row>
    <row r="2830" spans="1:8" ht="13.15">
      <c r="A2830" s="10"/>
      <c r="B2830" s="20"/>
      <c r="C2830" s="5"/>
      <c r="D2830" s="5"/>
      <c r="E2830" s="5"/>
      <c r="F2830" s="5"/>
      <c r="G2830" s="5"/>
      <c r="H2830" s="5"/>
    </row>
    <row r="2831" spans="1:8" ht="13.15">
      <c r="A2831" s="10"/>
      <c r="B2831" s="20"/>
      <c r="C2831" s="5"/>
      <c r="D2831" s="5"/>
      <c r="E2831" s="5"/>
      <c r="F2831" s="5"/>
      <c r="G2831" s="5"/>
      <c r="H2831" s="5"/>
    </row>
    <row r="2832" spans="1:8" ht="13.15">
      <c r="A2832" s="10"/>
      <c r="B2832" s="20"/>
      <c r="C2832" s="5"/>
      <c r="D2832" s="5"/>
      <c r="E2832" s="5"/>
      <c r="F2832" s="5"/>
      <c r="G2832" s="5"/>
      <c r="H2832" s="5"/>
    </row>
    <row r="2833" spans="1:8" ht="13.15">
      <c r="A2833" s="10"/>
      <c r="B2833" s="20"/>
      <c r="C2833" s="5"/>
      <c r="D2833" s="5"/>
      <c r="E2833" s="5"/>
      <c r="F2833" s="5"/>
      <c r="G2833" s="5"/>
      <c r="H2833" s="5"/>
    </row>
    <row r="2834" spans="1:8" ht="13.15">
      <c r="A2834" s="10"/>
      <c r="B2834" s="20"/>
      <c r="C2834" s="5"/>
      <c r="D2834" s="5"/>
      <c r="E2834" s="5"/>
      <c r="F2834" s="5"/>
      <c r="G2834" s="5"/>
      <c r="H2834" s="5"/>
    </row>
    <row r="2835" spans="1:8" ht="13.15">
      <c r="A2835" s="10"/>
      <c r="B2835" s="20"/>
      <c r="C2835" s="5"/>
      <c r="D2835" s="5"/>
      <c r="E2835" s="5"/>
      <c r="F2835" s="5"/>
      <c r="G2835" s="5"/>
      <c r="H2835" s="5"/>
    </row>
    <row r="2836" spans="1:8" ht="13.15">
      <c r="A2836" s="10"/>
      <c r="B2836" s="20"/>
      <c r="C2836" s="5"/>
      <c r="D2836" s="5"/>
      <c r="E2836" s="5"/>
      <c r="F2836" s="5"/>
      <c r="G2836" s="5"/>
      <c r="H2836" s="5"/>
    </row>
    <row r="2837" spans="1:8" ht="13.15">
      <c r="A2837" s="10"/>
      <c r="B2837" s="20"/>
      <c r="C2837" s="5"/>
      <c r="D2837" s="5"/>
      <c r="E2837" s="5"/>
      <c r="F2837" s="5"/>
      <c r="G2837" s="5"/>
      <c r="H2837" s="5"/>
    </row>
    <row r="2838" spans="1:8" ht="13.15">
      <c r="A2838" s="10"/>
      <c r="B2838" s="20"/>
      <c r="C2838" s="5"/>
      <c r="D2838" s="5"/>
      <c r="E2838" s="5"/>
      <c r="F2838" s="5"/>
      <c r="G2838" s="5"/>
      <c r="H2838" s="5"/>
    </row>
    <row r="2839" spans="1:8" ht="13.15">
      <c r="A2839" s="10"/>
      <c r="B2839" s="20"/>
      <c r="C2839" s="5"/>
      <c r="D2839" s="5"/>
      <c r="E2839" s="5"/>
      <c r="F2839" s="5"/>
      <c r="G2839" s="5"/>
      <c r="H2839" s="5"/>
    </row>
    <row r="2840" spans="1:8" ht="13.15">
      <c r="A2840" s="10"/>
      <c r="B2840" s="20"/>
      <c r="C2840" s="5"/>
      <c r="D2840" s="5"/>
      <c r="E2840" s="5"/>
      <c r="F2840" s="5"/>
      <c r="G2840" s="5"/>
      <c r="H2840" s="5"/>
    </row>
    <row r="2841" spans="1:8" ht="13.15">
      <c r="A2841" s="10"/>
      <c r="B2841" s="20"/>
      <c r="C2841" s="5"/>
      <c r="D2841" s="5"/>
      <c r="E2841" s="5"/>
      <c r="F2841" s="5"/>
      <c r="G2841" s="5"/>
      <c r="H2841" s="5"/>
    </row>
    <row r="2842" spans="1:8" ht="13.15">
      <c r="A2842" s="10"/>
      <c r="B2842" s="20"/>
      <c r="C2842" s="5"/>
      <c r="D2842" s="5"/>
      <c r="E2842" s="5"/>
      <c r="F2842" s="5"/>
      <c r="G2842" s="5"/>
      <c r="H2842" s="5"/>
    </row>
    <row r="2843" spans="1:8" ht="13.15">
      <c r="A2843" s="10"/>
      <c r="B2843" s="20"/>
      <c r="C2843" s="5"/>
      <c r="D2843" s="5"/>
      <c r="E2843" s="5"/>
      <c r="F2843" s="5"/>
      <c r="G2843" s="5"/>
      <c r="H2843" s="5"/>
    </row>
    <row r="2844" spans="1:8" ht="13.15">
      <c r="A2844" s="10"/>
      <c r="B2844" s="20"/>
      <c r="C2844" s="5"/>
      <c r="D2844" s="5"/>
      <c r="E2844" s="5"/>
      <c r="F2844" s="5"/>
      <c r="G2844" s="5"/>
      <c r="H2844" s="5"/>
    </row>
    <row r="2845" spans="1:8" ht="13.15">
      <c r="A2845" s="10"/>
      <c r="B2845" s="20"/>
      <c r="C2845" s="5"/>
      <c r="D2845" s="5"/>
      <c r="E2845" s="5"/>
      <c r="F2845" s="5"/>
      <c r="G2845" s="5"/>
      <c r="H2845" s="5"/>
    </row>
    <row r="2846" spans="1:8" ht="13.15">
      <c r="A2846" s="10"/>
      <c r="B2846" s="20"/>
      <c r="C2846" s="5"/>
      <c r="D2846" s="5"/>
      <c r="E2846" s="5"/>
      <c r="F2846" s="5"/>
      <c r="G2846" s="5"/>
      <c r="H2846" s="5"/>
    </row>
    <row r="2847" spans="1:8" ht="13.15">
      <c r="A2847" s="10"/>
      <c r="B2847" s="20"/>
      <c r="C2847" s="5"/>
      <c r="D2847" s="5"/>
      <c r="E2847" s="5"/>
      <c r="F2847" s="5"/>
      <c r="G2847" s="5"/>
      <c r="H2847" s="5"/>
    </row>
    <row r="2848" spans="1:8" ht="13.15">
      <c r="A2848" s="10"/>
      <c r="B2848" s="20"/>
      <c r="C2848" s="5"/>
      <c r="D2848" s="5"/>
      <c r="E2848" s="5"/>
      <c r="F2848" s="5"/>
      <c r="G2848" s="5"/>
      <c r="H2848" s="5"/>
    </row>
    <row r="2849" spans="1:8" ht="13.15">
      <c r="A2849" s="10"/>
      <c r="B2849" s="20"/>
      <c r="C2849" s="5"/>
      <c r="D2849" s="5"/>
      <c r="E2849" s="5"/>
      <c r="F2849" s="5"/>
      <c r="G2849" s="5"/>
      <c r="H2849" s="5"/>
    </row>
    <row r="2850" spans="1:8" ht="13.15">
      <c r="A2850" s="10"/>
      <c r="B2850" s="20"/>
      <c r="C2850" s="5"/>
      <c r="D2850" s="5"/>
      <c r="E2850" s="5"/>
      <c r="F2850" s="5"/>
      <c r="G2850" s="5"/>
      <c r="H2850" s="5"/>
    </row>
    <row r="2851" spans="1:8" ht="13.15">
      <c r="A2851" s="10"/>
      <c r="B2851" s="20"/>
      <c r="C2851" s="5"/>
      <c r="D2851" s="5"/>
      <c r="E2851" s="5"/>
      <c r="F2851" s="5"/>
      <c r="G2851" s="5"/>
      <c r="H2851" s="5"/>
    </row>
    <row r="2852" spans="1:8" ht="13.15">
      <c r="A2852" s="10"/>
      <c r="B2852" s="20"/>
      <c r="C2852" s="5"/>
      <c r="D2852" s="5"/>
      <c r="E2852" s="5"/>
      <c r="F2852" s="5"/>
      <c r="G2852" s="5"/>
      <c r="H2852" s="5"/>
    </row>
    <row r="2853" spans="1:8" ht="13.15">
      <c r="A2853" s="10"/>
      <c r="B2853" s="20"/>
      <c r="C2853" s="5"/>
      <c r="D2853" s="5"/>
      <c r="E2853" s="5"/>
      <c r="F2853" s="5"/>
      <c r="G2853" s="5"/>
      <c r="H2853" s="5"/>
    </row>
    <row r="2854" spans="1:8" ht="13.15">
      <c r="A2854" s="10"/>
      <c r="B2854" s="20"/>
      <c r="C2854" s="5"/>
      <c r="D2854" s="5"/>
      <c r="E2854" s="5"/>
      <c r="F2854" s="5"/>
      <c r="G2854" s="5"/>
      <c r="H2854" s="5"/>
    </row>
    <row r="2855" spans="1:8" ht="13.15">
      <c r="A2855" s="10"/>
      <c r="B2855" s="20"/>
      <c r="C2855" s="5"/>
      <c r="D2855" s="5"/>
      <c r="E2855" s="5"/>
      <c r="F2855" s="5"/>
      <c r="G2855" s="5"/>
      <c r="H2855" s="5"/>
    </row>
    <row r="2856" spans="1:8" ht="13.15">
      <c r="A2856" s="10"/>
      <c r="B2856" s="20"/>
      <c r="C2856" s="5"/>
      <c r="D2856" s="5"/>
      <c r="E2856" s="5"/>
      <c r="F2856" s="5"/>
      <c r="G2856" s="5"/>
      <c r="H2856" s="5"/>
    </row>
    <row r="2857" spans="1:8" ht="13.15">
      <c r="A2857" s="10"/>
      <c r="B2857" s="20"/>
      <c r="C2857" s="5"/>
      <c r="D2857" s="5"/>
      <c r="E2857" s="5"/>
      <c r="F2857" s="5"/>
      <c r="G2857" s="5"/>
      <c r="H2857" s="5"/>
    </row>
    <row r="2858" spans="1:8" ht="13.15">
      <c r="A2858" s="10"/>
      <c r="B2858" s="20"/>
      <c r="C2858" s="5"/>
      <c r="D2858" s="5"/>
      <c r="E2858" s="5"/>
      <c r="F2858" s="5"/>
      <c r="G2858" s="5"/>
      <c r="H2858" s="5"/>
    </row>
    <row r="2859" spans="1:8" ht="13.15">
      <c r="A2859" s="10"/>
      <c r="B2859" s="20"/>
      <c r="C2859" s="5"/>
      <c r="D2859" s="5"/>
      <c r="E2859" s="5"/>
      <c r="F2859" s="5"/>
      <c r="G2859" s="5"/>
      <c r="H2859" s="5"/>
    </row>
    <row r="2860" spans="1:8" ht="13.15">
      <c r="A2860" s="10"/>
      <c r="B2860" s="20"/>
      <c r="C2860" s="5"/>
      <c r="D2860" s="5"/>
      <c r="E2860" s="5"/>
      <c r="F2860" s="5"/>
      <c r="G2860" s="5"/>
      <c r="H2860" s="5"/>
    </row>
    <row r="2861" spans="1:8" ht="13.15">
      <c r="A2861" s="10"/>
      <c r="B2861" s="20"/>
      <c r="C2861" s="5"/>
      <c r="D2861" s="5"/>
      <c r="E2861" s="5"/>
      <c r="F2861" s="5"/>
      <c r="G2861" s="5"/>
      <c r="H2861" s="5"/>
    </row>
    <row r="2862" spans="1:8" ht="13.15">
      <c r="A2862" s="10"/>
      <c r="B2862" s="20"/>
      <c r="C2862" s="5"/>
      <c r="D2862" s="5"/>
      <c r="E2862" s="5"/>
      <c r="F2862" s="5"/>
      <c r="G2862" s="5"/>
      <c r="H2862" s="5"/>
    </row>
    <row r="2863" spans="1:8" ht="13.15">
      <c r="A2863" s="10"/>
      <c r="B2863" s="20"/>
      <c r="C2863" s="5"/>
      <c r="D2863" s="5"/>
      <c r="E2863" s="5"/>
      <c r="F2863" s="5"/>
      <c r="G2863" s="5"/>
      <c r="H2863" s="5"/>
    </row>
    <row r="2864" spans="1:8" ht="13.15">
      <c r="A2864" s="10"/>
      <c r="B2864" s="20"/>
      <c r="C2864" s="5"/>
      <c r="D2864" s="5"/>
      <c r="E2864" s="5"/>
      <c r="F2864" s="5"/>
      <c r="G2864" s="5"/>
      <c r="H2864" s="5"/>
    </row>
    <row r="2865" spans="1:8" ht="13.15">
      <c r="A2865" s="10"/>
      <c r="B2865" s="20"/>
      <c r="C2865" s="5"/>
      <c r="D2865" s="5"/>
      <c r="E2865" s="5"/>
      <c r="F2865" s="5"/>
      <c r="G2865" s="5"/>
      <c r="H2865" s="5"/>
    </row>
    <row r="2866" spans="1:8" ht="13.15">
      <c r="A2866" s="10"/>
      <c r="B2866" s="20"/>
      <c r="C2866" s="5"/>
      <c r="D2866" s="5"/>
      <c r="E2866" s="5"/>
      <c r="F2866" s="5"/>
      <c r="G2866" s="5"/>
      <c r="H2866" s="5"/>
    </row>
    <row r="2867" spans="1:8" ht="13.15">
      <c r="A2867" s="10"/>
      <c r="B2867" s="20"/>
      <c r="C2867" s="5"/>
      <c r="D2867" s="5"/>
      <c r="E2867" s="5"/>
      <c r="F2867" s="5"/>
      <c r="G2867" s="5"/>
      <c r="H2867" s="5"/>
    </row>
    <row r="2868" spans="1:8" ht="13.15">
      <c r="A2868" s="10"/>
      <c r="B2868" s="20"/>
      <c r="C2868" s="5"/>
      <c r="D2868" s="5"/>
      <c r="E2868" s="5"/>
      <c r="F2868" s="5"/>
      <c r="G2868" s="5"/>
      <c r="H2868" s="5"/>
    </row>
    <row r="2869" spans="1:8" ht="13.15">
      <c r="A2869" s="10"/>
      <c r="B2869" s="20"/>
      <c r="C2869" s="5"/>
      <c r="D2869" s="5"/>
      <c r="E2869" s="5"/>
      <c r="F2869" s="5"/>
      <c r="G2869" s="5"/>
      <c r="H2869" s="5"/>
    </row>
    <row r="2870" spans="1:8" ht="13.15">
      <c r="A2870" s="10"/>
      <c r="B2870" s="20"/>
      <c r="C2870" s="5"/>
      <c r="D2870" s="5"/>
      <c r="E2870" s="5"/>
      <c r="F2870" s="5"/>
      <c r="G2870" s="5"/>
      <c r="H2870" s="5"/>
    </row>
    <row r="2871" spans="1:8" ht="13.15">
      <c r="A2871" s="10"/>
      <c r="B2871" s="20"/>
      <c r="C2871" s="5"/>
      <c r="D2871" s="5"/>
      <c r="E2871" s="5"/>
      <c r="F2871" s="5"/>
      <c r="G2871" s="5"/>
      <c r="H2871" s="5"/>
    </row>
    <row r="2872" spans="1:8" ht="13.15">
      <c r="A2872" s="10"/>
      <c r="B2872" s="20"/>
      <c r="C2872" s="5"/>
      <c r="D2872" s="5"/>
      <c r="E2872" s="5"/>
      <c r="F2872" s="5"/>
      <c r="G2872" s="5"/>
      <c r="H2872" s="5"/>
    </row>
    <row r="2873" spans="1:8" ht="13.15">
      <c r="A2873" s="10"/>
      <c r="B2873" s="20"/>
      <c r="C2873" s="5"/>
      <c r="D2873" s="5"/>
      <c r="E2873" s="5"/>
      <c r="F2873" s="5"/>
      <c r="G2873" s="5"/>
      <c r="H2873" s="5"/>
    </row>
    <row r="2874" spans="1:8" ht="13.15">
      <c r="A2874" s="10"/>
      <c r="B2874" s="20"/>
      <c r="C2874" s="5"/>
      <c r="D2874" s="5"/>
      <c r="E2874" s="5"/>
      <c r="F2874" s="5"/>
      <c r="G2874" s="5"/>
      <c r="H2874" s="5"/>
    </row>
    <row r="2875" spans="1:8" ht="13.15">
      <c r="A2875" s="10"/>
      <c r="B2875" s="20"/>
      <c r="C2875" s="5"/>
      <c r="D2875" s="5"/>
      <c r="E2875" s="5"/>
      <c r="F2875" s="5"/>
      <c r="G2875" s="5"/>
      <c r="H2875" s="5"/>
    </row>
    <row r="2876" spans="1:8" ht="13.15">
      <c r="A2876" s="10"/>
      <c r="B2876" s="20"/>
      <c r="C2876" s="5"/>
      <c r="D2876" s="5"/>
      <c r="E2876" s="5"/>
      <c r="F2876" s="5"/>
      <c r="G2876" s="5"/>
      <c r="H2876" s="5"/>
    </row>
    <row r="2877" spans="1:8" ht="13.15">
      <c r="A2877" s="10"/>
      <c r="B2877" s="20"/>
      <c r="C2877" s="5"/>
      <c r="D2877" s="5"/>
      <c r="E2877" s="5"/>
      <c r="F2877" s="5"/>
      <c r="G2877" s="5"/>
      <c r="H2877" s="5"/>
    </row>
    <row r="2878" spans="1:8" ht="13.15">
      <c r="A2878" s="10"/>
      <c r="B2878" s="20"/>
      <c r="C2878" s="5"/>
      <c r="D2878" s="5"/>
      <c r="E2878" s="5"/>
      <c r="F2878" s="5"/>
      <c r="G2878" s="5"/>
      <c r="H2878" s="5"/>
    </row>
    <row r="2879" spans="1:8" ht="13.15">
      <c r="A2879" s="10"/>
      <c r="B2879" s="20"/>
      <c r="C2879" s="5"/>
      <c r="D2879" s="5"/>
      <c r="E2879" s="5"/>
      <c r="F2879" s="5"/>
      <c r="G2879" s="5"/>
      <c r="H2879" s="5"/>
    </row>
    <row r="2880" spans="1:8" ht="13.15">
      <c r="A2880" s="10"/>
      <c r="B2880" s="20"/>
      <c r="C2880" s="5"/>
      <c r="D2880" s="5"/>
      <c r="E2880" s="5"/>
      <c r="F2880" s="5"/>
      <c r="G2880" s="5"/>
      <c r="H2880" s="5"/>
    </row>
    <row r="2881" spans="1:8" ht="13.15">
      <c r="A2881" s="10"/>
      <c r="B2881" s="20"/>
      <c r="C2881" s="5"/>
      <c r="D2881" s="5"/>
      <c r="E2881" s="5"/>
      <c r="F2881" s="5"/>
      <c r="G2881" s="5"/>
      <c r="H2881" s="5"/>
    </row>
    <row r="2882" spans="1:8" ht="13.15">
      <c r="A2882" s="10"/>
      <c r="B2882" s="20"/>
      <c r="C2882" s="5"/>
      <c r="D2882" s="5"/>
      <c r="E2882" s="5"/>
      <c r="F2882" s="5"/>
      <c r="G2882" s="5"/>
      <c r="H2882" s="5"/>
    </row>
    <row r="2883" spans="1:8" ht="13.15">
      <c r="A2883" s="10"/>
      <c r="B2883" s="20"/>
      <c r="C2883" s="5"/>
      <c r="D2883" s="5"/>
      <c r="E2883" s="5"/>
      <c r="F2883" s="5"/>
      <c r="G2883" s="5"/>
      <c r="H2883" s="5"/>
    </row>
    <row r="2884" spans="1:8" ht="13.15">
      <c r="A2884" s="10"/>
      <c r="B2884" s="20"/>
      <c r="C2884" s="5"/>
      <c r="D2884" s="5"/>
      <c r="E2884" s="5"/>
      <c r="F2884" s="5"/>
      <c r="G2884" s="5"/>
      <c r="H2884" s="5"/>
    </row>
    <row r="2885" spans="1:8" ht="13.15">
      <c r="A2885" s="10"/>
      <c r="B2885" s="20"/>
      <c r="C2885" s="5"/>
      <c r="D2885" s="5"/>
      <c r="E2885" s="5"/>
      <c r="F2885" s="5"/>
      <c r="G2885" s="5"/>
      <c r="H2885" s="5"/>
    </row>
    <row r="2886" spans="1:8" ht="13.15">
      <c r="A2886" s="10"/>
      <c r="B2886" s="20"/>
      <c r="C2886" s="5"/>
      <c r="D2886" s="5"/>
      <c r="E2886" s="5"/>
      <c r="F2886" s="5"/>
      <c r="G2886" s="5"/>
      <c r="H2886" s="5"/>
    </row>
    <row r="2887" spans="1:8" ht="13.15">
      <c r="A2887" s="10"/>
      <c r="B2887" s="20"/>
      <c r="C2887" s="5"/>
      <c r="D2887" s="5"/>
      <c r="E2887" s="5"/>
      <c r="F2887" s="5"/>
      <c r="G2887" s="5"/>
      <c r="H2887" s="5"/>
    </row>
    <row r="2888" spans="1:8" ht="13.15">
      <c r="A2888" s="10"/>
      <c r="B2888" s="20"/>
      <c r="C2888" s="5"/>
      <c r="D2888" s="5"/>
      <c r="E2888" s="5"/>
      <c r="F2888" s="5"/>
      <c r="G2888" s="5"/>
      <c r="H2888" s="5"/>
    </row>
    <row r="2889" spans="1:8" ht="13.15">
      <c r="A2889" s="10"/>
      <c r="B2889" s="20"/>
      <c r="C2889" s="5"/>
      <c r="D2889" s="5"/>
      <c r="E2889" s="5"/>
      <c r="F2889" s="5"/>
      <c r="G2889" s="5"/>
      <c r="H2889" s="5"/>
    </row>
    <row r="2890" spans="1:8" ht="13.15">
      <c r="A2890" s="10"/>
      <c r="B2890" s="20"/>
      <c r="C2890" s="5"/>
      <c r="D2890" s="5"/>
      <c r="E2890" s="5"/>
      <c r="F2890" s="5"/>
      <c r="G2890" s="5"/>
      <c r="H2890" s="5"/>
    </row>
    <row r="2891" spans="1:8" ht="13.15">
      <c r="A2891" s="10"/>
      <c r="B2891" s="20"/>
      <c r="C2891" s="5"/>
      <c r="D2891" s="5"/>
      <c r="E2891" s="5"/>
      <c r="F2891" s="5"/>
      <c r="G2891" s="5"/>
      <c r="H2891" s="5"/>
    </row>
    <row r="2892" spans="1:8" ht="13.15">
      <c r="A2892" s="10"/>
      <c r="B2892" s="20"/>
      <c r="C2892" s="5"/>
      <c r="D2892" s="5"/>
      <c r="E2892" s="5"/>
      <c r="F2892" s="5"/>
      <c r="G2892" s="5"/>
      <c r="H2892" s="5"/>
    </row>
    <row r="2893" spans="1:8" ht="13.15">
      <c r="A2893" s="10"/>
      <c r="B2893" s="20"/>
      <c r="C2893" s="5"/>
      <c r="D2893" s="5"/>
      <c r="E2893" s="5"/>
      <c r="F2893" s="5"/>
      <c r="G2893" s="5"/>
      <c r="H2893" s="5"/>
    </row>
    <row r="2894" spans="1:8" ht="13.15">
      <c r="A2894" s="10"/>
      <c r="B2894" s="20"/>
      <c r="C2894" s="5"/>
      <c r="D2894" s="5"/>
      <c r="E2894" s="5"/>
      <c r="F2894" s="5"/>
      <c r="G2894" s="5"/>
      <c r="H2894" s="5"/>
    </row>
    <row r="2895" spans="1:8" ht="13.15">
      <c r="A2895" s="10"/>
      <c r="B2895" s="20"/>
      <c r="C2895" s="5"/>
      <c r="D2895" s="5"/>
      <c r="E2895" s="5"/>
      <c r="F2895" s="5"/>
      <c r="G2895" s="5"/>
      <c r="H2895" s="5"/>
    </row>
    <row r="2896" spans="1:8" ht="13.15">
      <c r="A2896" s="10"/>
      <c r="B2896" s="20"/>
      <c r="C2896" s="5"/>
      <c r="D2896" s="5"/>
      <c r="E2896" s="5"/>
      <c r="F2896" s="5"/>
      <c r="G2896" s="5"/>
      <c r="H2896" s="5"/>
    </row>
    <row r="2897" spans="1:8" ht="13.15">
      <c r="A2897" s="10"/>
      <c r="B2897" s="20"/>
      <c r="C2897" s="5"/>
      <c r="D2897" s="5"/>
      <c r="E2897" s="5"/>
      <c r="F2897" s="5"/>
      <c r="G2897" s="5"/>
      <c r="H2897" s="5"/>
    </row>
    <row r="2898" spans="1:8" ht="13.15">
      <c r="A2898" s="10"/>
      <c r="B2898" s="20"/>
      <c r="C2898" s="5"/>
      <c r="D2898" s="5"/>
      <c r="E2898" s="5"/>
      <c r="F2898" s="5"/>
      <c r="G2898" s="5"/>
      <c r="H2898" s="5"/>
    </row>
    <row r="2899" spans="1:8" ht="13.15">
      <c r="A2899" s="10"/>
      <c r="B2899" s="20"/>
      <c r="C2899" s="5"/>
      <c r="D2899" s="5"/>
      <c r="E2899" s="5"/>
      <c r="F2899" s="5"/>
      <c r="G2899" s="5"/>
      <c r="H2899" s="5"/>
    </row>
    <row r="2900" spans="1:8" ht="13.15">
      <c r="A2900" s="10"/>
      <c r="B2900" s="20"/>
      <c r="C2900" s="5"/>
      <c r="D2900" s="5"/>
      <c r="E2900" s="5"/>
      <c r="F2900" s="5"/>
      <c r="G2900" s="5"/>
      <c r="H2900" s="5"/>
    </row>
    <row r="2901" spans="1:8" ht="13.15">
      <c r="A2901" s="10"/>
      <c r="B2901" s="20"/>
      <c r="C2901" s="5"/>
      <c r="D2901" s="5"/>
      <c r="E2901" s="5"/>
      <c r="F2901" s="5"/>
      <c r="G2901" s="5"/>
      <c r="H2901" s="5"/>
    </row>
    <row r="2902" spans="1:8" ht="13.15">
      <c r="A2902" s="10"/>
      <c r="B2902" s="20"/>
      <c r="C2902" s="5"/>
      <c r="D2902" s="5"/>
      <c r="E2902" s="5"/>
      <c r="F2902" s="5"/>
      <c r="G2902" s="5"/>
      <c r="H2902" s="5"/>
    </row>
    <row r="2903" spans="1:8" ht="13.15">
      <c r="A2903" s="10"/>
      <c r="B2903" s="20"/>
      <c r="C2903" s="5"/>
      <c r="D2903" s="5"/>
      <c r="E2903" s="5"/>
      <c r="F2903" s="5"/>
      <c r="G2903" s="5"/>
      <c r="H2903" s="5"/>
    </row>
    <row r="2904" spans="1:8" ht="13.15">
      <c r="A2904" s="10"/>
      <c r="B2904" s="20"/>
      <c r="C2904" s="5"/>
      <c r="D2904" s="5"/>
      <c r="E2904" s="5"/>
      <c r="F2904" s="5"/>
      <c r="G2904" s="5"/>
      <c r="H2904" s="5"/>
    </row>
    <row r="2905" spans="1:8" ht="13.15">
      <c r="A2905" s="10"/>
      <c r="B2905" s="20"/>
      <c r="C2905" s="5"/>
      <c r="D2905" s="5"/>
      <c r="E2905" s="5"/>
      <c r="F2905" s="5"/>
      <c r="G2905" s="5"/>
      <c r="H2905" s="5"/>
    </row>
    <row r="2906" spans="1:8" ht="13.15">
      <c r="A2906" s="10"/>
      <c r="B2906" s="20"/>
      <c r="C2906" s="5"/>
      <c r="D2906" s="5"/>
      <c r="E2906" s="5"/>
      <c r="F2906" s="5"/>
      <c r="G2906" s="5"/>
      <c r="H2906" s="5"/>
    </row>
    <row r="2907" spans="1:8" ht="13.15">
      <c r="A2907" s="10"/>
      <c r="B2907" s="20"/>
      <c r="C2907" s="5"/>
      <c r="D2907" s="5"/>
      <c r="E2907" s="5"/>
      <c r="F2907" s="5"/>
      <c r="G2907" s="5"/>
      <c r="H2907" s="5"/>
    </row>
    <row r="2908" spans="1:8" ht="13.15">
      <c r="A2908" s="10"/>
      <c r="B2908" s="20"/>
      <c r="C2908" s="5"/>
      <c r="D2908" s="5"/>
      <c r="E2908" s="5"/>
      <c r="F2908" s="5"/>
      <c r="G2908" s="5"/>
      <c r="H2908" s="5"/>
    </row>
    <row r="2909" spans="1:8" ht="13.15">
      <c r="A2909" s="10"/>
      <c r="B2909" s="20"/>
      <c r="C2909" s="5"/>
      <c r="D2909" s="5"/>
      <c r="E2909" s="5"/>
      <c r="F2909" s="5"/>
      <c r="G2909" s="5"/>
      <c r="H2909" s="5"/>
    </row>
    <row r="2910" spans="1:8" ht="13.15">
      <c r="A2910" s="10"/>
      <c r="B2910" s="20"/>
      <c r="C2910" s="5"/>
      <c r="D2910" s="5"/>
      <c r="E2910" s="5"/>
      <c r="F2910" s="5"/>
      <c r="G2910" s="5"/>
      <c r="H2910" s="5"/>
    </row>
    <row r="2911" spans="1:8" ht="13.15">
      <c r="A2911" s="10"/>
      <c r="B2911" s="20"/>
      <c r="C2911" s="5"/>
      <c r="D2911" s="5"/>
      <c r="E2911" s="5"/>
      <c r="F2911" s="5"/>
      <c r="G2911" s="5"/>
      <c r="H2911" s="5"/>
    </row>
    <row r="2912" spans="1:8" ht="13.15">
      <c r="A2912" s="10"/>
      <c r="B2912" s="20"/>
      <c r="C2912" s="5"/>
      <c r="D2912" s="5"/>
      <c r="E2912" s="5"/>
      <c r="F2912" s="5"/>
      <c r="G2912" s="5"/>
      <c r="H2912" s="5"/>
    </row>
    <row r="2913" spans="1:8" ht="13.15">
      <c r="A2913" s="10"/>
      <c r="B2913" s="20"/>
      <c r="C2913" s="5"/>
      <c r="D2913" s="5"/>
      <c r="E2913" s="5"/>
      <c r="F2913" s="5"/>
      <c r="G2913" s="5"/>
      <c r="H2913" s="5"/>
    </row>
    <row r="2914" spans="1:8" ht="13.15">
      <c r="A2914" s="10"/>
      <c r="B2914" s="20"/>
      <c r="C2914" s="5"/>
      <c r="D2914" s="5"/>
      <c r="E2914" s="5"/>
      <c r="F2914" s="5"/>
      <c r="G2914" s="5"/>
      <c r="H2914" s="5"/>
    </row>
    <row r="2915" spans="1:8" ht="13.15">
      <c r="A2915" s="10"/>
      <c r="B2915" s="20"/>
      <c r="C2915" s="5"/>
      <c r="D2915" s="5"/>
      <c r="E2915" s="5"/>
      <c r="F2915" s="5"/>
      <c r="G2915" s="5"/>
      <c r="H2915" s="5"/>
    </row>
    <row r="2916" spans="1:8" ht="13.15">
      <c r="A2916" s="10"/>
      <c r="B2916" s="20"/>
      <c r="C2916" s="5"/>
      <c r="D2916" s="5"/>
      <c r="E2916" s="5"/>
      <c r="F2916" s="5"/>
      <c r="G2916" s="5"/>
      <c r="H2916" s="5"/>
    </row>
    <row r="2917" spans="1:8" ht="13.15">
      <c r="A2917" s="10"/>
      <c r="B2917" s="20"/>
      <c r="C2917" s="5"/>
      <c r="D2917" s="5"/>
      <c r="E2917" s="5"/>
      <c r="F2917" s="5"/>
      <c r="G2917" s="5"/>
      <c r="H2917" s="5"/>
    </row>
    <row r="2918" spans="1:8" ht="13.15">
      <c r="A2918" s="10"/>
      <c r="B2918" s="20"/>
      <c r="C2918" s="5"/>
      <c r="D2918" s="5"/>
      <c r="E2918" s="5"/>
      <c r="F2918" s="5"/>
      <c r="G2918" s="5"/>
      <c r="H2918" s="5"/>
    </row>
    <row r="2919" spans="1:8" ht="13.15">
      <c r="A2919" s="10"/>
      <c r="B2919" s="20"/>
      <c r="C2919" s="5"/>
      <c r="D2919" s="5"/>
      <c r="E2919" s="5"/>
      <c r="F2919" s="5"/>
      <c r="G2919" s="5"/>
      <c r="H2919" s="5"/>
    </row>
    <row r="2920" spans="1:8" ht="13.15">
      <c r="A2920" s="10"/>
      <c r="B2920" s="20"/>
      <c r="C2920" s="5"/>
      <c r="D2920" s="5"/>
      <c r="E2920" s="5"/>
      <c r="F2920" s="5"/>
      <c r="G2920" s="5"/>
      <c r="H2920" s="5"/>
    </row>
    <row r="2921" spans="1:8" ht="13.15">
      <c r="A2921" s="10"/>
      <c r="B2921" s="20"/>
      <c r="C2921" s="5"/>
      <c r="D2921" s="5"/>
      <c r="E2921" s="5"/>
      <c r="F2921" s="5"/>
      <c r="G2921" s="5"/>
      <c r="H2921" s="5"/>
    </row>
    <row r="2922" spans="1:8" ht="13.15">
      <c r="A2922" s="10"/>
      <c r="B2922" s="20"/>
      <c r="C2922" s="5"/>
      <c r="D2922" s="5"/>
      <c r="E2922" s="5"/>
      <c r="F2922" s="5"/>
      <c r="G2922" s="5"/>
      <c r="H2922" s="5"/>
    </row>
    <row r="2923" spans="1:8" ht="13.15">
      <c r="A2923" s="10"/>
      <c r="B2923" s="20"/>
      <c r="C2923" s="5"/>
      <c r="D2923" s="5"/>
      <c r="E2923" s="5"/>
      <c r="F2923" s="5"/>
      <c r="G2923" s="5"/>
      <c r="H2923" s="5"/>
    </row>
    <row r="2924" spans="1:8" ht="13.15">
      <c r="A2924" s="10"/>
      <c r="B2924" s="20"/>
      <c r="C2924" s="5"/>
      <c r="D2924" s="5"/>
      <c r="E2924" s="5"/>
      <c r="F2924" s="5"/>
      <c r="G2924" s="5"/>
      <c r="H2924" s="5"/>
    </row>
    <row r="2925" spans="1:8" ht="13.15">
      <c r="A2925" s="10"/>
      <c r="B2925" s="20"/>
      <c r="C2925" s="5"/>
      <c r="D2925" s="5"/>
      <c r="E2925" s="5"/>
      <c r="F2925" s="5"/>
      <c r="G2925" s="5"/>
      <c r="H2925" s="5"/>
    </row>
    <row r="2926" spans="1:8" ht="13.15">
      <c r="A2926" s="10"/>
      <c r="B2926" s="20"/>
      <c r="C2926" s="5"/>
      <c r="D2926" s="5"/>
      <c r="E2926" s="5"/>
      <c r="F2926" s="5"/>
      <c r="G2926" s="5"/>
      <c r="H2926" s="5"/>
    </row>
    <row r="2927" spans="1:8" ht="13.15">
      <c r="A2927" s="10"/>
      <c r="B2927" s="20"/>
      <c r="C2927" s="5"/>
      <c r="D2927" s="5"/>
      <c r="E2927" s="5"/>
      <c r="F2927" s="5"/>
      <c r="G2927" s="5"/>
      <c r="H2927" s="5"/>
    </row>
    <row r="2928" spans="1:8" ht="13.15">
      <c r="A2928" s="10"/>
      <c r="B2928" s="20"/>
      <c r="C2928" s="5"/>
      <c r="D2928" s="5"/>
      <c r="E2928" s="5"/>
      <c r="F2928" s="5"/>
      <c r="G2928" s="5"/>
      <c r="H2928" s="5"/>
    </row>
    <row r="2929" spans="1:8" ht="13.15">
      <c r="A2929" s="10"/>
      <c r="B2929" s="20"/>
      <c r="C2929" s="5"/>
      <c r="D2929" s="5"/>
      <c r="E2929" s="5"/>
      <c r="F2929" s="5"/>
      <c r="G2929" s="5"/>
      <c r="H2929" s="5"/>
    </row>
    <row r="2930" spans="1:8" ht="13.15">
      <c r="A2930" s="10"/>
      <c r="B2930" s="20"/>
      <c r="C2930" s="5"/>
      <c r="D2930" s="5"/>
      <c r="E2930" s="5"/>
      <c r="F2930" s="5"/>
      <c r="G2930" s="5"/>
      <c r="H2930" s="5"/>
    </row>
    <row r="2931" spans="1:8" ht="13.15">
      <c r="A2931" s="10"/>
      <c r="B2931" s="20"/>
      <c r="C2931" s="5"/>
      <c r="D2931" s="5"/>
      <c r="E2931" s="5"/>
      <c r="F2931" s="5"/>
      <c r="G2931" s="5"/>
      <c r="H2931" s="5"/>
    </row>
    <row r="2932" spans="1:8" ht="13.15">
      <c r="A2932" s="10"/>
      <c r="B2932" s="20"/>
      <c r="C2932" s="5"/>
      <c r="D2932" s="5"/>
      <c r="E2932" s="5"/>
      <c r="F2932" s="5"/>
      <c r="G2932" s="5"/>
      <c r="H2932" s="5"/>
    </row>
    <row r="2933" spans="1:8" ht="13.15">
      <c r="A2933" s="10"/>
      <c r="B2933" s="20"/>
      <c r="C2933" s="5"/>
      <c r="D2933" s="5"/>
      <c r="E2933" s="5"/>
      <c r="F2933" s="5"/>
      <c r="G2933" s="5"/>
      <c r="H2933" s="5"/>
    </row>
    <row r="2934" spans="1:8" ht="13.15">
      <c r="A2934" s="10"/>
      <c r="B2934" s="20"/>
      <c r="C2934" s="5"/>
      <c r="D2934" s="5"/>
      <c r="E2934" s="5"/>
      <c r="F2934" s="5"/>
      <c r="G2934" s="5"/>
      <c r="H2934" s="5"/>
    </row>
    <row r="2935" spans="1:8" ht="13.15">
      <c r="A2935" s="10"/>
      <c r="B2935" s="20"/>
      <c r="C2935" s="5"/>
      <c r="D2935" s="5"/>
      <c r="E2935" s="5"/>
      <c r="F2935" s="5"/>
      <c r="G2935" s="5"/>
      <c r="H2935" s="5"/>
    </row>
    <row r="2936" spans="1:8" ht="13.15">
      <c r="A2936" s="10"/>
      <c r="B2936" s="20"/>
      <c r="C2936" s="5"/>
      <c r="D2936" s="5"/>
      <c r="E2936" s="5"/>
      <c r="F2936" s="5"/>
      <c r="G2936" s="5"/>
      <c r="H2936" s="5"/>
    </row>
    <row r="2937" spans="1:8" ht="13.15">
      <c r="A2937" s="10"/>
      <c r="B2937" s="20"/>
      <c r="C2937" s="5"/>
      <c r="D2937" s="5"/>
      <c r="E2937" s="5"/>
      <c r="F2937" s="5"/>
      <c r="G2937" s="5"/>
      <c r="H2937" s="5"/>
    </row>
    <row r="2938" spans="1:8" ht="13.15">
      <c r="A2938" s="10"/>
      <c r="B2938" s="20"/>
      <c r="C2938" s="5"/>
      <c r="D2938" s="5"/>
      <c r="E2938" s="5"/>
      <c r="F2938" s="5"/>
      <c r="G2938" s="5"/>
      <c r="H2938" s="5"/>
    </row>
    <row r="2939" spans="1:8" ht="13.15">
      <c r="A2939" s="10"/>
      <c r="B2939" s="20"/>
      <c r="C2939" s="5"/>
      <c r="D2939" s="5"/>
      <c r="E2939" s="5"/>
      <c r="F2939" s="5"/>
      <c r="G2939" s="5"/>
      <c r="H2939" s="5"/>
    </row>
    <row r="2940" spans="1:8" ht="13.15">
      <c r="A2940" s="10"/>
      <c r="B2940" s="20"/>
      <c r="C2940" s="5"/>
      <c r="D2940" s="5"/>
      <c r="E2940" s="5"/>
      <c r="F2940" s="5"/>
      <c r="G2940" s="5"/>
      <c r="H2940" s="5"/>
    </row>
    <row r="2941" spans="1:8" ht="13.15">
      <c r="A2941" s="10"/>
      <c r="B2941" s="20"/>
      <c r="C2941" s="5"/>
      <c r="D2941" s="5"/>
      <c r="E2941" s="5"/>
      <c r="F2941" s="5"/>
      <c r="G2941" s="5"/>
      <c r="H2941" s="5"/>
    </row>
    <row r="2942" spans="1:8" ht="13.15">
      <c r="A2942" s="10"/>
      <c r="B2942" s="20"/>
      <c r="C2942" s="5"/>
      <c r="D2942" s="5"/>
      <c r="E2942" s="5"/>
      <c r="F2942" s="5"/>
      <c r="G2942" s="5"/>
      <c r="H2942" s="5"/>
    </row>
    <row r="2943" spans="1:8" ht="13.15">
      <c r="A2943" s="10"/>
      <c r="B2943" s="20"/>
      <c r="C2943" s="5"/>
      <c r="D2943" s="5"/>
      <c r="E2943" s="5"/>
      <c r="F2943" s="5"/>
      <c r="G2943" s="5"/>
      <c r="H2943" s="5"/>
    </row>
    <row r="2944" spans="1:8" ht="13.15">
      <c r="A2944" s="10"/>
      <c r="B2944" s="20"/>
      <c r="C2944" s="5"/>
      <c r="D2944" s="5"/>
      <c r="E2944" s="5"/>
      <c r="F2944" s="5"/>
      <c r="G2944" s="5"/>
      <c r="H2944" s="5"/>
    </row>
    <row r="2945" spans="1:8" ht="13.15">
      <c r="A2945" s="10"/>
      <c r="B2945" s="20"/>
      <c r="C2945" s="5"/>
      <c r="D2945" s="5"/>
      <c r="E2945" s="5"/>
      <c r="F2945" s="5"/>
      <c r="G2945" s="5"/>
      <c r="H2945" s="5"/>
    </row>
    <row r="2946" spans="1:8" ht="13.15">
      <c r="A2946" s="10"/>
      <c r="B2946" s="20"/>
      <c r="C2946" s="5"/>
      <c r="D2946" s="5"/>
      <c r="E2946" s="5"/>
      <c r="F2946" s="5"/>
      <c r="G2946" s="5"/>
      <c r="H2946" s="5"/>
    </row>
    <row r="2947" spans="1:8" ht="13.15">
      <c r="A2947" s="10"/>
      <c r="B2947" s="20"/>
      <c r="C2947" s="5"/>
      <c r="D2947" s="5"/>
      <c r="E2947" s="5"/>
      <c r="F2947" s="5"/>
      <c r="G2947" s="5"/>
      <c r="H2947" s="5"/>
    </row>
    <row r="2948" spans="1:8" ht="13.15">
      <c r="A2948" s="10"/>
      <c r="B2948" s="20"/>
      <c r="C2948" s="5"/>
      <c r="D2948" s="5"/>
      <c r="E2948" s="5"/>
      <c r="F2948" s="5"/>
      <c r="G2948" s="5"/>
      <c r="H2948" s="5"/>
    </row>
    <row r="2949" spans="1:8" ht="13.15">
      <c r="A2949" s="10"/>
      <c r="B2949" s="20"/>
      <c r="C2949" s="5"/>
      <c r="D2949" s="5"/>
      <c r="E2949" s="5"/>
      <c r="F2949" s="5"/>
      <c r="G2949" s="5"/>
      <c r="H2949" s="5"/>
    </row>
    <row r="2950" spans="1:8" ht="13.15">
      <c r="A2950" s="10"/>
      <c r="B2950" s="20"/>
      <c r="C2950" s="5"/>
      <c r="D2950" s="5"/>
      <c r="E2950" s="5"/>
      <c r="F2950" s="5"/>
      <c r="G2950" s="5"/>
      <c r="H2950" s="5"/>
    </row>
    <row r="2951" spans="1:8" ht="13.15">
      <c r="A2951" s="10"/>
      <c r="B2951" s="20"/>
      <c r="C2951" s="5"/>
      <c r="D2951" s="5"/>
      <c r="E2951" s="5"/>
      <c r="F2951" s="5"/>
      <c r="G2951" s="5"/>
      <c r="H2951" s="5"/>
    </row>
    <row r="2952" spans="1:8" ht="13.15">
      <c r="A2952" s="10"/>
      <c r="B2952" s="20"/>
      <c r="C2952" s="5"/>
      <c r="D2952" s="5"/>
      <c r="E2952" s="5"/>
      <c r="F2952" s="5"/>
      <c r="G2952" s="5"/>
      <c r="H2952" s="5"/>
    </row>
    <row r="2953" spans="1:8" ht="13.15">
      <c r="A2953" s="10"/>
      <c r="B2953" s="20"/>
      <c r="C2953" s="5"/>
      <c r="D2953" s="5"/>
      <c r="E2953" s="5"/>
      <c r="F2953" s="5"/>
      <c r="G2953" s="5"/>
      <c r="H2953" s="5"/>
    </row>
    <row r="2954" spans="1:8" ht="13.15">
      <c r="A2954" s="10"/>
      <c r="B2954" s="20"/>
      <c r="C2954" s="5"/>
      <c r="D2954" s="5"/>
      <c r="E2954" s="5"/>
      <c r="F2954" s="5"/>
      <c r="G2954" s="5"/>
      <c r="H2954" s="5"/>
    </row>
    <row r="2955" spans="1:8" ht="13.15">
      <c r="A2955" s="10"/>
      <c r="B2955" s="20"/>
      <c r="C2955" s="5"/>
      <c r="D2955" s="5"/>
      <c r="E2955" s="5"/>
      <c r="F2955" s="5"/>
      <c r="G2955" s="5"/>
      <c r="H2955" s="5"/>
    </row>
    <row r="2956" spans="1:8" ht="13.15">
      <c r="A2956" s="10"/>
      <c r="B2956" s="20"/>
      <c r="C2956" s="5"/>
      <c r="D2956" s="5"/>
      <c r="E2956" s="5"/>
      <c r="F2956" s="5"/>
      <c r="G2956" s="5"/>
      <c r="H2956" s="5"/>
    </row>
    <row r="2957" spans="1:8" ht="13.15">
      <c r="A2957" s="10"/>
      <c r="B2957" s="20"/>
      <c r="C2957" s="5"/>
      <c r="D2957" s="5"/>
      <c r="E2957" s="5"/>
      <c r="F2957" s="5"/>
      <c r="G2957" s="5"/>
      <c r="H2957" s="5"/>
    </row>
    <row r="2958" spans="1:8" ht="13.15">
      <c r="A2958" s="10"/>
      <c r="B2958" s="20"/>
      <c r="C2958" s="5"/>
      <c r="D2958" s="5"/>
      <c r="E2958" s="5"/>
      <c r="F2958" s="5"/>
      <c r="G2958" s="5"/>
      <c r="H2958" s="5"/>
    </row>
    <row r="2959" spans="1:8" ht="13.15">
      <c r="A2959" s="10"/>
      <c r="B2959" s="20"/>
      <c r="C2959" s="5"/>
      <c r="D2959" s="5"/>
      <c r="E2959" s="5"/>
      <c r="F2959" s="5"/>
      <c r="G2959" s="5"/>
      <c r="H2959" s="5"/>
    </row>
    <row r="2960" spans="1:8" ht="13.15">
      <c r="A2960" s="10"/>
      <c r="B2960" s="20"/>
      <c r="C2960" s="5"/>
      <c r="D2960" s="5"/>
      <c r="E2960" s="5"/>
      <c r="F2960" s="5"/>
      <c r="G2960" s="5"/>
      <c r="H2960" s="5"/>
    </row>
    <row r="2961" spans="1:8" ht="13.15">
      <c r="A2961" s="10"/>
      <c r="B2961" s="20"/>
      <c r="C2961" s="5"/>
      <c r="D2961" s="5"/>
      <c r="E2961" s="5"/>
      <c r="F2961" s="5"/>
      <c r="G2961" s="5"/>
      <c r="H2961" s="5"/>
    </row>
    <row r="2962" spans="1:8" ht="13.15">
      <c r="A2962" s="10"/>
      <c r="B2962" s="20"/>
      <c r="C2962" s="5"/>
      <c r="D2962" s="5"/>
      <c r="E2962" s="5"/>
      <c r="F2962" s="5"/>
      <c r="G2962" s="5"/>
      <c r="H2962" s="5"/>
    </row>
    <row r="2963" spans="1:8" ht="13.15">
      <c r="A2963" s="10"/>
      <c r="B2963" s="20"/>
      <c r="C2963" s="5"/>
      <c r="D2963" s="5"/>
      <c r="E2963" s="5"/>
      <c r="F2963" s="5"/>
      <c r="G2963" s="5"/>
      <c r="H2963" s="5"/>
    </row>
    <row r="2964" spans="1:8" ht="13.15">
      <c r="A2964" s="10"/>
      <c r="B2964" s="20"/>
      <c r="C2964" s="5"/>
      <c r="D2964" s="5"/>
      <c r="E2964" s="5"/>
      <c r="F2964" s="5"/>
      <c r="G2964" s="5"/>
      <c r="H2964" s="5"/>
    </row>
    <row r="2965" spans="1:8" ht="13.15">
      <c r="A2965" s="10"/>
      <c r="B2965" s="20"/>
      <c r="C2965" s="5"/>
      <c r="D2965" s="5"/>
      <c r="E2965" s="5"/>
      <c r="F2965" s="5"/>
      <c r="G2965" s="5"/>
      <c r="H2965" s="5"/>
    </row>
    <row r="2966" spans="1:8" ht="13.15">
      <c r="A2966" s="10"/>
      <c r="B2966" s="20"/>
      <c r="C2966" s="5"/>
      <c r="D2966" s="5"/>
      <c r="E2966" s="5"/>
      <c r="F2966" s="5"/>
      <c r="G2966" s="5"/>
      <c r="H2966" s="5"/>
    </row>
    <row r="2967" spans="1:8" ht="13.15">
      <c r="A2967" s="10"/>
      <c r="B2967" s="20"/>
      <c r="C2967" s="5"/>
      <c r="D2967" s="5"/>
      <c r="E2967" s="5"/>
      <c r="F2967" s="5"/>
      <c r="G2967" s="5"/>
      <c r="H2967" s="5"/>
    </row>
    <row r="2968" spans="1:8" ht="13.15">
      <c r="A2968" s="10"/>
      <c r="B2968" s="20"/>
      <c r="C2968" s="5"/>
      <c r="D2968" s="5"/>
      <c r="E2968" s="5"/>
      <c r="F2968" s="5"/>
      <c r="G2968" s="5"/>
      <c r="H2968" s="5"/>
    </row>
    <row r="2969" spans="1:8" ht="13.15">
      <c r="A2969" s="10"/>
      <c r="B2969" s="20"/>
      <c r="C2969" s="5"/>
      <c r="D2969" s="5"/>
      <c r="E2969" s="5"/>
      <c r="F2969" s="5"/>
      <c r="G2969" s="5"/>
      <c r="H2969" s="5"/>
    </row>
    <row r="2970" spans="1:8" ht="13.15">
      <c r="A2970" s="10"/>
      <c r="B2970" s="20"/>
      <c r="C2970" s="5"/>
      <c r="D2970" s="5"/>
      <c r="E2970" s="5"/>
      <c r="F2970" s="5"/>
      <c r="G2970" s="5"/>
      <c r="H2970" s="5"/>
    </row>
    <row r="2971" spans="1:8" ht="13.15">
      <c r="A2971" s="10"/>
      <c r="B2971" s="20"/>
      <c r="C2971" s="5"/>
      <c r="D2971" s="5"/>
      <c r="E2971" s="5"/>
      <c r="F2971" s="5"/>
      <c r="G2971" s="5"/>
      <c r="H2971" s="5"/>
    </row>
    <row r="2972" spans="1:8" ht="13.15">
      <c r="A2972" s="10"/>
      <c r="B2972" s="20"/>
      <c r="C2972" s="5"/>
      <c r="D2972" s="5"/>
      <c r="E2972" s="5"/>
      <c r="F2972" s="5"/>
      <c r="G2972" s="5"/>
      <c r="H2972" s="5"/>
    </row>
    <row r="2973" spans="1:8" ht="13.15">
      <c r="A2973" s="10"/>
      <c r="B2973" s="20"/>
      <c r="C2973" s="5"/>
      <c r="D2973" s="5"/>
      <c r="E2973" s="5"/>
      <c r="F2973" s="5"/>
      <c r="G2973" s="5"/>
      <c r="H2973" s="5"/>
    </row>
    <row r="2974" spans="1:8" ht="13.15">
      <c r="A2974" s="10"/>
      <c r="B2974" s="20"/>
      <c r="C2974" s="5"/>
      <c r="D2974" s="5"/>
      <c r="E2974" s="5"/>
      <c r="F2974" s="5"/>
      <c r="G2974" s="5"/>
      <c r="H2974" s="5"/>
    </row>
    <row r="2975" spans="1:8" ht="13.15">
      <c r="A2975" s="10"/>
      <c r="B2975" s="20"/>
      <c r="C2975" s="5"/>
      <c r="D2975" s="5"/>
      <c r="E2975" s="5"/>
      <c r="F2975" s="5"/>
      <c r="G2975" s="5"/>
      <c r="H2975" s="5"/>
    </row>
    <row r="2976" spans="1:8" ht="13.15">
      <c r="A2976" s="10"/>
      <c r="B2976" s="20"/>
      <c r="C2976" s="5"/>
      <c r="D2976" s="5"/>
      <c r="E2976" s="5"/>
      <c r="F2976" s="5"/>
      <c r="G2976" s="5"/>
      <c r="H2976" s="5"/>
    </row>
    <row r="2977" spans="1:8" ht="13.15">
      <c r="A2977" s="10"/>
      <c r="B2977" s="20"/>
      <c r="C2977" s="5"/>
      <c r="D2977" s="5"/>
      <c r="E2977" s="5"/>
      <c r="F2977" s="5"/>
      <c r="G2977" s="5"/>
      <c r="H2977" s="5"/>
    </row>
    <row r="2978" spans="1:8" ht="13.15">
      <c r="A2978" s="10"/>
      <c r="B2978" s="20"/>
      <c r="C2978" s="5"/>
      <c r="D2978" s="5"/>
      <c r="E2978" s="5"/>
      <c r="F2978" s="5"/>
      <c r="G2978" s="5"/>
      <c r="H2978" s="5"/>
    </row>
    <row r="2979" spans="1:8" ht="13.15">
      <c r="A2979" s="10"/>
      <c r="B2979" s="20"/>
      <c r="C2979" s="5"/>
      <c r="D2979" s="5"/>
      <c r="E2979" s="5"/>
      <c r="F2979" s="5"/>
      <c r="G2979" s="5"/>
      <c r="H2979" s="5"/>
    </row>
    <row r="2980" spans="1:8" ht="13.15">
      <c r="A2980" s="10"/>
      <c r="B2980" s="20"/>
      <c r="C2980" s="5"/>
      <c r="D2980" s="5"/>
      <c r="E2980" s="5"/>
      <c r="F2980" s="5"/>
      <c r="G2980" s="5"/>
      <c r="H2980" s="5"/>
    </row>
    <row r="2981" spans="1:8" ht="13.15">
      <c r="A2981" s="10"/>
      <c r="B2981" s="20"/>
      <c r="C2981" s="5"/>
      <c r="D2981" s="5"/>
      <c r="E2981" s="5"/>
      <c r="F2981" s="5"/>
      <c r="G2981" s="5"/>
      <c r="H2981" s="5"/>
    </row>
    <row r="2982" spans="1:8" ht="13.15">
      <c r="A2982" s="10"/>
      <c r="B2982" s="20"/>
      <c r="C2982" s="5"/>
      <c r="D2982" s="5"/>
      <c r="E2982" s="5"/>
      <c r="F2982" s="5"/>
      <c r="G2982" s="5"/>
      <c r="H2982" s="5"/>
    </row>
    <row r="2983" spans="1:8" ht="13.15">
      <c r="A2983" s="10"/>
      <c r="B2983" s="20"/>
      <c r="C2983" s="5"/>
      <c r="D2983" s="5"/>
      <c r="E2983" s="5"/>
      <c r="F2983" s="5"/>
      <c r="G2983" s="5"/>
      <c r="H2983" s="5"/>
    </row>
    <row r="2984" spans="1:8" ht="13.15">
      <c r="A2984" s="10"/>
      <c r="B2984" s="20"/>
      <c r="C2984" s="5"/>
      <c r="D2984" s="5"/>
      <c r="E2984" s="5"/>
      <c r="F2984" s="5"/>
      <c r="G2984" s="5"/>
      <c r="H2984" s="5"/>
    </row>
    <row r="2985" spans="1:8" ht="13.15">
      <c r="A2985" s="10"/>
      <c r="B2985" s="20"/>
      <c r="C2985" s="5"/>
      <c r="D2985" s="5"/>
      <c r="E2985" s="5"/>
      <c r="F2985" s="5"/>
      <c r="G2985" s="5"/>
      <c r="H2985" s="5"/>
    </row>
    <row r="2986" spans="1:8" ht="13.15">
      <c r="A2986" s="10"/>
      <c r="B2986" s="20"/>
      <c r="C2986" s="5"/>
      <c r="D2986" s="5"/>
      <c r="E2986" s="5"/>
      <c r="F2986" s="5"/>
      <c r="G2986" s="5"/>
      <c r="H2986" s="5"/>
    </row>
    <row r="2987" spans="1:8" ht="13.15">
      <c r="A2987" s="10"/>
      <c r="B2987" s="20"/>
      <c r="C2987" s="5"/>
      <c r="D2987" s="5"/>
      <c r="E2987" s="5"/>
      <c r="F2987" s="5"/>
      <c r="G2987" s="5"/>
      <c r="H2987" s="5"/>
    </row>
    <row r="2988" spans="1:8" ht="13.15">
      <c r="A2988" s="10"/>
      <c r="B2988" s="20"/>
      <c r="C2988" s="5"/>
      <c r="D2988" s="5"/>
      <c r="E2988" s="5"/>
      <c r="F2988" s="5"/>
      <c r="G2988" s="5"/>
      <c r="H2988" s="5"/>
    </row>
    <row r="2989" spans="1:8" ht="13.15">
      <c r="A2989" s="10"/>
      <c r="B2989" s="20"/>
      <c r="C2989" s="5"/>
      <c r="D2989" s="5"/>
      <c r="E2989" s="5"/>
      <c r="F2989" s="5"/>
      <c r="G2989" s="5"/>
      <c r="H2989" s="5"/>
    </row>
    <row r="2990" spans="1:8" ht="13.15">
      <c r="A2990" s="10"/>
      <c r="B2990" s="20"/>
      <c r="C2990" s="5"/>
      <c r="D2990" s="5"/>
      <c r="E2990" s="5"/>
      <c r="F2990" s="5"/>
      <c r="G2990" s="5"/>
      <c r="H2990" s="5"/>
    </row>
    <row r="2991" spans="1:8" ht="13.15">
      <c r="A2991" s="10"/>
      <c r="B2991" s="20"/>
      <c r="C2991" s="5"/>
      <c r="D2991" s="5"/>
      <c r="E2991" s="5"/>
      <c r="F2991" s="5"/>
      <c r="G2991" s="5"/>
      <c r="H2991" s="5"/>
    </row>
    <row r="2992" spans="1:8" ht="13.15">
      <c r="A2992" s="10"/>
      <c r="B2992" s="20"/>
      <c r="C2992" s="5"/>
      <c r="D2992" s="5"/>
      <c r="E2992" s="5"/>
      <c r="F2992" s="5"/>
      <c r="G2992" s="5"/>
      <c r="H2992" s="5"/>
    </row>
    <row r="2993" spans="1:8" ht="13.15">
      <c r="A2993" s="10"/>
      <c r="B2993" s="20"/>
      <c r="C2993" s="5"/>
      <c r="D2993" s="5"/>
      <c r="E2993" s="5"/>
      <c r="F2993" s="5"/>
      <c r="G2993" s="5"/>
      <c r="H2993" s="5"/>
    </row>
    <row r="2994" spans="1:8" ht="13.15">
      <c r="A2994" s="10"/>
      <c r="B2994" s="20"/>
      <c r="C2994" s="5"/>
      <c r="D2994" s="5"/>
      <c r="E2994" s="5"/>
      <c r="F2994" s="5"/>
      <c r="G2994" s="5"/>
      <c r="H2994" s="5"/>
    </row>
    <row r="2995" spans="1:8" ht="13.15">
      <c r="A2995" s="10"/>
      <c r="B2995" s="20"/>
      <c r="C2995" s="5"/>
      <c r="D2995" s="5"/>
      <c r="E2995" s="5"/>
      <c r="F2995" s="5"/>
      <c r="G2995" s="5"/>
      <c r="H2995" s="5"/>
    </row>
    <row r="2996" spans="1:8" ht="13.15">
      <c r="A2996" s="10"/>
      <c r="B2996" s="20"/>
      <c r="C2996" s="5"/>
      <c r="D2996" s="5"/>
      <c r="E2996" s="5"/>
      <c r="F2996" s="5"/>
      <c r="G2996" s="5"/>
      <c r="H2996" s="5"/>
    </row>
    <row r="2997" spans="1:8" ht="13.15">
      <c r="A2997" s="10"/>
      <c r="B2997" s="20"/>
      <c r="C2997" s="5"/>
      <c r="D2997" s="5"/>
      <c r="E2997" s="5"/>
      <c r="F2997" s="5"/>
      <c r="G2997" s="5"/>
      <c r="H2997" s="5"/>
    </row>
    <row r="2998" spans="1:8" ht="13.15">
      <c r="A2998" s="10"/>
      <c r="B2998" s="20"/>
      <c r="C2998" s="5"/>
      <c r="D2998" s="5"/>
      <c r="E2998" s="5"/>
      <c r="F2998" s="5"/>
      <c r="G2998" s="5"/>
      <c r="H2998" s="5"/>
    </row>
    <row r="2999" spans="1:8" ht="13.15">
      <c r="A2999" s="10"/>
      <c r="B2999" s="20"/>
      <c r="C2999" s="5"/>
      <c r="D2999" s="5"/>
      <c r="E2999" s="5"/>
      <c r="F2999" s="5"/>
      <c r="G2999" s="5"/>
      <c r="H2999" s="5"/>
    </row>
    <row r="3000" spans="1:8" ht="13.15">
      <c r="A3000" s="10"/>
      <c r="B3000" s="20"/>
      <c r="C3000" s="5"/>
      <c r="D3000" s="5"/>
      <c r="E3000" s="5"/>
      <c r="F3000" s="5"/>
      <c r="G3000" s="5"/>
      <c r="H3000" s="5"/>
    </row>
    <row r="3001" spans="1:8" ht="13.15">
      <c r="A3001" s="10"/>
      <c r="B3001" s="20"/>
      <c r="C3001" s="5"/>
      <c r="D3001" s="5"/>
      <c r="E3001" s="5"/>
      <c r="F3001" s="5"/>
      <c r="G3001" s="5"/>
      <c r="H3001" s="5"/>
    </row>
    <row r="3002" spans="1:8" ht="13.15">
      <c r="A3002" s="10"/>
      <c r="B3002" s="20"/>
      <c r="C3002" s="5"/>
      <c r="D3002" s="5"/>
      <c r="E3002" s="5"/>
      <c r="F3002" s="5"/>
      <c r="G3002" s="5"/>
      <c r="H3002" s="5"/>
    </row>
    <row r="3003" spans="1:8" ht="13.15">
      <c r="A3003" s="10"/>
      <c r="B3003" s="20"/>
      <c r="C3003" s="5"/>
      <c r="D3003" s="5"/>
      <c r="E3003" s="5"/>
      <c r="F3003" s="5"/>
      <c r="G3003" s="5"/>
      <c r="H3003" s="5"/>
    </row>
    <row r="3004" spans="1:8" ht="13.15">
      <c r="A3004" s="10"/>
      <c r="B3004" s="20"/>
      <c r="C3004" s="5"/>
      <c r="D3004" s="5"/>
      <c r="E3004" s="5"/>
      <c r="F3004" s="5"/>
      <c r="G3004" s="5"/>
      <c r="H3004" s="5"/>
    </row>
    <row r="3005" spans="1:8" ht="13.15">
      <c r="A3005" s="10"/>
      <c r="B3005" s="20"/>
      <c r="C3005" s="5"/>
      <c r="D3005" s="5"/>
      <c r="E3005" s="5"/>
      <c r="F3005" s="5"/>
      <c r="G3005" s="5"/>
      <c r="H3005" s="5"/>
    </row>
    <row r="3006" spans="1:8" ht="13.15">
      <c r="A3006" s="10"/>
      <c r="B3006" s="20"/>
      <c r="C3006" s="5"/>
      <c r="D3006" s="5"/>
      <c r="E3006" s="5"/>
      <c r="F3006" s="5"/>
      <c r="G3006" s="5"/>
      <c r="H3006" s="5"/>
    </row>
    <row r="3007" spans="1:8" ht="13.15">
      <c r="A3007" s="10"/>
      <c r="B3007" s="20"/>
      <c r="C3007" s="5"/>
      <c r="D3007" s="5"/>
      <c r="E3007" s="5"/>
      <c r="F3007" s="5"/>
      <c r="G3007" s="5"/>
      <c r="H3007" s="5"/>
    </row>
    <row r="3008" spans="1:8" ht="13.15">
      <c r="A3008" s="10"/>
      <c r="B3008" s="20"/>
      <c r="C3008" s="5"/>
      <c r="D3008" s="5"/>
      <c r="E3008" s="5"/>
      <c r="F3008" s="5"/>
      <c r="G3008" s="5"/>
      <c r="H3008" s="5"/>
    </row>
    <row r="3009" spans="1:8" ht="13.15">
      <c r="A3009" s="10"/>
      <c r="B3009" s="20"/>
      <c r="C3009" s="5"/>
      <c r="D3009" s="5"/>
      <c r="E3009" s="5"/>
      <c r="F3009" s="5"/>
      <c r="G3009" s="5"/>
      <c r="H3009" s="5"/>
    </row>
    <row r="3010" spans="1:8" ht="13.15">
      <c r="A3010" s="10"/>
      <c r="B3010" s="20"/>
      <c r="C3010" s="5"/>
      <c r="D3010" s="5"/>
      <c r="E3010" s="5"/>
      <c r="F3010" s="5"/>
      <c r="G3010" s="5"/>
      <c r="H3010" s="5"/>
    </row>
    <row r="3011" spans="1:8" ht="13.15">
      <c r="A3011" s="10"/>
      <c r="B3011" s="20"/>
      <c r="C3011" s="5"/>
      <c r="D3011" s="5"/>
      <c r="E3011" s="5"/>
      <c r="F3011" s="5"/>
      <c r="G3011" s="5"/>
      <c r="H3011" s="5"/>
    </row>
    <row r="3012" spans="1:8" ht="13.15">
      <c r="A3012" s="10"/>
      <c r="B3012" s="20"/>
      <c r="C3012" s="5"/>
      <c r="D3012" s="5"/>
      <c r="E3012" s="5"/>
      <c r="F3012" s="5"/>
      <c r="G3012" s="5"/>
      <c r="H3012" s="5"/>
    </row>
    <row r="3013" spans="1:8" ht="13.15">
      <c r="A3013" s="10"/>
      <c r="B3013" s="20"/>
      <c r="C3013" s="5"/>
      <c r="D3013" s="5"/>
      <c r="E3013" s="5"/>
      <c r="F3013" s="5"/>
      <c r="G3013" s="5"/>
      <c r="H3013" s="5"/>
    </row>
    <row r="3014" spans="1:8" ht="13.15">
      <c r="A3014" s="10"/>
      <c r="B3014" s="20"/>
      <c r="C3014" s="5"/>
      <c r="D3014" s="5"/>
      <c r="E3014" s="5"/>
      <c r="F3014" s="5"/>
      <c r="G3014" s="5"/>
      <c r="H3014" s="5"/>
    </row>
    <row r="3015" spans="1:8" ht="13.15">
      <c r="A3015" s="10"/>
      <c r="B3015" s="20"/>
      <c r="C3015" s="5"/>
      <c r="D3015" s="5"/>
      <c r="E3015" s="5"/>
      <c r="F3015" s="5"/>
      <c r="G3015" s="5"/>
      <c r="H3015" s="5"/>
    </row>
    <row r="3016" spans="1:8" ht="13.15">
      <c r="A3016" s="10"/>
      <c r="B3016" s="20"/>
      <c r="C3016" s="5"/>
      <c r="D3016" s="5"/>
      <c r="E3016" s="5"/>
      <c r="F3016" s="5"/>
      <c r="G3016" s="5"/>
      <c r="H3016" s="5"/>
    </row>
    <row r="3017" spans="1:8" ht="13.15">
      <c r="A3017" s="10"/>
      <c r="B3017" s="20"/>
      <c r="C3017" s="5"/>
      <c r="D3017" s="5"/>
      <c r="E3017" s="5"/>
      <c r="F3017" s="5"/>
      <c r="G3017" s="5"/>
      <c r="H3017" s="5"/>
    </row>
    <row r="3018" spans="1:8" ht="13.15">
      <c r="A3018" s="10"/>
      <c r="B3018" s="20"/>
      <c r="C3018" s="5"/>
      <c r="D3018" s="5"/>
      <c r="E3018" s="5"/>
      <c r="F3018" s="5"/>
      <c r="G3018" s="5"/>
      <c r="H3018" s="5"/>
    </row>
    <row r="3019" spans="1:8" ht="13.15">
      <c r="A3019" s="10"/>
      <c r="B3019" s="20"/>
      <c r="C3019" s="5"/>
      <c r="D3019" s="5"/>
      <c r="E3019" s="5"/>
      <c r="F3019" s="5"/>
      <c r="G3019" s="5"/>
      <c r="H3019" s="5"/>
    </row>
    <row r="3020" spans="1:8" ht="13.15">
      <c r="A3020" s="10"/>
      <c r="B3020" s="20"/>
      <c r="C3020" s="5"/>
      <c r="D3020" s="5"/>
      <c r="E3020" s="5"/>
      <c r="F3020" s="5"/>
      <c r="G3020" s="5"/>
      <c r="H3020" s="5"/>
    </row>
    <row r="3021" spans="1:8" ht="13.15">
      <c r="A3021" s="10"/>
      <c r="B3021" s="20"/>
      <c r="C3021" s="5"/>
      <c r="D3021" s="5"/>
      <c r="E3021" s="5"/>
      <c r="F3021" s="5"/>
      <c r="G3021" s="5"/>
      <c r="H3021" s="5"/>
    </row>
    <row r="3022" spans="1:8" ht="13.15">
      <c r="A3022" s="10"/>
      <c r="B3022" s="20"/>
      <c r="C3022" s="5"/>
      <c r="D3022" s="5"/>
      <c r="E3022" s="5"/>
      <c r="F3022" s="5"/>
      <c r="G3022" s="5"/>
      <c r="H3022" s="5"/>
    </row>
    <row r="3023" spans="1:8" ht="13.15">
      <c r="A3023" s="10"/>
      <c r="B3023" s="20"/>
      <c r="C3023" s="5"/>
      <c r="D3023" s="5"/>
      <c r="E3023" s="5"/>
      <c r="F3023" s="5"/>
      <c r="G3023" s="5"/>
      <c r="H3023" s="5"/>
    </row>
    <row r="3024" spans="1:8" ht="13.15">
      <c r="A3024" s="10"/>
      <c r="B3024" s="20"/>
      <c r="C3024" s="5"/>
      <c r="D3024" s="5"/>
      <c r="E3024" s="5"/>
      <c r="F3024" s="5"/>
      <c r="G3024" s="5"/>
      <c r="H3024" s="5"/>
    </row>
    <row r="3025" spans="1:8" ht="13.15">
      <c r="A3025" s="10"/>
      <c r="B3025" s="20"/>
      <c r="C3025" s="5"/>
      <c r="D3025" s="5"/>
      <c r="E3025" s="5"/>
      <c r="F3025" s="5"/>
      <c r="G3025" s="5"/>
      <c r="H3025" s="5"/>
    </row>
    <row r="3026" spans="1:8" ht="13.15">
      <c r="A3026" s="10"/>
      <c r="B3026" s="20"/>
      <c r="C3026" s="5"/>
      <c r="D3026" s="5"/>
      <c r="E3026" s="5"/>
      <c r="F3026" s="5"/>
      <c r="G3026" s="5"/>
      <c r="H3026" s="5"/>
    </row>
    <row r="3027" spans="1:8" ht="13.15">
      <c r="A3027" s="10"/>
      <c r="B3027" s="20"/>
      <c r="C3027" s="5"/>
      <c r="D3027" s="5"/>
      <c r="E3027" s="5"/>
      <c r="F3027" s="5"/>
      <c r="G3027" s="5"/>
      <c r="H3027" s="5"/>
    </row>
    <row r="3028" spans="1:8" ht="13.15">
      <c r="A3028" s="10"/>
      <c r="B3028" s="20"/>
      <c r="C3028" s="5"/>
      <c r="D3028" s="5"/>
      <c r="E3028" s="5"/>
      <c r="F3028" s="5"/>
      <c r="G3028" s="5"/>
      <c r="H3028" s="5"/>
    </row>
    <row r="3029" spans="1:8" ht="13.15">
      <c r="A3029" s="10"/>
      <c r="B3029" s="20"/>
      <c r="C3029" s="5"/>
      <c r="D3029" s="5"/>
      <c r="E3029" s="5"/>
      <c r="F3029" s="5"/>
      <c r="G3029" s="5"/>
      <c r="H3029" s="5"/>
    </row>
    <row r="3030" spans="1:8" ht="13.15">
      <c r="A3030" s="10"/>
      <c r="B3030" s="20"/>
      <c r="C3030" s="5"/>
      <c r="D3030" s="5"/>
      <c r="E3030" s="5"/>
      <c r="F3030" s="5"/>
      <c r="G3030" s="5"/>
      <c r="H3030" s="5"/>
    </row>
    <row r="3031" spans="1:8" ht="13.15">
      <c r="A3031" s="10"/>
      <c r="B3031" s="20"/>
      <c r="C3031" s="5"/>
      <c r="D3031" s="5"/>
      <c r="E3031" s="5"/>
      <c r="F3031" s="5"/>
      <c r="G3031" s="5"/>
      <c r="H3031" s="5"/>
    </row>
    <row r="3032" spans="1:8" ht="13.15">
      <c r="A3032" s="10"/>
      <c r="B3032" s="20"/>
      <c r="C3032" s="5"/>
      <c r="D3032" s="5"/>
      <c r="E3032" s="5"/>
      <c r="F3032" s="5"/>
      <c r="G3032" s="5"/>
      <c r="H3032" s="5"/>
    </row>
    <row r="3033" spans="1:8" ht="13.15">
      <c r="A3033" s="10"/>
      <c r="B3033" s="20"/>
      <c r="C3033" s="5"/>
      <c r="D3033" s="5"/>
      <c r="E3033" s="5"/>
      <c r="F3033" s="5"/>
      <c r="G3033" s="5"/>
      <c r="H3033" s="5"/>
    </row>
    <row r="3034" spans="1:8" ht="13.15">
      <c r="A3034" s="10"/>
      <c r="B3034" s="20"/>
      <c r="C3034" s="5"/>
      <c r="D3034" s="5"/>
      <c r="E3034" s="5"/>
      <c r="F3034" s="5"/>
      <c r="G3034" s="5"/>
      <c r="H3034" s="5"/>
    </row>
    <row r="3035" spans="1:8" ht="13.15">
      <c r="A3035" s="10"/>
      <c r="B3035" s="20"/>
      <c r="C3035" s="5"/>
      <c r="D3035" s="5"/>
      <c r="E3035" s="5"/>
      <c r="F3035" s="5"/>
      <c r="G3035" s="5"/>
      <c r="H3035" s="5"/>
    </row>
    <row r="3036" spans="1:8" ht="13.15">
      <c r="A3036" s="10"/>
      <c r="B3036" s="20"/>
      <c r="C3036" s="5"/>
      <c r="D3036" s="5"/>
      <c r="E3036" s="5"/>
      <c r="F3036" s="5"/>
      <c r="G3036" s="5"/>
      <c r="H3036" s="5"/>
    </row>
    <row r="3037" spans="1:8" ht="13.15">
      <c r="A3037" s="10"/>
      <c r="B3037" s="20"/>
      <c r="C3037" s="5"/>
      <c r="D3037" s="5"/>
      <c r="E3037" s="5"/>
      <c r="F3037" s="5"/>
      <c r="G3037" s="5"/>
      <c r="H3037" s="5"/>
    </row>
    <row r="3038" spans="1:8" ht="13.15">
      <c r="A3038" s="10"/>
      <c r="B3038" s="20"/>
      <c r="C3038" s="5"/>
      <c r="D3038" s="5"/>
      <c r="E3038" s="5"/>
      <c r="F3038" s="5"/>
      <c r="G3038" s="5"/>
      <c r="H3038" s="5"/>
    </row>
    <row r="3039" spans="1:8" ht="13.15">
      <c r="A3039" s="10"/>
      <c r="B3039" s="20"/>
      <c r="C3039" s="5"/>
      <c r="D3039" s="5"/>
      <c r="E3039" s="5"/>
      <c r="F3039" s="5"/>
      <c r="G3039" s="5"/>
      <c r="H3039" s="5"/>
    </row>
    <row r="3040" spans="1:8" ht="13.15">
      <c r="A3040" s="10"/>
      <c r="B3040" s="20"/>
      <c r="C3040" s="5"/>
      <c r="D3040" s="5"/>
      <c r="E3040" s="5"/>
      <c r="F3040" s="5"/>
      <c r="G3040" s="5"/>
      <c r="H3040" s="5"/>
    </row>
    <row r="3041" spans="1:8" ht="13.15">
      <c r="A3041" s="10"/>
      <c r="B3041" s="20"/>
      <c r="C3041" s="5"/>
      <c r="D3041" s="5"/>
      <c r="E3041" s="5"/>
      <c r="F3041" s="5"/>
      <c r="G3041" s="5"/>
      <c r="H3041" s="5"/>
    </row>
    <row r="3042" spans="1:8" ht="13.15">
      <c r="A3042" s="10"/>
      <c r="B3042" s="20"/>
      <c r="C3042" s="5"/>
      <c r="D3042" s="5"/>
      <c r="E3042" s="5"/>
      <c r="F3042" s="5"/>
      <c r="G3042" s="5"/>
      <c r="H3042" s="5"/>
    </row>
    <row r="3043" spans="1:8" ht="13.15">
      <c r="A3043" s="10"/>
      <c r="B3043" s="20"/>
      <c r="C3043" s="5"/>
      <c r="D3043" s="5"/>
      <c r="E3043" s="5"/>
      <c r="F3043" s="5"/>
      <c r="G3043" s="5"/>
      <c r="H3043" s="5"/>
    </row>
    <row r="3044" spans="1:8" ht="13.15">
      <c r="A3044" s="10"/>
      <c r="B3044" s="20"/>
      <c r="C3044" s="5"/>
      <c r="D3044" s="5"/>
      <c r="E3044" s="5"/>
      <c r="F3044" s="5"/>
      <c r="G3044" s="5"/>
      <c r="H3044" s="5"/>
    </row>
    <row r="3045" spans="1:8" ht="13.15">
      <c r="A3045" s="10"/>
      <c r="B3045" s="20"/>
      <c r="C3045" s="5"/>
      <c r="D3045" s="5"/>
      <c r="E3045" s="5"/>
      <c r="F3045" s="5"/>
      <c r="G3045" s="5"/>
      <c r="H3045" s="5"/>
    </row>
    <row r="3046" spans="1:8" ht="13.15">
      <c r="A3046" s="10"/>
      <c r="B3046" s="20"/>
      <c r="C3046" s="5"/>
      <c r="D3046" s="5"/>
      <c r="E3046" s="5"/>
      <c r="F3046" s="5"/>
      <c r="G3046" s="5"/>
      <c r="H3046" s="5"/>
    </row>
    <row r="3047" spans="1:8" ht="13.15">
      <c r="A3047" s="10"/>
      <c r="B3047" s="20"/>
      <c r="C3047" s="5"/>
      <c r="D3047" s="5"/>
      <c r="E3047" s="5"/>
      <c r="F3047" s="5"/>
      <c r="G3047" s="5"/>
      <c r="H3047" s="5"/>
    </row>
    <row r="3048" spans="1:8" ht="13.15">
      <c r="A3048" s="10"/>
      <c r="B3048" s="20"/>
      <c r="C3048" s="5"/>
      <c r="D3048" s="5"/>
      <c r="E3048" s="5"/>
      <c r="F3048" s="5"/>
      <c r="G3048" s="5"/>
      <c r="H3048" s="5"/>
    </row>
    <row r="3049" spans="1:8" ht="13.15">
      <c r="A3049" s="10"/>
      <c r="B3049" s="20"/>
      <c r="C3049" s="5"/>
      <c r="D3049" s="5"/>
      <c r="E3049" s="5"/>
      <c r="F3049" s="5"/>
      <c r="G3049" s="5"/>
      <c r="H3049" s="5"/>
    </row>
    <row r="3050" spans="1:8" ht="13.15">
      <c r="A3050" s="10"/>
      <c r="B3050" s="20"/>
      <c r="C3050" s="5"/>
      <c r="D3050" s="5"/>
      <c r="E3050" s="5"/>
      <c r="F3050" s="5"/>
      <c r="G3050" s="5"/>
      <c r="H3050" s="5"/>
    </row>
    <row r="3051" spans="1:8" ht="13.15">
      <c r="A3051" s="10"/>
      <c r="B3051" s="20"/>
      <c r="C3051" s="5"/>
      <c r="D3051" s="5"/>
      <c r="E3051" s="5"/>
      <c r="F3051" s="5"/>
      <c r="G3051" s="5"/>
      <c r="H3051" s="5"/>
    </row>
    <row r="3052" spans="1:8" ht="13.15">
      <c r="A3052" s="10"/>
      <c r="B3052" s="20"/>
      <c r="C3052" s="5"/>
      <c r="D3052" s="5"/>
      <c r="E3052" s="5"/>
      <c r="F3052" s="5"/>
      <c r="G3052" s="5"/>
      <c r="H3052" s="5"/>
    </row>
    <row r="3053" spans="1:8" ht="13.15">
      <c r="A3053" s="10"/>
      <c r="B3053" s="20"/>
      <c r="C3053" s="5"/>
      <c r="D3053" s="5"/>
      <c r="E3053" s="5"/>
      <c r="F3053" s="5"/>
      <c r="G3053" s="5"/>
      <c r="H3053" s="5"/>
    </row>
    <row r="3054" spans="1:8" ht="13.15">
      <c r="A3054" s="10"/>
      <c r="B3054" s="20"/>
      <c r="C3054" s="5"/>
      <c r="D3054" s="5"/>
      <c r="E3054" s="5"/>
      <c r="F3054" s="5"/>
      <c r="G3054" s="5"/>
      <c r="H3054" s="5"/>
    </row>
    <row r="3055" spans="1:8" ht="13.15">
      <c r="A3055" s="10"/>
      <c r="B3055" s="20"/>
      <c r="C3055" s="5"/>
      <c r="D3055" s="5"/>
      <c r="E3055" s="5"/>
      <c r="F3055" s="5"/>
      <c r="G3055" s="5"/>
      <c r="H3055" s="5"/>
    </row>
    <row r="3056" spans="1:8" ht="13.15">
      <c r="A3056" s="10"/>
      <c r="B3056" s="20"/>
      <c r="C3056" s="5"/>
      <c r="D3056" s="5"/>
      <c r="E3056" s="5"/>
      <c r="F3056" s="5"/>
      <c r="G3056" s="5"/>
      <c r="H3056" s="5"/>
    </row>
    <row r="3057" spans="1:8" ht="13.15">
      <c r="A3057" s="10"/>
      <c r="B3057" s="20"/>
      <c r="C3057" s="5"/>
      <c r="D3057" s="5"/>
      <c r="E3057" s="5"/>
      <c r="F3057" s="5"/>
      <c r="G3057" s="5"/>
      <c r="H3057" s="5"/>
    </row>
    <row r="3058" spans="1:8" ht="13.15">
      <c r="A3058" s="10"/>
      <c r="B3058" s="20"/>
      <c r="C3058" s="5"/>
      <c r="D3058" s="5"/>
      <c r="E3058" s="5"/>
      <c r="F3058" s="5"/>
      <c r="G3058" s="5"/>
      <c r="H3058" s="5"/>
    </row>
    <row r="3059" spans="1:8" ht="13.15">
      <c r="A3059" s="10"/>
      <c r="B3059" s="20"/>
      <c r="C3059" s="5"/>
      <c r="D3059" s="5"/>
      <c r="E3059" s="5"/>
      <c r="F3059" s="5"/>
      <c r="G3059" s="5"/>
      <c r="H3059" s="5"/>
    </row>
    <row r="3060" spans="1:8" ht="13.15">
      <c r="A3060" s="10"/>
      <c r="B3060" s="20"/>
      <c r="C3060" s="5"/>
      <c r="D3060" s="5"/>
      <c r="E3060" s="5"/>
      <c r="F3060" s="5"/>
      <c r="G3060" s="5"/>
      <c r="H3060" s="5"/>
    </row>
    <row r="3061" spans="1:8" ht="13.15">
      <c r="A3061" s="10"/>
      <c r="B3061" s="20"/>
      <c r="C3061" s="5"/>
      <c r="D3061" s="5"/>
      <c r="E3061" s="5"/>
      <c r="F3061" s="5"/>
      <c r="G3061" s="5"/>
      <c r="H3061" s="5"/>
    </row>
    <row r="3062" spans="1:8" ht="13.15">
      <c r="A3062" s="10"/>
      <c r="B3062" s="20"/>
      <c r="C3062" s="5"/>
      <c r="D3062" s="5"/>
      <c r="E3062" s="5"/>
      <c r="F3062" s="5"/>
      <c r="G3062" s="5"/>
      <c r="H3062" s="5"/>
    </row>
    <row r="3063" spans="1:8" ht="13.15">
      <c r="A3063" s="10"/>
      <c r="B3063" s="20"/>
      <c r="C3063" s="5"/>
      <c r="D3063" s="5"/>
      <c r="E3063" s="5"/>
      <c r="F3063" s="5"/>
      <c r="G3063" s="5"/>
      <c r="H3063" s="5"/>
    </row>
    <row r="3064" spans="1:8" ht="13.15">
      <c r="A3064" s="10"/>
      <c r="B3064" s="20"/>
      <c r="C3064" s="5"/>
      <c r="D3064" s="5"/>
      <c r="E3064" s="5"/>
      <c r="F3064" s="5"/>
      <c r="G3064" s="5"/>
      <c r="H3064" s="5"/>
    </row>
    <row r="3065" spans="1:8" ht="13.15">
      <c r="A3065" s="10"/>
      <c r="B3065" s="20"/>
      <c r="C3065" s="5"/>
      <c r="D3065" s="5"/>
      <c r="E3065" s="5"/>
      <c r="F3065" s="5"/>
      <c r="G3065" s="5"/>
      <c r="H3065" s="5"/>
    </row>
    <row r="3066" spans="1:8" ht="13.15">
      <c r="A3066" s="10"/>
      <c r="B3066" s="20"/>
      <c r="C3066" s="5"/>
      <c r="D3066" s="5"/>
      <c r="E3066" s="5"/>
      <c r="F3066" s="5"/>
      <c r="G3066" s="5"/>
      <c r="H3066" s="5"/>
    </row>
    <row r="3067" spans="1:8" ht="13.15">
      <c r="A3067" s="10"/>
      <c r="B3067" s="20"/>
      <c r="C3067" s="5"/>
      <c r="D3067" s="5"/>
      <c r="E3067" s="5"/>
      <c r="F3067" s="5"/>
      <c r="G3067" s="5"/>
      <c r="H3067" s="5"/>
    </row>
    <row r="3068" spans="1:8" ht="13.15">
      <c r="A3068" s="10"/>
      <c r="B3068" s="20"/>
      <c r="C3068" s="5"/>
      <c r="D3068" s="5"/>
      <c r="E3068" s="5"/>
      <c r="F3068" s="5"/>
      <c r="G3068" s="5"/>
      <c r="H3068" s="5"/>
    </row>
    <row r="3069" spans="1:8" ht="13.15">
      <c r="A3069" s="10"/>
      <c r="B3069" s="20"/>
      <c r="C3069" s="5"/>
      <c r="D3069" s="5"/>
      <c r="E3069" s="5"/>
      <c r="F3069" s="5"/>
      <c r="G3069" s="5"/>
      <c r="H3069" s="5"/>
    </row>
    <row r="3070" spans="1:8" ht="13.15">
      <c r="A3070" s="10"/>
      <c r="B3070" s="20"/>
      <c r="C3070" s="5"/>
      <c r="D3070" s="5"/>
      <c r="E3070" s="5"/>
      <c r="F3070" s="5"/>
      <c r="G3070" s="5"/>
      <c r="H3070" s="5"/>
    </row>
    <row r="3071" spans="1:8" ht="13.15">
      <c r="A3071" s="10"/>
      <c r="B3071" s="20"/>
      <c r="C3071" s="5"/>
      <c r="D3071" s="5"/>
      <c r="E3071" s="5"/>
      <c r="F3071" s="5"/>
      <c r="G3071" s="5"/>
      <c r="H3071" s="5"/>
    </row>
    <row r="3072" spans="1:8" ht="13.15">
      <c r="A3072" s="10"/>
      <c r="B3072" s="20"/>
      <c r="C3072" s="5"/>
      <c r="D3072" s="5"/>
      <c r="E3072" s="5"/>
      <c r="F3072" s="5"/>
      <c r="G3072" s="5"/>
      <c r="H3072" s="5"/>
    </row>
    <row r="3073" spans="1:8" ht="13.15">
      <c r="A3073" s="10"/>
      <c r="B3073" s="20"/>
      <c r="C3073" s="5"/>
      <c r="D3073" s="5"/>
      <c r="E3073" s="5"/>
      <c r="F3073" s="5"/>
      <c r="G3073" s="5"/>
      <c r="H3073" s="5"/>
    </row>
    <row r="3074" spans="1:8" ht="13.15">
      <c r="A3074" s="10"/>
      <c r="B3074" s="20"/>
      <c r="C3074" s="5"/>
      <c r="D3074" s="5"/>
      <c r="E3074" s="5"/>
      <c r="F3074" s="5"/>
      <c r="G3074" s="5"/>
      <c r="H3074" s="5"/>
    </row>
    <row r="3075" spans="1:8" ht="13.15">
      <c r="A3075" s="10"/>
      <c r="B3075" s="20"/>
      <c r="C3075" s="5"/>
      <c r="D3075" s="5"/>
      <c r="E3075" s="5"/>
      <c r="F3075" s="5"/>
      <c r="G3075" s="5"/>
      <c r="H3075" s="5"/>
    </row>
    <row r="3076" spans="1:8" ht="13.15">
      <c r="A3076" s="10"/>
      <c r="B3076" s="20"/>
      <c r="C3076" s="5"/>
      <c r="D3076" s="5"/>
      <c r="E3076" s="5"/>
      <c r="F3076" s="5"/>
      <c r="G3076" s="5"/>
      <c r="H3076" s="5"/>
    </row>
    <row r="3077" spans="1:8" ht="13.15">
      <c r="A3077" s="10"/>
      <c r="B3077" s="20"/>
      <c r="C3077" s="5"/>
      <c r="D3077" s="5"/>
      <c r="E3077" s="5"/>
      <c r="F3077" s="5"/>
      <c r="G3077" s="5"/>
      <c r="H3077" s="5"/>
    </row>
    <row r="3078" spans="1:8" ht="13.15">
      <c r="A3078" s="10"/>
      <c r="B3078" s="20"/>
      <c r="C3078" s="5"/>
      <c r="D3078" s="5"/>
      <c r="E3078" s="5"/>
      <c r="F3078" s="5"/>
      <c r="G3078" s="5"/>
      <c r="H3078" s="5"/>
    </row>
    <row r="3079" spans="1:8" ht="13.15">
      <c r="A3079" s="10"/>
      <c r="B3079" s="20"/>
      <c r="C3079" s="5"/>
      <c r="D3079" s="5"/>
      <c r="E3079" s="5"/>
      <c r="F3079" s="5"/>
      <c r="G3079" s="5"/>
      <c r="H3079" s="5"/>
    </row>
    <row r="3080" spans="1:8" ht="13.15">
      <c r="A3080" s="10"/>
      <c r="B3080" s="20"/>
      <c r="C3080" s="5"/>
      <c r="D3080" s="5"/>
      <c r="E3080" s="5"/>
      <c r="F3080" s="5"/>
      <c r="G3080" s="5"/>
      <c r="H3080" s="5"/>
    </row>
    <row r="3081" spans="1:8" ht="13.15">
      <c r="A3081" s="10"/>
      <c r="B3081" s="20"/>
      <c r="C3081" s="5"/>
      <c r="D3081" s="5"/>
      <c r="E3081" s="5"/>
      <c r="F3081" s="5"/>
      <c r="G3081" s="5"/>
      <c r="H3081" s="5"/>
    </row>
    <row r="3082" spans="1:8" ht="13.15">
      <c r="A3082" s="10"/>
      <c r="B3082" s="20"/>
      <c r="C3082" s="5"/>
      <c r="D3082" s="5"/>
      <c r="E3082" s="5"/>
      <c r="F3082" s="5"/>
      <c r="G3082" s="5"/>
      <c r="H3082" s="5"/>
    </row>
    <row r="3083" spans="1:8" ht="13.15">
      <c r="A3083" s="10"/>
      <c r="B3083" s="20"/>
      <c r="C3083" s="5"/>
      <c r="D3083" s="5"/>
      <c r="E3083" s="5"/>
      <c r="F3083" s="5"/>
      <c r="G3083" s="5"/>
      <c r="H3083" s="5"/>
    </row>
    <row r="3084" spans="1:8" ht="13.15">
      <c r="A3084" s="10"/>
      <c r="B3084" s="20"/>
      <c r="C3084" s="5"/>
      <c r="D3084" s="5"/>
      <c r="E3084" s="5"/>
      <c r="F3084" s="5"/>
      <c r="G3084" s="5"/>
      <c r="H3084" s="5"/>
    </row>
    <row r="3085" spans="1:8" ht="13.15">
      <c r="A3085" s="10"/>
      <c r="B3085" s="20"/>
      <c r="C3085" s="5"/>
      <c r="D3085" s="5"/>
      <c r="E3085" s="5"/>
      <c r="F3085" s="5"/>
      <c r="G3085" s="5"/>
      <c r="H3085" s="5"/>
    </row>
    <row r="3086" spans="1:8" ht="13.15">
      <c r="A3086" s="10"/>
      <c r="B3086" s="20"/>
      <c r="C3086" s="5"/>
      <c r="D3086" s="5"/>
      <c r="E3086" s="5"/>
      <c r="F3086" s="5"/>
      <c r="G3086" s="5"/>
      <c r="H3086" s="5"/>
    </row>
    <row r="3087" spans="1:8" ht="13.15">
      <c r="A3087" s="10"/>
      <c r="B3087" s="20"/>
      <c r="C3087" s="5"/>
      <c r="D3087" s="5"/>
      <c r="E3087" s="5"/>
      <c r="F3087" s="5"/>
      <c r="G3087" s="5"/>
      <c r="H3087" s="5"/>
    </row>
    <row r="3088" spans="1:8" ht="13.15">
      <c r="A3088" s="10"/>
      <c r="B3088" s="20"/>
      <c r="C3088" s="5"/>
      <c r="D3088" s="5"/>
      <c r="E3088" s="5"/>
      <c r="F3088" s="5"/>
      <c r="G3088" s="5"/>
      <c r="H3088" s="5"/>
    </row>
    <row r="3089" spans="1:8" ht="13.15">
      <c r="A3089" s="10"/>
      <c r="B3089" s="20"/>
      <c r="C3089" s="5"/>
      <c r="D3089" s="5"/>
      <c r="E3089" s="5"/>
      <c r="F3089" s="5"/>
      <c r="G3089" s="5"/>
      <c r="H3089" s="5"/>
    </row>
    <row r="3090" spans="1:8" ht="13.15">
      <c r="A3090" s="10"/>
      <c r="B3090" s="20"/>
      <c r="C3090" s="5"/>
      <c r="D3090" s="5"/>
      <c r="E3090" s="5"/>
      <c r="F3090" s="5"/>
      <c r="G3090" s="5"/>
      <c r="H3090" s="5"/>
    </row>
    <row r="3091" spans="1:8" ht="13.15">
      <c r="A3091" s="10"/>
      <c r="B3091" s="20"/>
      <c r="C3091" s="5"/>
      <c r="D3091" s="5"/>
      <c r="E3091" s="5"/>
      <c r="F3091" s="5"/>
      <c r="G3091" s="5"/>
      <c r="H3091" s="5"/>
    </row>
    <row r="3092" spans="1:8" ht="13.15">
      <c r="A3092" s="10"/>
      <c r="B3092" s="20"/>
      <c r="C3092" s="5"/>
      <c r="D3092" s="5"/>
      <c r="E3092" s="5"/>
      <c r="F3092" s="5"/>
      <c r="G3092" s="5"/>
      <c r="H3092" s="5"/>
    </row>
    <row r="3093" spans="1:8" ht="13.15">
      <c r="A3093" s="10"/>
      <c r="B3093" s="20"/>
      <c r="C3093" s="5"/>
      <c r="D3093" s="5"/>
      <c r="E3093" s="5"/>
      <c r="F3093" s="5"/>
      <c r="G3093" s="5"/>
      <c r="H3093" s="5"/>
    </row>
    <row r="3094" spans="1:8" ht="13.15">
      <c r="A3094" s="10"/>
      <c r="B3094" s="20"/>
      <c r="C3094" s="5"/>
      <c r="D3094" s="5"/>
      <c r="E3094" s="5"/>
      <c r="F3094" s="5"/>
      <c r="G3094" s="5"/>
      <c r="H3094" s="5"/>
    </row>
    <row r="3095" spans="1:8" ht="13.15">
      <c r="A3095" s="10"/>
      <c r="B3095" s="20"/>
      <c r="C3095" s="5"/>
      <c r="D3095" s="5"/>
      <c r="E3095" s="5"/>
      <c r="F3095" s="5"/>
      <c r="G3095" s="5"/>
      <c r="H3095" s="5"/>
    </row>
    <row r="3096" spans="1:8" ht="13.15">
      <c r="A3096" s="10"/>
      <c r="B3096" s="20"/>
      <c r="C3096" s="5"/>
      <c r="D3096" s="5"/>
      <c r="E3096" s="5"/>
      <c r="F3096" s="5"/>
      <c r="G3096" s="5"/>
      <c r="H3096" s="5"/>
    </row>
    <row r="3097" spans="1:8" ht="13.15">
      <c r="A3097" s="10"/>
      <c r="B3097" s="20"/>
      <c r="C3097" s="5"/>
      <c r="D3097" s="5"/>
      <c r="E3097" s="5"/>
      <c r="F3097" s="5"/>
      <c r="G3097" s="5"/>
      <c r="H3097" s="5"/>
    </row>
    <row r="3098" spans="1:8" ht="13.15">
      <c r="A3098" s="10"/>
      <c r="B3098" s="20"/>
      <c r="C3098" s="5"/>
      <c r="D3098" s="5"/>
      <c r="E3098" s="5"/>
      <c r="F3098" s="5"/>
      <c r="G3098" s="5"/>
      <c r="H3098" s="5"/>
    </row>
    <row r="3099" spans="1:8" ht="13.15">
      <c r="A3099" s="10"/>
      <c r="B3099" s="20"/>
      <c r="C3099" s="5"/>
      <c r="D3099" s="5"/>
      <c r="E3099" s="5"/>
      <c r="F3099" s="5"/>
      <c r="G3099" s="5"/>
      <c r="H3099" s="5"/>
    </row>
    <row r="3100" spans="1:8" ht="13.15">
      <c r="A3100" s="10"/>
      <c r="B3100" s="20"/>
      <c r="C3100" s="5"/>
      <c r="D3100" s="5"/>
      <c r="E3100" s="5"/>
      <c r="F3100" s="5"/>
      <c r="G3100" s="5"/>
      <c r="H3100" s="5"/>
    </row>
    <row r="3101" spans="1:8" ht="13.15">
      <c r="A3101" s="10"/>
      <c r="B3101" s="20"/>
      <c r="C3101" s="5"/>
      <c r="D3101" s="5"/>
      <c r="E3101" s="5"/>
      <c r="F3101" s="5"/>
      <c r="G3101" s="5"/>
      <c r="H3101" s="5"/>
    </row>
    <row r="3102" spans="1:8" ht="13.15">
      <c r="A3102" s="10"/>
      <c r="B3102" s="20"/>
      <c r="C3102" s="5"/>
      <c r="D3102" s="5"/>
      <c r="E3102" s="5"/>
      <c r="F3102" s="5"/>
      <c r="G3102" s="5"/>
      <c r="H3102" s="5"/>
    </row>
    <row r="3103" spans="1:8" ht="13.15">
      <c r="A3103" s="10"/>
      <c r="B3103" s="20"/>
      <c r="C3103" s="5"/>
      <c r="D3103" s="5"/>
      <c r="E3103" s="5"/>
      <c r="F3103" s="5"/>
      <c r="G3103" s="5"/>
      <c r="H3103" s="5"/>
    </row>
    <row r="3104" spans="1:8" ht="13.15">
      <c r="A3104" s="10"/>
      <c r="B3104" s="20"/>
      <c r="C3104" s="5"/>
      <c r="D3104" s="5"/>
      <c r="E3104" s="5"/>
      <c r="F3104" s="5"/>
      <c r="G3104" s="5"/>
      <c r="H3104" s="5"/>
    </row>
    <row r="3105" spans="1:8" ht="13.15">
      <c r="A3105" s="10"/>
      <c r="B3105" s="20"/>
      <c r="C3105" s="5"/>
      <c r="D3105" s="5"/>
      <c r="E3105" s="5"/>
      <c r="F3105" s="5"/>
      <c r="G3105" s="5"/>
      <c r="H3105" s="5"/>
    </row>
    <row r="3106" spans="1:8" ht="13.15">
      <c r="A3106" s="10"/>
      <c r="B3106" s="20"/>
      <c r="C3106" s="5"/>
      <c r="D3106" s="5"/>
      <c r="E3106" s="5"/>
      <c r="F3106" s="5"/>
      <c r="G3106" s="5"/>
      <c r="H3106" s="5"/>
    </row>
    <row r="3107" spans="1:8" ht="13.15">
      <c r="A3107" s="10"/>
      <c r="B3107" s="20"/>
      <c r="C3107" s="5"/>
      <c r="D3107" s="5"/>
      <c r="E3107" s="5"/>
      <c r="F3107" s="5"/>
      <c r="G3107" s="5"/>
      <c r="H3107" s="5"/>
    </row>
    <row r="3108" spans="1:8" ht="13.15">
      <c r="A3108" s="10"/>
      <c r="B3108" s="20"/>
      <c r="C3108" s="5"/>
      <c r="D3108" s="5"/>
      <c r="E3108" s="5"/>
      <c r="F3108" s="5"/>
      <c r="G3108" s="5"/>
      <c r="H3108" s="5"/>
    </row>
    <row r="3109" spans="1:8" ht="13.15">
      <c r="A3109" s="10"/>
      <c r="B3109" s="20"/>
      <c r="C3109" s="5"/>
      <c r="D3109" s="5"/>
      <c r="E3109" s="5"/>
      <c r="F3109" s="5"/>
      <c r="G3109" s="5"/>
      <c r="H3109" s="5"/>
    </row>
    <row r="3110" spans="1:8" ht="13.15">
      <c r="A3110" s="10"/>
      <c r="B3110" s="20"/>
      <c r="C3110" s="5"/>
      <c r="D3110" s="5"/>
      <c r="E3110" s="5"/>
      <c r="F3110" s="5"/>
      <c r="G3110" s="5"/>
      <c r="H3110" s="5"/>
    </row>
    <row r="3111" spans="1:8" ht="13.15">
      <c r="A3111" s="10"/>
      <c r="B3111" s="20"/>
      <c r="C3111" s="5"/>
      <c r="D3111" s="5"/>
      <c r="E3111" s="5"/>
      <c r="F3111" s="5"/>
      <c r="G3111" s="5"/>
      <c r="H3111" s="5"/>
    </row>
    <row r="3112" spans="1:8" ht="13.15">
      <c r="A3112" s="10"/>
      <c r="B3112" s="20"/>
      <c r="C3112" s="5"/>
      <c r="D3112" s="5"/>
      <c r="E3112" s="5"/>
      <c r="F3112" s="5"/>
      <c r="G3112" s="5"/>
      <c r="H3112" s="5"/>
    </row>
    <row r="3113" spans="1:8" ht="13.15">
      <c r="A3113" s="10"/>
      <c r="B3113" s="20"/>
      <c r="C3113" s="5"/>
      <c r="D3113" s="5"/>
      <c r="E3113" s="5"/>
      <c r="F3113" s="5"/>
      <c r="G3113" s="5"/>
      <c r="H3113" s="5"/>
    </row>
    <row r="3114" spans="1:8" ht="13.15">
      <c r="A3114" s="10"/>
      <c r="B3114" s="20"/>
      <c r="C3114" s="5"/>
      <c r="D3114" s="5"/>
      <c r="E3114" s="5"/>
      <c r="F3114" s="5"/>
      <c r="G3114" s="5"/>
      <c r="H3114" s="5"/>
    </row>
    <row r="3115" spans="1:8" ht="13.15">
      <c r="A3115" s="10"/>
      <c r="B3115" s="20"/>
      <c r="C3115" s="5"/>
      <c r="D3115" s="5"/>
      <c r="E3115" s="5"/>
      <c r="F3115" s="5"/>
      <c r="G3115" s="5"/>
      <c r="H3115" s="5"/>
    </row>
    <row r="3116" spans="1:8" ht="13.15">
      <c r="A3116" s="10"/>
      <c r="B3116" s="20"/>
      <c r="C3116" s="5"/>
      <c r="D3116" s="5"/>
      <c r="E3116" s="5"/>
      <c r="F3116" s="5"/>
      <c r="G3116" s="5"/>
      <c r="H3116" s="5"/>
    </row>
    <row r="3117" spans="1:8" ht="13.15">
      <c r="A3117" s="10"/>
      <c r="B3117" s="20"/>
      <c r="C3117" s="5"/>
      <c r="D3117" s="5"/>
      <c r="E3117" s="5"/>
      <c r="F3117" s="5"/>
      <c r="G3117" s="5"/>
      <c r="H3117" s="5"/>
    </row>
    <row r="3118" spans="1:8" ht="13.15">
      <c r="A3118" s="10"/>
      <c r="B3118" s="20"/>
      <c r="C3118" s="5"/>
      <c r="D3118" s="5"/>
      <c r="E3118" s="5"/>
      <c r="F3118" s="5"/>
      <c r="G3118" s="5"/>
      <c r="H3118" s="5"/>
    </row>
    <row r="3119" spans="1:8" ht="13.15">
      <c r="A3119" s="10"/>
      <c r="B3119" s="20"/>
      <c r="C3119" s="5"/>
      <c r="D3119" s="5"/>
      <c r="E3119" s="5"/>
      <c r="F3119" s="5"/>
      <c r="G3119" s="5"/>
      <c r="H3119" s="5"/>
    </row>
    <row r="3120" spans="1:8" ht="13.15">
      <c r="A3120" s="10"/>
      <c r="B3120" s="20"/>
      <c r="C3120" s="5"/>
      <c r="D3120" s="5"/>
      <c r="E3120" s="5"/>
      <c r="F3120" s="5"/>
      <c r="G3120" s="5"/>
      <c r="H3120" s="5"/>
    </row>
    <row r="3121" spans="1:8" ht="13.15">
      <c r="A3121" s="10"/>
      <c r="B3121" s="20"/>
      <c r="C3121" s="5"/>
      <c r="D3121" s="5"/>
      <c r="E3121" s="5"/>
      <c r="F3121" s="5"/>
      <c r="G3121" s="5"/>
      <c r="H3121" s="5"/>
    </row>
    <row r="3122" spans="1:8" ht="13.15">
      <c r="A3122" s="10"/>
      <c r="B3122" s="20"/>
      <c r="C3122" s="5"/>
      <c r="D3122" s="5"/>
      <c r="E3122" s="5"/>
      <c r="F3122" s="5"/>
      <c r="G3122" s="5"/>
      <c r="H3122" s="5"/>
    </row>
    <row r="3123" spans="1:8" ht="13.15">
      <c r="A3123" s="10"/>
      <c r="B3123" s="20"/>
      <c r="C3123" s="5"/>
      <c r="D3123" s="5"/>
      <c r="E3123" s="5"/>
      <c r="F3123" s="5"/>
      <c r="G3123" s="5"/>
      <c r="H3123" s="5"/>
    </row>
    <row r="3124" spans="1:8" ht="13.15">
      <c r="A3124" s="10"/>
      <c r="B3124" s="20"/>
      <c r="C3124" s="5"/>
      <c r="D3124" s="5"/>
      <c r="E3124" s="5"/>
      <c r="F3124" s="5"/>
      <c r="G3124" s="5"/>
      <c r="H3124" s="5"/>
    </row>
    <row r="3125" spans="1:8" ht="13.15">
      <c r="A3125" s="10"/>
      <c r="B3125" s="20"/>
      <c r="C3125" s="5"/>
      <c r="D3125" s="5"/>
      <c r="E3125" s="5"/>
      <c r="F3125" s="5"/>
      <c r="G3125" s="5"/>
      <c r="H3125" s="5"/>
    </row>
    <row r="3126" spans="1:8" ht="13.15">
      <c r="A3126" s="10"/>
      <c r="B3126" s="20"/>
      <c r="C3126" s="5"/>
      <c r="D3126" s="5"/>
      <c r="E3126" s="5"/>
      <c r="F3126" s="5"/>
      <c r="G3126" s="5"/>
      <c r="H3126" s="5"/>
    </row>
    <row r="3127" spans="1:8" ht="13.15">
      <c r="A3127" s="10"/>
      <c r="B3127" s="20"/>
      <c r="C3127" s="5"/>
      <c r="D3127" s="5"/>
      <c r="E3127" s="5"/>
      <c r="F3127" s="5"/>
      <c r="G3127" s="5"/>
      <c r="H3127" s="5"/>
    </row>
    <row r="3128" spans="1:8" ht="13.15">
      <c r="A3128" s="10"/>
      <c r="B3128" s="20"/>
      <c r="C3128" s="5"/>
      <c r="D3128" s="5"/>
      <c r="E3128" s="5"/>
      <c r="F3128" s="5"/>
      <c r="G3128" s="5"/>
      <c r="H3128" s="5"/>
    </row>
    <row r="3129" spans="1:8" ht="13.15">
      <c r="A3129" s="10"/>
      <c r="B3129" s="20"/>
      <c r="C3129" s="5"/>
      <c r="D3129" s="5"/>
      <c r="E3129" s="5"/>
      <c r="F3129" s="5"/>
      <c r="G3129" s="5"/>
      <c r="H3129" s="5"/>
    </row>
    <row r="3130" spans="1:8" ht="13.15">
      <c r="A3130" s="10"/>
      <c r="B3130" s="20"/>
      <c r="C3130" s="5"/>
      <c r="D3130" s="5"/>
      <c r="E3130" s="5"/>
      <c r="F3130" s="5"/>
      <c r="G3130" s="5"/>
      <c r="H3130" s="5"/>
    </row>
    <row r="3131" spans="1:8" ht="13.15">
      <c r="A3131" s="10"/>
      <c r="B3131" s="20"/>
      <c r="C3131" s="5"/>
      <c r="D3131" s="5"/>
      <c r="E3131" s="5"/>
      <c r="F3131" s="5"/>
      <c r="G3131" s="5"/>
      <c r="H3131" s="5"/>
    </row>
    <row r="3132" spans="1:8" ht="13.15">
      <c r="A3132" s="10"/>
      <c r="B3132" s="20"/>
      <c r="C3132" s="5"/>
      <c r="D3132" s="5"/>
      <c r="E3132" s="5"/>
      <c r="F3132" s="5"/>
      <c r="G3132" s="5"/>
      <c r="H3132" s="5"/>
    </row>
    <row r="3133" spans="1:8" ht="13.15">
      <c r="A3133" s="10"/>
      <c r="B3133" s="20"/>
      <c r="C3133" s="5"/>
      <c r="D3133" s="5"/>
      <c r="E3133" s="5"/>
      <c r="F3133" s="5"/>
      <c r="G3133" s="5"/>
      <c r="H3133" s="5"/>
    </row>
    <row r="3134" spans="1:8" ht="13.15">
      <c r="A3134" s="10"/>
      <c r="B3134" s="20"/>
      <c r="C3134" s="5"/>
      <c r="D3134" s="5"/>
      <c r="E3134" s="5"/>
      <c r="F3134" s="5"/>
      <c r="G3134" s="5"/>
      <c r="H3134" s="5"/>
    </row>
    <row r="3135" spans="1:8" ht="13.15">
      <c r="A3135" s="10"/>
      <c r="B3135" s="20"/>
      <c r="C3135" s="5"/>
      <c r="D3135" s="5"/>
      <c r="E3135" s="5"/>
      <c r="F3135" s="5"/>
      <c r="G3135" s="5"/>
      <c r="H3135" s="5"/>
    </row>
    <row r="3136" spans="1:8" ht="13.15">
      <c r="A3136" s="10"/>
      <c r="B3136" s="20"/>
      <c r="C3136" s="5"/>
      <c r="D3136" s="5"/>
      <c r="E3136" s="5"/>
      <c r="F3136" s="5"/>
      <c r="G3136" s="5"/>
      <c r="H3136" s="5"/>
    </row>
    <row r="3137" spans="1:8" ht="13.15">
      <c r="A3137" s="10"/>
      <c r="B3137" s="20"/>
      <c r="C3137" s="5"/>
      <c r="D3137" s="5"/>
      <c r="E3137" s="5"/>
      <c r="F3137" s="5"/>
      <c r="G3137" s="5"/>
      <c r="H3137" s="5"/>
    </row>
    <row r="3138" spans="1:8" ht="13.15">
      <c r="A3138" s="10"/>
      <c r="B3138" s="20"/>
      <c r="C3138" s="5"/>
      <c r="D3138" s="5"/>
      <c r="E3138" s="5"/>
      <c r="F3138" s="5"/>
      <c r="G3138" s="5"/>
      <c r="H3138" s="5"/>
    </row>
    <row r="3139" spans="1:8" ht="13.15">
      <c r="A3139" s="10"/>
      <c r="B3139" s="20"/>
      <c r="C3139" s="5"/>
      <c r="D3139" s="5"/>
      <c r="E3139" s="5"/>
      <c r="F3139" s="5"/>
      <c r="G3139" s="5"/>
      <c r="H3139" s="5"/>
    </row>
    <row r="3140" spans="1:8" ht="13.15">
      <c r="A3140" s="10"/>
      <c r="B3140" s="20"/>
      <c r="C3140" s="5"/>
      <c r="D3140" s="5"/>
      <c r="E3140" s="5"/>
      <c r="F3140" s="5"/>
      <c r="G3140" s="5"/>
      <c r="H3140" s="5"/>
    </row>
    <row r="3141" spans="1:8" ht="13.15">
      <c r="A3141" s="10"/>
      <c r="B3141" s="20"/>
      <c r="C3141" s="5"/>
      <c r="D3141" s="5"/>
      <c r="E3141" s="5"/>
      <c r="F3141" s="5"/>
      <c r="G3141" s="5"/>
      <c r="H3141" s="5"/>
    </row>
    <row r="3142" spans="1:8" ht="13.15">
      <c r="A3142" s="10"/>
      <c r="B3142" s="20"/>
      <c r="C3142" s="5"/>
      <c r="D3142" s="5"/>
      <c r="E3142" s="5"/>
      <c r="F3142" s="5"/>
      <c r="G3142" s="5"/>
      <c r="H3142" s="5"/>
    </row>
    <row r="3143" spans="1:8" ht="13.15">
      <c r="A3143" s="10"/>
      <c r="B3143" s="20"/>
      <c r="C3143" s="5"/>
      <c r="D3143" s="5"/>
      <c r="E3143" s="5"/>
      <c r="F3143" s="5"/>
      <c r="G3143" s="5"/>
      <c r="H3143" s="5"/>
    </row>
    <row r="3144" spans="1:8" ht="13.15">
      <c r="A3144" s="10"/>
      <c r="B3144" s="20"/>
      <c r="C3144" s="5"/>
      <c r="D3144" s="5"/>
      <c r="E3144" s="5"/>
      <c r="F3144" s="5"/>
      <c r="G3144" s="5"/>
      <c r="H3144" s="5"/>
    </row>
    <row r="3145" spans="1:8" ht="13.15">
      <c r="A3145" s="10"/>
      <c r="B3145" s="20"/>
      <c r="C3145" s="5"/>
      <c r="D3145" s="5"/>
      <c r="E3145" s="5"/>
      <c r="F3145" s="5"/>
      <c r="G3145" s="5"/>
      <c r="H3145" s="5"/>
    </row>
    <row r="3146" spans="1:8" ht="13.15">
      <c r="A3146" s="10"/>
      <c r="B3146" s="20"/>
      <c r="C3146" s="5"/>
      <c r="D3146" s="5"/>
      <c r="E3146" s="5"/>
      <c r="F3146" s="5"/>
      <c r="G3146" s="5"/>
      <c r="H3146" s="5"/>
    </row>
    <row r="3147" spans="1:8" ht="13.15">
      <c r="A3147" s="10"/>
      <c r="B3147" s="20"/>
      <c r="C3147" s="5"/>
      <c r="D3147" s="5"/>
      <c r="E3147" s="5"/>
      <c r="F3147" s="5"/>
      <c r="G3147" s="5"/>
      <c r="H3147" s="5"/>
    </row>
    <row r="3148" spans="1:8" ht="13.15">
      <c r="A3148" s="10"/>
      <c r="B3148" s="20"/>
      <c r="C3148" s="5"/>
      <c r="D3148" s="5"/>
      <c r="E3148" s="5"/>
      <c r="F3148" s="5"/>
      <c r="G3148" s="5"/>
      <c r="H3148" s="5"/>
    </row>
    <row r="3149" spans="1:8" ht="13.15">
      <c r="A3149" s="10"/>
      <c r="B3149" s="20"/>
      <c r="C3149" s="5"/>
      <c r="D3149" s="5"/>
      <c r="E3149" s="5"/>
      <c r="F3149" s="5"/>
      <c r="G3149" s="5"/>
      <c r="H3149" s="5"/>
    </row>
    <row r="3150" spans="1:8" ht="13.15">
      <c r="A3150" s="10"/>
      <c r="B3150" s="20"/>
      <c r="C3150" s="5"/>
      <c r="D3150" s="5"/>
      <c r="E3150" s="5"/>
      <c r="F3150" s="5"/>
      <c r="G3150" s="5"/>
      <c r="H3150" s="5"/>
    </row>
    <row r="3151" spans="1:8" ht="13.15">
      <c r="A3151" s="10"/>
      <c r="B3151" s="20"/>
      <c r="C3151" s="5"/>
      <c r="D3151" s="5"/>
      <c r="E3151" s="5"/>
      <c r="F3151" s="5"/>
      <c r="G3151" s="5"/>
      <c r="H3151" s="5"/>
    </row>
    <row r="3152" spans="1:8" ht="13.15">
      <c r="A3152" s="10"/>
      <c r="B3152" s="20"/>
      <c r="C3152" s="5"/>
      <c r="D3152" s="5"/>
      <c r="E3152" s="5"/>
      <c r="F3152" s="5"/>
      <c r="G3152" s="5"/>
      <c r="H3152" s="5"/>
    </row>
    <row r="3153" spans="1:8" ht="13.15">
      <c r="A3153" s="10"/>
      <c r="B3153" s="20"/>
      <c r="C3153" s="5"/>
      <c r="D3153" s="5"/>
      <c r="E3153" s="5"/>
      <c r="F3153" s="5"/>
      <c r="G3153" s="5"/>
      <c r="H3153" s="5"/>
    </row>
    <row r="3154" spans="1:8" ht="13.15">
      <c r="A3154" s="10"/>
      <c r="B3154" s="20"/>
      <c r="C3154" s="5"/>
      <c r="D3154" s="5"/>
      <c r="E3154" s="5"/>
      <c r="F3154" s="5"/>
      <c r="G3154" s="5"/>
      <c r="H3154" s="5"/>
    </row>
    <row r="3155" spans="1:8" ht="13.15">
      <c r="A3155" s="10"/>
      <c r="B3155" s="20"/>
      <c r="C3155" s="5"/>
      <c r="D3155" s="5"/>
      <c r="E3155" s="5"/>
      <c r="F3155" s="5"/>
      <c r="G3155" s="5"/>
      <c r="H3155" s="5"/>
    </row>
    <row r="3156" spans="1:8" ht="13.15">
      <c r="A3156" s="10"/>
      <c r="B3156" s="20"/>
      <c r="C3156" s="5"/>
      <c r="D3156" s="5"/>
      <c r="E3156" s="5"/>
      <c r="F3156" s="5"/>
      <c r="G3156" s="5"/>
      <c r="H3156" s="5"/>
    </row>
    <row r="3157" spans="1:8" ht="13.15">
      <c r="A3157" s="10"/>
      <c r="B3157" s="20"/>
      <c r="C3157" s="5"/>
      <c r="D3157" s="5"/>
      <c r="E3157" s="5"/>
      <c r="F3157" s="5"/>
      <c r="G3157" s="5"/>
      <c r="H3157" s="5"/>
    </row>
    <row r="3158" spans="1:8" ht="13.15">
      <c r="A3158" s="10"/>
      <c r="B3158" s="20"/>
      <c r="C3158" s="5"/>
      <c r="D3158" s="5"/>
      <c r="E3158" s="5"/>
      <c r="F3158" s="5"/>
      <c r="G3158" s="5"/>
      <c r="H3158" s="5"/>
    </row>
    <row r="3159" spans="1:8" ht="13.15">
      <c r="A3159" s="10"/>
      <c r="B3159" s="20"/>
      <c r="C3159" s="5"/>
      <c r="D3159" s="5"/>
      <c r="E3159" s="5"/>
      <c r="F3159" s="5"/>
      <c r="G3159" s="5"/>
      <c r="H3159" s="5"/>
    </row>
    <row r="3160" spans="1:8" ht="13.15">
      <c r="A3160" s="10"/>
      <c r="B3160" s="20"/>
      <c r="C3160" s="5"/>
      <c r="D3160" s="5"/>
      <c r="E3160" s="5"/>
      <c r="F3160" s="5"/>
      <c r="G3160" s="5"/>
      <c r="H3160" s="5"/>
    </row>
    <row r="3161" spans="1:8" ht="13.15">
      <c r="A3161" s="10"/>
      <c r="B3161" s="20"/>
      <c r="C3161" s="5"/>
      <c r="D3161" s="5"/>
      <c r="E3161" s="5"/>
      <c r="F3161" s="5"/>
      <c r="G3161" s="5"/>
      <c r="H3161" s="5"/>
    </row>
    <row r="3162" spans="1:8" ht="13.15">
      <c r="A3162" s="10"/>
      <c r="B3162" s="20"/>
      <c r="C3162" s="5"/>
      <c r="D3162" s="5"/>
      <c r="E3162" s="5"/>
      <c r="F3162" s="5"/>
      <c r="G3162" s="5"/>
      <c r="H3162" s="5"/>
    </row>
    <row r="3163" spans="1:8" ht="13.15">
      <c r="A3163" s="10"/>
      <c r="B3163" s="20"/>
      <c r="C3163" s="5"/>
      <c r="D3163" s="5"/>
      <c r="E3163" s="5"/>
      <c r="F3163" s="5"/>
      <c r="G3163" s="5"/>
      <c r="H3163" s="5"/>
    </row>
    <row r="3164" spans="1:8" ht="13.15">
      <c r="A3164" s="10"/>
      <c r="B3164" s="20"/>
      <c r="C3164" s="5"/>
      <c r="D3164" s="5"/>
      <c r="E3164" s="5"/>
      <c r="F3164" s="5"/>
      <c r="G3164" s="5"/>
      <c r="H3164" s="5"/>
    </row>
    <row r="3165" spans="1:8" ht="13.15">
      <c r="A3165" s="10"/>
      <c r="B3165" s="20"/>
      <c r="C3165" s="5"/>
      <c r="D3165" s="5"/>
      <c r="E3165" s="5"/>
      <c r="F3165" s="5"/>
      <c r="G3165" s="5"/>
      <c r="H3165" s="5"/>
    </row>
    <row r="3166" spans="1:8" ht="13.15">
      <c r="A3166" s="10"/>
      <c r="B3166" s="20"/>
      <c r="C3166" s="5"/>
      <c r="D3166" s="5"/>
      <c r="E3166" s="5"/>
      <c r="F3166" s="5"/>
      <c r="G3166" s="5"/>
      <c r="H3166" s="5"/>
    </row>
    <row r="3167" spans="1:8" ht="13.15">
      <c r="A3167" s="10"/>
      <c r="B3167" s="20"/>
      <c r="C3167" s="5"/>
      <c r="D3167" s="5"/>
      <c r="E3167" s="5"/>
      <c r="F3167" s="5"/>
      <c r="G3167" s="5"/>
      <c r="H3167" s="5"/>
    </row>
    <row r="3168" spans="1:8" ht="13.15">
      <c r="A3168" s="10"/>
      <c r="B3168" s="20"/>
      <c r="C3168" s="5"/>
      <c r="D3168" s="5"/>
      <c r="E3168" s="5"/>
      <c r="F3168" s="5"/>
      <c r="G3168" s="5"/>
      <c r="H3168" s="5"/>
    </row>
    <row r="3169" spans="1:8" ht="13.15">
      <c r="A3169" s="10"/>
      <c r="B3169" s="20"/>
      <c r="C3169" s="5"/>
      <c r="D3169" s="5"/>
      <c r="E3169" s="5"/>
      <c r="F3169" s="5"/>
      <c r="G3169" s="5"/>
      <c r="H3169" s="5"/>
    </row>
    <row r="3170" spans="1:8" ht="13.15">
      <c r="A3170" s="10"/>
      <c r="B3170" s="20"/>
      <c r="C3170" s="5"/>
      <c r="D3170" s="5"/>
      <c r="E3170" s="5"/>
      <c r="F3170" s="5"/>
      <c r="G3170" s="5"/>
      <c r="H3170" s="5"/>
    </row>
    <row r="3171" spans="1:8" ht="13.15">
      <c r="A3171" s="10"/>
      <c r="B3171" s="20"/>
      <c r="C3171" s="5"/>
      <c r="D3171" s="5"/>
      <c r="E3171" s="5"/>
      <c r="F3171" s="5"/>
      <c r="G3171" s="5"/>
      <c r="H3171" s="5"/>
    </row>
    <row r="3172" spans="1:8" ht="13.15">
      <c r="A3172" s="10"/>
      <c r="B3172" s="20"/>
      <c r="C3172" s="5"/>
      <c r="D3172" s="5"/>
      <c r="E3172" s="5"/>
      <c r="F3172" s="5"/>
      <c r="G3172" s="5"/>
      <c r="H3172" s="5"/>
    </row>
    <row r="3173" spans="1:8" ht="13.15">
      <c r="A3173" s="10"/>
      <c r="B3173" s="20"/>
      <c r="C3173" s="5"/>
      <c r="D3173" s="5"/>
      <c r="E3173" s="5"/>
      <c r="F3173" s="5"/>
      <c r="G3173" s="5"/>
      <c r="H3173" s="5"/>
    </row>
    <row r="3174" spans="1:8" ht="13.15">
      <c r="A3174" s="10"/>
      <c r="B3174" s="20"/>
      <c r="C3174" s="5"/>
      <c r="D3174" s="5"/>
      <c r="E3174" s="5"/>
      <c r="F3174" s="5"/>
      <c r="G3174" s="5"/>
      <c r="H3174" s="5"/>
    </row>
    <row r="3175" spans="1:8" ht="13.15">
      <c r="A3175" s="10"/>
      <c r="B3175" s="20"/>
      <c r="C3175" s="5"/>
      <c r="D3175" s="5"/>
      <c r="E3175" s="5"/>
      <c r="F3175" s="5"/>
      <c r="G3175" s="5"/>
      <c r="H3175" s="5"/>
    </row>
    <row r="3176" spans="1:8" ht="13.15">
      <c r="A3176" s="10"/>
      <c r="B3176" s="20"/>
      <c r="C3176" s="5"/>
      <c r="D3176" s="5"/>
      <c r="E3176" s="5"/>
      <c r="F3176" s="5"/>
      <c r="G3176" s="5"/>
      <c r="H3176" s="5"/>
    </row>
    <row r="3177" spans="1:8" ht="13.15">
      <c r="A3177" s="10"/>
      <c r="B3177" s="20"/>
      <c r="C3177" s="5"/>
      <c r="D3177" s="5"/>
      <c r="E3177" s="5"/>
      <c r="F3177" s="5"/>
      <c r="G3177" s="5"/>
      <c r="H3177" s="5"/>
    </row>
    <row r="3178" spans="1:8" ht="13.15">
      <c r="A3178" s="10"/>
      <c r="B3178" s="20"/>
      <c r="C3178" s="5"/>
      <c r="D3178" s="5"/>
      <c r="E3178" s="5"/>
      <c r="F3178" s="5"/>
      <c r="G3178" s="5"/>
      <c r="H3178" s="5"/>
    </row>
    <row r="3179" spans="1:8" ht="13.15">
      <c r="A3179" s="10"/>
      <c r="B3179" s="20"/>
      <c r="C3179" s="5"/>
      <c r="D3179" s="5"/>
      <c r="E3179" s="5"/>
      <c r="F3179" s="5"/>
      <c r="G3179" s="5"/>
      <c r="H3179" s="5"/>
    </row>
    <row r="3180" spans="1:8" ht="13.15">
      <c r="A3180" s="10"/>
      <c r="B3180" s="20"/>
      <c r="C3180" s="5"/>
      <c r="D3180" s="5"/>
      <c r="E3180" s="5"/>
      <c r="F3180" s="5"/>
      <c r="G3180" s="5"/>
      <c r="H3180" s="5"/>
    </row>
    <row r="3181" spans="1:8" ht="13.15">
      <c r="A3181" s="10"/>
      <c r="B3181" s="20"/>
      <c r="C3181" s="5"/>
      <c r="D3181" s="5"/>
      <c r="E3181" s="5"/>
      <c r="F3181" s="5"/>
      <c r="G3181" s="5"/>
      <c r="H3181" s="5"/>
    </row>
    <row r="3182" spans="1:8" ht="13.15">
      <c r="A3182" s="10"/>
      <c r="B3182" s="20"/>
      <c r="C3182" s="5"/>
      <c r="D3182" s="5"/>
      <c r="E3182" s="5"/>
      <c r="F3182" s="5"/>
      <c r="G3182" s="5"/>
      <c r="H3182" s="5"/>
    </row>
    <row r="3183" spans="1:8" ht="13.15">
      <c r="A3183" s="10"/>
      <c r="B3183" s="20"/>
      <c r="C3183" s="5"/>
      <c r="D3183" s="5"/>
      <c r="E3183" s="5"/>
      <c r="F3183" s="5"/>
      <c r="G3183" s="5"/>
      <c r="H3183" s="5"/>
    </row>
    <row r="3184" spans="1:8" ht="13.15">
      <c r="A3184" s="10"/>
      <c r="B3184" s="20"/>
      <c r="C3184" s="5"/>
      <c r="D3184" s="5"/>
      <c r="E3184" s="5"/>
      <c r="F3184" s="5"/>
      <c r="G3184" s="5"/>
      <c r="H3184" s="5"/>
    </row>
    <row r="3185" spans="1:8" ht="13.15">
      <c r="A3185" s="10"/>
      <c r="B3185" s="20"/>
      <c r="C3185" s="5"/>
      <c r="D3185" s="5"/>
      <c r="E3185" s="5"/>
      <c r="F3185" s="5"/>
      <c r="G3185" s="5"/>
      <c r="H3185" s="5"/>
    </row>
    <row r="3186" spans="1:8" ht="13.15">
      <c r="A3186" s="10"/>
      <c r="B3186" s="20"/>
      <c r="C3186" s="5"/>
      <c r="D3186" s="5"/>
      <c r="E3186" s="5"/>
      <c r="F3186" s="5"/>
      <c r="G3186" s="5"/>
      <c r="H3186" s="5"/>
    </row>
    <row r="3187" spans="1:8" ht="13.15">
      <c r="A3187" s="10"/>
      <c r="B3187" s="20"/>
      <c r="C3187" s="5"/>
      <c r="D3187" s="5"/>
      <c r="E3187" s="5"/>
      <c r="F3187" s="5"/>
      <c r="G3187" s="5"/>
      <c r="H3187" s="5"/>
    </row>
    <row r="3188" spans="1:8" ht="13.15">
      <c r="A3188" s="10"/>
      <c r="B3188" s="20"/>
      <c r="C3188" s="5"/>
      <c r="D3188" s="5"/>
      <c r="E3188" s="5"/>
      <c r="F3188" s="5"/>
      <c r="G3188" s="5"/>
      <c r="H3188" s="5"/>
    </row>
    <row r="3189" spans="1:8" ht="13.15">
      <c r="A3189" s="10"/>
      <c r="B3189" s="20"/>
      <c r="C3189" s="5"/>
      <c r="D3189" s="5"/>
      <c r="E3189" s="5"/>
      <c r="F3189" s="5"/>
      <c r="G3189" s="5"/>
      <c r="H3189" s="5"/>
    </row>
    <row r="3190" spans="1:8" ht="13.15">
      <c r="A3190" s="10"/>
      <c r="B3190" s="20"/>
      <c r="C3190" s="5"/>
      <c r="D3190" s="5"/>
      <c r="E3190" s="5"/>
      <c r="F3190" s="5"/>
      <c r="G3190" s="5"/>
      <c r="H3190" s="5"/>
    </row>
    <row r="3191" spans="1:8" ht="13.15">
      <c r="A3191" s="10"/>
      <c r="B3191" s="20"/>
      <c r="C3191" s="5"/>
      <c r="D3191" s="5"/>
      <c r="E3191" s="5"/>
      <c r="F3191" s="5"/>
      <c r="G3191" s="5"/>
      <c r="H3191" s="5"/>
    </row>
    <row r="3192" spans="1:8" ht="13.15">
      <c r="A3192" s="10"/>
      <c r="B3192" s="20"/>
      <c r="C3192" s="5"/>
      <c r="D3192" s="5"/>
      <c r="E3192" s="5"/>
      <c r="F3192" s="5"/>
      <c r="G3192" s="5"/>
      <c r="H3192" s="5"/>
    </row>
    <row r="3193" spans="1:8" ht="13.15">
      <c r="A3193" s="10"/>
      <c r="B3193" s="20"/>
      <c r="C3193" s="5"/>
      <c r="D3193" s="5"/>
      <c r="E3193" s="5"/>
      <c r="F3193" s="5"/>
      <c r="G3193" s="5"/>
      <c r="H3193" s="5"/>
    </row>
    <row r="3194" spans="1:8" ht="13.15">
      <c r="A3194" s="10"/>
      <c r="B3194" s="20"/>
      <c r="C3194" s="5"/>
      <c r="D3194" s="5"/>
      <c r="E3194" s="5"/>
      <c r="F3194" s="5"/>
      <c r="G3194" s="5"/>
      <c r="H3194" s="5"/>
    </row>
    <row r="3195" spans="1:8" ht="13.15">
      <c r="A3195" s="10"/>
      <c r="B3195" s="20"/>
      <c r="C3195" s="5"/>
      <c r="D3195" s="5"/>
      <c r="E3195" s="5"/>
      <c r="F3195" s="5"/>
      <c r="G3195" s="5"/>
      <c r="H3195" s="5"/>
    </row>
    <row r="3196" spans="1:8" ht="13.15">
      <c r="A3196" s="10"/>
      <c r="B3196" s="20"/>
      <c r="C3196" s="5"/>
      <c r="D3196" s="5"/>
      <c r="E3196" s="5"/>
      <c r="F3196" s="5"/>
      <c r="G3196" s="5"/>
      <c r="H3196" s="5"/>
    </row>
    <row r="3197" spans="1:8" ht="13.15">
      <c r="A3197" s="10"/>
      <c r="B3197" s="20"/>
      <c r="C3197" s="5"/>
      <c r="D3197" s="5"/>
      <c r="E3197" s="5"/>
      <c r="F3197" s="5"/>
      <c r="G3197" s="5"/>
      <c r="H3197" s="5"/>
    </row>
    <row r="3198" spans="1:8" ht="13.15">
      <c r="A3198" s="10"/>
      <c r="B3198" s="20"/>
      <c r="C3198" s="5"/>
      <c r="D3198" s="5"/>
      <c r="E3198" s="5"/>
      <c r="F3198" s="5"/>
      <c r="G3198" s="5"/>
      <c r="H3198" s="5"/>
    </row>
    <row r="3199" spans="1:8" ht="13.15">
      <c r="A3199" s="10"/>
      <c r="B3199" s="20"/>
      <c r="C3199" s="5"/>
      <c r="D3199" s="5"/>
      <c r="E3199" s="5"/>
      <c r="F3199" s="5"/>
      <c r="G3199" s="5"/>
      <c r="H3199" s="5"/>
    </row>
    <row r="3200" spans="1:8" ht="13.15">
      <c r="A3200" s="10"/>
      <c r="B3200" s="20"/>
      <c r="C3200" s="5"/>
      <c r="D3200" s="5"/>
      <c r="E3200" s="5"/>
      <c r="F3200" s="5"/>
      <c r="G3200" s="5"/>
      <c r="H3200" s="5"/>
    </row>
    <row r="3201" spans="1:8" ht="13.15">
      <c r="A3201" s="10"/>
      <c r="B3201" s="20"/>
      <c r="C3201" s="5"/>
      <c r="D3201" s="5"/>
      <c r="E3201" s="5"/>
      <c r="F3201" s="5"/>
      <c r="G3201" s="5"/>
      <c r="H3201" s="5"/>
    </row>
    <row r="3202" spans="1:8" ht="13.15">
      <c r="A3202" s="10"/>
      <c r="B3202" s="20"/>
      <c r="C3202" s="5"/>
      <c r="D3202" s="5"/>
      <c r="E3202" s="5"/>
      <c r="F3202" s="5"/>
      <c r="G3202" s="5"/>
      <c r="H3202" s="5"/>
    </row>
    <row r="3203" spans="1:8" ht="13.15">
      <c r="A3203" s="10"/>
      <c r="B3203" s="20"/>
      <c r="C3203" s="5"/>
      <c r="D3203" s="5"/>
      <c r="E3203" s="5"/>
      <c r="F3203" s="5"/>
      <c r="G3203" s="5"/>
      <c r="H3203" s="5"/>
    </row>
    <row r="3204" spans="1:8" ht="13.15">
      <c r="A3204" s="10"/>
      <c r="B3204" s="20"/>
      <c r="C3204" s="5"/>
      <c r="D3204" s="5"/>
      <c r="E3204" s="5"/>
      <c r="F3204" s="5"/>
      <c r="G3204" s="5"/>
      <c r="H3204" s="5"/>
    </row>
    <row r="3205" spans="1:8" ht="13.15">
      <c r="A3205" s="10"/>
      <c r="B3205" s="20"/>
      <c r="C3205" s="5"/>
      <c r="D3205" s="5"/>
      <c r="E3205" s="5"/>
      <c r="F3205" s="5"/>
      <c r="G3205" s="5"/>
      <c r="H3205" s="5"/>
    </row>
    <row r="3206" spans="1:8" ht="13.15">
      <c r="A3206" s="10"/>
      <c r="B3206" s="20"/>
      <c r="C3206" s="5"/>
      <c r="D3206" s="5"/>
      <c r="E3206" s="5"/>
      <c r="F3206" s="5"/>
      <c r="G3206" s="5"/>
      <c r="H3206" s="5"/>
    </row>
    <row r="3207" spans="1:8" ht="13.15">
      <c r="A3207" s="10"/>
      <c r="B3207" s="20"/>
      <c r="C3207" s="5"/>
      <c r="D3207" s="5"/>
      <c r="E3207" s="5"/>
      <c r="F3207" s="5"/>
      <c r="G3207" s="5"/>
      <c r="H3207" s="5"/>
    </row>
    <row r="3208" spans="1:8" ht="13.15">
      <c r="A3208" s="10"/>
      <c r="B3208" s="20"/>
      <c r="C3208" s="5"/>
      <c r="D3208" s="5"/>
      <c r="E3208" s="5"/>
      <c r="F3208" s="5"/>
      <c r="G3208" s="5"/>
      <c r="H3208" s="5"/>
    </row>
    <row r="3209" spans="1:8" ht="13.15">
      <c r="A3209" s="10"/>
      <c r="B3209" s="20"/>
      <c r="C3209" s="5"/>
      <c r="D3209" s="5"/>
      <c r="E3209" s="5"/>
      <c r="F3209" s="5"/>
      <c r="G3209" s="5"/>
      <c r="H3209" s="5"/>
    </row>
    <row r="3210" spans="1:8" ht="13.15">
      <c r="A3210" s="10"/>
      <c r="B3210" s="20"/>
      <c r="C3210" s="5"/>
      <c r="D3210" s="5"/>
      <c r="E3210" s="5"/>
      <c r="F3210" s="5"/>
      <c r="G3210" s="5"/>
      <c r="H3210" s="5"/>
    </row>
    <row r="3211" spans="1:8" ht="13.15">
      <c r="A3211" s="10"/>
      <c r="B3211" s="20"/>
      <c r="C3211" s="5"/>
      <c r="D3211" s="5"/>
      <c r="E3211" s="5"/>
      <c r="F3211" s="5"/>
      <c r="G3211" s="5"/>
      <c r="H3211" s="5"/>
    </row>
    <row r="3212" spans="1:8" ht="13.15">
      <c r="A3212" s="10"/>
      <c r="B3212" s="20"/>
      <c r="C3212" s="5"/>
      <c r="D3212" s="5"/>
      <c r="E3212" s="5"/>
      <c r="F3212" s="5"/>
      <c r="G3212" s="5"/>
      <c r="H3212" s="5"/>
    </row>
    <row r="3213" spans="1:8" ht="13.15">
      <c r="A3213" s="10"/>
      <c r="B3213" s="20"/>
      <c r="C3213" s="5"/>
      <c r="D3213" s="5"/>
      <c r="E3213" s="5"/>
      <c r="F3213" s="5"/>
      <c r="G3213" s="5"/>
      <c r="H3213" s="5"/>
    </row>
    <row r="3214" spans="1:8" ht="13.15">
      <c r="A3214" s="10"/>
      <c r="B3214" s="20"/>
      <c r="C3214" s="5"/>
      <c r="D3214" s="5"/>
      <c r="E3214" s="5"/>
      <c r="F3214" s="5"/>
      <c r="G3214" s="5"/>
      <c r="H3214" s="5"/>
    </row>
    <row r="3215" spans="1:8" ht="13.15">
      <c r="A3215" s="10"/>
      <c r="B3215" s="20"/>
      <c r="C3215" s="5"/>
      <c r="D3215" s="5"/>
      <c r="E3215" s="5"/>
      <c r="F3215" s="5"/>
      <c r="G3215" s="5"/>
      <c r="H3215" s="5"/>
    </row>
    <row r="3216" spans="1:8" ht="13.15">
      <c r="A3216" s="10"/>
      <c r="B3216" s="20"/>
      <c r="C3216" s="5"/>
      <c r="D3216" s="5"/>
      <c r="E3216" s="5"/>
      <c r="F3216" s="5"/>
      <c r="G3216" s="5"/>
      <c r="H3216" s="5"/>
    </row>
    <row r="3217" spans="1:8" ht="13.15">
      <c r="A3217" s="10"/>
      <c r="B3217" s="20"/>
      <c r="C3217" s="5"/>
      <c r="D3217" s="5"/>
      <c r="E3217" s="5"/>
      <c r="F3217" s="5"/>
      <c r="G3217" s="5"/>
      <c r="H3217" s="5"/>
    </row>
    <row r="3218" spans="1:8" ht="13.15">
      <c r="A3218" s="10"/>
      <c r="B3218" s="20"/>
      <c r="C3218" s="5"/>
      <c r="D3218" s="5"/>
      <c r="E3218" s="5"/>
      <c r="F3218" s="5"/>
      <c r="G3218" s="5"/>
      <c r="H3218" s="5"/>
    </row>
    <row r="3219" spans="1:8" ht="13.15">
      <c r="A3219" s="10"/>
      <c r="B3219" s="20"/>
      <c r="C3219" s="5"/>
      <c r="D3219" s="5"/>
      <c r="E3219" s="5"/>
      <c r="F3219" s="5"/>
      <c r="G3219" s="5"/>
      <c r="H3219" s="5"/>
    </row>
    <row r="3220" spans="1:8" ht="13.15">
      <c r="A3220" s="10"/>
      <c r="B3220" s="20"/>
      <c r="C3220" s="5"/>
      <c r="D3220" s="5"/>
      <c r="E3220" s="5"/>
      <c r="F3220" s="5"/>
      <c r="G3220" s="5"/>
      <c r="H3220" s="5"/>
    </row>
    <row r="3221" spans="1:8" ht="13.15">
      <c r="A3221" s="10"/>
      <c r="B3221" s="20"/>
      <c r="C3221" s="5"/>
      <c r="D3221" s="5"/>
      <c r="E3221" s="5"/>
      <c r="F3221" s="5"/>
      <c r="G3221" s="5"/>
      <c r="H3221" s="5"/>
    </row>
    <row r="3222" spans="1:8" ht="13.15">
      <c r="A3222" s="10"/>
      <c r="B3222" s="20"/>
      <c r="C3222" s="5"/>
      <c r="D3222" s="5"/>
      <c r="E3222" s="5"/>
      <c r="F3222" s="5"/>
      <c r="G3222" s="5"/>
      <c r="H3222" s="5"/>
    </row>
    <row r="3223" spans="1:8" ht="13.15">
      <c r="A3223" s="10"/>
      <c r="B3223" s="20"/>
      <c r="C3223" s="5"/>
      <c r="D3223" s="5"/>
      <c r="E3223" s="5"/>
      <c r="F3223" s="5"/>
      <c r="G3223" s="5"/>
      <c r="H3223" s="5"/>
    </row>
    <row r="3224" spans="1:8" ht="13.15">
      <c r="A3224" s="10"/>
      <c r="B3224" s="20"/>
      <c r="C3224" s="5"/>
      <c r="D3224" s="5"/>
      <c r="E3224" s="5"/>
      <c r="F3224" s="5"/>
      <c r="G3224" s="5"/>
      <c r="H3224" s="5"/>
    </row>
    <row r="3225" spans="1:8" ht="13.15">
      <c r="A3225" s="10"/>
      <c r="B3225" s="20"/>
      <c r="C3225" s="5"/>
      <c r="D3225" s="5"/>
      <c r="E3225" s="5"/>
      <c r="F3225" s="5"/>
      <c r="G3225" s="5"/>
      <c r="H3225" s="5"/>
    </row>
    <row r="3226" spans="1:8" ht="13.15">
      <c r="A3226" s="10"/>
      <c r="B3226" s="20"/>
      <c r="C3226" s="5"/>
      <c r="D3226" s="5"/>
      <c r="E3226" s="5"/>
      <c r="F3226" s="5"/>
      <c r="G3226" s="5"/>
      <c r="H3226" s="5"/>
    </row>
    <row r="3227" spans="1:8" ht="13.15">
      <c r="A3227" s="10"/>
      <c r="B3227" s="20"/>
      <c r="C3227" s="5"/>
      <c r="D3227" s="5"/>
      <c r="E3227" s="5"/>
      <c r="F3227" s="5"/>
      <c r="G3227" s="5"/>
      <c r="H3227" s="5"/>
    </row>
    <row r="3228" spans="1:8" ht="13.15">
      <c r="A3228" s="10"/>
      <c r="B3228" s="20"/>
      <c r="C3228" s="5"/>
      <c r="D3228" s="5"/>
      <c r="E3228" s="5"/>
      <c r="F3228" s="5"/>
      <c r="G3228" s="5"/>
      <c r="H3228" s="5"/>
    </row>
    <row r="3229" spans="1:8" ht="13.15">
      <c r="A3229" s="10"/>
      <c r="B3229" s="20"/>
      <c r="C3229" s="5"/>
      <c r="D3229" s="5"/>
      <c r="E3229" s="5"/>
      <c r="F3229" s="5"/>
      <c r="G3229" s="5"/>
      <c r="H3229" s="5"/>
    </row>
    <row r="3230" spans="1:8" ht="13.15">
      <c r="A3230" s="10"/>
      <c r="B3230" s="20"/>
      <c r="C3230" s="5"/>
      <c r="D3230" s="5"/>
      <c r="E3230" s="5"/>
      <c r="F3230" s="5"/>
      <c r="G3230" s="5"/>
      <c r="H3230" s="5"/>
    </row>
    <row r="3231" spans="1:8" ht="13.15">
      <c r="A3231" s="10"/>
      <c r="B3231" s="20"/>
      <c r="C3231" s="5"/>
      <c r="D3231" s="5"/>
      <c r="E3231" s="5"/>
      <c r="F3231" s="5"/>
      <c r="G3231" s="5"/>
      <c r="H3231" s="5"/>
    </row>
    <row r="3232" spans="1:8" ht="13.15">
      <c r="A3232" s="10"/>
      <c r="B3232" s="20"/>
      <c r="C3232" s="5"/>
      <c r="D3232" s="5"/>
      <c r="E3232" s="5"/>
      <c r="F3232" s="5"/>
      <c r="G3232" s="5"/>
      <c r="H3232" s="5"/>
    </row>
    <row r="3233" spans="1:8" ht="13.15">
      <c r="A3233" s="10"/>
      <c r="B3233" s="20"/>
      <c r="C3233" s="5"/>
      <c r="D3233" s="5"/>
      <c r="E3233" s="5"/>
      <c r="F3233" s="5"/>
      <c r="G3233" s="5"/>
      <c r="H3233" s="5"/>
    </row>
    <row r="3234" spans="1:8" ht="13.15">
      <c r="A3234" s="10"/>
      <c r="B3234" s="20"/>
      <c r="C3234" s="5"/>
      <c r="D3234" s="5"/>
      <c r="E3234" s="5"/>
      <c r="F3234" s="5"/>
      <c r="G3234" s="5"/>
      <c r="H3234" s="5"/>
    </row>
    <row r="3235" spans="1:8" ht="13.15">
      <c r="A3235" s="10"/>
      <c r="B3235" s="20"/>
      <c r="C3235" s="5"/>
      <c r="D3235" s="5"/>
      <c r="E3235" s="5"/>
      <c r="F3235" s="5"/>
      <c r="G3235" s="5"/>
      <c r="H3235" s="5"/>
    </row>
    <row r="3236" spans="1:8" ht="13.15">
      <c r="A3236" s="10"/>
      <c r="B3236" s="20"/>
      <c r="C3236" s="5"/>
      <c r="D3236" s="5"/>
      <c r="E3236" s="5"/>
      <c r="F3236" s="5"/>
      <c r="G3236" s="5"/>
      <c r="H3236" s="5"/>
    </row>
    <row r="3237" spans="1:8" ht="13.15">
      <c r="A3237" s="10"/>
      <c r="B3237" s="20"/>
      <c r="C3237" s="5"/>
      <c r="D3237" s="5"/>
      <c r="E3237" s="5"/>
      <c r="F3237" s="5"/>
      <c r="G3237" s="5"/>
      <c r="H3237" s="5"/>
    </row>
    <row r="3238" spans="1:8" ht="13.15">
      <c r="A3238" s="10"/>
      <c r="B3238" s="20"/>
      <c r="C3238" s="5"/>
      <c r="D3238" s="5"/>
      <c r="E3238" s="5"/>
      <c r="F3238" s="5"/>
      <c r="G3238" s="5"/>
      <c r="H3238" s="5"/>
    </row>
    <row r="3239" spans="1:8" ht="13.15">
      <c r="A3239" s="10"/>
      <c r="B3239" s="20"/>
      <c r="C3239" s="5"/>
      <c r="D3239" s="5"/>
      <c r="E3239" s="5"/>
      <c r="F3239" s="5"/>
      <c r="G3239" s="5"/>
      <c r="H3239" s="5"/>
    </row>
    <row r="3240" spans="1:8" ht="13.15">
      <c r="A3240" s="10"/>
      <c r="B3240" s="20"/>
      <c r="C3240" s="5"/>
      <c r="D3240" s="5"/>
      <c r="E3240" s="5"/>
      <c r="F3240" s="5"/>
      <c r="G3240" s="5"/>
      <c r="H3240" s="5"/>
    </row>
    <row r="3241" spans="1:8" ht="13.15">
      <c r="A3241" s="10"/>
      <c r="B3241" s="20"/>
      <c r="C3241" s="5"/>
      <c r="D3241" s="5"/>
      <c r="E3241" s="5"/>
      <c r="F3241" s="5"/>
      <c r="G3241" s="5"/>
      <c r="H3241" s="5"/>
    </row>
    <row r="3242" spans="1:8" ht="13.15">
      <c r="A3242" s="10"/>
      <c r="B3242" s="20"/>
      <c r="C3242" s="5"/>
      <c r="D3242" s="5"/>
      <c r="E3242" s="5"/>
      <c r="F3242" s="5"/>
      <c r="G3242" s="5"/>
      <c r="H3242" s="5"/>
    </row>
    <row r="3243" spans="1:8" ht="13.15">
      <c r="A3243" s="10"/>
      <c r="B3243" s="20"/>
      <c r="C3243" s="5"/>
      <c r="D3243" s="5"/>
      <c r="E3243" s="5"/>
      <c r="F3243" s="5"/>
      <c r="G3243" s="5"/>
      <c r="H3243" s="5"/>
    </row>
    <row r="3244" spans="1:8" ht="13.15">
      <c r="A3244" s="10"/>
      <c r="B3244" s="20"/>
      <c r="C3244" s="5"/>
      <c r="D3244" s="5"/>
      <c r="E3244" s="5"/>
      <c r="F3244" s="5"/>
      <c r="G3244" s="5"/>
      <c r="H3244" s="5"/>
    </row>
    <row r="3245" spans="1:8" ht="13.15">
      <c r="A3245" s="10"/>
      <c r="B3245" s="20"/>
      <c r="C3245" s="5"/>
      <c r="D3245" s="5"/>
      <c r="E3245" s="5"/>
      <c r="F3245" s="5"/>
      <c r="G3245" s="5"/>
      <c r="H3245" s="5"/>
    </row>
    <row r="3246" spans="1:8" ht="13.15">
      <c r="A3246" s="10"/>
      <c r="B3246" s="20"/>
      <c r="C3246" s="5"/>
      <c r="D3246" s="5"/>
      <c r="E3246" s="5"/>
      <c r="F3246" s="5"/>
      <c r="G3246" s="5"/>
      <c r="H3246" s="5"/>
    </row>
    <row r="3247" spans="1:8" ht="13.15">
      <c r="A3247" s="10"/>
      <c r="B3247" s="20"/>
      <c r="C3247" s="5"/>
      <c r="D3247" s="5"/>
      <c r="E3247" s="5"/>
      <c r="F3247" s="5"/>
      <c r="G3247" s="5"/>
      <c r="H3247" s="5"/>
    </row>
    <row r="3248" spans="1:8" ht="13.15">
      <c r="A3248" s="10"/>
      <c r="B3248" s="20"/>
      <c r="C3248" s="5"/>
      <c r="D3248" s="5"/>
      <c r="E3248" s="5"/>
      <c r="F3248" s="5"/>
      <c r="G3248" s="5"/>
      <c r="H3248" s="5"/>
    </row>
    <row r="3249" spans="1:8" ht="13.15">
      <c r="A3249" s="10"/>
      <c r="B3249" s="20"/>
      <c r="C3249" s="5"/>
      <c r="D3249" s="5"/>
      <c r="E3249" s="5"/>
      <c r="F3249" s="5"/>
      <c r="G3249" s="5"/>
      <c r="H3249" s="5"/>
    </row>
    <row r="3250" spans="1:8" ht="13.15">
      <c r="A3250" s="10"/>
      <c r="B3250" s="20"/>
      <c r="C3250" s="5"/>
      <c r="D3250" s="5"/>
      <c r="E3250" s="5"/>
      <c r="F3250" s="5"/>
      <c r="G3250" s="5"/>
      <c r="H3250" s="5"/>
    </row>
    <row r="3251" spans="1:8" ht="13.15">
      <c r="A3251" s="10"/>
      <c r="B3251" s="20"/>
      <c r="C3251" s="5"/>
      <c r="D3251" s="5"/>
      <c r="E3251" s="5"/>
      <c r="F3251" s="5"/>
      <c r="G3251" s="5"/>
      <c r="H3251" s="5"/>
    </row>
    <row r="3252" spans="1:8" ht="13.15">
      <c r="A3252" s="10"/>
      <c r="B3252" s="20"/>
      <c r="C3252" s="5"/>
      <c r="D3252" s="5"/>
      <c r="E3252" s="5"/>
      <c r="F3252" s="5"/>
      <c r="G3252" s="5"/>
      <c r="H3252" s="5"/>
    </row>
    <row r="3253" spans="1:8" ht="13.15">
      <c r="A3253" s="10"/>
      <c r="B3253" s="20"/>
      <c r="C3253" s="5"/>
      <c r="D3253" s="5"/>
      <c r="E3253" s="5"/>
      <c r="F3253" s="5"/>
      <c r="G3253" s="5"/>
      <c r="H3253" s="5"/>
    </row>
    <row r="3254" spans="1:8" ht="13.15">
      <c r="A3254" s="10"/>
      <c r="B3254" s="20"/>
      <c r="C3254" s="5"/>
      <c r="D3254" s="5"/>
      <c r="E3254" s="5"/>
      <c r="F3254" s="5"/>
      <c r="G3254" s="5"/>
      <c r="H3254" s="5"/>
    </row>
    <row r="3255" spans="1:8" ht="13.15">
      <c r="A3255" s="10"/>
      <c r="B3255" s="20"/>
      <c r="C3255" s="5"/>
      <c r="D3255" s="5"/>
      <c r="E3255" s="5"/>
      <c r="F3255" s="5"/>
      <c r="G3255" s="5"/>
      <c r="H3255" s="5"/>
    </row>
    <row r="3256" spans="1:8" ht="13.15">
      <c r="A3256" s="10"/>
      <c r="B3256" s="20"/>
      <c r="C3256" s="5"/>
      <c r="D3256" s="5"/>
      <c r="E3256" s="5"/>
      <c r="F3256" s="5"/>
      <c r="G3256" s="5"/>
      <c r="H3256" s="5"/>
    </row>
    <row r="3257" spans="1:8" ht="13.15">
      <c r="A3257" s="10"/>
      <c r="B3257" s="20"/>
      <c r="C3257" s="5"/>
      <c r="D3257" s="5"/>
      <c r="E3257" s="5"/>
      <c r="F3257" s="5"/>
      <c r="G3257" s="5"/>
      <c r="H3257" s="5"/>
    </row>
    <row r="3258" spans="1:8" ht="13.15">
      <c r="A3258" s="10"/>
      <c r="B3258" s="20"/>
      <c r="C3258" s="5"/>
      <c r="D3258" s="5"/>
      <c r="E3258" s="5"/>
      <c r="F3258" s="5"/>
      <c r="G3258" s="5"/>
      <c r="H3258" s="5"/>
    </row>
    <row r="3259" spans="1:8" ht="13.15">
      <c r="A3259" s="10"/>
      <c r="B3259" s="20"/>
      <c r="C3259" s="5"/>
      <c r="D3259" s="5"/>
      <c r="E3259" s="5"/>
      <c r="F3259" s="5"/>
      <c r="G3259" s="5"/>
      <c r="H3259" s="5"/>
    </row>
    <row r="3260" spans="1:8" ht="13.15">
      <c r="A3260" s="10"/>
      <c r="B3260" s="20"/>
      <c r="C3260" s="5"/>
      <c r="D3260" s="5"/>
      <c r="E3260" s="5"/>
      <c r="F3260" s="5"/>
      <c r="G3260" s="5"/>
      <c r="H3260" s="5"/>
    </row>
    <row r="3261" spans="1:8" ht="13.15">
      <c r="A3261" s="10"/>
      <c r="B3261" s="20"/>
      <c r="C3261" s="5"/>
      <c r="D3261" s="5"/>
      <c r="E3261" s="5"/>
      <c r="F3261" s="5"/>
      <c r="G3261" s="5"/>
      <c r="H3261" s="5"/>
    </row>
    <row r="3262" spans="1:8" ht="13.15">
      <c r="A3262" s="10"/>
      <c r="B3262" s="20"/>
      <c r="C3262" s="5"/>
      <c r="D3262" s="5"/>
      <c r="E3262" s="5"/>
      <c r="F3262" s="5"/>
      <c r="G3262" s="5"/>
      <c r="H3262" s="5"/>
    </row>
    <row r="3263" spans="1:8" ht="13.15">
      <c r="A3263" s="10"/>
      <c r="B3263" s="20"/>
      <c r="C3263" s="5"/>
      <c r="D3263" s="5"/>
      <c r="E3263" s="5"/>
      <c r="F3263" s="5"/>
      <c r="G3263" s="5"/>
      <c r="H3263" s="5"/>
    </row>
    <row r="3264" spans="1:8" ht="13.15">
      <c r="A3264" s="10"/>
      <c r="B3264" s="20"/>
      <c r="C3264" s="5"/>
      <c r="D3264" s="5"/>
      <c r="E3264" s="5"/>
      <c r="F3264" s="5"/>
      <c r="G3264" s="5"/>
      <c r="H3264" s="5"/>
    </row>
    <row r="3265" spans="1:8" ht="13.15">
      <c r="A3265" s="10"/>
      <c r="B3265" s="20"/>
      <c r="C3265" s="5"/>
      <c r="D3265" s="5"/>
      <c r="E3265" s="5"/>
      <c r="F3265" s="5"/>
      <c r="G3265" s="5"/>
      <c r="H3265" s="5"/>
    </row>
    <row r="3266" spans="1:8" ht="13.15">
      <c r="A3266" s="10"/>
      <c r="B3266" s="20"/>
      <c r="C3266" s="5"/>
      <c r="D3266" s="5"/>
      <c r="E3266" s="5"/>
      <c r="F3266" s="5"/>
      <c r="G3266" s="5"/>
      <c r="H3266" s="5"/>
    </row>
    <row r="3267" spans="1:8" ht="13.15">
      <c r="A3267" s="10"/>
      <c r="B3267" s="20"/>
      <c r="C3267" s="5"/>
      <c r="D3267" s="5"/>
      <c r="E3267" s="5"/>
      <c r="F3267" s="5"/>
      <c r="G3267" s="5"/>
      <c r="H3267" s="5"/>
    </row>
    <row r="3268" spans="1:8" ht="13.15">
      <c r="A3268" s="10"/>
      <c r="B3268" s="20"/>
      <c r="C3268" s="5"/>
      <c r="D3268" s="5"/>
      <c r="E3268" s="5"/>
      <c r="F3268" s="5"/>
      <c r="G3268" s="5"/>
      <c r="H3268" s="5"/>
    </row>
    <row r="3269" spans="1:8" ht="13.15">
      <c r="A3269" s="10"/>
      <c r="B3269" s="20"/>
      <c r="C3269" s="5"/>
      <c r="D3269" s="5"/>
      <c r="E3269" s="5"/>
      <c r="F3269" s="5"/>
      <c r="G3269" s="5"/>
      <c r="H3269" s="5"/>
    </row>
    <row r="3270" spans="1:8" ht="13.15">
      <c r="A3270" s="10"/>
      <c r="B3270" s="20"/>
      <c r="C3270" s="5"/>
      <c r="D3270" s="5"/>
      <c r="E3270" s="5"/>
      <c r="F3270" s="5"/>
      <c r="G3270" s="5"/>
      <c r="H3270" s="5"/>
    </row>
    <row r="3271" spans="1:8" ht="13.15">
      <c r="A3271" s="10"/>
      <c r="B3271" s="20"/>
      <c r="C3271" s="5"/>
      <c r="D3271" s="5"/>
      <c r="E3271" s="5"/>
      <c r="F3271" s="5"/>
      <c r="G3271" s="5"/>
      <c r="H3271" s="5"/>
    </row>
    <row r="3272" spans="1:8" ht="13.15">
      <c r="A3272" s="10"/>
      <c r="B3272" s="20"/>
      <c r="C3272" s="5"/>
      <c r="D3272" s="5"/>
      <c r="E3272" s="5"/>
      <c r="F3272" s="5"/>
      <c r="G3272" s="5"/>
      <c r="H3272" s="5"/>
    </row>
    <row r="3273" spans="1:8" ht="13.15">
      <c r="A3273" s="10"/>
      <c r="B3273" s="20"/>
      <c r="C3273" s="5"/>
      <c r="D3273" s="5"/>
      <c r="E3273" s="5"/>
      <c r="F3273" s="5"/>
      <c r="G3273" s="5"/>
      <c r="H3273" s="5"/>
    </row>
    <row r="3274" spans="1:8" ht="13.15">
      <c r="A3274" s="10"/>
      <c r="B3274" s="20"/>
      <c r="C3274" s="5"/>
      <c r="D3274" s="5"/>
      <c r="E3274" s="5"/>
      <c r="F3274" s="5"/>
      <c r="G3274" s="5"/>
      <c r="H3274" s="5"/>
    </row>
    <row r="3275" spans="1:8" ht="13.15">
      <c r="A3275" s="10"/>
      <c r="B3275" s="20"/>
      <c r="C3275" s="5"/>
      <c r="D3275" s="5"/>
      <c r="E3275" s="5"/>
      <c r="F3275" s="5"/>
      <c r="G3275" s="5"/>
      <c r="H3275" s="5"/>
    </row>
    <row r="3276" spans="1:8" ht="13.15">
      <c r="A3276" s="10"/>
      <c r="B3276" s="20"/>
      <c r="C3276" s="5"/>
      <c r="D3276" s="5"/>
      <c r="E3276" s="5"/>
      <c r="F3276" s="5"/>
      <c r="G3276" s="5"/>
      <c r="H3276" s="5"/>
    </row>
    <row r="3277" spans="1:8" ht="13.15">
      <c r="A3277" s="10"/>
      <c r="B3277" s="20"/>
      <c r="C3277" s="5"/>
      <c r="D3277" s="5"/>
      <c r="E3277" s="5"/>
      <c r="F3277" s="5"/>
      <c r="G3277" s="5"/>
      <c r="H3277" s="5"/>
    </row>
    <row r="3278" spans="1:8" ht="13.15">
      <c r="A3278" s="10"/>
      <c r="B3278" s="20"/>
      <c r="C3278" s="5"/>
      <c r="D3278" s="5"/>
      <c r="E3278" s="5"/>
      <c r="F3278" s="5"/>
      <c r="G3278" s="5"/>
      <c r="H3278" s="5"/>
    </row>
    <row r="3279" spans="1:8" ht="13.15">
      <c r="A3279" s="10"/>
      <c r="B3279" s="20"/>
      <c r="C3279" s="5"/>
      <c r="D3279" s="5"/>
      <c r="E3279" s="5"/>
      <c r="F3279" s="5"/>
      <c r="G3279" s="5"/>
      <c r="H3279" s="5"/>
    </row>
    <row r="3280" spans="1:8" ht="13.15">
      <c r="A3280" s="10"/>
      <c r="B3280" s="20"/>
      <c r="C3280" s="5"/>
      <c r="D3280" s="5"/>
      <c r="E3280" s="5"/>
      <c r="F3280" s="5"/>
      <c r="G3280" s="5"/>
      <c r="H3280" s="5"/>
    </row>
    <row r="3281" spans="1:8" ht="13.15">
      <c r="A3281" s="10"/>
      <c r="B3281" s="20"/>
      <c r="C3281" s="5"/>
      <c r="D3281" s="5"/>
      <c r="E3281" s="5"/>
      <c r="F3281" s="5"/>
      <c r="G3281" s="5"/>
      <c r="H3281" s="5"/>
    </row>
    <row r="3282" spans="1:8" ht="13.15">
      <c r="A3282" s="10"/>
      <c r="B3282" s="20"/>
      <c r="C3282" s="5"/>
      <c r="D3282" s="5"/>
      <c r="E3282" s="5"/>
      <c r="F3282" s="5"/>
      <c r="G3282" s="5"/>
      <c r="H3282" s="5"/>
    </row>
    <row r="3283" spans="1:8" ht="13.15">
      <c r="A3283" s="10"/>
      <c r="B3283" s="20"/>
      <c r="C3283" s="5"/>
      <c r="D3283" s="5"/>
      <c r="E3283" s="5"/>
      <c r="F3283" s="5"/>
      <c r="G3283" s="5"/>
      <c r="H3283" s="5"/>
    </row>
    <row r="3284" spans="1:8" ht="13.15">
      <c r="A3284" s="10"/>
      <c r="B3284" s="20"/>
      <c r="C3284" s="5"/>
      <c r="D3284" s="5"/>
      <c r="E3284" s="5"/>
      <c r="F3284" s="5"/>
      <c r="G3284" s="5"/>
      <c r="H3284" s="5"/>
    </row>
    <row r="3285" spans="1:8" ht="13.15">
      <c r="A3285" s="10"/>
      <c r="B3285" s="20"/>
      <c r="C3285" s="5"/>
      <c r="D3285" s="5"/>
      <c r="E3285" s="5"/>
      <c r="F3285" s="5"/>
      <c r="G3285" s="5"/>
      <c r="H3285" s="5"/>
    </row>
    <row r="3286" spans="1:8" ht="13.15">
      <c r="A3286" s="10"/>
      <c r="B3286" s="20"/>
      <c r="C3286" s="5"/>
      <c r="D3286" s="5"/>
      <c r="E3286" s="5"/>
      <c r="F3286" s="5"/>
      <c r="G3286" s="5"/>
      <c r="H3286" s="5"/>
    </row>
    <row r="3287" spans="1:8" ht="13.15">
      <c r="A3287" s="10"/>
      <c r="B3287" s="20"/>
      <c r="C3287" s="5"/>
      <c r="D3287" s="5"/>
      <c r="E3287" s="5"/>
      <c r="F3287" s="5"/>
      <c r="G3287" s="5"/>
      <c r="H3287" s="5"/>
    </row>
    <row r="3288" spans="1:8" ht="13.15">
      <c r="A3288" s="10"/>
      <c r="B3288" s="20"/>
      <c r="C3288" s="5"/>
      <c r="D3288" s="5"/>
      <c r="E3288" s="5"/>
      <c r="F3288" s="5"/>
      <c r="G3288" s="5"/>
      <c r="H3288" s="5"/>
    </row>
    <row r="3289" spans="1:8" ht="13.15">
      <c r="A3289" s="10"/>
      <c r="B3289" s="20"/>
      <c r="C3289" s="5"/>
      <c r="D3289" s="5"/>
      <c r="E3289" s="5"/>
      <c r="F3289" s="5"/>
      <c r="G3289" s="5"/>
      <c r="H3289" s="5"/>
    </row>
    <row r="3290" spans="1:8" ht="13.15">
      <c r="A3290" s="10"/>
      <c r="B3290" s="20"/>
      <c r="C3290" s="5"/>
      <c r="D3290" s="5"/>
      <c r="E3290" s="5"/>
      <c r="F3290" s="5"/>
      <c r="G3290" s="5"/>
      <c r="H3290" s="5"/>
    </row>
    <row r="3291" spans="1:8" ht="13.15">
      <c r="A3291" s="10"/>
      <c r="B3291" s="20"/>
      <c r="C3291" s="5"/>
      <c r="D3291" s="5"/>
      <c r="E3291" s="5"/>
      <c r="F3291" s="5"/>
      <c r="G3291" s="5"/>
      <c r="H3291" s="5"/>
    </row>
    <row r="3292" spans="1:8" ht="13.15">
      <c r="A3292" s="10"/>
      <c r="B3292" s="20"/>
      <c r="C3292" s="5"/>
      <c r="D3292" s="5"/>
      <c r="E3292" s="5"/>
      <c r="F3292" s="5"/>
      <c r="G3292" s="5"/>
      <c r="H3292" s="5"/>
    </row>
    <row r="3293" spans="1:8" ht="13.15">
      <c r="A3293" s="10"/>
      <c r="B3293" s="20"/>
      <c r="C3293" s="5"/>
      <c r="D3293" s="5"/>
      <c r="E3293" s="5"/>
      <c r="F3293" s="5"/>
      <c r="G3293" s="5"/>
      <c r="H3293" s="5"/>
    </row>
    <row r="3294" spans="1:8" ht="13.15">
      <c r="A3294" s="10"/>
      <c r="B3294" s="20"/>
      <c r="C3294" s="5"/>
      <c r="D3294" s="5"/>
      <c r="E3294" s="5"/>
      <c r="F3294" s="5"/>
      <c r="G3294" s="5"/>
      <c r="H3294" s="5"/>
    </row>
    <row r="3295" spans="1:8" ht="13.15">
      <c r="A3295" s="10"/>
      <c r="B3295" s="20"/>
      <c r="C3295" s="5"/>
      <c r="D3295" s="5"/>
      <c r="E3295" s="5"/>
      <c r="F3295" s="5"/>
      <c r="G3295" s="5"/>
      <c r="H3295" s="5"/>
    </row>
    <row r="3296" spans="1:8" ht="13.15">
      <c r="A3296" s="10"/>
      <c r="B3296" s="20"/>
      <c r="C3296" s="5"/>
      <c r="D3296" s="5"/>
      <c r="E3296" s="5"/>
      <c r="F3296" s="5"/>
      <c r="G3296" s="5"/>
      <c r="H3296" s="5"/>
    </row>
    <row r="3297" spans="1:8" ht="13.15">
      <c r="A3297" s="10"/>
      <c r="B3297" s="20"/>
      <c r="C3297" s="5"/>
      <c r="D3297" s="5"/>
      <c r="E3297" s="5"/>
      <c r="F3297" s="5"/>
      <c r="G3297" s="5"/>
      <c r="H3297" s="5"/>
    </row>
    <row r="3298" spans="1:8" ht="13.15">
      <c r="A3298" s="10"/>
      <c r="B3298" s="20"/>
      <c r="C3298" s="5"/>
      <c r="D3298" s="5"/>
      <c r="E3298" s="5"/>
      <c r="F3298" s="5"/>
      <c r="G3298" s="5"/>
      <c r="H3298" s="5"/>
    </row>
    <row r="3299" spans="1:8" ht="13.15">
      <c r="A3299" s="10"/>
      <c r="B3299" s="20"/>
      <c r="C3299" s="5"/>
      <c r="D3299" s="5"/>
      <c r="E3299" s="5"/>
      <c r="F3299" s="5"/>
      <c r="G3299" s="5"/>
      <c r="H3299" s="5"/>
    </row>
    <row r="3300" spans="1:8" ht="13.15">
      <c r="A3300" s="10"/>
      <c r="B3300" s="20"/>
      <c r="C3300" s="5"/>
      <c r="D3300" s="5"/>
      <c r="E3300" s="5"/>
      <c r="F3300" s="5"/>
      <c r="G3300" s="5"/>
      <c r="H3300" s="5"/>
    </row>
    <row r="3301" spans="1:8" ht="13.15">
      <c r="A3301" s="10"/>
      <c r="B3301" s="20"/>
      <c r="C3301" s="5"/>
      <c r="D3301" s="5"/>
      <c r="E3301" s="5"/>
      <c r="F3301" s="5"/>
      <c r="G3301" s="5"/>
      <c r="H3301" s="5"/>
    </row>
    <row r="3302" spans="1:8" ht="13.15">
      <c r="A3302" s="10"/>
      <c r="B3302" s="20"/>
      <c r="C3302" s="5"/>
      <c r="D3302" s="5"/>
      <c r="E3302" s="5"/>
      <c r="F3302" s="5"/>
      <c r="G3302" s="5"/>
      <c r="H3302" s="5"/>
    </row>
    <row r="3303" spans="1:8" ht="13.15">
      <c r="A3303" s="10"/>
      <c r="B3303" s="20"/>
      <c r="C3303" s="5"/>
      <c r="D3303" s="5"/>
      <c r="E3303" s="5"/>
      <c r="F3303" s="5"/>
      <c r="G3303" s="5"/>
      <c r="H3303" s="5"/>
    </row>
    <row r="3304" spans="1:8" ht="13.15">
      <c r="A3304" s="10"/>
      <c r="B3304" s="20"/>
      <c r="C3304" s="5"/>
      <c r="D3304" s="5"/>
      <c r="E3304" s="5"/>
      <c r="F3304" s="5"/>
      <c r="G3304" s="5"/>
      <c r="H3304" s="5"/>
    </row>
    <row r="3305" spans="1:8" ht="13.15">
      <c r="A3305" s="10"/>
      <c r="B3305" s="20"/>
      <c r="C3305" s="5"/>
      <c r="D3305" s="5"/>
      <c r="E3305" s="5"/>
      <c r="F3305" s="5"/>
      <c r="G3305" s="5"/>
      <c r="H3305" s="5"/>
    </row>
    <row r="3306" spans="1:8" ht="13.15">
      <c r="A3306" s="10"/>
      <c r="B3306" s="20"/>
      <c r="C3306" s="5"/>
      <c r="D3306" s="5"/>
      <c r="E3306" s="5"/>
      <c r="F3306" s="5"/>
      <c r="G3306" s="5"/>
      <c r="H3306" s="5"/>
    </row>
    <row r="3307" spans="1:8" ht="13.15">
      <c r="A3307" s="10"/>
      <c r="B3307" s="20"/>
      <c r="C3307" s="5"/>
      <c r="D3307" s="5"/>
      <c r="E3307" s="5"/>
      <c r="F3307" s="5"/>
      <c r="G3307" s="5"/>
      <c r="H3307" s="5"/>
    </row>
    <row r="3308" spans="1:8" ht="13.15">
      <c r="A3308" s="10"/>
      <c r="B3308" s="20"/>
      <c r="C3308" s="5"/>
      <c r="D3308" s="5"/>
      <c r="E3308" s="5"/>
      <c r="F3308" s="5"/>
      <c r="G3308" s="5"/>
      <c r="H3308" s="5"/>
    </row>
    <row r="3309" spans="1:8" ht="13.15">
      <c r="A3309" s="10"/>
      <c r="B3309" s="20"/>
      <c r="C3309" s="5"/>
      <c r="D3309" s="5"/>
      <c r="E3309" s="5"/>
      <c r="F3309" s="5"/>
      <c r="G3309" s="5"/>
      <c r="H3309" s="5"/>
    </row>
    <row r="3310" spans="1:8" ht="13.15">
      <c r="A3310" s="10"/>
      <c r="B3310" s="20"/>
      <c r="C3310" s="5"/>
      <c r="D3310" s="5"/>
      <c r="E3310" s="5"/>
      <c r="F3310" s="5"/>
      <c r="G3310" s="5"/>
      <c r="H3310" s="5"/>
    </row>
    <row r="3311" spans="1:8" ht="13.15">
      <c r="A3311" s="10"/>
      <c r="B3311" s="20"/>
      <c r="C3311" s="5"/>
      <c r="D3311" s="5"/>
      <c r="E3311" s="5"/>
      <c r="F3311" s="5"/>
      <c r="G3311" s="5"/>
      <c r="H3311" s="5"/>
    </row>
    <row r="3312" spans="1:8" ht="13.15">
      <c r="A3312" s="10"/>
      <c r="B3312" s="20"/>
      <c r="C3312" s="5"/>
      <c r="D3312" s="5"/>
      <c r="E3312" s="5"/>
      <c r="F3312" s="5"/>
      <c r="G3312" s="5"/>
      <c r="H3312" s="5"/>
    </row>
    <row r="3313" spans="1:8" ht="13.15">
      <c r="A3313" s="10"/>
      <c r="B3313" s="20"/>
      <c r="C3313" s="5"/>
      <c r="D3313" s="5"/>
      <c r="E3313" s="5"/>
      <c r="F3313" s="5"/>
      <c r="G3313" s="5"/>
      <c r="H3313" s="5"/>
    </row>
    <row r="3314" spans="1:8" ht="13.15">
      <c r="A3314" s="10"/>
      <c r="B3314" s="20"/>
      <c r="C3314" s="5"/>
      <c r="D3314" s="5"/>
      <c r="E3314" s="5"/>
      <c r="F3314" s="5"/>
      <c r="G3314" s="5"/>
      <c r="H3314" s="5"/>
    </row>
    <row r="3315" spans="1:8" ht="13.15">
      <c r="A3315" s="10"/>
      <c r="B3315" s="20"/>
      <c r="C3315" s="5"/>
      <c r="D3315" s="5"/>
      <c r="E3315" s="5"/>
      <c r="F3315" s="5"/>
      <c r="G3315" s="5"/>
      <c r="H3315" s="5"/>
    </row>
    <row r="3316" spans="1:8" ht="13.15">
      <c r="A3316" s="10"/>
      <c r="B3316" s="20"/>
      <c r="C3316" s="5"/>
      <c r="D3316" s="5"/>
      <c r="E3316" s="5"/>
      <c r="F3316" s="5"/>
      <c r="G3316" s="5"/>
      <c r="H3316" s="5"/>
    </row>
    <row r="3317" spans="1:8" ht="13.15">
      <c r="A3317" s="10"/>
      <c r="B3317" s="20"/>
      <c r="C3317" s="5"/>
      <c r="D3317" s="5"/>
      <c r="E3317" s="5"/>
      <c r="F3317" s="5"/>
      <c r="G3317" s="5"/>
      <c r="H3317" s="5"/>
    </row>
    <row r="3318" spans="1:8" ht="13.15">
      <c r="A3318" s="10"/>
      <c r="B3318" s="20"/>
      <c r="C3318" s="5"/>
      <c r="D3318" s="5"/>
      <c r="E3318" s="5"/>
      <c r="F3318" s="5"/>
      <c r="G3318" s="5"/>
      <c r="H3318" s="5"/>
    </row>
    <row r="3319" spans="1:8" ht="13.15">
      <c r="A3319" s="10"/>
      <c r="B3319" s="20"/>
      <c r="C3319" s="5"/>
      <c r="D3319" s="5"/>
      <c r="E3319" s="5"/>
      <c r="F3319" s="5"/>
      <c r="G3319" s="5"/>
      <c r="H3319" s="5"/>
    </row>
    <row r="3320" spans="1:8" ht="13.15">
      <c r="A3320" s="10"/>
      <c r="B3320" s="20"/>
      <c r="C3320" s="5"/>
      <c r="D3320" s="5"/>
      <c r="E3320" s="5"/>
      <c r="F3320" s="5"/>
      <c r="G3320" s="5"/>
      <c r="H3320" s="5"/>
    </row>
    <row r="3321" spans="1:8" ht="13.15">
      <c r="A3321" s="10"/>
      <c r="B3321" s="20"/>
      <c r="C3321" s="5"/>
      <c r="D3321" s="5"/>
      <c r="E3321" s="5"/>
      <c r="F3321" s="5"/>
      <c r="G3321" s="5"/>
      <c r="H3321" s="5"/>
    </row>
    <row r="3322" spans="1:8" ht="13.15">
      <c r="A3322" s="10"/>
      <c r="B3322" s="20"/>
      <c r="C3322" s="5"/>
      <c r="D3322" s="5"/>
      <c r="E3322" s="5"/>
      <c r="F3322" s="5"/>
      <c r="G3322" s="5"/>
      <c r="H3322" s="5"/>
    </row>
    <row r="3323" spans="1:8" ht="13.15">
      <c r="A3323" s="10"/>
      <c r="B3323" s="20"/>
      <c r="C3323" s="5"/>
      <c r="D3323" s="5"/>
      <c r="E3323" s="5"/>
      <c r="F3323" s="5"/>
      <c r="G3323" s="5"/>
      <c r="H3323" s="5"/>
    </row>
    <row r="3324" spans="1:8" ht="13.15">
      <c r="A3324" s="10"/>
      <c r="B3324" s="20"/>
      <c r="C3324" s="5"/>
      <c r="D3324" s="5"/>
      <c r="E3324" s="5"/>
      <c r="F3324" s="5"/>
      <c r="G3324" s="5"/>
      <c r="H3324" s="5"/>
    </row>
    <row r="3325" spans="1:8" ht="13.15">
      <c r="A3325" s="10"/>
      <c r="B3325" s="20"/>
      <c r="C3325" s="5"/>
      <c r="D3325" s="5"/>
      <c r="E3325" s="5"/>
      <c r="F3325" s="5"/>
      <c r="G3325" s="5"/>
      <c r="H3325" s="5"/>
    </row>
    <row r="3326" spans="1:8" ht="13.15">
      <c r="A3326" s="10"/>
      <c r="B3326" s="20"/>
      <c r="C3326" s="5"/>
      <c r="D3326" s="5"/>
      <c r="E3326" s="5"/>
      <c r="F3326" s="5"/>
      <c r="G3326" s="5"/>
      <c r="H3326" s="5"/>
    </row>
    <row r="3327" spans="1:8" ht="13.15">
      <c r="A3327" s="10"/>
      <c r="B3327" s="20"/>
      <c r="C3327" s="5"/>
      <c r="D3327" s="5"/>
      <c r="E3327" s="5"/>
      <c r="F3327" s="5"/>
      <c r="G3327" s="5"/>
      <c r="H3327" s="5"/>
    </row>
    <row r="3328" spans="1:8" ht="13.15">
      <c r="A3328" s="10"/>
      <c r="B3328" s="20"/>
      <c r="C3328" s="5"/>
      <c r="D3328" s="5"/>
      <c r="E3328" s="5"/>
      <c r="F3328" s="5"/>
      <c r="G3328" s="5"/>
      <c r="H3328" s="5"/>
    </row>
    <row r="3329" spans="1:8" ht="13.15">
      <c r="A3329" s="10"/>
      <c r="B3329" s="20"/>
      <c r="C3329" s="5"/>
      <c r="D3329" s="5"/>
      <c r="E3329" s="5"/>
      <c r="F3329" s="5"/>
      <c r="G3329" s="5"/>
      <c r="H3329" s="5"/>
    </row>
    <row r="3330" spans="1:8" ht="13.15">
      <c r="A3330" s="10"/>
      <c r="B3330" s="20"/>
      <c r="C3330" s="5"/>
      <c r="D3330" s="5"/>
      <c r="E3330" s="5"/>
      <c r="F3330" s="5"/>
      <c r="G3330" s="5"/>
      <c r="H3330" s="5"/>
    </row>
    <row r="3331" spans="1:8" ht="13.15">
      <c r="A3331" s="10"/>
      <c r="B3331" s="20"/>
      <c r="C3331" s="5"/>
      <c r="D3331" s="5"/>
      <c r="E3331" s="5"/>
      <c r="F3331" s="5"/>
      <c r="G3331" s="5"/>
      <c r="H3331" s="5"/>
    </row>
    <row r="3332" spans="1:8" ht="13.15">
      <c r="A3332" s="10"/>
      <c r="B3332" s="20"/>
      <c r="C3332" s="5"/>
      <c r="D3332" s="5"/>
      <c r="E3332" s="5"/>
      <c r="F3332" s="5"/>
      <c r="G3332" s="5"/>
      <c r="H3332" s="5"/>
    </row>
    <row r="3333" spans="1:8" ht="13.15">
      <c r="A3333" s="10"/>
      <c r="B3333" s="20"/>
      <c r="C3333" s="5"/>
      <c r="D3333" s="5"/>
      <c r="E3333" s="5"/>
      <c r="F3333" s="5"/>
      <c r="G3333" s="5"/>
      <c r="H3333" s="5"/>
    </row>
    <row r="3334" spans="1:8" ht="13.15">
      <c r="A3334" s="10"/>
      <c r="B3334" s="20"/>
      <c r="C3334" s="5"/>
      <c r="D3334" s="5"/>
      <c r="E3334" s="5"/>
      <c r="F3334" s="5"/>
      <c r="G3334" s="5"/>
      <c r="H3334" s="5"/>
    </row>
    <row r="3335" spans="1:8" ht="13.15">
      <c r="A3335" s="10"/>
      <c r="B3335" s="20"/>
      <c r="C3335" s="5"/>
      <c r="D3335" s="5"/>
      <c r="E3335" s="5"/>
      <c r="F3335" s="5"/>
      <c r="G3335" s="5"/>
      <c r="H3335" s="5"/>
    </row>
    <row r="3336" spans="1:8" ht="13.15">
      <c r="A3336" s="10"/>
      <c r="B3336" s="20"/>
      <c r="C3336" s="5"/>
      <c r="D3336" s="5"/>
      <c r="E3336" s="5"/>
      <c r="F3336" s="5"/>
      <c r="G3336" s="5"/>
      <c r="H3336" s="5"/>
    </row>
    <row r="3337" spans="1:8" ht="13.15">
      <c r="A3337" s="10"/>
      <c r="B3337" s="20"/>
      <c r="C3337" s="5"/>
      <c r="D3337" s="5"/>
      <c r="E3337" s="5"/>
      <c r="F3337" s="5"/>
      <c r="G3337" s="5"/>
      <c r="H3337" s="5"/>
    </row>
    <row r="3338" spans="1:8" ht="13.15">
      <c r="A3338" s="10"/>
      <c r="B3338" s="20"/>
      <c r="C3338" s="5"/>
      <c r="D3338" s="5"/>
      <c r="E3338" s="5"/>
      <c r="F3338" s="5"/>
      <c r="G3338" s="5"/>
      <c r="H3338" s="5"/>
    </row>
    <row r="3339" spans="1:8" ht="13.15">
      <c r="A3339" s="10"/>
      <c r="B3339" s="20"/>
      <c r="C3339" s="5"/>
      <c r="D3339" s="5"/>
      <c r="E3339" s="5"/>
      <c r="F3339" s="5"/>
      <c r="G3339" s="5"/>
      <c r="H3339" s="5"/>
    </row>
    <row r="3340" spans="1:8" ht="13.15">
      <c r="A3340" s="10"/>
      <c r="B3340" s="20"/>
      <c r="C3340" s="5"/>
      <c r="D3340" s="5"/>
      <c r="E3340" s="5"/>
      <c r="F3340" s="5"/>
      <c r="G3340" s="5"/>
      <c r="H3340" s="5"/>
    </row>
    <row r="3341" spans="1:8" ht="13.15">
      <c r="A3341" s="10"/>
      <c r="B3341" s="20"/>
      <c r="C3341" s="5"/>
      <c r="D3341" s="5"/>
      <c r="E3341" s="5"/>
      <c r="F3341" s="5"/>
      <c r="G3341" s="5"/>
      <c r="H3341" s="5"/>
    </row>
    <row r="3342" spans="1:8" ht="13.15">
      <c r="A3342" s="10"/>
      <c r="B3342" s="20"/>
      <c r="C3342" s="5"/>
      <c r="D3342" s="5"/>
      <c r="E3342" s="5"/>
      <c r="F3342" s="5"/>
      <c r="G3342" s="5"/>
      <c r="H3342" s="5"/>
    </row>
    <row r="3343" spans="1:8" ht="13.15">
      <c r="A3343" s="10"/>
      <c r="B3343" s="20"/>
      <c r="C3343" s="5"/>
      <c r="D3343" s="5"/>
      <c r="E3343" s="5"/>
      <c r="F3343" s="5"/>
      <c r="G3343" s="5"/>
      <c r="H3343" s="5"/>
    </row>
    <row r="3344" spans="1:8" ht="13.15">
      <c r="A3344" s="10"/>
      <c r="B3344" s="20"/>
      <c r="C3344" s="5"/>
      <c r="D3344" s="5"/>
      <c r="E3344" s="5"/>
      <c r="F3344" s="5"/>
      <c r="G3344" s="5"/>
      <c r="H3344" s="5"/>
    </row>
    <row r="3345" spans="1:8" ht="13.15">
      <c r="A3345" s="10"/>
      <c r="B3345" s="20"/>
      <c r="C3345" s="5"/>
      <c r="D3345" s="5"/>
      <c r="E3345" s="5"/>
      <c r="F3345" s="5"/>
      <c r="G3345" s="5"/>
      <c r="H3345" s="5"/>
    </row>
    <row r="3346" spans="1:8" ht="13.15">
      <c r="A3346" s="10"/>
      <c r="B3346" s="20"/>
      <c r="C3346" s="5"/>
      <c r="D3346" s="5"/>
      <c r="E3346" s="5"/>
      <c r="F3346" s="5"/>
      <c r="G3346" s="5"/>
      <c r="H3346" s="5"/>
    </row>
    <row r="3347" spans="1:8" ht="13.15">
      <c r="A3347" s="10"/>
      <c r="B3347" s="20"/>
      <c r="C3347" s="5"/>
      <c r="D3347" s="5"/>
      <c r="E3347" s="5"/>
      <c r="F3347" s="5"/>
      <c r="G3347" s="5"/>
      <c r="H3347" s="5"/>
    </row>
    <row r="3348" spans="1:8" ht="13.15">
      <c r="A3348" s="10"/>
      <c r="B3348" s="20"/>
      <c r="C3348" s="5"/>
      <c r="D3348" s="5"/>
      <c r="E3348" s="5"/>
      <c r="F3348" s="5"/>
      <c r="G3348" s="5"/>
      <c r="H3348" s="5"/>
    </row>
    <row r="3349" spans="1:8" ht="13.15">
      <c r="A3349" s="10"/>
      <c r="B3349" s="20"/>
      <c r="C3349" s="5"/>
      <c r="D3349" s="5"/>
      <c r="E3349" s="5"/>
      <c r="F3349" s="5"/>
      <c r="G3349" s="5"/>
      <c r="H3349" s="5"/>
    </row>
    <row r="3350" spans="1:8" ht="13.15">
      <c r="A3350" s="10"/>
      <c r="B3350" s="20"/>
      <c r="C3350" s="5"/>
      <c r="D3350" s="5"/>
      <c r="E3350" s="5"/>
      <c r="F3350" s="5"/>
      <c r="G3350" s="5"/>
      <c r="H3350" s="5"/>
    </row>
    <row r="3351" spans="1:8" ht="13.15">
      <c r="A3351" s="10"/>
      <c r="B3351" s="20"/>
      <c r="C3351" s="5"/>
      <c r="D3351" s="5"/>
      <c r="E3351" s="5"/>
      <c r="F3351" s="5"/>
      <c r="G3351" s="5"/>
      <c r="H3351" s="5"/>
    </row>
    <row r="3352" spans="1:8" ht="13.15">
      <c r="A3352" s="10"/>
      <c r="B3352" s="20"/>
      <c r="C3352" s="5"/>
      <c r="D3352" s="5"/>
      <c r="E3352" s="5"/>
      <c r="F3352" s="5"/>
      <c r="G3352" s="5"/>
      <c r="H3352" s="5"/>
    </row>
    <row r="3353" spans="1:8" ht="13.15">
      <c r="A3353" s="10"/>
      <c r="B3353" s="20"/>
      <c r="C3353" s="5"/>
      <c r="D3353" s="5"/>
      <c r="E3353" s="5"/>
      <c r="F3353" s="5"/>
      <c r="G3353" s="5"/>
      <c r="H3353" s="5"/>
    </row>
    <row r="3354" spans="1:8" ht="13.15">
      <c r="A3354" s="10"/>
      <c r="B3354" s="20"/>
      <c r="C3354" s="5"/>
      <c r="D3354" s="5"/>
      <c r="E3354" s="5"/>
      <c r="F3354" s="5"/>
      <c r="G3354" s="5"/>
      <c r="H3354" s="5"/>
    </row>
    <row r="3355" spans="1:8" ht="13.15">
      <c r="A3355" s="10"/>
      <c r="B3355" s="20"/>
      <c r="C3355" s="5"/>
      <c r="D3355" s="5"/>
      <c r="E3355" s="5"/>
      <c r="F3355" s="5"/>
      <c r="G3355" s="5"/>
      <c r="H3355" s="5"/>
    </row>
    <row r="3356" spans="1:8" ht="13.15">
      <c r="A3356" s="10"/>
      <c r="B3356" s="20"/>
      <c r="C3356" s="5"/>
      <c r="D3356" s="5"/>
      <c r="E3356" s="5"/>
      <c r="F3356" s="5"/>
      <c r="G3356" s="5"/>
      <c r="H3356" s="5"/>
    </row>
    <row r="3357" spans="1:8" ht="13.15">
      <c r="A3357" s="10"/>
      <c r="B3357" s="20"/>
      <c r="C3357" s="5"/>
      <c r="D3357" s="5"/>
      <c r="E3357" s="5"/>
      <c r="F3357" s="5"/>
      <c r="G3357" s="5"/>
      <c r="H3357" s="5"/>
    </row>
    <row r="3358" spans="1:8" ht="13.15">
      <c r="A3358" s="10"/>
      <c r="B3358" s="20"/>
      <c r="C3358" s="5"/>
      <c r="D3358" s="5"/>
      <c r="E3358" s="5"/>
      <c r="F3358" s="5"/>
      <c r="G3358" s="5"/>
      <c r="H3358" s="5"/>
    </row>
    <row r="3359" spans="1:8" ht="13.15">
      <c r="A3359" s="10"/>
      <c r="B3359" s="20"/>
      <c r="C3359" s="5"/>
      <c r="D3359" s="5"/>
      <c r="E3359" s="5"/>
      <c r="F3359" s="5"/>
      <c r="G3359" s="5"/>
      <c r="H3359" s="5"/>
    </row>
    <row r="3360" spans="1:8" ht="13.15">
      <c r="A3360" s="10"/>
      <c r="B3360" s="20"/>
      <c r="C3360" s="5"/>
      <c r="D3360" s="5"/>
      <c r="E3360" s="5"/>
      <c r="F3360" s="5"/>
      <c r="G3360" s="5"/>
      <c r="H3360" s="5"/>
    </row>
    <row r="3361" spans="1:8" ht="13.15">
      <c r="A3361" s="10"/>
      <c r="B3361" s="20"/>
      <c r="C3361" s="5"/>
      <c r="D3361" s="5"/>
      <c r="E3361" s="5"/>
      <c r="F3361" s="5"/>
      <c r="G3361" s="5"/>
      <c r="H3361" s="5"/>
    </row>
    <row r="3362" spans="1:8" ht="13.15">
      <c r="A3362" s="10"/>
      <c r="B3362" s="20"/>
      <c r="C3362" s="5"/>
      <c r="D3362" s="5"/>
      <c r="E3362" s="5"/>
      <c r="F3362" s="5"/>
      <c r="G3362" s="5"/>
      <c r="H3362" s="5"/>
    </row>
    <row r="3363" spans="1:8" ht="13.15">
      <c r="A3363" s="10"/>
      <c r="B3363" s="20"/>
      <c r="C3363" s="5"/>
      <c r="D3363" s="5"/>
      <c r="E3363" s="5"/>
      <c r="F3363" s="5"/>
      <c r="G3363" s="5"/>
      <c r="H3363" s="5"/>
    </row>
    <row r="3364" spans="1:8" ht="13.15">
      <c r="A3364" s="10"/>
      <c r="B3364" s="20"/>
      <c r="C3364" s="5"/>
      <c r="D3364" s="5"/>
      <c r="E3364" s="5"/>
      <c r="F3364" s="5"/>
      <c r="G3364" s="5"/>
      <c r="H3364" s="5"/>
    </row>
    <row r="3365" spans="1:8" ht="13.15">
      <c r="A3365" s="10"/>
      <c r="B3365" s="20"/>
      <c r="C3365" s="5"/>
      <c r="D3365" s="5"/>
      <c r="E3365" s="5"/>
      <c r="F3365" s="5"/>
      <c r="G3365" s="5"/>
      <c r="H3365" s="5"/>
    </row>
    <row r="3366" spans="1:8" ht="13.15">
      <c r="A3366" s="10"/>
      <c r="B3366" s="20"/>
      <c r="C3366" s="5"/>
      <c r="D3366" s="5"/>
      <c r="E3366" s="5"/>
      <c r="F3366" s="5"/>
      <c r="G3366" s="5"/>
      <c r="H3366" s="5"/>
    </row>
    <row r="3367" spans="1:8" ht="13.15">
      <c r="A3367" s="10"/>
      <c r="B3367" s="20"/>
      <c r="C3367" s="5"/>
      <c r="D3367" s="5"/>
      <c r="E3367" s="5"/>
      <c r="F3367" s="5"/>
      <c r="G3367" s="5"/>
      <c r="H3367" s="5"/>
    </row>
    <row r="3368" spans="1:8" ht="13.15">
      <c r="A3368" s="10"/>
      <c r="B3368" s="20"/>
      <c r="C3368" s="5"/>
      <c r="D3368" s="5"/>
      <c r="E3368" s="5"/>
      <c r="F3368" s="5"/>
      <c r="G3368" s="5"/>
      <c r="H3368" s="5"/>
    </row>
    <row r="3369" spans="1:8" ht="13.15">
      <c r="A3369" s="10"/>
      <c r="B3369" s="20"/>
      <c r="C3369" s="5"/>
      <c r="D3369" s="5"/>
      <c r="E3369" s="5"/>
      <c r="F3369" s="5"/>
      <c r="G3369" s="5"/>
      <c r="H3369" s="5"/>
    </row>
    <row r="3370" spans="1:8" ht="13.15">
      <c r="A3370" s="10"/>
      <c r="B3370" s="20"/>
      <c r="C3370" s="5"/>
      <c r="D3370" s="5"/>
      <c r="E3370" s="5"/>
      <c r="F3370" s="5"/>
      <c r="G3370" s="5"/>
      <c r="H3370" s="5"/>
    </row>
    <row r="3371" spans="1:8" ht="13.15">
      <c r="A3371" s="10"/>
      <c r="B3371" s="20"/>
      <c r="C3371" s="5"/>
      <c r="D3371" s="5"/>
      <c r="E3371" s="5"/>
      <c r="F3371" s="5"/>
      <c r="G3371" s="5"/>
      <c r="H3371" s="5"/>
    </row>
    <row r="3372" spans="1:8" ht="13.15">
      <c r="A3372" s="10"/>
      <c r="B3372" s="20"/>
      <c r="C3372" s="5"/>
      <c r="D3372" s="5"/>
      <c r="E3372" s="5"/>
      <c r="F3372" s="5"/>
      <c r="G3372" s="5"/>
      <c r="H3372" s="5"/>
    </row>
    <row r="3373" spans="1:8" ht="13.15">
      <c r="A3373" s="10"/>
      <c r="B3373" s="20"/>
      <c r="C3373" s="5"/>
      <c r="D3373" s="5"/>
      <c r="E3373" s="5"/>
      <c r="F3373" s="5"/>
      <c r="G3373" s="5"/>
      <c r="H3373" s="5"/>
    </row>
    <row r="3374" spans="1:8" ht="13.15">
      <c r="A3374" s="10"/>
      <c r="B3374" s="20"/>
      <c r="C3374" s="5"/>
      <c r="D3374" s="5"/>
      <c r="E3374" s="5"/>
      <c r="F3374" s="5"/>
      <c r="G3374" s="5"/>
      <c r="H3374" s="5"/>
    </row>
    <row r="3375" spans="1:8" ht="13.15">
      <c r="A3375" s="10"/>
      <c r="B3375" s="20"/>
      <c r="C3375" s="5"/>
      <c r="D3375" s="5"/>
      <c r="E3375" s="5"/>
      <c r="F3375" s="5"/>
      <c r="G3375" s="5"/>
      <c r="H3375" s="5"/>
    </row>
    <row r="3376" spans="1:8" ht="13.15">
      <c r="A3376" s="10"/>
      <c r="B3376" s="20"/>
      <c r="C3376" s="5"/>
      <c r="D3376" s="5"/>
      <c r="E3376" s="5"/>
      <c r="F3376" s="5"/>
      <c r="G3376" s="5"/>
      <c r="H3376" s="5"/>
    </row>
    <row r="3377" spans="1:8" ht="13.15">
      <c r="A3377" s="10"/>
      <c r="B3377" s="20"/>
      <c r="C3377" s="5"/>
      <c r="D3377" s="5"/>
      <c r="E3377" s="5"/>
      <c r="F3377" s="5"/>
      <c r="G3377" s="5"/>
      <c r="H3377" s="5"/>
    </row>
    <row r="3378" spans="1:8" ht="13.15">
      <c r="A3378" s="10"/>
      <c r="B3378" s="20"/>
      <c r="C3378" s="5"/>
      <c r="D3378" s="5"/>
      <c r="E3378" s="5"/>
      <c r="F3378" s="5"/>
      <c r="G3378" s="5"/>
      <c r="H3378" s="5"/>
    </row>
    <row r="3379" spans="1:8" ht="13.15">
      <c r="A3379" s="10"/>
      <c r="B3379" s="20"/>
      <c r="C3379" s="5"/>
      <c r="D3379" s="5"/>
      <c r="E3379" s="5"/>
      <c r="F3379" s="5"/>
      <c r="G3379" s="5"/>
      <c r="H3379" s="5"/>
    </row>
    <row r="3380" spans="1:8" ht="13.15">
      <c r="A3380" s="10"/>
      <c r="B3380" s="20"/>
      <c r="C3380" s="5"/>
      <c r="D3380" s="5"/>
      <c r="E3380" s="5"/>
      <c r="F3380" s="5"/>
      <c r="G3380" s="5"/>
      <c r="H3380" s="5"/>
    </row>
    <row r="3381" spans="1:8" ht="13.15">
      <c r="A3381" s="10"/>
      <c r="B3381" s="20"/>
      <c r="C3381" s="5"/>
      <c r="D3381" s="5"/>
      <c r="E3381" s="5"/>
      <c r="F3381" s="5"/>
      <c r="G3381" s="5"/>
      <c r="H3381" s="5"/>
    </row>
    <row r="3382" spans="1:8" ht="13.15">
      <c r="A3382" s="10"/>
      <c r="B3382" s="20"/>
      <c r="C3382" s="5"/>
      <c r="D3382" s="5"/>
      <c r="E3382" s="5"/>
      <c r="F3382" s="5"/>
      <c r="G3382" s="5"/>
      <c r="H3382" s="5"/>
    </row>
    <row r="3383" spans="1:8" ht="13.15">
      <c r="A3383" s="10"/>
      <c r="B3383" s="20"/>
      <c r="C3383" s="5"/>
      <c r="D3383" s="5"/>
      <c r="E3383" s="5"/>
      <c r="F3383" s="5"/>
      <c r="G3383" s="5"/>
      <c r="H3383" s="5"/>
    </row>
    <row r="3384" spans="1:8" ht="13.15">
      <c r="A3384" s="10"/>
      <c r="B3384" s="20"/>
      <c r="C3384" s="5"/>
      <c r="D3384" s="5"/>
      <c r="E3384" s="5"/>
      <c r="F3384" s="5"/>
      <c r="G3384" s="5"/>
      <c r="H3384" s="5"/>
    </row>
    <row r="3385" spans="1:8" ht="13.15">
      <c r="A3385" s="10"/>
      <c r="B3385" s="20"/>
      <c r="C3385" s="5"/>
      <c r="D3385" s="5"/>
      <c r="E3385" s="5"/>
      <c r="F3385" s="5"/>
      <c r="G3385" s="5"/>
      <c r="H3385" s="5"/>
    </row>
    <row r="3386" spans="1:8" ht="13.15">
      <c r="A3386" s="10"/>
      <c r="B3386" s="20"/>
      <c r="C3386" s="5"/>
      <c r="D3386" s="5"/>
      <c r="E3386" s="5"/>
      <c r="F3386" s="5"/>
      <c r="G3386" s="5"/>
      <c r="H3386" s="5"/>
    </row>
    <row r="3387" spans="1:8" ht="13.15">
      <c r="A3387" s="10"/>
      <c r="B3387" s="20"/>
      <c r="C3387" s="5"/>
      <c r="D3387" s="5"/>
      <c r="E3387" s="5"/>
      <c r="F3387" s="5"/>
      <c r="G3387" s="5"/>
      <c r="H3387" s="5"/>
    </row>
    <row r="3388" spans="1:8" ht="13.15">
      <c r="A3388" s="10"/>
      <c r="B3388" s="20"/>
      <c r="C3388" s="5"/>
      <c r="D3388" s="5"/>
      <c r="E3388" s="5"/>
      <c r="F3388" s="5"/>
      <c r="G3388" s="5"/>
      <c r="H3388" s="5"/>
    </row>
    <row r="3389" spans="1:8" ht="13.15">
      <c r="A3389" s="10"/>
      <c r="B3389" s="20"/>
      <c r="C3389" s="5"/>
      <c r="D3389" s="5"/>
      <c r="E3389" s="5"/>
      <c r="F3389" s="5"/>
      <c r="G3389" s="5"/>
      <c r="H3389" s="5"/>
    </row>
    <row r="3390" spans="1:8" ht="13.15">
      <c r="A3390" s="10"/>
      <c r="B3390" s="20"/>
      <c r="C3390" s="5"/>
      <c r="D3390" s="5"/>
      <c r="E3390" s="5"/>
      <c r="F3390" s="5"/>
      <c r="G3390" s="5"/>
      <c r="H3390" s="5"/>
    </row>
    <row r="3391" spans="1:8" ht="13.15">
      <c r="A3391" s="10"/>
      <c r="B3391" s="20"/>
      <c r="C3391" s="5"/>
      <c r="D3391" s="5"/>
      <c r="E3391" s="5"/>
      <c r="F3391" s="5"/>
      <c r="G3391" s="5"/>
      <c r="H3391" s="5"/>
    </row>
    <row r="3392" spans="1:8" ht="13.15">
      <c r="A3392" s="10"/>
      <c r="B3392" s="20"/>
      <c r="C3392" s="5"/>
      <c r="D3392" s="5"/>
      <c r="E3392" s="5"/>
      <c r="F3392" s="5"/>
      <c r="G3392" s="5"/>
      <c r="H3392" s="5"/>
    </row>
    <row r="3393" spans="1:8" ht="13.15">
      <c r="A3393" s="10"/>
      <c r="B3393" s="20"/>
      <c r="C3393" s="5"/>
      <c r="D3393" s="5"/>
      <c r="E3393" s="5"/>
      <c r="F3393" s="5"/>
      <c r="G3393" s="5"/>
      <c r="H3393" s="5"/>
    </row>
    <row r="3394" spans="1:8" ht="13.15">
      <c r="A3394" s="10"/>
      <c r="B3394" s="20"/>
      <c r="C3394" s="5"/>
      <c r="D3394" s="5"/>
      <c r="E3394" s="5"/>
      <c r="F3394" s="5"/>
      <c r="G3394" s="5"/>
      <c r="H3394" s="5"/>
    </row>
    <row r="3395" spans="1:8" ht="13.15">
      <c r="A3395" s="10"/>
      <c r="B3395" s="20"/>
      <c r="C3395" s="5"/>
      <c r="D3395" s="5"/>
      <c r="E3395" s="5"/>
      <c r="F3395" s="5"/>
      <c r="G3395" s="5"/>
      <c r="H3395" s="5"/>
    </row>
    <row r="3396" spans="1:8" ht="13.15">
      <c r="A3396" s="10"/>
      <c r="B3396" s="20"/>
      <c r="C3396" s="5"/>
      <c r="D3396" s="5"/>
      <c r="E3396" s="5"/>
      <c r="F3396" s="5"/>
      <c r="G3396" s="5"/>
      <c r="H3396" s="5"/>
    </row>
    <row r="3397" spans="1:8" ht="13.15">
      <c r="A3397" s="10"/>
      <c r="B3397" s="20"/>
      <c r="C3397" s="5"/>
      <c r="D3397" s="5"/>
      <c r="E3397" s="5"/>
      <c r="F3397" s="5"/>
      <c r="G3397" s="5"/>
      <c r="H3397" s="5"/>
    </row>
    <row r="3398" spans="1:8" ht="13.15">
      <c r="A3398" s="10"/>
      <c r="B3398" s="20"/>
      <c r="C3398" s="5"/>
      <c r="D3398" s="5"/>
      <c r="E3398" s="5"/>
      <c r="F3398" s="5"/>
      <c r="G3398" s="5"/>
      <c r="H3398" s="5"/>
    </row>
    <row r="3399" spans="1:8" ht="13.15">
      <c r="A3399" s="10"/>
      <c r="B3399" s="20"/>
      <c r="C3399" s="5"/>
      <c r="D3399" s="5"/>
      <c r="E3399" s="5"/>
      <c r="F3399" s="5"/>
      <c r="G3399" s="5"/>
      <c r="H3399" s="5"/>
    </row>
    <row r="3400" spans="1:8" ht="13.15">
      <c r="A3400" s="10"/>
      <c r="B3400" s="20"/>
      <c r="C3400" s="5"/>
      <c r="D3400" s="5"/>
      <c r="E3400" s="5"/>
      <c r="F3400" s="5"/>
      <c r="G3400" s="5"/>
      <c r="H3400" s="5"/>
    </row>
    <row r="3401" spans="1:8" ht="13.15">
      <c r="A3401" s="10"/>
      <c r="B3401" s="20"/>
      <c r="C3401" s="5"/>
      <c r="D3401" s="5"/>
      <c r="E3401" s="5"/>
      <c r="F3401" s="5"/>
      <c r="G3401" s="5"/>
      <c r="H3401" s="5"/>
    </row>
    <row r="3402" spans="1:8" ht="13.15">
      <c r="A3402" s="10"/>
      <c r="B3402" s="20"/>
      <c r="C3402" s="5"/>
      <c r="D3402" s="5"/>
      <c r="E3402" s="5"/>
      <c r="F3402" s="5"/>
      <c r="G3402" s="5"/>
      <c r="H3402" s="5"/>
    </row>
    <row r="3403" spans="1:8" ht="13.15">
      <c r="A3403" s="10"/>
      <c r="B3403" s="20"/>
      <c r="C3403" s="5"/>
      <c r="D3403" s="5"/>
      <c r="E3403" s="5"/>
      <c r="F3403" s="5"/>
      <c r="G3403" s="5"/>
      <c r="H3403" s="5"/>
    </row>
    <row r="3404" spans="1:8" ht="13.15">
      <c r="A3404" s="10"/>
      <c r="B3404" s="20"/>
      <c r="C3404" s="5"/>
      <c r="D3404" s="5"/>
      <c r="E3404" s="5"/>
      <c r="F3404" s="5"/>
      <c r="G3404" s="5"/>
      <c r="H3404" s="5"/>
    </row>
    <row r="3405" spans="1:8" ht="13.15">
      <c r="A3405" s="10"/>
      <c r="B3405" s="20"/>
      <c r="C3405" s="5"/>
      <c r="D3405" s="5"/>
      <c r="E3405" s="5"/>
      <c r="F3405" s="5"/>
      <c r="G3405" s="5"/>
      <c r="H3405" s="5"/>
    </row>
    <row r="3406" spans="1:8" ht="13.15">
      <c r="A3406" s="10"/>
      <c r="B3406" s="20"/>
      <c r="C3406" s="5"/>
      <c r="D3406" s="5"/>
      <c r="E3406" s="5"/>
      <c r="F3406" s="5"/>
      <c r="G3406" s="5"/>
      <c r="H3406" s="5"/>
    </row>
    <row r="3407" spans="1:8" ht="13.15">
      <c r="A3407" s="10"/>
      <c r="B3407" s="20"/>
      <c r="C3407" s="5"/>
      <c r="D3407" s="5"/>
      <c r="E3407" s="5"/>
      <c r="F3407" s="5"/>
      <c r="G3407" s="5"/>
      <c r="H3407" s="5"/>
    </row>
    <row r="3408" spans="1:8" ht="13.15">
      <c r="A3408" s="10"/>
      <c r="B3408" s="20"/>
      <c r="C3408" s="5"/>
      <c r="D3408" s="5"/>
      <c r="E3408" s="5"/>
      <c r="F3408" s="5"/>
      <c r="G3408" s="5"/>
      <c r="H3408" s="5"/>
    </row>
    <row r="3409" spans="1:8" ht="13.15">
      <c r="A3409" s="10"/>
      <c r="B3409" s="20"/>
      <c r="C3409" s="5"/>
      <c r="D3409" s="5"/>
      <c r="E3409" s="5"/>
      <c r="F3409" s="5"/>
      <c r="G3409" s="5"/>
      <c r="H3409" s="5"/>
    </row>
    <row r="3410" spans="1:8" ht="13.15">
      <c r="A3410" s="10"/>
      <c r="B3410" s="20"/>
      <c r="C3410" s="5"/>
      <c r="D3410" s="5"/>
      <c r="E3410" s="5"/>
      <c r="F3410" s="5"/>
      <c r="G3410" s="5"/>
      <c r="H3410" s="5"/>
    </row>
    <row r="3411" spans="1:8" ht="13.15">
      <c r="A3411" s="10"/>
      <c r="B3411" s="20"/>
      <c r="C3411" s="5"/>
      <c r="D3411" s="5"/>
      <c r="E3411" s="5"/>
      <c r="F3411" s="5"/>
      <c r="G3411" s="5"/>
      <c r="H3411" s="5"/>
    </row>
    <row r="3412" spans="1:8" ht="13.15">
      <c r="A3412" s="10"/>
      <c r="B3412" s="20"/>
      <c r="C3412" s="5"/>
      <c r="D3412" s="5"/>
      <c r="E3412" s="5"/>
      <c r="F3412" s="5"/>
      <c r="G3412" s="5"/>
      <c r="H3412" s="5"/>
    </row>
    <row r="3413" spans="1:8" ht="13.15">
      <c r="A3413" s="10"/>
      <c r="B3413" s="20"/>
      <c r="C3413" s="5"/>
      <c r="D3413" s="5"/>
      <c r="E3413" s="5"/>
      <c r="F3413" s="5"/>
      <c r="G3413" s="5"/>
      <c r="H3413" s="5"/>
    </row>
    <row r="3414" spans="1:8" ht="13.15">
      <c r="A3414" s="10"/>
      <c r="B3414" s="20"/>
      <c r="C3414" s="5"/>
      <c r="D3414" s="5"/>
      <c r="E3414" s="5"/>
      <c r="F3414" s="5"/>
      <c r="G3414" s="5"/>
      <c r="H3414" s="5"/>
    </row>
    <row r="3415" spans="1:8" ht="13.15">
      <c r="A3415" s="10"/>
      <c r="B3415" s="20"/>
      <c r="C3415" s="5"/>
      <c r="D3415" s="5"/>
      <c r="E3415" s="5"/>
      <c r="F3415" s="5"/>
      <c r="G3415" s="5"/>
      <c r="H3415" s="5"/>
    </row>
    <row r="3416" spans="1:8" ht="13.15">
      <c r="A3416" s="10"/>
      <c r="B3416" s="20"/>
      <c r="C3416" s="5"/>
      <c r="D3416" s="5"/>
      <c r="E3416" s="5"/>
      <c r="F3416" s="5"/>
      <c r="G3416" s="5"/>
      <c r="H3416" s="5"/>
    </row>
    <row r="3417" spans="1:8" ht="13.15">
      <c r="A3417" s="10"/>
      <c r="B3417" s="20"/>
      <c r="C3417" s="5"/>
      <c r="D3417" s="5"/>
      <c r="E3417" s="5"/>
      <c r="F3417" s="5"/>
      <c r="G3417" s="5"/>
      <c r="H3417" s="5"/>
    </row>
    <row r="3418" spans="1:8" ht="13.15">
      <c r="A3418" s="10"/>
      <c r="B3418" s="20"/>
      <c r="C3418" s="5"/>
      <c r="D3418" s="5"/>
      <c r="E3418" s="5"/>
      <c r="F3418" s="5"/>
      <c r="G3418" s="5"/>
      <c r="H3418" s="5"/>
    </row>
    <row r="3419" spans="1:8" ht="13.15">
      <c r="A3419" s="10"/>
      <c r="B3419" s="20"/>
      <c r="C3419" s="5"/>
      <c r="D3419" s="5"/>
      <c r="E3419" s="5"/>
      <c r="F3419" s="5"/>
      <c r="G3419" s="5"/>
      <c r="H3419" s="5"/>
    </row>
    <row r="3420" spans="1:8" ht="13.15">
      <c r="A3420" s="10"/>
      <c r="B3420" s="20"/>
      <c r="C3420" s="5"/>
      <c r="D3420" s="5"/>
      <c r="E3420" s="5"/>
      <c r="F3420" s="5"/>
      <c r="G3420" s="5"/>
      <c r="H3420" s="5"/>
    </row>
    <row r="3421" spans="1:8" ht="13.15">
      <c r="A3421" s="10"/>
      <c r="B3421" s="20"/>
      <c r="C3421" s="5"/>
      <c r="D3421" s="5"/>
      <c r="E3421" s="5"/>
      <c r="F3421" s="5"/>
      <c r="G3421" s="5"/>
      <c r="H3421" s="5"/>
    </row>
    <row r="3422" spans="1:8" ht="13.15">
      <c r="A3422" s="10"/>
      <c r="B3422" s="20"/>
      <c r="C3422" s="5"/>
      <c r="D3422" s="5"/>
      <c r="E3422" s="5"/>
      <c r="F3422" s="5"/>
      <c r="G3422" s="5"/>
      <c r="H3422" s="5"/>
    </row>
    <row r="3423" spans="1:8" ht="13.15">
      <c r="A3423" s="10"/>
      <c r="B3423" s="20"/>
      <c r="C3423" s="5"/>
      <c r="D3423" s="5"/>
      <c r="E3423" s="5"/>
      <c r="F3423" s="5"/>
      <c r="G3423" s="5"/>
      <c r="H3423" s="5"/>
    </row>
    <row r="3424" spans="1:8" ht="13.15">
      <c r="A3424" s="10"/>
      <c r="B3424" s="20"/>
      <c r="C3424" s="5"/>
      <c r="D3424" s="5"/>
      <c r="E3424" s="5"/>
      <c r="F3424" s="5"/>
      <c r="G3424" s="5"/>
      <c r="H3424" s="5"/>
    </row>
    <row r="3425" spans="1:8" ht="13.15">
      <c r="A3425" s="10"/>
      <c r="B3425" s="20"/>
      <c r="C3425" s="5"/>
      <c r="D3425" s="5"/>
      <c r="E3425" s="5"/>
      <c r="F3425" s="5"/>
      <c r="G3425" s="5"/>
      <c r="H3425" s="5"/>
    </row>
    <row r="3426" spans="1:8" ht="13.15">
      <c r="A3426" s="10"/>
      <c r="B3426" s="20"/>
      <c r="C3426" s="5"/>
      <c r="D3426" s="5"/>
      <c r="E3426" s="5"/>
      <c r="F3426" s="5"/>
      <c r="G3426" s="5"/>
      <c r="H3426" s="5"/>
    </row>
    <row r="3427" spans="1:8" ht="13.15">
      <c r="A3427" s="10"/>
      <c r="B3427" s="20"/>
      <c r="C3427" s="5"/>
      <c r="D3427" s="5"/>
      <c r="E3427" s="5"/>
      <c r="F3427" s="5"/>
      <c r="G3427" s="5"/>
      <c r="H3427" s="5"/>
    </row>
    <row r="3428" spans="1:8" ht="13.15">
      <c r="A3428" s="10"/>
      <c r="B3428" s="20"/>
      <c r="C3428" s="5"/>
      <c r="D3428" s="5"/>
      <c r="E3428" s="5"/>
      <c r="F3428" s="5"/>
      <c r="G3428" s="5"/>
      <c r="H3428" s="5"/>
    </row>
    <row r="3429" spans="1:8" ht="13.15">
      <c r="A3429" s="10"/>
      <c r="B3429" s="20"/>
      <c r="C3429" s="5"/>
      <c r="D3429" s="5"/>
      <c r="E3429" s="5"/>
      <c r="F3429" s="5"/>
      <c r="G3429" s="5"/>
      <c r="H3429" s="5"/>
    </row>
    <row r="3430" spans="1:8" ht="13.15">
      <c r="A3430" s="10"/>
      <c r="B3430" s="20"/>
      <c r="C3430" s="5"/>
      <c r="D3430" s="5"/>
      <c r="E3430" s="5"/>
      <c r="F3430" s="5"/>
      <c r="G3430" s="5"/>
      <c r="H3430" s="5"/>
    </row>
    <row r="3431" spans="1:8" ht="13.15">
      <c r="A3431" s="10"/>
      <c r="B3431" s="20"/>
      <c r="C3431" s="5"/>
      <c r="D3431" s="5"/>
      <c r="E3431" s="5"/>
      <c r="F3431" s="5"/>
      <c r="G3431" s="5"/>
      <c r="H3431" s="5"/>
    </row>
    <row r="3432" spans="1:8" ht="13.15">
      <c r="A3432" s="10"/>
      <c r="B3432" s="20"/>
      <c r="C3432" s="5"/>
      <c r="D3432" s="5"/>
      <c r="E3432" s="5"/>
      <c r="F3432" s="5"/>
      <c r="G3432" s="5"/>
      <c r="H3432" s="5"/>
    </row>
    <row r="3433" spans="1:8" ht="13.15">
      <c r="A3433" s="10"/>
      <c r="B3433" s="20"/>
      <c r="C3433" s="5"/>
      <c r="D3433" s="5"/>
      <c r="E3433" s="5"/>
      <c r="F3433" s="5"/>
      <c r="G3433" s="5"/>
      <c r="H3433" s="5"/>
    </row>
    <row r="3434" spans="1:8" ht="13.15">
      <c r="A3434" s="10"/>
      <c r="B3434" s="20"/>
      <c r="C3434" s="5"/>
      <c r="D3434" s="5"/>
      <c r="E3434" s="5"/>
      <c r="F3434" s="5"/>
      <c r="G3434" s="5"/>
      <c r="H3434" s="5"/>
    </row>
    <row r="3435" spans="1:8" ht="13.15">
      <c r="A3435" s="10"/>
      <c r="B3435" s="20"/>
      <c r="C3435" s="5"/>
      <c r="D3435" s="5"/>
      <c r="E3435" s="5"/>
      <c r="F3435" s="5"/>
      <c r="G3435" s="5"/>
      <c r="H3435" s="5"/>
    </row>
    <row r="3436" spans="1:8" ht="13.15">
      <c r="A3436" s="10"/>
      <c r="B3436" s="20"/>
      <c r="C3436" s="5"/>
      <c r="D3436" s="5"/>
      <c r="E3436" s="5"/>
      <c r="F3436" s="5"/>
      <c r="G3436" s="5"/>
      <c r="H3436" s="5"/>
    </row>
    <row r="3437" spans="1:8" ht="13.15">
      <c r="A3437" s="10"/>
      <c r="B3437" s="20"/>
      <c r="C3437" s="5"/>
      <c r="D3437" s="5"/>
      <c r="E3437" s="5"/>
      <c r="F3437" s="5"/>
      <c r="G3437" s="5"/>
      <c r="H3437" s="5"/>
    </row>
    <row r="3438" spans="1:8" ht="13.15">
      <c r="A3438" s="10"/>
      <c r="B3438" s="20"/>
      <c r="C3438" s="5"/>
      <c r="D3438" s="5"/>
      <c r="E3438" s="5"/>
      <c r="F3438" s="5"/>
      <c r="G3438" s="5"/>
      <c r="H3438" s="5"/>
    </row>
    <row r="3439" spans="1:8" ht="13.15">
      <c r="A3439" s="10"/>
      <c r="B3439" s="20"/>
      <c r="C3439" s="5"/>
      <c r="D3439" s="5"/>
      <c r="E3439" s="5"/>
      <c r="F3439" s="5"/>
      <c r="G3439" s="5"/>
      <c r="H3439" s="5"/>
    </row>
    <row r="3440" spans="1:8" ht="13.15">
      <c r="A3440" s="10"/>
      <c r="B3440" s="20"/>
      <c r="C3440" s="5"/>
      <c r="D3440" s="5"/>
      <c r="E3440" s="5"/>
      <c r="F3440" s="5"/>
      <c r="G3440" s="5"/>
      <c r="H3440" s="5"/>
    </row>
    <row r="3441" spans="1:8" ht="13.15">
      <c r="A3441" s="10"/>
      <c r="B3441" s="20"/>
      <c r="C3441" s="5"/>
      <c r="D3441" s="5"/>
      <c r="E3441" s="5"/>
      <c r="F3441" s="5"/>
      <c r="G3441" s="5"/>
      <c r="H3441" s="5"/>
    </row>
    <row r="3442" spans="1:8" ht="13.15">
      <c r="A3442" s="10"/>
      <c r="B3442" s="20"/>
      <c r="C3442" s="5"/>
      <c r="D3442" s="5"/>
      <c r="E3442" s="5"/>
      <c r="F3442" s="5"/>
      <c r="G3442" s="5"/>
      <c r="H3442" s="5"/>
    </row>
    <row r="3443" spans="1:8" ht="13.15">
      <c r="A3443" s="10"/>
      <c r="B3443" s="20"/>
      <c r="C3443" s="5"/>
      <c r="D3443" s="5"/>
      <c r="E3443" s="5"/>
      <c r="F3443" s="5"/>
      <c r="G3443" s="5"/>
      <c r="H3443" s="5"/>
    </row>
    <row r="3444" spans="1:8" ht="13.15">
      <c r="A3444" s="10"/>
      <c r="B3444" s="20"/>
      <c r="C3444" s="5"/>
      <c r="D3444" s="5"/>
      <c r="E3444" s="5"/>
      <c r="F3444" s="5"/>
      <c r="G3444" s="5"/>
      <c r="H3444" s="5"/>
    </row>
    <row r="3445" spans="1:8" ht="13.15">
      <c r="A3445" s="10"/>
      <c r="B3445" s="20"/>
      <c r="C3445" s="5"/>
      <c r="D3445" s="5"/>
      <c r="E3445" s="5"/>
      <c r="F3445" s="5"/>
      <c r="G3445" s="5"/>
      <c r="H3445" s="5"/>
    </row>
    <row r="3446" spans="1:8" ht="13.15">
      <c r="A3446" s="10"/>
      <c r="B3446" s="20"/>
      <c r="C3446" s="5"/>
      <c r="D3446" s="5"/>
      <c r="E3446" s="5"/>
      <c r="F3446" s="5"/>
      <c r="G3446" s="5"/>
      <c r="H3446" s="5"/>
    </row>
    <row r="3447" spans="1:8" ht="13.15">
      <c r="A3447" s="10"/>
      <c r="B3447" s="20"/>
      <c r="C3447" s="5"/>
      <c r="D3447" s="5"/>
      <c r="E3447" s="5"/>
      <c r="F3447" s="5"/>
      <c r="G3447" s="5"/>
      <c r="H3447" s="5"/>
    </row>
    <row r="3448" spans="1:8" ht="13.15">
      <c r="A3448" s="10"/>
      <c r="B3448" s="20"/>
      <c r="C3448" s="5"/>
      <c r="D3448" s="5"/>
      <c r="E3448" s="5"/>
      <c r="F3448" s="5"/>
      <c r="G3448" s="5"/>
      <c r="H3448" s="5"/>
    </row>
    <row r="3449" spans="1:8" ht="13.15">
      <c r="A3449" s="10"/>
      <c r="B3449" s="20"/>
      <c r="C3449" s="5"/>
      <c r="D3449" s="5"/>
      <c r="E3449" s="5"/>
      <c r="F3449" s="5"/>
      <c r="G3449" s="5"/>
      <c r="H3449" s="5"/>
    </row>
    <row r="3450" spans="1:8" ht="13.15">
      <c r="A3450" s="10"/>
      <c r="B3450" s="20"/>
      <c r="C3450" s="5"/>
      <c r="D3450" s="5"/>
      <c r="E3450" s="5"/>
      <c r="F3450" s="5"/>
      <c r="G3450" s="5"/>
      <c r="H3450" s="5"/>
    </row>
    <row r="3451" spans="1:8" ht="13.15">
      <c r="A3451" s="10"/>
      <c r="B3451" s="20"/>
      <c r="C3451" s="5"/>
      <c r="D3451" s="5"/>
      <c r="E3451" s="5"/>
      <c r="F3451" s="5"/>
      <c r="G3451" s="5"/>
      <c r="H3451" s="5"/>
    </row>
    <row r="3452" spans="1:8" ht="13.15">
      <c r="A3452" s="10"/>
      <c r="B3452" s="20"/>
      <c r="C3452" s="5"/>
      <c r="D3452" s="5"/>
      <c r="E3452" s="5"/>
      <c r="F3452" s="5"/>
      <c r="G3452" s="5"/>
      <c r="H3452" s="5"/>
    </row>
    <row r="3453" spans="1:8" ht="13.15">
      <c r="A3453" s="10"/>
      <c r="B3453" s="20"/>
      <c r="C3453" s="5"/>
      <c r="D3453" s="5"/>
      <c r="E3453" s="5"/>
      <c r="F3453" s="5"/>
      <c r="G3453" s="5"/>
      <c r="H3453" s="5"/>
    </row>
    <row r="3454" spans="1:8" ht="13.15">
      <c r="A3454" s="10"/>
      <c r="B3454" s="20"/>
      <c r="C3454" s="5"/>
      <c r="D3454" s="5"/>
      <c r="E3454" s="5"/>
      <c r="F3454" s="5"/>
      <c r="G3454" s="5"/>
      <c r="H3454" s="5"/>
    </row>
    <row r="3455" spans="1:8" ht="13.15">
      <c r="A3455" s="10"/>
      <c r="B3455" s="20"/>
      <c r="C3455" s="5"/>
      <c r="D3455" s="5"/>
      <c r="E3455" s="5"/>
      <c r="F3455" s="5"/>
      <c r="G3455" s="5"/>
      <c r="H3455" s="5"/>
    </row>
    <row r="3456" spans="1:8" ht="13.15">
      <c r="A3456" s="10"/>
      <c r="B3456" s="20"/>
      <c r="C3456" s="5"/>
      <c r="D3456" s="5"/>
      <c r="E3456" s="5"/>
      <c r="F3456" s="5"/>
      <c r="G3456" s="5"/>
      <c r="H3456" s="5"/>
    </row>
    <row r="3457" spans="1:8" ht="13.15">
      <c r="A3457" s="10"/>
      <c r="B3457" s="20"/>
      <c r="C3457" s="5"/>
      <c r="D3457" s="5"/>
      <c r="E3457" s="5"/>
      <c r="F3457" s="5"/>
      <c r="G3457" s="5"/>
      <c r="H3457" s="5"/>
    </row>
    <row r="3458" spans="1:8" ht="13.15">
      <c r="A3458" s="10"/>
      <c r="B3458" s="20"/>
      <c r="C3458" s="5"/>
      <c r="D3458" s="5"/>
      <c r="E3458" s="5"/>
      <c r="F3458" s="5"/>
      <c r="G3458" s="5"/>
      <c r="H3458" s="5"/>
    </row>
    <row r="3459" spans="1:8" ht="13.15">
      <c r="A3459" s="10"/>
      <c r="B3459" s="20"/>
      <c r="C3459" s="5"/>
      <c r="D3459" s="5"/>
      <c r="E3459" s="5"/>
      <c r="F3459" s="5"/>
      <c r="G3459" s="5"/>
      <c r="H3459" s="5"/>
    </row>
    <row r="3460" spans="1:8" ht="13.15">
      <c r="A3460" s="10"/>
      <c r="B3460" s="20"/>
      <c r="C3460" s="5"/>
      <c r="D3460" s="5"/>
      <c r="E3460" s="5"/>
      <c r="F3460" s="5"/>
      <c r="G3460" s="5"/>
      <c r="H3460" s="5"/>
    </row>
    <row r="3461" spans="1:8" ht="13.15">
      <c r="A3461" s="10"/>
      <c r="B3461" s="20"/>
      <c r="C3461" s="5"/>
      <c r="D3461" s="5"/>
      <c r="E3461" s="5"/>
      <c r="F3461" s="5"/>
      <c r="G3461" s="5"/>
      <c r="H3461" s="5"/>
    </row>
    <row r="3462" spans="1:8" ht="13.15">
      <c r="A3462" s="10"/>
      <c r="B3462" s="20"/>
      <c r="C3462" s="5"/>
      <c r="D3462" s="5"/>
      <c r="E3462" s="5"/>
      <c r="F3462" s="5"/>
      <c r="G3462" s="5"/>
      <c r="H3462" s="5"/>
    </row>
    <row r="3463" spans="1:8" ht="13.15">
      <c r="A3463" s="10"/>
      <c r="B3463" s="20"/>
      <c r="C3463" s="5"/>
      <c r="D3463" s="5"/>
      <c r="E3463" s="5"/>
      <c r="F3463" s="5"/>
      <c r="G3463" s="5"/>
      <c r="H3463" s="5"/>
    </row>
    <row r="3464" spans="1:8" ht="13.15">
      <c r="A3464" s="10"/>
      <c r="B3464" s="20"/>
      <c r="C3464" s="5"/>
      <c r="D3464" s="5"/>
      <c r="E3464" s="5"/>
      <c r="F3464" s="5"/>
      <c r="G3464" s="5"/>
      <c r="H3464" s="5"/>
    </row>
    <row r="3465" spans="1:8" ht="13.15">
      <c r="A3465" s="10"/>
      <c r="B3465" s="20"/>
      <c r="C3465" s="5"/>
      <c r="D3465" s="5"/>
      <c r="E3465" s="5"/>
      <c r="F3465" s="5"/>
      <c r="G3465" s="5"/>
      <c r="H3465" s="5"/>
    </row>
    <row r="3466" spans="1:8" ht="13.15">
      <c r="A3466" s="10"/>
      <c r="B3466" s="20"/>
      <c r="C3466" s="5"/>
      <c r="D3466" s="5"/>
      <c r="E3466" s="5"/>
      <c r="F3466" s="5"/>
      <c r="G3466" s="5"/>
      <c r="H3466" s="5"/>
    </row>
    <row r="3467" spans="1:8" ht="13.15">
      <c r="A3467" s="10"/>
      <c r="B3467" s="20"/>
      <c r="C3467" s="5"/>
      <c r="D3467" s="5"/>
      <c r="E3467" s="5"/>
      <c r="F3467" s="5"/>
      <c r="G3467" s="5"/>
      <c r="H3467" s="5"/>
    </row>
    <row r="3468" spans="1:8" ht="13.15">
      <c r="A3468" s="10"/>
      <c r="B3468" s="20"/>
      <c r="C3468" s="5"/>
      <c r="D3468" s="5"/>
      <c r="E3468" s="5"/>
      <c r="F3468" s="5"/>
      <c r="G3468" s="5"/>
      <c r="H3468" s="5"/>
    </row>
    <row r="3469" spans="1:8" ht="13.15">
      <c r="A3469" s="10"/>
      <c r="B3469" s="20"/>
      <c r="C3469" s="5"/>
      <c r="D3469" s="5"/>
      <c r="E3469" s="5"/>
      <c r="F3469" s="5"/>
      <c r="G3469" s="5"/>
      <c r="H3469" s="5"/>
    </row>
    <row r="3470" spans="1:8" ht="13.15">
      <c r="A3470" s="10"/>
      <c r="B3470" s="20"/>
      <c r="C3470" s="5"/>
      <c r="D3470" s="5"/>
      <c r="E3470" s="5"/>
      <c r="F3470" s="5"/>
      <c r="G3470" s="5"/>
      <c r="H3470" s="5"/>
    </row>
    <row r="3471" spans="1:8" ht="13.15">
      <c r="A3471" s="10"/>
      <c r="B3471" s="20"/>
      <c r="C3471" s="5"/>
      <c r="D3471" s="5"/>
      <c r="E3471" s="5"/>
      <c r="F3471" s="5"/>
      <c r="G3471" s="5"/>
      <c r="H3471" s="5"/>
    </row>
    <row r="3472" spans="1:8" ht="13.15">
      <c r="A3472" s="10"/>
      <c r="B3472" s="20"/>
      <c r="C3472" s="5"/>
      <c r="D3472" s="5"/>
      <c r="E3472" s="5"/>
      <c r="F3472" s="5"/>
      <c r="G3472" s="5"/>
      <c r="H3472" s="5"/>
    </row>
    <row r="3473" spans="1:8" ht="13.15">
      <c r="A3473" s="10"/>
      <c r="B3473" s="20"/>
      <c r="C3473" s="5"/>
      <c r="D3473" s="5"/>
      <c r="E3473" s="5"/>
      <c r="F3473" s="5"/>
      <c r="G3473" s="5"/>
      <c r="H3473" s="5"/>
    </row>
    <row r="3474" spans="1:8" ht="13.15">
      <c r="A3474" s="10"/>
      <c r="B3474" s="20"/>
      <c r="C3474" s="5"/>
      <c r="D3474" s="5"/>
      <c r="E3474" s="5"/>
      <c r="F3474" s="5"/>
      <c r="G3474" s="5"/>
      <c r="H3474" s="5"/>
    </row>
    <row r="3475" spans="1:8" ht="13.15">
      <c r="A3475" s="10"/>
      <c r="B3475" s="20"/>
      <c r="C3475" s="5"/>
      <c r="D3475" s="5"/>
      <c r="E3475" s="5"/>
      <c r="F3475" s="5"/>
      <c r="G3475" s="5"/>
      <c r="H3475" s="5"/>
    </row>
    <row r="3476" spans="1:8" ht="13.15">
      <c r="A3476" s="10"/>
      <c r="B3476" s="20"/>
      <c r="C3476" s="5"/>
      <c r="D3476" s="5"/>
      <c r="E3476" s="5"/>
      <c r="F3476" s="5"/>
      <c r="G3476" s="5"/>
      <c r="H3476" s="5"/>
    </row>
    <row r="3477" spans="1:8" ht="13.15">
      <c r="A3477" s="10"/>
      <c r="B3477" s="20"/>
      <c r="C3477" s="5"/>
      <c r="D3477" s="5"/>
      <c r="E3477" s="5"/>
      <c r="F3477" s="5"/>
      <c r="G3477" s="5"/>
      <c r="H3477" s="5"/>
    </row>
    <row r="3478" spans="1:8" ht="13.15">
      <c r="A3478" s="10"/>
      <c r="B3478" s="20"/>
      <c r="C3478" s="5"/>
      <c r="D3478" s="5"/>
      <c r="E3478" s="5"/>
      <c r="F3478" s="5"/>
      <c r="G3478" s="5"/>
      <c r="H3478" s="5"/>
    </row>
    <row r="3479" spans="1:8" ht="13.15">
      <c r="A3479" s="10"/>
      <c r="B3479" s="20"/>
      <c r="C3479" s="5"/>
      <c r="D3479" s="5"/>
      <c r="E3479" s="5"/>
      <c r="F3479" s="5"/>
      <c r="G3479" s="5"/>
      <c r="H3479" s="5"/>
    </row>
    <row r="3480" spans="1:8" ht="13.15">
      <c r="A3480" s="10"/>
      <c r="B3480" s="20"/>
      <c r="C3480" s="5"/>
      <c r="D3480" s="5"/>
      <c r="E3480" s="5"/>
      <c r="F3480" s="5"/>
      <c r="G3480" s="5"/>
      <c r="H3480" s="5"/>
    </row>
    <row r="3481" spans="1:8" ht="13.15">
      <c r="A3481" s="10"/>
      <c r="B3481" s="20"/>
      <c r="C3481" s="5"/>
      <c r="D3481" s="5"/>
      <c r="E3481" s="5"/>
      <c r="F3481" s="5"/>
      <c r="G3481" s="5"/>
      <c r="H3481" s="5"/>
    </row>
    <row r="3482" spans="1:8" ht="13.15">
      <c r="A3482" s="10"/>
      <c r="B3482" s="20"/>
      <c r="C3482" s="5"/>
      <c r="D3482" s="5"/>
      <c r="E3482" s="5"/>
      <c r="F3482" s="5"/>
      <c r="G3482" s="5"/>
      <c r="H3482" s="5"/>
    </row>
    <row r="3483" spans="1:8" ht="13.15">
      <c r="A3483" s="10"/>
      <c r="B3483" s="20"/>
      <c r="C3483" s="5"/>
      <c r="D3483" s="5"/>
      <c r="E3483" s="5"/>
      <c r="F3483" s="5"/>
      <c r="G3483" s="5"/>
      <c r="H3483" s="5"/>
    </row>
    <row r="3484" spans="1:8" ht="13.15">
      <c r="A3484" s="10"/>
      <c r="B3484" s="20"/>
      <c r="C3484" s="5"/>
      <c r="D3484" s="5"/>
      <c r="E3484" s="5"/>
      <c r="F3484" s="5"/>
      <c r="G3484" s="5"/>
      <c r="H3484" s="5"/>
    </row>
    <row r="3485" spans="1:8" ht="13.15">
      <c r="A3485" s="10"/>
      <c r="B3485" s="20"/>
      <c r="C3485" s="5"/>
      <c r="D3485" s="5"/>
      <c r="E3485" s="5"/>
      <c r="F3485" s="5"/>
      <c r="G3485" s="5"/>
      <c r="H3485" s="5"/>
    </row>
    <row r="3486" spans="1:8" ht="13.15">
      <c r="A3486" s="10"/>
      <c r="B3486" s="20"/>
      <c r="C3486" s="5"/>
      <c r="D3486" s="5"/>
      <c r="E3486" s="5"/>
      <c r="F3486" s="5"/>
      <c r="G3486" s="5"/>
      <c r="H3486" s="5"/>
    </row>
    <row r="3487" spans="1:8" ht="13.15">
      <c r="A3487" s="10"/>
      <c r="B3487" s="20"/>
      <c r="C3487" s="5"/>
      <c r="D3487" s="5"/>
      <c r="E3487" s="5"/>
      <c r="F3487" s="5"/>
      <c r="G3487" s="5"/>
      <c r="H3487" s="5"/>
    </row>
    <row r="3488" spans="1:8" ht="13.15">
      <c r="A3488" s="10"/>
      <c r="B3488" s="20"/>
      <c r="C3488" s="5"/>
      <c r="D3488" s="5"/>
      <c r="E3488" s="5"/>
      <c r="F3488" s="5"/>
      <c r="G3488" s="5"/>
      <c r="H3488" s="5"/>
    </row>
    <row r="3489" spans="1:8" ht="13.15">
      <c r="A3489" s="10"/>
      <c r="B3489" s="20"/>
      <c r="C3489" s="5"/>
      <c r="D3489" s="5"/>
      <c r="E3489" s="5"/>
      <c r="F3489" s="5"/>
      <c r="G3489" s="5"/>
      <c r="H3489" s="5"/>
    </row>
    <row r="3490" spans="1:8" ht="13.15">
      <c r="A3490" s="10"/>
      <c r="B3490" s="20"/>
      <c r="C3490" s="5"/>
      <c r="D3490" s="5"/>
      <c r="E3490" s="5"/>
      <c r="F3490" s="5"/>
      <c r="G3490" s="5"/>
      <c r="H3490" s="5"/>
    </row>
    <row r="3491" spans="1:8" ht="13.15">
      <c r="A3491" s="10"/>
      <c r="B3491" s="20"/>
      <c r="C3491" s="5"/>
      <c r="D3491" s="5"/>
      <c r="E3491" s="5"/>
      <c r="F3491" s="5"/>
      <c r="G3491" s="5"/>
      <c r="H3491" s="5"/>
    </row>
    <row r="3492" spans="1:8" ht="13.15">
      <c r="A3492" s="10"/>
      <c r="B3492" s="20"/>
      <c r="C3492" s="5"/>
      <c r="D3492" s="5"/>
      <c r="E3492" s="5"/>
      <c r="F3492" s="5"/>
      <c r="G3492" s="5"/>
      <c r="H3492" s="5"/>
    </row>
    <row r="3493" spans="1:8" ht="13.15">
      <c r="A3493" s="10"/>
      <c r="B3493" s="20"/>
      <c r="C3493" s="5"/>
      <c r="D3493" s="5"/>
      <c r="E3493" s="5"/>
      <c r="F3493" s="5"/>
      <c r="G3493" s="5"/>
      <c r="H3493" s="5"/>
    </row>
    <row r="3494" spans="1:8" ht="13.15">
      <c r="A3494" s="10"/>
      <c r="B3494" s="20"/>
      <c r="C3494" s="5"/>
      <c r="D3494" s="5"/>
      <c r="E3494" s="5"/>
      <c r="F3494" s="5"/>
      <c r="G3494" s="5"/>
      <c r="H3494" s="5"/>
    </row>
    <row r="3495" spans="1:8" ht="13.15">
      <c r="A3495" s="10"/>
      <c r="B3495" s="20"/>
      <c r="C3495" s="5"/>
      <c r="D3495" s="5"/>
      <c r="E3495" s="5"/>
      <c r="F3495" s="5"/>
      <c r="G3495" s="5"/>
      <c r="H3495" s="5"/>
    </row>
    <row r="3496" spans="1:8" ht="13.15">
      <c r="A3496" s="10"/>
      <c r="B3496" s="20"/>
      <c r="C3496" s="5"/>
      <c r="D3496" s="5"/>
      <c r="E3496" s="5"/>
      <c r="F3496" s="5"/>
      <c r="G3496" s="5"/>
      <c r="H3496" s="5"/>
    </row>
    <row r="3497" spans="1:8" ht="13.15">
      <c r="A3497" s="10"/>
      <c r="B3497" s="20"/>
      <c r="C3497" s="5"/>
      <c r="D3497" s="5"/>
      <c r="E3497" s="5"/>
      <c r="F3497" s="5"/>
      <c r="G3497" s="5"/>
      <c r="H3497" s="5"/>
    </row>
    <row r="3498" spans="1:8" ht="13.15">
      <c r="A3498" s="10"/>
      <c r="B3498" s="20"/>
      <c r="C3498" s="5"/>
      <c r="D3498" s="5"/>
      <c r="E3498" s="5"/>
      <c r="F3498" s="5"/>
      <c r="G3498" s="5"/>
      <c r="H3498" s="5"/>
    </row>
    <row r="3499" spans="1:8" ht="13.15">
      <c r="A3499" s="10"/>
      <c r="B3499" s="20"/>
      <c r="C3499" s="5"/>
      <c r="D3499" s="5"/>
      <c r="E3499" s="5"/>
      <c r="F3499" s="5"/>
      <c r="G3499" s="5"/>
      <c r="H3499" s="5"/>
    </row>
    <row r="3500" spans="1:8" ht="13.15">
      <c r="A3500" s="10"/>
      <c r="B3500" s="20"/>
      <c r="C3500" s="5"/>
      <c r="D3500" s="5"/>
      <c r="E3500" s="5"/>
      <c r="F3500" s="5"/>
      <c r="G3500" s="5"/>
      <c r="H3500" s="5"/>
    </row>
    <row r="3501" spans="1:8" ht="13.15">
      <c r="A3501" s="10"/>
      <c r="B3501" s="20"/>
      <c r="C3501" s="5"/>
      <c r="D3501" s="5"/>
      <c r="E3501" s="5"/>
      <c r="F3501" s="5"/>
      <c r="G3501" s="5"/>
      <c r="H3501" s="5"/>
    </row>
    <row r="3502" spans="1:8" ht="13.15">
      <c r="A3502" s="10"/>
      <c r="B3502" s="20"/>
      <c r="C3502" s="5"/>
      <c r="D3502" s="5"/>
      <c r="E3502" s="5"/>
      <c r="F3502" s="5"/>
      <c r="G3502" s="5"/>
      <c r="H3502" s="5"/>
    </row>
    <row r="3503" spans="1:8" ht="13.15">
      <c r="A3503" s="10"/>
      <c r="B3503" s="20"/>
      <c r="C3503" s="5"/>
      <c r="D3503" s="5"/>
      <c r="E3503" s="5"/>
      <c r="F3503" s="5"/>
      <c r="G3503" s="5"/>
      <c r="H3503" s="5"/>
    </row>
    <row r="3504" spans="1:8" ht="13.15">
      <c r="A3504" s="10"/>
      <c r="B3504" s="20"/>
      <c r="C3504" s="5"/>
      <c r="D3504" s="5"/>
      <c r="E3504" s="5"/>
      <c r="F3504" s="5"/>
      <c r="G3504" s="5"/>
      <c r="H3504" s="5"/>
    </row>
    <row r="3505" spans="1:8" ht="13.15">
      <c r="A3505" s="10"/>
      <c r="B3505" s="20"/>
      <c r="C3505" s="5"/>
      <c r="D3505" s="5"/>
      <c r="E3505" s="5"/>
      <c r="F3505" s="5"/>
      <c r="G3505" s="5"/>
      <c r="H3505" s="5"/>
    </row>
    <row r="3506" spans="1:8" ht="13.15">
      <c r="A3506" s="10"/>
      <c r="B3506" s="20"/>
      <c r="C3506" s="5"/>
      <c r="D3506" s="5"/>
      <c r="E3506" s="5"/>
      <c r="F3506" s="5"/>
      <c r="G3506" s="5"/>
      <c r="H3506" s="5"/>
    </row>
    <row r="3507" spans="1:8" ht="13.15">
      <c r="A3507" s="10"/>
      <c r="B3507" s="20"/>
      <c r="C3507" s="5"/>
      <c r="D3507" s="5"/>
      <c r="E3507" s="5"/>
      <c r="F3507" s="5"/>
      <c r="G3507" s="5"/>
      <c r="H3507" s="5"/>
    </row>
    <row r="3508" spans="1:8" ht="13.15">
      <c r="A3508" s="10"/>
      <c r="B3508" s="20"/>
      <c r="C3508" s="5"/>
      <c r="D3508" s="5"/>
      <c r="E3508" s="5"/>
      <c r="F3508" s="5"/>
      <c r="G3508" s="5"/>
      <c r="H3508" s="5"/>
    </row>
    <row r="3509" spans="1:8" ht="13.15">
      <c r="A3509" s="10"/>
      <c r="B3509" s="20"/>
      <c r="C3509" s="5"/>
      <c r="D3509" s="5"/>
      <c r="E3509" s="5"/>
      <c r="F3509" s="5"/>
      <c r="G3509" s="5"/>
      <c r="H3509" s="5"/>
    </row>
    <row r="3510" spans="1:8" ht="13.15">
      <c r="A3510" s="10"/>
      <c r="B3510" s="20"/>
      <c r="C3510" s="5"/>
      <c r="D3510" s="5"/>
      <c r="E3510" s="5"/>
      <c r="F3510" s="5"/>
      <c r="G3510" s="5"/>
      <c r="H3510" s="5"/>
    </row>
    <row r="3511" spans="1:8" ht="13.15">
      <c r="A3511" s="10"/>
      <c r="B3511" s="20"/>
      <c r="C3511" s="5"/>
      <c r="D3511" s="5"/>
      <c r="E3511" s="5"/>
      <c r="F3511" s="5"/>
      <c r="G3511" s="5"/>
      <c r="H3511" s="5"/>
    </row>
    <row r="3512" spans="1:8" ht="13.15">
      <c r="A3512" s="10"/>
      <c r="B3512" s="20"/>
      <c r="C3512" s="5"/>
      <c r="D3512" s="5"/>
      <c r="E3512" s="5"/>
      <c r="F3512" s="5"/>
      <c r="G3512" s="5"/>
      <c r="H3512" s="5"/>
    </row>
    <row r="3513" spans="1:8" ht="13.15">
      <c r="A3513" s="10"/>
      <c r="B3513" s="20"/>
      <c r="C3513" s="5"/>
      <c r="D3513" s="5"/>
      <c r="E3513" s="5"/>
      <c r="F3513" s="5"/>
      <c r="G3513" s="5"/>
      <c r="H3513" s="5"/>
    </row>
    <row r="3514" spans="1:8" ht="13.15">
      <c r="A3514" s="10"/>
      <c r="B3514" s="20"/>
      <c r="C3514" s="5"/>
      <c r="D3514" s="5"/>
      <c r="E3514" s="5"/>
      <c r="F3514" s="5"/>
      <c r="G3514" s="5"/>
      <c r="H3514" s="5"/>
    </row>
    <row r="3515" spans="1:8" ht="13.15">
      <c r="A3515" s="10"/>
      <c r="B3515" s="20"/>
      <c r="C3515" s="5"/>
      <c r="D3515" s="5"/>
      <c r="E3515" s="5"/>
      <c r="F3515" s="5"/>
      <c r="G3515" s="5"/>
      <c r="H3515" s="5"/>
    </row>
    <row r="3516" spans="1:8" ht="13.15">
      <c r="A3516" s="10"/>
      <c r="B3516" s="20"/>
      <c r="C3516" s="5"/>
      <c r="D3516" s="5"/>
      <c r="E3516" s="5"/>
      <c r="F3516" s="5"/>
      <c r="G3516" s="5"/>
      <c r="H3516" s="5"/>
    </row>
    <row r="3517" spans="1:8" ht="13.15">
      <c r="A3517" s="10"/>
      <c r="B3517" s="20"/>
      <c r="C3517" s="5"/>
      <c r="D3517" s="5"/>
      <c r="E3517" s="5"/>
      <c r="F3517" s="5"/>
      <c r="G3517" s="5"/>
      <c r="H3517" s="5"/>
    </row>
    <row r="3518" spans="1:8" ht="13.15">
      <c r="A3518" s="10"/>
      <c r="B3518" s="20"/>
      <c r="C3518" s="5"/>
      <c r="D3518" s="5"/>
      <c r="E3518" s="5"/>
      <c r="F3518" s="5"/>
      <c r="G3518" s="5"/>
      <c r="H3518" s="5"/>
    </row>
    <row r="3519" spans="1:8" ht="13.15">
      <c r="A3519" s="10"/>
      <c r="B3519" s="20"/>
      <c r="C3519" s="5"/>
      <c r="D3519" s="5"/>
      <c r="E3519" s="5"/>
      <c r="F3519" s="5"/>
      <c r="G3519" s="5"/>
      <c r="H3519" s="5"/>
    </row>
    <row r="3520" spans="1:8" ht="13.15">
      <c r="A3520" s="10"/>
      <c r="B3520" s="20"/>
      <c r="C3520" s="5"/>
      <c r="D3520" s="5"/>
      <c r="E3520" s="5"/>
      <c r="F3520" s="5"/>
      <c r="G3520" s="5"/>
      <c r="H3520" s="5"/>
    </row>
    <row r="3521" spans="1:8" ht="13.15">
      <c r="A3521" s="10"/>
      <c r="B3521" s="20"/>
      <c r="C3521" s="5"/>
      <c r="D3521" s="5"/>
      <c r="E3521" s="5"/>
      <c r="F3521" s="5"/>
      <c r="G3521" s="5"/>
      <c r="H3521" s="5"/>
    </row>
    <row r="3522" spans="1:8" ht="13.15">
      <c r="A3522" s="10"/>
      <c r="B3522" s="20"/>
      <c r="C3522" s="5"/>
      <c r="D3522" s="5"/>
      <c r="E3522" s="5"/>
      <c r="F3522" s="5"/>
      <c r="G3522" s="5"/>
      <c r="H3522" s="5"/>
    </row>
    <row r="3523" spans="1:8" ht="13.15">
      <c r="A3523" s="10"/>
      <c r="B3523" s="20"/>
      <c r="C3523" s="5"/>
      <c r="D3523" s="5"/>
      <c r="E3523" s="5"/>
      <c r="F3523" s="5"/>
      <c r="G3523" s="5"/>
      <c r="H3523" s="5"/>
    </row>
    <row r="3524" spans="1:8" ht="13.15">
      <c r="A3524" s="10"/>
      <c r="B3524" s="20"/>
      <c r="C3524" s="5"/>
      <c r="D3524" s="5"/>
      <c r="E3524" s="5"/>
      <c r="F3524" s="5"/>
      <c r="G3524" s="5"/>
      <c r="H3524" s="5"/>
    </row>
    <row r="3525" spans="1:8" ht="13.15">
      <c r="A3525" s="10"/>
      <c r="B3525" s="20"/>
      <c r="C3525" s="5"/>
      <c r="D3525" s="5"/>
      <c r="E3525" s="5"/>
      <c r="F3525" s="5"/>
      <c r="G3525" s="5"/>
      <c r="H3525" s="5"/>
    </row>
    <row r="3526" spans="1:8" ht="13.15">
      <c r="A3526" s="10"/>
      <c r="B3526" s="20"/>
      <c r="C3526" s="5"/>
      <c r="D3526" s="5"/>
      <c r="E3526" s="5"/>
      <c r="F3526" s="5"/>
      <c r="G3526" s="5"/>
      <c r="H3526" s="5"/>
    </row>
    <row r="3527" spans="1:8" ht="13.15">
      <c r="A3527" s="10"/>
      <c r="B3527" s="20"/>
      <c r="C3527" s="5"/>
      <c r="D3527" s="5"/>
      <c r="E3527" s="5"/>
      <c r="F3527" s="5"/>
      <c r="G3527" s="5"/>
      <c r="H3527" s="5"/>
    </row>
    <row r="3528" spans="1:8" ht="13.15">
      <c r="A3528" s="10"/>
      <c r="B3528" s="20"/>
      <c r="C3528" s="5"/>
      <c r="D3528" s="5"/>
      <c r="E3528" s="5"/>
      <c r="F3528" s="5"/>
      <c r="G3528" s="5"/>
      <c r="H3528" s="5"/>
    </row>
    <row r="3529" spans="1:8" ht="13.15">
      <c r="A3529" s="10"/>
      <c r="B3529" s="20"/>
      <c r="C3529" s="5"/>
      <c r="D3529" s="5"/>
      <c r="E3529" s="5"/>
      <c r="F3529" s="5"/>
      <c r="G3529" s="5"/>
      <c r="H3529" s="5"/>
    </row>
    <row r="3530" spans="1:8" ht="13.15">
      <c r="A3530" s="10"/>
      <c r="B3530" s="20"/>
      <c r="C3530" s="5"/>
      <c r="D3530" s="5"/>
      <c r="E3530" s="5"/>
      <c r="F3530" s="5"/>
      <c r="G3530" s="5"/>
      <c r="H3530" s="5"/>
    </row>
    <row r="3531" spans="1:8" ht="13.15">
      <c r="A3531" s="10"/>
      <c r="B3531" s="20"/>
      <c r="C3531" s="5"/>
      <c r="D3531" s="5"/>
      <c r="E3531" s="5"/>
      <c r="F3531" s="5"/>
      <c r="G3531" s="5"/>
      <c r="H3531" s="5"/>
    </row>
    <row r="3532" spans="1:8" ht="13.15">
      <c r="A3532" s="10"/>
      <c r="B3532" s="20"/>
      <c r="C3532" s="5"/>
      <c r="D3532" s="5"/>
      <c r="E3532" s="5"/>
      <c r="F3532" s="5"/>
      <c r="G3532" s="5"/>
      <c r="H3532" s="5"/>
    </row>
    <row r="3533" spans="1:8" ht="13.15">
      <c r="A3533" s="10"/>
      <c r="B3533" s="20"/>
      <c r="C3533" s="5"/>
      <c r="D3533" s="5"/>
      <c r="E3533" s="5"/>
      <c r="F3533" s="5"/>
      <c r="G3533" s="5"/>
      <c r="H3533" s="5"/>
    </row>
    <row r="3534" spans="1:8" ht="13.15">
      <c r="A3534" s="10"/>
      <c r="B3534" s="20"/>
      <c r="C3534" s="5"/>
      <c r="D3534" s="5"/>
      <c r="E3534" s="5"/>
      <c r="F3534" s="5"/>
      <c r="G3534" s="5"/>
      <c r="H3534" s="5"/>
    </row>
    <row r="3535" spans="1:8" ht="13.15">
      <c r="A3535" s="10"/>
      <c r="B3535" s="20"/>
      <c r="C3535" s="5"/>
      <c r="D3535" s="5"/>
      <c r="E3535" s="5"/>
      <c r="F3535" s="5"/>
      <c r="G3535" s="5"/>
      <c r="H3535" s="5"/>
    </row>
    <row r="3536" spans="1:8" ht="13.15">
      <c r="A3536" s="10"/>
      <c r="B3536" s="20"/>
      <c r="C3536" s="5"/>
      <c r="D3536" s="5"/>
      <c r="E3536" s="5"/>
      <c r="F3536" s="5"/>
      <c r="G3536" s="5"/>
      <c r="H3536" s="5"/>
    </row>
    <row r="3537" spans="1:8" ht="13.15">
      <c r="A3537" s="10"/>
      <c r="B3537" s="20"/>
      <c r="C3537" s="5"/>
      <c r="D3537" s="5"/>
      <c r="E3537" s="5"/>
      <c r="F3537" s="5"/>
      <c r="G3537" s="5"/>
      <c r="H3537" s="5"/>
    </row>
    <row r="3538" spans="1:8" ht="13.15">
      <c r="A3538" s="10"/>
      <c r="B3538" s="20"/>
      <c r="C3538" s="5"/>
      <c r="D3538" s="5"/>
      <c r="E3538" s="5"/>
      <c r="F3538" s="5"/>
      <c r="G3538" s="5"/>
      <c r="H3538" s="5"/>
    </row>
    <row r="3539" spans="1:8" ht="13.15">
      <c r="A3539" s="10"/>
      <c r="B3539" s="20"/>
      <c r="C3539" s="5"/>
      <c r="D3539" s="5"/>
      <c r="E3539" s="5"/>
      <c r="F3539" s="5"/>
      <c r="G3539" s="5"/>
      <c r="H3539" s="5"/>
    </row>
    <row r="3540" spans="1:8" ht="13.15">
      <c r="A3540" s="10"/>
      <c r="B3540" s="20"/>
      <c r="C3540" s="5"/>
      <c r="D3540" s="5"/>
      <c r="E3540" s="5"/>
      <c r="F3540" s="5"/>
      <c r="G3540" s="5"/>
      <c r="H3540" s="5"/>
    </row>
    <row r="3541" spans="1:8" ht="13.15">
      <c r="A3541" s="10"/>
      <c r="B3541" s="20"/>
      <c r="C3541" s="5"/>
      <c r="D3541" s="5"/>
      <c r="E3541" s="5"/>
      <c r="F3541" s="5"/>
      <c r="G3541" s="5"/>
      <c r="H3541" s="5"/>
    </row>
    <row r="3542" spans="1:8" ht="13.15">
      <c r="A3542" s="10"/>
      <c r="B3542" s="20"/>
      <c r="C3542" s="5"/>
      <c r="D3542" s="5"/>
      <c r="E3542" s="5"/>
      <c r="F3542" s="5"/>
      <c r="G3542" s="5"/>
      <c r="H3542" s="5"/>
    </row>
    <row r="3543" spans="1:8" ht="13.15">
      <c r="A3543" s="10"/>
      <c r="B3543" s="20"/>
      <c r="C3543" s="5"/>
      <c r="D3543" s="5"/>
      <c r="E3543" s="5"/>
      <c r="F3543" s="5"/>
      <c r="G3543" s="5"/>
      <c r="H3543" s="5"/>
    </row>
    <row r="3544" spans="1:8" ht="13.15">
      <c r="A3544" s="10"/>
      <c r="B3544" s="20"/>
      <c r="C3544" s="5"/>
      <c r="D3544" s="5"/>
      <c r="E3544" s="5"/>
      <c r="F3544" s="5"/>
      <c r="G3544" s="5"/>
      <c r="H3544" s="5"/>
    </row>
    <row r="3545" spans="1:8" ht="13.15">
      <c r="A3545" s="10"/>
      <c r="B3545" s="20"/>
      <c r="C3545" s="5"/>
      <c r="D3545" s="5"/>
      <c r="E3545" s="5"/>
      <c r="F3545" s="5"/>
      <c r="G3545" s="5"/>
      <c r="H3545" s="5"/>
    </row>
    <row r="3546" spans="1:8" ht="13.15">
      <c r="A3546" s="10"/>
      <c r="B3546" s="20"/>
      <c r="C3546" s="5"/>
      <c r="D3546" s="5"/>
      <c r="E3546" s="5"/>
      <c r="F3546" s="5"/>
      <c r="G3546" s="5"/>
      <c r="H3546" s="5"/>
    </row>
    <row r="3547" spans="1:8" ht="13.15">
      <c r="A3547" s="10"/>
      <c r="B3547" s="20"/>
      <c r="C3547" s="5"/>
      <c r="D3547" s="5"/>
      <c r="E3547" s="5"/>
      <c r="F3547" s="5"/>
      <c r="G3547" s="5"/>
      <c r="H3547" s="5"/>
    </row>
    <row r="3548" spans="1:8" ht="13.15">
      <c r="A3548" s="10"/>
      <c r="B3548" s="20"/>
      <c r="C3548" s="5"/>
      <c r="D3548" s="5"/>
      <c r="E3548" s="5"/>
      <c r="F3548" s="5"/>
      <c r="G3548" s="5"/>
      <c r="H3548" s="5"/>
    </row>
    <row r="3549" spans="1:8" ht="13.15">
      <c r="A3549" s="10"/>
      <c r="B3549" s="20"/>
      <c r="C3549" s="5"/>
      <c r="D3549" s="5"/>
      <c r="E3549" s="5"/>
      <c r="F3549" s="5"/>
      <c r="G3549" s="5"/>
      <c r="H3549" s="5"/>
    </row>
    <row r="3550" spans="1:8" ht="13.15">
      <c r="A3550" s="10"/>
      <c r="B3550" s="20"/>
      <c r="C3550" s="5"/>
      <c r="D3550" s="5"/>
      <c r="E3550" s="5"/>
      <c r="F3550" s="5"/>
      <c r="G3550" s="5"/>
      <c r="H3550" s="5"/>
    </row>
    <row r="3551" spans="1:8" ht="13.15">
      <c r="A3551" s="10"/>
      <c r="B3551" s="20"/>
      <c r="C3551" s="5"/>
      <c r="D3551" s="5"/>
      <c r="E3551" s="5"/>
      <c r="F3551" s="5"/>
      <c r="G3551" s="5"/>
      <c r="H3551" s="5"/>
    </row>
    <row r="3552" spans="1:8" ht="13.15">
      <c r="A3552" s="10"/>
      <c r="B3552" s="20"/>
      <c r="C3552" s="5"/>
      <c r="D3552" s="5"/>
      <c r="E3552" s="5"/>
      <c r="F3552" s="5"/>
      <c r="G3552" s="5"/>
      <c r="H3552" s="5"/>
    </row>
    <row r="3553" spans="1:8" ht="13.15">
      <c r="A3553" s="10"/>
      <c r="B3553" s="20"/>
      <c r="C3553" s="5"/>
      <c r="D3553" s="5"/>
      <c r="E3553" s="5"/>
      <c r="F3553" s="5"/>
      <c r="G3553" s="5"/>
      <c r="H3553" s="5"/>
    </row>
    <row r="3554" spans="1:8" ht="13.15">
      <c r="A3554" s="10"/>
      <c r="B3554" s="20"/>
      <c r="C3554" s="5"/>
      <c r="D3554" s="5"/>
      <c r="E3554" s="5"/>
      <c r="F3554" s="5"/>
      <c r="G3554" s="5"/>
      <c r="H3554" s="5"/>
    </row>
    <row r="3555" spans="1:8" ht="13.15">
      <c r="A3555" s="10"/>
      <c r="B3555" s="20"/>
      <c r="C3555" s="5"/>
      <c r="D3555" s="5"/>
      <c r="E3555" s="5"/>
      <c r="F3555" s="5"/>
      <c r="G3555" s="5"/>
      <c r="H3555" s="5"/>
    </row>
    <row r="3556" spans="1:8" ht="13.15">
      <c r="A3556" s="10"/>
      <c r="B3556" s="20"/>
      <c r="C3556" s="5"/>
      <c r="D3556" s="5"/>
      <c r="E3556" s="5"/>
      <c r="F3556" s="5"/>
      <c r="G3556" s="5"/>
      <c r="H3556" s="5"/>
    </row>
    <row r="3557" spans="1:8" ht="13.15">
      <c r="A3557" s="10"/>
      <c r="B3557" s="20"/>
      <c r="C3557" s="5"/>
      <c r="D3557" s="5"/>
      <c r="E3557" s="5"/>
      <c r="F3557" s="5"/>
      <c r="G3557" s="5"/>
      <c r="H3557" s="5"/>
    </row>
    <row r="3558" spans="1:8" ht="13.15">
      <c r="A3558" s="10"/>
      <c r="B3558" s="20"/>
      <c r="C3558" s="5"/>
      <c r="D3558" s="5"/>
      <c r="E3558" s="5"/>
      <c r="F3558" s="5"/>
      <c r="G3558" s="5"/>
      <c r="H3558" s="5"/>
    </row>
    <row r="3559" spans="1:8" ht="13.15">
      <c r="A3559" s="10"/>
      <c r="B3559" s="20"/>
      <c r="C3559" s="5"/>
      <c r="D3559" s="5"/>
      <c r="E3559" s="5"/>
      <c r="F3559" s="5"/>
      <c r="G3559" s="5"/>
      <c r="H3559" s="5"/>
    </row>
    <row r="3560" spans="1:8" ht="13.15">
      <c r="A3560" s="10"/>
      <c r="B3560" s="20"/>
      <c r="C3560" s="5"/>
      <c r="D3560" s="5"/>
      <c r="E3560" s="5"/>
      <c r="F3560" s="5"/>
      <c r="G3560" s="5"/>
      <c r="H3560" s="5"/>
    </row>
    <row r="3561" spans="1:8" ht="13.15">
      <c r="A3561" s="10"/>
      <c r="B3561" s="20"/>
      <c r="C3561" s="5"/>
      <c r="D3561" s="5"/>
      <c r="E3561" s="5"/>
      <c r="F3561" s="5"/>
      <c r="G3561" s="5"/>
      <c r="H3561" s="5"/>
    </row>
    <row r="3562" spans="1:8" ht="13.15">
      <c r="A3562" s="10"/>
      <c r="B3562" s="20"/>
      <c r="C3562" s="5"/>
      <c r="D3562" s="5"/>
      <c r="E3562" s="5"/>
      <c r="F3562" s="5"/>
      <c r="G3562" s="5"/>
      <c r="H3562" s="5"/>
    </row>
    <row r="3563" spans="1:8" ht="13.15">
      <c r="A3563" s="10"/>
      <c r="B3563" s="20"/>
      <c r="C3563" s="5"/>
      <c r="D3563" s="5"/>
      <c r="E3563" s="5"/>
      <c r="F3563" s="5"/>
      <c r="G3563" s="5"/>
      <c r="H3563" s="5"/>
    </row>
    <row r="3564" spans="1:8" ht="13.15">
      <c r="A3564" s="10"/>
      <c r="B3564" s="20"/>
      <c r="C3564" s="5"/>
      <c r="D3564" s="5"/>
      <c r="E3564" s="5"/>
      <c r="F3564" s="5"/>
      <c r="G3564" s="5"/>
      <c r="H3564" s="5"/>
    </row>
    <row r="3565" spans="1:8" ht="13.15">
      <c r="A3565" s="10"/>
      <c r="B3565" s="20"/>
      <c r="C3565" s="5"/>
      <c r="D3565" s="5"/>
      <c r="E3565" s="5"/>
      <c r="F3565" s="5"/>
      <c r="G3565" s="5"/>
      <c r="H3565" s="5"/>
    </row>
    <row r="3566" spans="1:8" ht="13.15">
      <c r="A3566" s="10"/>
      <c r="B3566" s="20"/>
      <c r="C3566" s="5"/>
      <c r="D3566" s="5"/>
      <c r="E3566" s="5"/>
      <c r="F3566" s="5"/>
      <c r="G3566" s="5"/>
      <c r="H3566" s="5"/>
    </row>
    <row r="3567" spans="1:8" ht="13.15">
      <c r="A3567" s="10"/>
      <c r="B3567" s="20"/>
      <c r="C3567" s="5"/>
      <c r="D3567" s="5"/>
      <c r="E3567" s="5"/>
      <c r="F3567" s="5"/>
      <c r="G3567" s="5"/>
      <c r="H3567" s="5"/>
    </row>
    <row r="3568" spans="1:8" ht="13.15">
      <c r="A3568" s="10"/>
      <c r="B3568" s="20"/>
      <c r="C3568" s="5"/>
      <c r="D3568" s="5"/>
      <c r="E3568" s="5"/>
      <c r="F3568" s="5"/>
      <c r="G3568" s="5"/>
      <c r="H3568" s="5"/>
    </row>
    <row r="3569" spans="1:8" ht="13.15">
      <c r="A3569" s="10"/>
      <c r="B3569" s="20"/>
      <c r="C3569" s="5"/>
      <c r="D3569" s="5"/>
      <c r="E3569" s="5"/>
      <c r="F3569" s="5"/>
      <c r="G3569" s="5"/>
      <c r="H3569" s="5"/>
    </row>
    <row r="3570" spans="1:8" ht="13.15">
      <c r="A3570" s="10"/>
      <c r="B3570" s="20"/>
      <c r="C3570" s="5"/>
      <c r="D3570" s="5"/>
      <c r="E3570" s="5"/>
      <c r="F3570" s="5"/>
      <c r="G3570" s="5"/>
      <c r="H3570" s="5"/>
    </row>
    <row r="3571" spans="1:8" ht="13.15">
      <c r="A3571" s="10"/>
      <c r="B3571" s="20"/>
      <c r="C3571" s="5"/>
      <c r="D3571" s="5"/>
      <c r="E3571" s="5"/>
      <c r="F3571" s="5"/>
      <c r="G3571" s="5"/>
      <c r="H3571" s="5"/>
    </row>
    <row r="3572" spans="1:8" ht="13.15">
      <c r="A3572" s="10"/>
      <c r="B3572" s="20"/>
      <c r="C3572" s="5"/>
      <c r="D3572" s="5"/>
      <c r="E3572" s="5"/>
      <c r="F3572" s="5"/>
      <c r="G3572" s="5"/>
      <c r="H3572" s="5"/>
    </row>
    <row r="3573" spans="1:8" ht="13.15">
      <c r="A3573" s="10"/>
      <c r="B3573" s="20"/>
      <c r="C3573" s="5"/>
      <c r="D3573" s="5"/>
      <c r="E3573" s="5"/>
      <c r="F3573" s="5"/>
      <c r="G3573" s="5"/>
      <c r="H3573" s="5"/>
    </row>
    <row r="3574" spans="1:8" ht="13.15">
      <c r="A3574" s="10"/>
      <c r="B3574" s="20"/>
      <c r="C3574" s="5"/>
      <c r="D3574" s="5"/>
      <c r="E3574" s="5"/>
      <c r="F3574" s="5"/>
      <c r="G3574" s="5"/>
      <c r="H3574" s="5"/>
    </row>
    <row r="3575" spans="1:8" ht="13.15">
      <c r="A3575" s="10"/>
      <c r="B3575" s="20"/>
      <c r="C3575" s="5"/>
      <c r="D3575" s="5"/>
      <c r="E3575" s="5"/>
      <c r="F3575" s="5"/>
      <c r="G3575" s="5"/>
      <c r="H3575" s="5"/>
    </row>
    <row r="3576" spans="1:8" ht="13.15">
      <c r="A3576" s="10"/>
      <c r="B3576" s="20"/>
      <c r="C3576" s="5"/>
      <c r="D3576" s="5"/>
      <c r="E3576" s="5"/>
      <c r="F3576" s="5"/>
      <c r="G3576" s="5"/>
      <c r="H3576" s="5"/>
    </row>
    <row r="3577" spans="1:8" ht="13.15">
      <c r="A3577" s="10"/>
      <c r="B3577" s="20"/>
      <c r="C3577" s="5"/>
      <c r="D3577" s="5"/>
      <c r="E3577" s="5"/>
      <c r="F3577" s="5"/>
      <c r="G3577" s="5"/>
      <c r="H3577" s="5"/>
    </row>
    <row r="3578" spans="1:8" ht="13.15">
      <c r="A3578" s="10"/>
      <c r="B3578" s="20"/>
      <c r="C3578" s="5"/>
      <c r="D3578" s="5"/>
      <c r="E3578" s="5"/>
      <c r="F3578" s="5"/>
      <c r="G3578" s="5"/>
      <c r="H3578" s="5"/>
    </row>
    <row r="3579" spans="1:8" ht="13.15">
      <c r="A3579" s="10"/>
      <c r="B3579" s="20"/>
      <c r="C3579" s="5"/>
      <c r="D3579" s="5"/>
      <c r="E3579" s="5"/>
      <c r="F3579" s="5"/>
      <c r="G3579" s="5"/>
      <c r="H3579" s="5"/>
    </row>
    <row r="3580" spans="1:8" ht="13.15">
      <c r="A3580" s="10"/>
      <c r="B3580" s="20"/>
      <c r="C3580" s="5"/>
      <c r="D3580" s="5"/>
      <c r="E3580" s="5"/>
      <c r="F3580" s="5"/>
      <c r="G3580" s="5"/>
      <c r="H3580" s="5"/>
    </row>
    <row r="3581" spans="1:8" ht="13.15">
      <c r="A3581" s="10"/>
      <c r="B3581" s="20"/>
      <c r="C3581" s="5"/>
      <c r="D3581" s="5"/>
      <c r="E3581" s="5"/>
      <c r="F3581" s="5"/>
      <c r="G3581" s="5"/>
      <c r="H3581" s="5"/>
    </row>
    <row r="3582" spans="1:8" ht="13.15">
      <c r="A3582" s="10"/>
      <c r="B3582" s="20"/>
      <c r="C3582" s="5"/>
      <c r="D3582" s="5"/>
      <c r="E3582" s="5"/>
      <c r="F3582" s="5"/>
      <c r="G3582" s="5"/>
      <c r="H3582" s="5"/>
    </row>
    <row r="3583" spans="1:8" ht="13.15">
      <c r="A3583" s="10"/>
      <c r="B3583" s="20"/>
      <c r="C3583" s="5"/>
      <c r="D3583" s="5"/>
      <c r="E3583" s="5"/>
      <c r="F3583" s="5"/>
      <c r="G3583" s="5"/>
      <c r="H3583" s="5"/>
    </row>
    <row r="3584" spans="1:8" ht="13.15">
      <c r="A3584" s="10"/>
      <c r="B3584" s="20"/>
      <c r="C3584" s="5"/>
      <c r="D3584" s="5"/>
      <c r="E3584" s="5"/>
      <c r="F3584" s="5"/>
      <c r="G3584" s="5"/>
      <c r="H3584" s="5"/>
    </row>
    <row r="3585" spans="1:8" ht="13.15">
      <c r="A3585" s="10"/>
      <c r="B3585" s="20"/>
      <c r="C3585" s="5"/>
      <c r="D3585" s="5"/>
      <c r="E3585" s="5"/>
      <c r="F3585" s="5"/>
      <c r="G3585" s="5"/>
      <c r="H3585" s="5"/>
    </row>
    <row r="3586" spans="1:8" ht="13.15">
      <c r="A3586" s="10"/>
      <c r="B3586" s="20"/>
      <c r="C3586" s="5"/>
      <c r="D3586" s="5"/>
      <c r="E3586" s="5"/>
      <c r="F3586" s="5"/>
      <c r="G3586" s="5"/>
      <c r="H3586" s="5"/>
    </row>
    <row r="3587" spans="1:8" ht="13.15">
      <c r="A3587" s="10"/>
      <c r="B3587" s="20"/>
      <c r="C3587" s="5"/>
      <c r="D3587" s="5"/>
      <c r="E3587" s="5"/>
      <c r="F3587" s="5"/>
      <c r="G3587" s="5"/>
      <c r="H3587" s="5"/>
    </row>
    <row r="3588" spans="1:8" ht="13.15">
      <c r="A3588" s="10"/>
      <c r="B3588" s="20"/>
      <c r="C3588" s="5"/>
      <c r="D3588" s="5"/>
      <c r="E3588" s="5"/>
      <c r="F3588" s="5"/>
      <c r="G3588" s="5"/>
      <c r="H3588" s="5"/>
    </row>
    <row r="3589" spans="1:8" ht="13.15">
      <c r="A3589" s="10"/>
      <c r="B3589" s="20"/>
      <c r="C3589" s="5"/>
      <c r="D3589" s="5"/>
      <c r="E3589" s="5"/>
      <c r="F3589" s="5"/>
      <c r="G3589" s="5"/>
      <c r="H3589" s="5"/>
    </row>
    <row r="3590" spans="1:8" ht="13.15">
      <c r="A3590" s="10"/>
      <c r="B3590" s="20"/>
      <c r="C3590" s="5"/>
      <c r="D3590" s="5"/>
      <c r="E3590" s="5"/>
      <c r="F3590" s="5"/>
      <c r="G3590" s="5"/>
      <c r="H3590" s="5"/>
    </row>
    <row r="3591" spans="1:8" ht="13.15">
      <c r="A3591" s="10"/>
      <c r="B3591" s="20"/>
      <c r="C3591" s="5"/>
      <c r="D3591" s="5"/>
      <c r="E3591" s="5"/>
      <c r="F3591" s="5"/>
      <c r="G3591" s="5"/>
      <c r="H3591" s="5"/>
    </row>
    <row r="3592" spans="1:8" ht="13.15">
      <c r="A3592" s="10"/>
      <c r="B3592" s="20"/>
      <c r="C3592" s="5"/>
      <c r="D3592" s="5"/>
      <c r="E3592" s="5"/>
      <c r="F3592" s="5"/>
      <c r="G3592" s="5"/>
      <c r="H3592" s="5"/>
    </row>
    <row r="3593" spans="1:8" ht="13.15">
      <c r="A3593" s="10"/>
      <c r="B3593" s="20"/>
      <c r="C3593" s="5"/>
      <c r="D3593" s="5"/>
      <c r="E3593" s="5"/>
      <c r="F3593" s="5"/>
      <c r="G3593" s="5"/>
      <c r="H3593" s="5"/>
    </row>
    <row r="3594" spans="1:8" ht="13.15">
      <c r="A3594" s="10"/>
      <c r="B3594" s="20"/>
      <c r="C3594" s="5"/>
      <c r="D3594" s="5"/>
      <c r="E3594" s="5"/>
      <c r="F3594" s="5"/>
      <c r="G3594" s="5"/>
      <c r="H3594" s="5"/>
    </row>
    <row r="3595" spans="1:8" ht="13.15">
      <c r="A3595" s="10"/>
      <c r="B3595" s="20"/>
      <c r="C3595" s="5"/>
      <c r="D3595" s="5"/>
      <c r="E3595" s="5"/>
      <c r="F3595" s="5"/>
      <c r="G3595" s="5"/>
      <c r="H3595" s="5"/>
    </row>
    <row r="3596" spans="1:8" ht="13.15">
      <c r="A3596" s="10"/>
      <c r="B3596" s="20"/>
      <c r="C3596" s="5"/>
      <c r="D3596" s="5"/>
      <c r="E3596" s="5"/>
      <c r="F3596" s="5"/>
      <c r="G3596" s="5"/>
      <c r="H3596" s="5"/>
    </row>
    <row r="3597" spans="1:8" ht="13.15">
      <c r="A3597" s="10"/>
      <c r="B3597" s="20"/>
      <c r="C3597" s="5"/>
      <c r="D3597" s="5"/>
      <c r="E3597" s="5"/>
      <c r="F3597" s="5"/>
      <c r="G3597" s="5"/>
      <c r="H3597" s="5"/>
    </row>
    <row r="3598" spans="1:8" ht="13.15">
      <c r="A3598" s="10"/>
      <c r="B3598" s="20"/>
      <c r="C3598" s="5"/>
      <c r="D3598" s="5"/>
      <c r="E3598" s="5"/>
      <c r="F3598" s="5"/>
      <c r="G3598" s="5"/>
      <c r="H3598" s="5"/>
    </row>
    <row r="3599" spans="1:8" ht="13.15">
      <c r="A3599" s="10"/>
      <c r="B3599" s="20"/>
      <c r="C3599" s="5"/>
      <c r="D3599" s="5"/>
      <c r="E3599" s="5"/>
      <c r="F3599" s="5"/>
      <c r="G3599" s="5"/>
      <c r="H3599" s="5"/>
    </row>
    <row r="3600" spans="1:8" ht="13.15">
      <c r="A3600" s="10"/>
      <c r="B3600" s="20"/>
      <c r="C3600" s="5"/>
      <c r="D3600" s="5"/>
      <c r="E3600" s="5"/>
      <c r="F3600" s="5"/>
      <c r="G3600" s="5"/>
      <c r="H3600" s="5"/>
    </row>
    <row r="3601" spans="1:8" ht="13.15">
      <c r="A3601" s="10"/>
      <c r="B3601" s="20"/>
      <c r="C3601" s="5"/>
      <c r="D3601" s="5"/>
      <c r="E3601" s="5"/>
      <c r="F3601" s="5"/>
      <c r="G3601" s="5"/>
      <c r="H3601" s="5"/>
    </row>
    <row r="3602" spans="1:8" ht="13.15">
      <c r="A3602" s="10"/>
      <c r="B3602" s="20"/>
      <c r="C3602" s="5"/>
      <c r="D3602" s="5"/>
      <c r="E3602" s="5"/>
      <c r="F3602" s="5"/>
      <c r="G3602" s="5"/>
      <c r="H3602" s="5"/>
    </row>
    <row r="3603" spans="1:8" ht="13.15">
      <c r="A3603" s="10"/>
      <c r="B3603" s="20"/>
      <c r="C3603" s="5"/>
      <c r="D3603" s="5"/>
      <c r="E3603" s="5"/>
      <c r="F3603" s="5"/>
      <c r="G3603" s="5"/>
      <c r="H3603" s="5"/>
    </row>
    <row r="3604" spans="1:8" ht="13.15">
      <c r="A3604" s="10"/>
      <c r="B3604" s="20"/>
      <c r="C3604" s="5"/>
      <c r="D3604" s="5"/>
      <c r="E3604" s="5"/>
      <c r="F3604" s="5"/>
      <c r="G3604" s="5"/>
      <c r="H3604" s="5"/>
    </row>
    <row r="3605" spans="1:8" ht="13.15">
      <c r="A3605" s="10"/>
      <c r="B3605" s="20"/>
      <c r="C3605" s="5"/>
      <c r="D3605" s="5"/>
      <c r="E3605" s="5"/>
      <c r="F3605" s="5"/>
      <c r="G3605" s="5"/>
      <c r="H3605" s="5"/>
    </row>
    <row r="3606" spans="1:8" ht="13.15">
      <c r="A3606" s="10"/>
      <c r="B3606" s="20"/>
      <c r="C3606" s="5"/>
      <c r="D3606" s="5"/>
      <c r="E3606" s="5"/>
      <c r="F3606" s="5"/>
      <c r="G3606" s="5"/>
      <c r="H3606" s="5"/>
    </row>
    <row r="3607" spans="1:8" ht="13.15">
      <c r="A3607" s="10"/>
      <c r="B3607" s="20"/>
      <c r="C3607" s="5"/>
      <c r="D3607" s="5"/>
      <c r="E3607" s="5"/>
      <c r="F3607" s="5"/>
      <c r="G3607" s="5"/>
      <c r="H3607" s="5"/>
    </row>
    <row r="3608" spans="1:8" ht="13.15">
      <c r="A3608" s="10"/>
      <c r="B3608" s="20"/>
      <c r="C3608" s="5"/>
      <c r="D3608" s="5"/>
      <c r="E3608" s="5"/>
      <c r="F3608" s="5"/>
      <c r="G3608" s="5"/>
      <c r="H3608" s="5"/>
    </row>
    <row r="3609" spans="1:8" ht="13.15">
      <c r="A3609" s="10"/>
      <c r="B3609" s="20"/>
      <c r="C3609" s="5"/>
      <c r="D3609" s="5"/>
      <c r="E3609" s="5"/>
      <c r="F3609" s="5"/>
      <c r="G3609" s="5"/>
      <c r="H3609" s="5"/>
    </row>
    <row r="3610" spans="1:8" ht="13.15">
      <c r="A3610" s="10"/>
      <c r="B3610" s="20"/>
      <c r="C3610" s="5"/>
      <c r="D3610" s="5"/>
      <c r="E3610" s="5"/>
      <c r="F3610" s="5"/>
      <c r="G3610" s="5"/>
      <c r="H3610" s="5"/>
    </row>
    <row r="3611" spans="1:8" ht="13.15">
      <c r="A3611" s="10"/>
      <c r="B3611" s="20"/>
      <c r="C3611" s="5"/>
      <c r="D3611" s="5"/>
      <c r="E3611" s="5"/>
      <c r="F3611" s="5"/>
      <c r="G3611" s="5"/>
      <c r="H3611" s="5"/>
    </row>
    <row r="3612" spans="1:8" ht="13.15">
      <c r="A3612" s="10"/>
      <c r="B3612" s="20"/>
      <c r="C3612" s="5"/>
      <c r="D3612" s="5"/>
      <c r="E3612" s="5"/>
      <c r="F3612" s="5"/>
      <c r="G3612" s="5"/>
      <c r="H3612" s="5"/>
    </row>
    <row r="3613" spans="1:8" ht="13.15">
      <c r="A3613" s="10"/>
      <c r="B3613" s="20"/>
      <c r="C3613" s="5"/>
      <c r="D3613" s="5"/>
      <c r="E3613" s="5"/>
      <c r="F3613" s="5"/>
      <c r="G3613" s="5"/>
      <c r="H3613" s="5"/>
    </row>
    <row r="3614" spans="1:8" ht="13.15">
      <c r="A3614" s="10"/>
      <c r="B3614" s="20"/>
      <c r="C3614" s="5"/>
      <c r="D3614" s="5"/>
      <c r="E3614" s="5"/>
      <c r="F3614" s="5"/>
      <c r="G3614" s="5"/>
      <c r="H3614" s="5"/>
    </row>
    <row r="3615" spans="1:8" ht="13.15">
      <c r="A3615" s="10"/>
      <c r="B3615" s="20"/>
      <c r="C3615" s="5"/>
      <c r="D3615" s="5"/>
      <c r="E3615" s="5"/>
      <c r="F3615" s="5"/>
      <c r="G3615" s="5"/>
      <c r="H3615" s="5"/>
    </row>
    <row r="3616" spans="1:8" ht="13.15">
      <c r="A3616" s="10"/>
      <c r="B3616" s="20"/>
      <c r="C3616" s="5"/>
      <c r="D3616" s="5"/>
      <c r="E3616" s="5"/>
      <c r="F3616" s="5"/>
      <c r="G3616" s="5"/>
      <c r="H3616" s="5"/>
    </row>
    <row r="3617" spans="1:8" ht="13.15">
      <c r="A3617" s="10"/>
      <c r="B3617" s="20"/>
      <c r="C3617" s="5"/>
      <c r="D3617" s="5"/>
      <c r="E3617" s="5"/>
      <c r="F3617" s="5"/>
      <c r="G3617" s="5"/>
      <c r="H3617" s="5"/>
    </row>
    <row r="3618" spans="1:8" ht="13.15">
      <c r="A3618" s="10"/>
      <c r="B3618" s="20"/>
      <c r="C3618" s="5"/>
      <c r="D3618" s="5"/>
      <c r="E3618" s="5"/>
      <c r="F3618" s="5"/>
      <c r="G3618" s="5"/>
      <c r="H3618" s="5"/>
    </row>
    <row r="3619" spans="1:8" ht="13.15">
      <c r="A3619" s="10"/>
      <c r="B3619" s="20"/>
      <c r="C3619" s="5"/>
      <c r="D3619" s="5"/>
      <c r="E3619" s="5"/>
      <c r="F3619" s="5"/>
      <c r="G3619" s="5"/>
      <c r="H3619" s="5"/>
    </row>
    <row r="3620" spans="1:8" ht="13.15">
      <c r="A3620" s="10"/>
      <c r="B3620" s="20"/>
      <c r="C3620" s="5"/>
      <c r="D3620" s="5"/>
      <c r="E3620" s="5"/>
      <c r="F3620" s="5"/>
      <c r="G3620" s="5"/>
      <c r="H3620" s="5"/>
    </row>
    <row r="3621" spans="1:8" ht="13.15">
      <c r="A3621" s="10"/>
      <c r="B3621" s="20"/>
      <c r="C3621" s="5"/>
      <c r="D3621" s="5"/>
      <c r="E3621" s="5"/>
      <c r="F3621" s="5"/>
      <c r="G3621" s="5"/>
      <c r="H3621" s="5"/>
    </row>
    <row r="3622" spans="1:8" ht="13.15">
      <c r="A3622" s="10"/>
      <c r="B3622" s="20"/>
      <c r="C3622" s="5"/>
      <c r="D3622" s="5"/>
      <c r="E3622" s="5"/>
      <c r="F3622" s="5"/>
      <c r="G3622" s="5"/>
      <c r="H3622" s="5"/>
    </row>
    <row r="3623" spans="1:8" ht="13.15">
      <c r="A3623" s="10"/>
      <c r="B3623" s="20"/>
      <c r="C3623" s="5"/>
      <c r="D3623" s="5"/>
      <c r="E3623" s="5"/>
      <c r="F3623" s="5"/>
      <c r="G3623" s="5"/>
      <c r="H3623" s="5"/>
    </row>
    <row r="3624" spans="1:8" ht="13.15">
      <c r="A3624" s="10"/>
      <c r="B3624" s="20"/>
      <c r="C3624" s="5"/>
      <c r="D3624" s="5"/>
      <c r="E3624" s="5"/>
      <c r="F3624" s="5"/>
      <c r="G3624" s="5"/>
      <c r="H3624" s="5"/>
    </row>
    <row r="3625" spans="1:8" ht="13.15">
      <c r="A3625" s="10"/>
      <c r="B3625" s="20"/>
      <c r="C3625" s="5"/>
      <c r="D3625" s="5"/>
      <c r="E3625" s="5"/>
      <c r="F3625" s="5"/>
      <c r="G3625" s="5"/>
      <c r="H3625" s="5"/>
    </row>
    <row r="3626" spans="1:8" ht="13.15">
      <c r="A3626" s="10"/>
      <c r="B3626" s="20"/>
      <c r="C3626" s="5"/>
      <c r="D3626" s="5"/>
      <c r="E3626" s="5"/>
      <c r="F3626" s="5"/>
      <c r="G3626" s="5"/>
      <c r="H3626" s="5"/>
    </row>
    <row r="3627" spans="1:8" ht="13.15">
      <c r="A3627" s="10"/>
      <c r="B3627" s="20"/>
      <c r="C3627" s="5"/>
      <c r="D3627" s="5"/>
      <c r="E3627" s="5"/>
      <c r="F3627" s="5"/>
      <c r="G3627" s="5"/>
      <c r="H3627" s="5"/>
    </row>
    <row r="3628" spans="1:8" ht="13.15">
      <c r="A3628" s="10"/>
      <c r="B3628" s="20"/>
      <c r="C3628" s="5"/>
      <c r="D3628" s="5"/>
      <c r="E3628" s="5"/>
      <c r="F3628" s="5"/>
      <c r="G3628" s="5"/>
      <c r="H3628" s="5"/>
    </row>
    <row r="3629" spans="1:8" ht="13.15">
      <c r="A3629" s="10"/>
      <c r="B3629" s="20"/>
      <c r="C3629" s="5"/>
      <c r="D3629" s="5"/>
      <c r="E3629" s="5"/>
      <c r="F3629" s="5"/>
      <c r="G3629" s="5"/>
      <c r="H3629" s="5"/>
    </row>
    <row r="3630" spans="1:8" ht="13.15">
      <c r="A3630" s="10"/>
      <c r="B3630" s="20"/>
      <c r="C3630" s="5"/>
      <c r="D3630" s="5"/>
      <c r="E3630" s="5"/>
      <c r="F3630" s="5"/>
      <c r="G3630" s="5"/>
      <c r="H3630" s="5"/>
    </row>
    <row r="3631" spans="1:8" ht="13.15">
      <c r="A3631" s="10"/>
      <c r="B3631" s="20"/>
      <c r="C3631" s="5"/>
      <c r="D3631" s="5"/>
      <c r="E3631" s="5"/>
      <c r="F3631" s="5"/>
      <c r="G3631" s="5"/>
      <c r="H3631" s="5"/>
    </row>
    <row r="3632" spans="1:8" ht="13.15">
      <c r="A3632" s="10"/>
      <c r="B3632" s="20"/>
      <c r="C3632" s="5"/>
      <c r="D3632" s="5"/>
      <c r="E3632" s="5"/>
      <c r="F3632" s="5"/>
      <c r="G3632" s="5"/>
      <c r="H3632" s="5"/>
    </row>
    <row r="3633" spans="1:8" ht="13.15">
      <c r="A3633" s="10"/>
      <c r="B3633" s="20"/>
      <c r="C3633" s="5"/>
      <c r="D3633" s="5"/>
      <c r="E3633" s="5"/>
      <c r="F3633" s="5"/>
      <c r="G3633" s="5"/>
      <c r="H3633" s="5"/>
    </row>
    <row r="3634" spans="1:8" ht="13.15">
      <c r="A3634" s="10"/>
      <c r="B3634" s="20"/>
      <c r="C3634" s="5"/>
      <c r="D3634" s="5"/>
      <c r="E3634" s="5"/>
      <c r="F3634" s="5"/>
      <c r="G3634" s="5"/>
      <c r="H3634" s="5"/>
    </row>
    <row r="3635" spans="1:8" ht="13.15">
      <c r="A3635" s="10"/>
      <c r="B3635" s="20"/>
      <c r="C3635" s="5"/>
      <c r="D3635" s="5"/>
      <c r="E3635" s="5"/>
      <c r="F3635" s="5"/>
      <c r="G3635" s="5"/>
      <c r="H3635" s="5"/>
    </row>
    <row r="3636" spans="1:8" ht="13.15">
      <c r="A3636" s="10"/>
      <c r="B3636" s="20"/>
      <c r="C3636" s="5"/>
      <c r="D3636" s="5"/>
      <c r="E3636" s="5"/>
      <c r="F3636" s="5"/>
      <c r="G3636" s="5"/>
      <c r="H3636" s="5"/>
    </row>
    <row r="3637" spans="1:8" ht="13.15">
      <c r="A3637" s="10"/>
      <c r="B3637" s="20"/>
      <c r="C3637" s="5"/>
      <c r="D3637" s="5"/>
      <c r="E3637" s="5"/>
      <c r="F3637" s="5"/>
      <c r="G3637" s="5"/>
      <c r="H3637" s="5"/>
    </row>
    <row r="3638" spans="1:8" ht="13.15">
      <c r="A3638" s="10"/>
      <c r="B3638" s="20"/>
      <c r="C3638" s="5"/>
      <c r="D3638" s="5"/>
      <c r="E3638" s="5"/>
      <c r="F3638" s="5"/>
      <c r="G3638" s="5"/>
      <c r="H3638" s="5"/>
    </row>
    <row r="3639" spans="1:8" ht="13.15">
      <c r="A3639" s="10"/>
      <c r="B3639" s="20"/>
      <c r="C3639" s="5"/>
      <c r="D3639" s="5"/>
      <c r="E3639" s="5"/>
      <c r="F3639" s="5"/>
      <c r="G3639" s="5"/>
      <c r="H3639" s="5"/>
    </row>
    <row r="3640" spans="1:8" ht="13.15">
      <c r="A3640" s="10"/>
      <c r="B3640" s="20"/>
      <c r="C3640" s="5"/>
      <c r="D3640" s="5"/>
      <c r="E3640" s="5"/>
      <c r="F3640" s="5"/>
      <c r="G3640" s="5"/>
      <c r="H3640" s="5"/>
    </row>
    <row r="3641" spans="1:8" ht="13.15">
      <c r="A3641" s="10"/>
      <c r="B3641" s="20"/>
      <c r="C3641" s="5"/>
      <c r="D3641" s="5"/>
      <c r="E3641" s="5"/>
      <c r="F3641" s="5"/>
      <c r="G3641" s="5"/>
      <c r="H3641" s="5"/>
    </row>
    <row r="3642" spans="1:8" ht="13.15">
      <c r="A3642" s="10"/>
      <c r="B3642" s="20"/>
      <c r="C3642" s="5"/>
      <c r="D3642" s="5"/>
      <c r="E3642" s="5"/>
      <c r="F3642" s="5"/>
      <c r="G3642" s="5"/>
      <c r="H3642" s="5"/>
    </row>
    <row r="3643" spans="1:8" ht="13.15">
      <c r="A3643" s="10"/>
      <c r="B3643" s="20"/>
      <c r="C3643" s="5"/>
      <c r="D3643" s="5"/>
      <c r="E3643" s="5"/>
      <c r="F3643" s="5"/>
      <c r="G3643" s="5"/>
      <c r="H3643" s="5"/>
    </row>
    <row r="3644" spans="1:8" ht="13.15">
      <c r="A3644" s="10"/>
      <c r="B3644" s="20"/>
      <c r="C3644" s="5"/>
      <c r="D3644" s="5"/>
      <c r="E3644" s="5"/>
      <c r="F3644" s="5"/>
      <c r="G3644" s="5"/>
      <c r="H3644" s="5"/>
    </row>
    <row r="3645" spans="1:8" ht="13.15">
      <c r="A3645" s="10"/>
      <c r="B3645" s="20"/>
      <c r="C3645" s="5"/>
      <c r="D3645" s="5"/>
      <c r="E3645" s="5"/>
      <c r="F3645" s="5"/>
      <c r="G3645" s="5"/>
      <c r="H3645" s="5"/>
    </row>
    <row r="3646" spans="1:8" ht="13.15">
      <c r="A3646" s="10"/>
      <c r="B3646" s="20"/>
      <c r="C3646" s="5"/>
      <c r="D3646" s="5"/>
      <c r="E3646" s="5"/>
      <c r="F3646" s="5"/>
      <c r="G3646" s="5"/>
      <c r="H3646" s="5"/>
    </row>
    <row r="3647" spans="1:8" ht="13.15">
      <c r="A3647" s="10"/>
      <c r="B3647" s="20"/>
      <c r="C3647" s="5"/>
      <c r="D3647" s="5"/>
      <c r="E3647" s="5"/>
      <c r="F3647" s="5"/>
      <c r="G3647" s="5"/>
      <c r="H3647" s="5"/>
    </row>
    <row r="3648" spans="1:8" ht="13.15">
      <c r="A3648" s="10"/>
      <c r="B3648" s="20"/>
      <c r="C3648" s="5"/>
      <c r="D3648" s="5"/>
      <c r="E3648" s="5"/>
      <c r="F3648" s="5"/>
      <c r="G3648" s="5"/>
      <c r="H3648" s="5"/>
    </row>
    <row r="3649" spans="1:8" ht="13.15">
      <c r="A3649" s="10"/>
      <c r="B3649" s="20"/>
      <c r="C3649" s="5"/>
      <c r="D3649" s="5"/>
      <c r="E3649" s="5"/>
      <c r="F3649" s="5"/>
      <c r="G3649" s="5"/>
      <c r="H3649" s="5"/>
    </row>
    <row r="3650" spans="1:8" ht="13.15">
      <c r="A3650" s="10"/>
      <c r="B3650" s="20"/>
      <c r="C3650" s="5"/>
      <c r="D3650" s="5"/>
      <c r="E3650" s="5"/>
      <c r="F3650" s="5"/>
      <c r="G3650" s="5"/>
      <c r="H3650" s="5"/>
    </row>
    <row r="3651" spans="1:8" ht="13.15">
      <c r="A3651" s="10"/>
      <c r="B3651" s="20"/>
      <c r="C3651" s="5"/>
      <c r="D3651" s="5"/>
      <c r="E3651" s="5"/>
      <c r="F3651" s="5"/>
      <c r="G3651" s="5"/>
      <c r="H3651" s="5"/>
    </row>
    <row r="3652" spans="1:8" ht="13.15">
      <c r="A3652" s="10"/>
      <c r="B3652" s="20"/>
      <c r="C3652" s="5"/>
      <c r="D3652" s="5"/>
      <c r="E3652" s="5"/>
      <c r="F3652" s="5"/>
      <c r="G3652" s="5"/>
      <c r="H3652" s="5"/>
    </row>
    <row r="3653" spans="1:8" ht="13.15">
      <c r="A3653" s="10"/>
      <c r="B3653" s="20"/>
      <c r="C3653" s="5"/>
      <c r="D3653" s="5"/>
      <c r="E3653" s="5"/>
      <c r="F3653" s="5"/>
      <c r="G3653" s="5"/>
      <c r="H3653" s="5"/>
    </row>
    <row r="3654" spans="1:8" ht="13.15">
      <c r="A3654" s="10"/>
      <c r="B3654" s="20"/>
      <c r="C3654" s="5"/>
      <c r="D3654" s="5"/>
      <c r="E3654" s="5"/>
      <c r="F3654" s="5"/>
      <c r="G3654" s="5"/>
      <c r="H3654" s="5"/>
    </row>
    <row r="3655" spans="1:8" ht="13.15">
      <c r="A3655" s="10"/>
      <c r="B3655" s="20"/>
      <c r="C3655" s="5"/>
      <c r="D3655" s="5"/>
      <c r="E3655" s="5"/>
      <c r="F3655" s="5"/>
      <c r="G3655" s="5"/>
      <c r="H3655" s="5"/>
    </row>
    <row r="3656" spans="1:8" ht="13.15">
      <c r="A3656" s="10"/>
      <c r="B3656" s="20"/>
      <c r="C3656" s="5"/>
      <c r="D3656" s="5"/>
      <c r="E3656" s="5"/>
      <c r="F3656" s="5"/>
      <c r="G3656" s="5"/>
      <c r="H3656" s="5"/>
    </row>
    <row r="3657" spans="1:8" ht="13.15">
      <c r="A3657" s="10"/>
      <c r="B3657" s="20"/>
      <c r="C3657" s="5"/>
      <c r="D3657" s="5"/>
      <c r="E3657" s="5"/>
      <c r="F3657" s="5"/>
      <c r="G3657" s="5"/>
      <c r="H3657" s="5"/>
    </row>
    <row r="3658" spans="1:8" ht="13.15">
      <c r="A3658" s="10"/>
      <c r="B3658" s="20"/>
      <c r="C3658" s="5"/>
      <c r="D3658" s="5"/>
      <c r="E3658" s="5"/>
      <c r="F3658" s="5"/>
      <c r="G3658" s="5"/>
      <c r="H3658" s="5"/>
    </row>
    <row r="3659" spans="1:8" ht="13.15">
      <c r="A3659" s="10"/>
      <c r="B3659" s="20"/>
      <c r="C3659" s="5"/>
      <c r="D3659" s="5"/>
      <c r="E3659" s="5"/>
      <c r="F3659" s="5"/>
      <c r="G3659" s="5"/>
      <c r="H3659" s="5"/>
    </row>
    <row r="3660" spans="1:8" ht="13.15">
      <c r="A3660" s="10"/>
      <c r="B3660" s="20"/>
      <c r="C3660" s="5"/>
      <c r="D3660" s="5"/>
      <c r="E3660" s="5"/>
      <c r="F3660" s="5"/>
      <c r="G3660" s="5"/>
      <c r="H3660" s="5"/>
    </row>
    <row r="3661" spans="1:8" ht="13.15">
      <c r="A3661" s="10"/>
      <c r="B3661" s="20"/>
      <c r="C3661" s="5"/>
      <c r="D3661" s="5"/>
      <c r="E3661" s="5"/>
      <c r="F3661" s="5"/>
      <c r="G3661" s="5"/>
      <c r="H3661" s="5"/>
    </row>
    <row r="3662" spans="1:8" ht="13.15">
      <c r="A3662" s="10"/>
      <c r="B3662" s="20"/>
      <c r="C3662" s="5"/>
      <c r="D3662" s="5"/>
      <c r="E3662" s="5"/>
      <c r="F3662" s="5"/>
      <c r="G3662" s="5"/>
      <c r="H3662" s="5"/>
    </row>
    <row r="3663" spans="1:8" ht="13.15">
      <c r="A3663" s="10"/>
      <c r="B3663" s="20"/>
      <c r="C3663" s="5"/>
      <c r="D3663" s="5"/>
      <c r="E3663" s="5"/>
      <c r="F3663" s="5"/>
      <c r="G3663" s="5"/>
      <c r="H3663" s="5"/>
    </row>
    <row r="3664" spans="1:8" ht="13.15">
      <c r="A3664" s="10"/>
      <c r="B3664" s="20"/>
      <c r="C3664" s="5"/>
      <c r="D3664" s="5"/>
      <c r="E3664" s="5"/>
      <c r="F3664" s="5"/>
      <c r="G3664" s="5"/>
      <c r="H3664" s="5"/>
    </row>
    <row r="3665" spans="1:8" ht="13.15">
      <c r="A3665" s="10"/>
      <c r="B3665" s="20"/>
      <c r="C3665" s="5"/>
      <c r="D3665" s="5"/>
      <c r="E3665" s="5"/>
      <c r="F3665" s="5"/>
      <c r="G3665" s="5"/>
      <c r="H3665" s="5"/>
    </row>
    <row r="3666" spans="1:8" ht="13.15">
      <c r="A3666" s="10"/>
      <c r="B3666" s="20"/>
      <c r="C3666" s="5"/>
      <c r="D3666" s="5"/>
      <c r="E3666" s="5"/>
      <c r="F3666" s="5"/>
      <c r="G3666" s="5"/>
      <c r="H3666" s="5"/>
    </row>
    <row r="3667" spans="1:8" ht="13.15">
      <c r="A3667" s="10"/>
      <c r="B3667" s="20"/>
      <c r="C3667" s="5"/>
      <c r="D3667" s="5"/>
      <c r="E3667" s="5"/>
      <c r="F3667" s="5"/>
      <c r="G3667" s="5"/>
      <c r="H3667" s="5"/>
    </row>
    <row r="3668" spans="1:8" ht="13.15">
      <c r="A3668" s="10"/>
      <c r="B3668" s="20"/>
      <c r="C3668" s="5"/>
      <c r="D3668" s="5"/>
      <c r="E3668" s="5"/>
      <c r="F3668" s="5"/>
      <c r="G3668" s="5"/>
      <c r="H3668" s="5"/>
    </row>
    <row r="3669" spans="1:8" ht="13.15">
      <c r="A3669" s="10"/>
      <c r="B3669" s="20"/>
      <c r="C3669" s="5"/>
      <c r="D3669" s="5"/>
      <c r="E3669" s="5"/>
      <c r="F3669" s="5"/>
      <c r="G3669" s="5"/>
      <c r="H3669" s="5"/>
    </row>
    <row r="3670" spans="1:8" ht="13.15">
      <c r="A3670" s="10"/>
      <c r="B3670" s="20"/>
      <c r="C3670" s="5"/>
      <c r="D3670" s="5"/>
      <c r="E3670" s="5"/>
      <c r="F3670" s="5"/>
      <c r="G3670" s="5"/>
      <c r="H3670" s="5"/>
    </row>
    <row r="3671" spans="1:8" ht="13.15">
      <c r="A3671" s="10"/>
      <c r="B3671" s="20"/>
      <c r="C3671" s="5"/>
      <c r="D3671" s="5"/>
      <c r="E3671" s="5"/>
      <c r="F3671" s="5"/>
      <c r="G3671" s="5"/>
      <c r="H3671" s="5"/>
    </row>
    <row r="3672" spans="1:8" ht="13.15">
      <c r="A3672" s="10"/>
      <c r="B3672" s="20"/>
      <c r="C3672" s="5"/>
      <c r="D3672" s="5"/>
      <c r="E3672" s="5"/>
      <c r="F3672" s="5"/>
      <c r="G3672" s="5"/>
      <c r="H3672" s="5"/>
    </row>
    <row r="3673" spans="1:8" ht="13.15">
      <c r="A3673" s="10"/>
      <c r="B3673" s="20"/>
      <c r="C3673" s="5"/>
      <c r="D3673" s="5"/>
      <c r="E3673" s="5"/>
      <c r="F3673" s="5"/>
      <c r="G3673" s="5"/>
      <c r="H3673" s="5"/>
    </row>
    <row r="3674" spans="1:8" ht="13.15">
      <c r="A3674" s="10"/>
      <c r="B3674" s="20"/>
      <c r="C3674" s="5"/>
      <c r="D3674" s="5"/>
      <c r="E3674" s="5"/>
      <c r="F3674" s="5"/>
      <c r="G3674" s="5"/>
      <c r="H3674" s="5"/>
    </row>
    <row r="3675" spans="1:8" ht="13.15">
      <c r="A3675" s="10"/>
      <c r="B3675" s="20"/>
      <c r="C3675" s="5"/>
      <c r="D3675" s="5"/>
      <c r="E3675" s="5"/>
      <c r="F3675" s="5"/>
      <c r="G3675" s="5"/>
      <c r="H3675" s="5"/>
    </row>
    <row r="3676" spans="1:8" ht="13.15">
      <c r="A3676" s="10"/>
      <c r="B3676" s="20"/>
      <c r="C3676" s="5"/>
      <c r="D3676" s="5"/>
      <c r="E3676" s="5"/>
      <c r="F3676" s="5"/>
      <c r="G3676" s="5"/>
      <c r="H3676" s="5"/>
    </row>
    <row r="3677" spans="1:8" ht="13.15">
      <c r="A3677" s="10"/>
      <c r="B3677" s="20"/>
      <c r="C3677" s="5"/>
      <c r="D3677" s="5"/>
      <c r="E3677" s="5"/>
      <c r="F3677" s="5"/>
      <c r="G3677" s="5"/>
      <c r="H3677" s="5"/>
    </row>
    <row r="3678" spans="1:8" ht="13.15">
      <c r="A3678" s="10"/>
      <c r="B3678" s="20"/>
      <c r="C3678" s="5"/>
      <c r="D3678" s="5"/>
      <c r="E3678" s="5"/>
      <c r="F3678" s="5"/>
      <c r="G3678" s="5"/>
      <c r="H3678" s="5"/>
    </row>
    <row r="3679" spans="1:8" ht="13.15">
      <c r="A3679" s="10"/>
      <c r="B3679" s="20"/>
      <c r="C3679" s="5"/>
      <c r="D3679" s="5"/>
      <c r="E3679" s="5"/>
      <c r="F3679" s="5"/>
      <c r="G3679" s="5"/>
      <c r="H3679" s="5"/>
    </row>
    <row r="3680" spans="1:8" ht="13.15">
      <c r="A3680" s="10"/>
      <c r="B3680" s="20"/>
      <c r="C3680" s="5"/>
      <c r="D3680" s="5"/>
      <c r="E3680" s="5"/>
      <c r="F3680" s="5"/>
      <c r="G3680" s="5"/>
      <c r="H3680" s="5"/>
    </row>
    <row r="3681" spans="1:8" ht="13.15">
      <c r="A3681" s="10"/>
      <c r="B3681" s="20"/>
      <c r="C3681" s="5"/>
      <c r="D3681" s="5"/>
      <c r="E3681" s="5"/>
      <c r="F3681" s="5"/>
      <c r="G3681" s="5"/>
      <c r="H3681" s="5"/>
    </row>
    <row r="3682" spans="1:8" ht="13.15">
      <c r="A3682" s="10"/>
      <c r="B3682" s="20"/>
      <c r="C3682" s="5"/>
      <c r="D3682" s="5"/>
      <c r="E3682" s="5"/>
      <c r="F3682" s="5"/>
      <c r="G3682" s="5"/>
      <c r="H3682" s="5"/>
    </row>
    <row r="3683" spans="1:8" ht="13.15">
      <c r="A3683" s="10"/>
      <c r="B3683" s="20"/>
      <c r="C3683" s="5"/>
      <c r="D3683" s="5"/>
      <c r="E3683" s="5"/>
      <c r="F3683" s="5"/>
      <c r="G3683" s="5"/>
      <c r="H3683" s="5"/>
    </row>
    <row r="3684" spans="1:8" ht="13.15">
      <c r="A3684" s="10"/>
      <c r="B3684" s="20"/>
      <c r="C3684" s="5"/>
      <c r="D3684" s="5"/>
      <c r="E3684" s="5"/>
      <c r="F3684" s="5"/>
      <c r="G3684" s="5"/>
      <c r="H3684" s="5"/>
    </row>
    <row r="3685" spans="1:8" ht="13.15">
      <c r="A3685" s="10"/>
      <c r="B3685" s="20"/>
      <c r="C3685" s="5"/>
      <c r="D3685" s="5"/>
      <c r="E3685" s="5"/>
      <c r="F3685" s="5"/>
      <c r="G3685" s="5"/>
      <c r="H3685" s="5"/>
    </row>
    <row r="3686" spans="1:8" ht="13.15">
      <c r="A3686" s="10"/>
      <c r="B3686" s="20"/>
      <c r="C3686" s="5"/>
      <c r="D3686" s="5"/>
      <c r="E3686" s="5"/>
      <c r="F3686" s="5"/>
      <c r="G3686" s="5"/>
      <c r="H3686" s="5"/>
    </row>
    <row r="3687" spans="1:8" ht="13.15">
      <c r="A3687" s="10"/>
      <c r="B3687" s="20"/>
      <c r="C3687" s="5"/>
      <c r="D3687" s="5"/>
      <c r="E3687" s="5"/>
      <c r="F3687" s="5"/>
      <c r="G3687" s="5"/>
      <c r="H3687" s="5"/>
    </row>
    <row r="3688" spans="1:8" ht="13.15">
      <c r="A3688" s="10"/>
      <c r="B3688" s="20"/>
      <c r="C3688" s="5"/>
      <c r="D3688" s="5"/>
      <c r="E3688" s="5"/>
      <c r="F3688" s="5"/>
      <c r="G3688" s="5"/>
      <c r="H3688" s="5"/>
    </row>
    <row r="3689" spans="1:8" ht="13.15">
      <c r="A3689" s="10"/>
      <c r="B3689" s="20"/>
      <c r="C3689" s="5"/>
      <c r="D3689" s="5"/>
      <c r="E3689" s="5"/>
      <c r="F3689" s="5"/>
      <c r="G3689" s="5"/>
      <c r="H3689" s="5"/>
    </row>
    <row r="3690" spans="1:8" ht="13.15">
      <c r="A3690" s="10"/>
      <c r="B3690" s="20"/>
      <c r="C3690" s="5"/>
      <c r="D3690" s="5"/>
      <c r="E3690" s="5"/>
      <c r="F3690" s="5"/>
      <c r="G3690" s="5"/>
      <c r="H3690" s="5"/>
    </row>
    <row r="3691" spans="1:8" ht="13.15">
      <c r="A3691" s="10"/>
      <c r="B3691" s="20"/>
      <c r="C3691" s="5"/>
      <c r="D3691" s="5"/>
      <c r="E3691" s="5"/>
      <c r="F3691" s="5"/>
      <c r="G3691" s="5"/>
      <c r="H3691" s="5"/>
    </row>
    <row r="3692" spans="1:8" ht="13.15">
      <c r="A3692" s="10"/>
      <c r="B3692" s="20"/>
      <c r="C3692" s="5"/>
      <c r="D3692" s="5"/>
      <c r="E3692" s="5"/>
      <c r="F3692" s="5"/>
      <c r="G3692" s="5"/>
      <c r="H3692" s="5"/>
    </row>
    <row r="3693" spans="1:8" ht="13.15">
      <c r="A3693" s="10"/>
      <c r="B3693" s="20"/>
      <c r="C3693" s="5"/>
      <c r="D3693" s="5"/>
      <c r="E3693" s="5"/>
      <c r="F3693" s="5"/>
      <c r="G3693" s="5"/>
      <c r="H3693" s="5"/>
    </row>
    <row r="3694" spans="1:8" ht="13.15">
      <c r="A3694" s="10"/>
      <c r="B3694" s="20"/>
      <c r="C3694" s="5"/>
      <c r="D3694" s="5"/>
      <c r="E3694" s="5"/>
      <c r="F3694" s="5"/>
      <c r="G3694" s="5"/>
      <c r="H3694" s="5"/>
    </row>
    <row r="3695" spans="1:8" ht="13.15">
      <c r="A3695" s="10"/>
      <c r="B3695" s="20"/>
      <c r="C3695" s="5"/>
      <c r="D3695" s="5"/>
      <c r="E3695" s="5"/>
      <c r="F3695" s="5"/>
      <c r="G3695" s="5"/>
      <c r="H3695" s="5"/>
    </row>
    <row r="3696" spans="1:8" ht="13.15">
      <c r="A3696" s="10"/>
      <c r="B3696" s="20"/>
      <c r="C3696" s="5"/>
      <c r="D3696" s="5"/>
      <c r="E3696" s="5"/>
      <c r="F3696" s="5"/>
      <c r="G3696" s="5"/>
      <c r="H3696" s="5"/>
    </row>
    <row r="3697" spans="1:8" ht="13.15">
      <c r="A3697" s="10"/>
      <c r="B3697" s="20"/>
      <c r="C3697" s="5"/>
      <c r="D3697" s="5"/>
      <c r="E3697" s="5"/>
      <c r="F3697" s="5"/>
      <c r="G3697" s="5"/>
      <c r="H3697" s="5"/>
    </row>
    <row r="3698" spans="1:8" ht="13.15">
      <c r="A3698" s="10"/>
      <c r="B3698" s="20"/>
      <c r="C3698" s="5"/>
      <c r="D3698" s="5"/>
      <c r="E3698" s="5"/>
      <c r="F3698" s="5"/>
      <c r="G3698" s="5"/>
      <c r="H3698" s="5"/>
    </row>
    <row r="3699" spans="1:8" ht="13.15">
      <c r="A3699" s="10"/>
      <c r="B3699" s="20"/>
      <c r="C3699" s="5"/>
      <c r="D3699" s="5"/>
      <c r="E3699" s="5"/>
      <c r="F3699" s="5"/>
      <c r="G3699" s="5"/>
      <c r="H3699" s="5"/>
    </row>
    <row r="3700" spans="1:8" ht="13.15">
      <c r="A3700" s="10"/>
      <c r="B3700" s="20"/>
      <c r="C3700" s="5"/>
      <c r="D3700" s="5"/>
      <c r="E3700" s="5"/>
      <c r="F3700" s="5"/>
      <c r="G3700" s="5"/>
      <c r="H3700" s="5"/>
    </row>
    <row r="3701" spans="1:8" ht="13.15">
      <c r="A3701" s="10"/>
      <c r="B3701" s="20"/>
      <c r="C3701" s="5"/>
      <c r="D3701" s="5"/>
      <c r="E3701" s="5"/>
      <c r="F3701" s="5"/>
      <c r="G3701" s="5"/>
      <c r="H3701" s="5"/>
    </row>
    <row r="3702" spans="1:8" ht="13.15">
      <c r="A3702" s="10"/>
      <c r="B3702" s="20"/>
      <c r="C3702" s="5"/>
      <c r="D3702" s="5"/>
      <c r="E3702" s="5"/>
      <c r="F3702" s="5"/>
      <c r="G3702" s="5"/>
      <c r="H3702" s="5"/>
    </row>
    <row r="3703" spans="1:8" ht="13.15">
      <c r="A3703" s="10"/>
      <c r="B3703" s="20"/>
      <c r="C3703" s="5"/>
      <c r="D3703" s="5"/>
      <c r="E3703" s="5"/>
      <c r="F3703" s="5"/>
      <c r="G3703" s="5"/>
      <c r="H3703" s="5"/>
    </row>
    <row r="3704" spans="1:8" ht="13.15">
      <c r="A3704" s="10"/>
      <c r="B3704" s="20"/>
      <c r="C3704" s="5"/>
      <c r="D3704" s="5"/>
      <c r="E3704" s="5"/>
      <c r="F3704" s="5"/>
      <c r="G3704" s="5"/>
      <c r="H3704" s="5"/>
    </row>
    <row r="3705" spans="1:8" ht="13.15">
      <c r="A3705" s="10"/>
      <c r="B3705" s="20"/>
      <c r="C3705" s="5"/>
      <c r="D3705" s="5"/>
      <c r="E3705" s="5"/>
      <c r="F3705" s="5"/>
      <c r="G3705" s="5"/>
      <c r="H3705" s="5"/>
    </row>
    <row r="3706" spans="1:8" ht="13.15">
      <c r="A3706" s="10"/>
      <c r="B3706" s="20"/>
      <c r="C3706" s="5"/>
      <c r="D3706" s="5"/>
      <c r="E3706" s="5"/>
      <c r="F3706" s="5"/>
      <c r="G3706" s="5"/>
      <c r="H3706" s="5"/>
    </row>
    <row r="3707" spans="1:8" ht="13.15">
      <c r="A3707" s="10"/>
      <c r="B3707" s="20"/>
      <c r="C3707" s="5"/>
      <c r="D3707" s="5"/>
      <c r="E3707" s="5"/>
      <c r="F3707" s="5"/>
      <c r="G3707" s="5"/>
      <c r="H3707" s="5"/>
    </row>
    <row r="3708" spans="1:8" ht="13.15">
      <c r="A3708" s="10"/>
      <c r="B3708" s="20"/>
      <c r="C3708" s="5"/>
      <c r="D3708" s="5"/>
      <c r="E3708" s="5"/>
      <c r="F3708" s="5"/>
      <c r="G3708" s="5"/>
      <c r="H3708" s="5"/>
    </row>
    <row r="3709" spans="1:8" ht="13.15">
      <c r="A3709" s="10"/>
      <c r="B3709" s="20"/>
      <c r="C3709" s="5"/>
      <c r="D3709" s="5"/>
      <c r="E3709" s="5"/>
      <c r="F3709" s="5"/>
      <c r="G3709" s="5"/>
      <c r="H3709" s="5"/>
    </row>
    <row r="3710" spans="1:8" ht="13.15">
      <c r="A3710" s="10"/>
      <c r="B3710" s="20"/>
      <c r="C3710" s="5"/>
      <c r="D3710" s="5"/>
      <c r="E3710" s="5"/>
      <c r="F3710" s="5"/>
      <c r="G3710" s="5"/>
      <c r="H3710" s="5"/>
    </row>
    <row r="3711" spans="1:8" ht="13.15">
      <c r="A3711" s="10"/>
      <c r="B3711" s="20"/>
      <c r="C3711" s="5"/>
      <c r="D3711" s="5"/>
      <c r="E3711" s="5"/>
      <c r="F3711" s="5"/>
      <c r="G3711" s="5"/>
      <c r="H3711" s="5"/>
    </row>
    <row r="3712" spans="1:8" ht="13.15">
      <c r="A3712" s="10"/>
      <c r="B3712" s="20"/>
      <c r="C3712" s="5"/>
      <c r="D3712" s="5"/>
      <c r="E3712" s="5"/>
      <c r="F3712" s="5"/>
      <c r="G3712" s="5"/>
      <c r="H3712" s="5"/>
    </row>
    <row r="3713" spans="1:8" ht="13.15">
      <c r="A3713" s="10"/>
      <c r="B3713" s="20"/>
      <c r="C3713" s="5"/>
      <c r="D3713" s="5"/>
      <c r="E3713" s="5"/>
      <c r="F3713" s="5"/>
      <c r="G3713" s="5"/>
      <c r="H3713" s="5"/>
    </row>
    <row r="3714" spans="1:8" ht="13.15">
      <c r="A3714" s="10"/>
      <c r="B3714" s="20"/>
      <c r="C3714" s="5"/>
      <c r="D3714" s="5"/>
      <c r="E3714" s="5"/>
      <c r="F3714" s="5"/>
      <c r="G3714" s="5"/>
      <c r="H3714" s="5"/>
    </row>
    <row r="3715" spans="1:8" ht="13.15">
      <c r="A3715" s="10"/>
      <c r="B3715" s="20"/>
      <c r="C3715" s="5"/>
      <c r="D3715" s="5"/>
      <c r="E3715" s="5"/>
      <c r="F3715" s="5"/>
      <c r="G3715" s="5"/>
      <c r="H3715" s="5"/>
    </row>
    <row r="3716" spans="1:8" ht="13.15">
      <c r="A3716" s="10"/>
      <c r="B3716" s="20"/>
      <c r="C3716" s="5"/>
      <c r="D3716" s="5"/>
      <c r="E3716" s="5"/>
      <c r="F3716" s="5"/>
      <c r="G3716" s="5"/>
      <c r="H3716" s="5"/>
    </row>
    <row r="3717" spans="1:8" ht="13.15">
      <c r="A3717" s="10"/>
      <c r="B3717" s="20"/>
      <c r="C3717" s="5"/>
      <c r="D3717" s="5"/>
      <c r="E3717" s="5"/>
      <c r="F3717" s="5"/>
      <c r="G3717" s="5"/>
      <c r="H3717" s="5"/>
    </row>
    <row r="3718" spans="1:8" ht="13.15">
      <c r="A3718" s="10"/>
      <c r="B3718" s="20"/>
      <c r="C3718" s="5"/>
      <c r="D3718" s="5"/>
      <c r="E3718" s="5"/>
      <c r="F3718" s="5"/>
      <c r="G3718" s="5"/>
      <c r="H3718" s="5"/>
    </row>
    <row r="3719" spans="1:8" ht="13.15">
      <c r="A3719" s="10"/>
      <c r="B3719" s="20"/>
      <c r="C3719" s="5"/>
      <c r="D3719" s="5"/>
      <c r="E3719" s="5"/>
      <c r="F3719" s="5"/>
      <c r="G3719" s="5"/>
      <c r="H3719" s="5"/>
    </row>
    <row r="3720" spans="1:8" ht="13.15">
      <c r="A3720" s="10"/>
      <c r="B3720" s="20"/>
      <c r="C3720" s="5"/>
      <c r="D3720" s="5"/>
      <c r="E3720" s="5"/>
      <c r="F3720" s="5"/>
      <c r="G3720" s="5"/>
      <c r="H3720" s="5"/>
    </row>
    <row r="3721" spans="1:8" ht="13.15">
      <c r="A3721" s="10"/>
      <c r="B3721" s="20"/>
      <c r="C3721" s="5"/>
      <c r="D3721" s="5"/>
      <c r="E3721" s="5"/>
      <c r="F3721" s="5"/>
      <c r="G3721" s="5"/>
      <c r="H3721" s="5"/>
    </row>
    <row r="3722" spans="1:8" ht="13.15">
      <c r="A3722" s="10"/>
      <c r="B3722" s="20"/>
      <c r="C3722" s="5"/>
      <c r="D3722" s="5"/>
      <c r="E3722" s="5"/>
      <c r="F3722" s="5"/>
      <c r="G3722" s="5"/>
      <c r="H3722" s="5"/>
    </row>
    <row r="3723" spans="1:8" ht="13.15">
      <c r="A3723" s="10"/>
      <c r="B3723" s="20"/>
      <c r="C3723" s="5"/>
      <c r="D3723" s="5"/>
      <c r="E3723" s="5"/>
      <c r="F3723" s="5"/>
      <c r="G3723" s="5"/>
      <c r="H3723" s="5"/>
    </row>
    <row r="3724" spans="1:8" ht="13.15">
      <c r="A3724" s="10"/>
      <c r="B3724" s="20"/>
      <c r="C3724" s="5"/>
      <c r="D3724" s="5"/>
      <c r="E3724" s="5"/>
      <c r="F3724" s="5"/>
      <c r="G3724" s="5"/>
      <c r="H3724" s="5"/>
    </row>
    <row r="3725" spans="1:8" ht="13.15">
      <c r="A3725" s="10"/>
      <c r="B3725" s="20"/>
      <c r="C3725" s="5"/>
      <c r="D3725" s="5"/>
      <c r="E3725" s="5"/>
      <c r="F3725" s="5"/>
      <c r="G3725" s="5"/>
      <c r="H3725" s="5"/>
    </row>
    <row r="3726" spans="1:8" ht="13.15">
      <c r="A3726" s="10"/>
      <c r="B3726" s="20"/>
      <c r="C3726" s="5"/>
      <c r="D3726" s="5"/>
      <c r="E3726" s="5"/>
      <c r="F3726" s="5"/>
      <c r="G3726" s="5"/>
      <c r="H3726" s="5"/>
    </row>
    <row r="3727" spans="1:8" ht="13.15">
      <c r="A3727" s="10"/>
      <c r="B3727" s="20"/>
      <c r="C3727" s="5"/>
      <c r="D3727" s="5"/>
      <c r="E3727" s="5"/>
      <c r="F3727" s="5"/>
      <c r="G3727" s="5"/>
      <c r="H3727" s="5"/>
    </row>
    <row r="3728" spans="1:8" ht="13.15">
      <c r="A3728" s="10"/>
      <c r="B3728" s="20"/>
      <c r="C3728" s="5"/>
      <c r="D3728" s="5"/>
      <c r="E3728" s="5"/>
      <c r="F3728" s="5"/>
      <c r="G3728" s="5"/>
      <c r="H3728" s="5"/>
    </row>
    <row r="3729" spans="1:8" ht="13.15">
      <c r="A3729" s="10"/>
      <c r="B3729" s="20"/>
      <c r="C3729" s="5"/>
      <c r="D3729" s="5"/>
      <c r="E3729" s="5"/>
      <c r="F3729" s="5"/>
      <c r="G3729" s="5"/>
      <c r="H3729" s="5"/>
    </row>
    <row r="3730" spans="1:8" ht="13.15">
      <c r="A3730" s="10"/>
      <c r="B3730" s="20"/>
      <c r="C3730" s="5"/>
      <c r="D3730" s="5"/>
      <c r="E3730" s="5"/>
      <c r="F3730" s="5"/>
      <c r="G3730" s="5"/>
      <c r="H3730" s="5"/>
    </row>
    <row r="3731" spans="1:8" ht="13.15">
      <c r="A3731" s="10"/>
      <c r="B3731" s="20"/>
      <c r="C3731" s="5"/>
      <c r="D3731" s="5"/>
      <c r="E3731" s="5"/>
      <c r="F3731" s="5"/>
      <c r="G3731" s="5"/>
      <c r="H3731" s="5"/>
    </row>
    <row r="3732" spans="1:8" ht="13.15">
      <c r="A3732" s="10"/>
      <c r="B3732" s="20"/>
      <c r="C3732" s="5"/>
      <c r="D3732" s="5"/>
      <c r="E3732" s="5"/>
      <c r="F3732" s="5"/>
      <c r="G3732" s="5"/>
      <c r="H3732" s="5"/>
    </row>
    <row r="3733" spans="1:8" ht="13.15">
      <c r="A3733" s="10"/>
      <c r="B3733" s="20"/>
      <c r="C3733" s="5"/>
      <c r="D3733" s="5"/>
      <c r="E3733" s="5"/>
      <c r="F3733" s="5"/>
      <c r="G3733" s="5"/>
      <c r="H3733" s="5"/>
    </row>
    <row r="3734" spans="1:8" ht="13.15">
      <c r="A3734" s="10"/>
      <c r="B3734" s="20"/>
      <c r="C3734" s="5"/>
      <c r="D3734" s="5"/>
      <c r="E3734" s="5"/>
      <c r="F3734" s="5"/>
      <c r="G3734" s="5"/>
      <c r="H3734" s="5"/>
    </row>
  </sheetData>
  <conditionalFormatting sqref="K1:K3734">
    <cfRule type="containsText" dxfId="12" priority="1" operator="containsText" text="FALSE">
      <formula>NOT(ISERROR(SEARCH(("FALSE"),(K1))))</formula>
    </cfRule>
  </conditionalFormatting>
  <pageMargins left="0.7" right="0.7" top="0.75" bottom="0.75" header="0.3" footer="0.3"/>
  <legacy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M98"/>
  <sheetViews>
    <sheetView workbookViewId="0">
      <pane ySplit="1" topLeftCell="A2" activePane="bottomLeft" state="frozen"/>
      <selection pane="bottomLeft" activeCell="B3" sqref="B3"/>
    </sheetView>
  </sheetViews>
  <sheetFormatPr defaultColWidth="12.640625" defaultRowHeight="15.75" customHeight="1"/>
  <cols>
    <col min="1" max="8" width="18.92578125" customWidth="1"/>
    <col min="9" max="9" width="18.78515625" customWidth="1"/>
    <col min="10" max="14" width="18.92578125" customWidth="1"/>
    <col min="15" max="15" width="20.2109375" customWidth="1"/>
  </cols>
  <sheetData>
    <row r="1" spans="1:13" ht="22.5" customHeight="1">
      <c r="A1" s="1" t="s">
        <v>0</v>
      </c>
      <c r="B1" s="1" t="s">
        <v>15</v>
      </c>
      <c r="C1" s="1" t="s">
        <v>16</v>
      </c>
      <c r="D1" s="1" t="s">
        <v>17</v>
      </c>
      <c r="E1" s="1" t="s">
        <v>18</v>
      </c>
      <c r="F1" s="1" t="s">
        <v>19</v>
      </c>
      <c r="G1" s="1" t="s">
        <v>20</v>
      </c>
      <c r="H1" s="1" t="s">
        <v>21</v>
      </c>
      <c r="I1" s="1" t="s">
        <v>22</v>
      </c>
      <c r="J1" s="1" t="s">
        <v>23</v>
      </c>
    </row>
    <row r="2" spans="1:13" ht="22.5" customHeight="1">
      <c r="A2" s="2">
        <v>46038.613085370365</v>
      </c>
      <c r="B2" s="3">
        <v>46022</v>
      </c>
      <c r="C2" s="4" t="s">
        <v>24</v>
      </c>
      <c r="D2" s="4" t="s">
        <v>25</v>
      </c>
      <c r="E2" s="4">
        <v>15</v>
      </c>
      <c r="F2" s="4">
        <v>60</v>
      </c>
      <c r="G2" s="4" t="s">
        <v>26</v>
      </c>
      <c r="H2" s="4" t="s">
        <v>27</v>
      </c>
      <c r="I2" s="4">
        <f t="shared" ref="I2:I94" si="0">E2*F2</f>
        <v>900</v>
      </c>
      <c r="J2" s="4" t="s">
        <v>28</v>
      </c>
      <c r="L2" s="5" t="s">
        <v>28</v>
      </c>
      <c r="M2" s="5">
        <f>SUMIF(J:J,L2,I:I)</f>
        <v>46520</v>
      </c>
    </row>
    <row r="3" spans="1:13" ht="22.5" customHeight="1">
      <c r="A3" s="2">
        <v>46038.613356886577</v>
      </c>
      <c r="B3" s="3">
        <v>46022</v>
      </c>
      <c r="C3" s="4" t="s">
        <v>24</v>
      </c>
      <c r="D3" s="4" t="s">
        <v>25</v>
      </c>
      <c r="E3" s="4">
        <v>10</v>
      </c>
      <c r="F3" s="4">
        <v>50</v>
      </c>
      <c r="G3" s="4" t="s">
        <v>26</v>
      </c>
      <c r="H3" s="4" t="s">
        <v>27</v>
      </c>
      <c r="I3" s="4">
        <f t="shared" si="0"/>
        <v>500</v>
      </c>
      <c r="J3" s="4" t="s">
        <v>28</v>
      </c>
      <c r="L3" s="5" t="s">
        <v>29</v>
      </c>
      <c r="M3" s="5">
        <f>SUMIF(J:J,L3,I:I)</f>
        <v>16300</v>
      </c>
    </row>
    <row r="4" spans="1:13" ht="22.5" customHeight="1">
      <c r="A4" s="2">
        <v>46026.753319525465</v>
      </c>
      <c r="B4" s="3">
        <v>46022</v>
      </c>
      <c r="C4" s="4" t="s">
        <v>30</v>
      </c>
      <c r="D4" s="4" t="s">
        <v>25</v>
      </c>
      <c r="E4" s="4">
        <v>20</v>
      </c>
      <c r="F4" s="4">
        <v>60</v>
      </c>
      <c r="G4" s="4" t="s">
        <v>26</v>
      </c>
      <c r="H4" s="4" t="s">
        <v>31</v>
      </c>
      <c r="I4" s="4">
        <f t="shared" si="0"/>
        <v>1200</v>
      </c>
      <c r="J4" s="4" t="s">
        <v>28</v>
      </c>
      <c r="L4" s="5" t="s">
        <v>32</v>
      </c>
      <c r="M4" s="5">
        <f>SUMIF(J:J,L4,I:I)</f>
        <v>11310</v>
      </c>
    </row>
    <row r="5" spans="1:13" ht="22.5" customHeight="1">
      <c r="A5" s="2">
        <v>46026.75365525463</v>
      </c>
      <c r="B5" s="3">
        <v>46022</v>
      </c>
      <c r="C5" s="4" t="s">
        <v>30</v>
      </c>
      <c r="D5" s="4" t="s">
        <v>25</v>
      </c>
      <c r="E5" s="4">
        <v>10</v>
      </c>
      <c r="F5" s="4">
        <v>45</v>
      </c>
      <c r="G5" s="4" t="s">
        <v>26</v>
      </c>
      <c r="H5" s="4" t="s">
        <v>31</v>
      </c>
      <c r="I5" s="4">
        <f t="shared" si="0"/>
        <v>450</v>
      </c>
      <c r="J5" s="4" t="s">
        <v>28</v>
      </c>
      <c r="M5" s="5">
        <f>M2+M3+M4</f>
        <v>74130</v>
      </c>
    </row>
    <row r="6" spans="1:13" ht="22.5" hidden="1" customHeight="1">
      <c r="A6" s="2">
        <v>46024.50733832176</v>
      </c>
      <c r="B6" s="3">
        <v>46022</v>
      </c>
      <c r="C6" s="4" t="s">
        <v>33</v>
      </c>
      <c r="D6" s="4" t="s">
        <v>34</v>
      </c>
      <c r="E6" s="4">
        <v>2</v>
      </c>
      <c r="F6" s="4">
        <v>250</v>
      </c>
      <c r="G6" s="4" t="s">
        <v>26</v>
      </c>
      <c r="H6" s="4" t="s">
        <v>31</v>
      </c>
      <c r="I6" s="4">
        <f t="shared" si="0"/>
        <v>500</v>
      </c>
      <c r="J6" s="4" t="s">
        <v>28</v>
      </c>
    </row>
    <row r="7" spans="1:13" ht="22.5" hidden="1" customHeight="1">
      <c r="A7" s="2">
        <v>46024.507024525461</v>
      </c>
      <c r="B7" s="3">
        <v>46022</v>
      </c>
      <c r="C7" s="4" t="s">
        <v>35</v>
      </c>
      <c r="D7" s="4" t="s">
        <v>34</v>
      </c>
      <c r="E7" s="4">
        <v>2</v>
      </c>
      <c r="F7" s="4">
        <v>250</v>
      </c>
      <c r="G7" s="4" t="s">
        <v>26</v>
      </c>
      <c r="H7" s="4" t="s">
        <v>31</v>
      </c>
      <c r="I7" s="4">
        <f t="shared" si="0"/>
        <v>500</v>
      </c>
      <c r="J7" s="4" t="s">
        <v>28</v>
      </c>
    </row>
    <row r="8" spans="1:13" ht="22.5" hidden="1" customHeight="1">
      <c r="A8" s="2">
        <v>46024.508132916671</v>
      </c>
      <c r="B8" s="3">
        <v>46022</v>
      </c>
      <c r="C8" s="4" t="s">
        <v>36</v>
      </c>
      <c r="D8" s="4" t="s">
        <v>34</v>
      </c>
      <c r="E8" s="4">
        <v>1</v>
      </c>
      <c r="F8" s="4">
        <v>250</v>
      </c>
      <c r="G8" s="4" t="s">
        <v>26</v>
      </c>
      <c r="H8" s="4" t="s">
        <v>31</v>
      </c>
      <c r="I8" s="4">
        <f t="shared" si="0"/>
        <v>250</v>
      </c>
      <c r="J8" s="4" t="s">
        <v>28</v>
      </c>
    </row>
    <row r="9" spans="1:13" ht="22.5" hidden="1" customHeight="1">
      <c r="A9" s="2">
        <v>46024.507827685185</v>
      </c>
      <c r="B9" s="3">
        <v>46022</v>
      </c>
      <c r="C9" s="4" t="s">
        <v>37</v>
      </c>
      <c r="D9" s="4" t="s">
        <v>34</v>
      </c>
      <c r="E9" s="4">
        <v>2</v>
      </c>
      <c r="F9" s="4">
        <v>250</v>
      </c>
      <c r="G9" s="4" t="s">
        <v>26</v>
      </c>
      <c r="H9" s="4" t="s">
        <v>31</v>
      </c>
      <c r="I9" s="4">
        <f t="shared" si="0"/>
        <v>500</v>
      </c>
      <c r="J9" s="4" t="s">
        <v>28</v>
      </c>
    </row>
    <row r="10" spans="1:13" ht="22.5" hidden="1" customHeight="1">
      <c r="A10" s="2">
        <v>46024.508868576391</v>
      </c>
      <c r="B10" s="3">
        <v>46022</v>
      </c>
      <c r="C10" s="4" t="s">
        <v>38</v>
      </c>
      <c r="D10" s="4" t="s">
        <v>34</v>
      </c>
      <c r="E10" s="4">
        <v>1</v>
      </c>
      <c r="F10" s="4">
        <v>250</v>
      </c>
      <c r="G10" s="4" t="s">
        <v>26</v>
      </c>
      <c r="H10" s="4" t="s">
        <v>31</v>
      </c>
      <c r="I10" s="4">
        <f t="shared" si="0"/>
        <v>250</v>
      </c>
      <c r="J10" s="4" t="s">
        <v>28</v>
      </c>
    </row>
    <row r="11" spans="1:13" ht="22.5" hidden="1" customHeight="1">
      <c r="A11" s="2">
        <v>46024.508421145831</v>
      </c>
      <c r="B11" s="3">
        <v>46022</v>
      </c>
      <c r="C11" s="4" t="s">
        <v>39</v>
      </c>
      <c r="D11" s="4" t="s">
        <v>34</v>
      </c>
      <c r="E11" s="4">
        <v>1</v>
      </c>
      <c r="F11" s="4">
        <v>250</v>
      </c>
      <c r="G11" s="4" t="s">
        <v>26</v>
      </c>
      <c r="H11" s="4" t="s">
        <v>31</v>
      </c>
      <c r="I11" s="4">
        <f t="shared" si="0"/>
        <v>250</v>
      </c>
      <c r="J11" s="4" t="s">
        <v>28</v>
      </c>
    </row>
    <row r="12" spans="1:13" ht="22.5" hidden="1" customHeight="1">
      <c r="A12" s="2">
        <v>46024.506624212961</v>
      </c>
      <c r="B12" s="3">
        <v>46022</v>
      </c>
      <c r="C12" s="4" t="s">
        <v>40</v>
      </c>
      <c r="D12" s="4" t="s">
        <v>34</v>
      </c>
      <c r="E12" s="4">
        <v>2</v>
      </c>
      <c r="F12" s="4">
        <v>250</v>
      </c>
      <c r="G12" s="4" t="s">
        <v>26</v>
      </c>
      <c r="H12" s="4" t="s">
        <v>31</v>
      </c>
      <c r="I12" s="4">
        <f t="shared" si="0"/>
        <v>500</v>
      </c>
      <c r="J12" s="4" t="s">
        <v>28</v>
      </c>
    </row>
    <row r="13" spans="1:13" ht="22.5" customHeight="1">
      <c r="A13" s="2">
        <v>46015.362438888886</v>
      </c>
      <c r="B13" s="3">
        <v>46022</v>
      </c>
      <c r="C13" s="4" t="s">
        <v>41</v>
      </c>
      <c r="D13" s="4" t="s">
        <v>25</v>
      </c>
      <c r="E13" s="4">
        <v>2</v>
      </c>
      <c r="F13" s="4">
        <v>100</v>
      </c>
      <c r="G13" s="4" t="s">
        <v>26</v>
      </c>
      <c r="H13" s="4" t="s">
        <v>31</v>
      </c>
      <c r="I13" s="4">
        <f t="shared" si="0"/>
        <v>200</v>
      </c>
      <c r="J13" s="4" t="s">
        <v>29</v>
      </c>
    </row>
    <row r="14" spans="1:13" ht="22.5" hidden="1" customHeight="1">
      <c r="A14" s="2">
        <v>46015.362438888886</v>
      </c>
      <c r="B14" s="3">
        <v>46022</v>
      </c>
      <c r="C14" s="4" t="s">
        <v>41</v>
      </c>
      <c r="D14" s="4" t="s">
        <v>34</v>
      </c>
      <c r="E14" s="4">
        <v>4</v>
      </c>
      <c r="F14" s="4">
        <v>250</v>
      </c>
      <c r="G14" s="4" t="s">
        <v>26</v>
      </c>
      <c r="H14" s="4" t="s">
        <v>31</v>
      </c>
      <c r="I14" s="4">
        <f t="shared" si="0"/>
        <v>1000</v>
      </c>
      <c r="J14" s="4" t="s">
        <v>29</v>
      </c>
    </row>
    <row r="15" spans="1:13" ht="22.5" hidden="1" customHeight="1">
      <c r="A15" s="2">
        <v>46015.362438888886</v>
      </c>
      <c r="B15" s="3">
        <v>46022</v>
      </c>
      <c r="C15" s="4" t="s">
        <v>42</v>
      </c>
      <c r="D15" s="4" t="s">
        <v>34</v>
      </c>
      <c r="E15" s="4">
        <v>6</v>
      </c>
      <c r="F15" s="4">
        <v>250</v>
      </c>
      <c r="G15" s="4" t="s">
        <v>26</v>
      </c>
      <c r="H15" s="4" t="s">
        <v>31</v>
      </c>
      <c r="I15" s="4">
        <f t="shared" si="0"/>
        <v>1500</v>
      </c>
      <c r="J15" s="4" t="s">
        <v>29</v>
      </c>
    </row>
    <row r="16" spans="1:13" ht="22.5" hidden="1" customHeight="1">
      <c r="A16" s="2">
        <v>46018.196534282411</v>
      </c>
      <c r="B16" s="3">
        <v>46017</v>
      </c>
      <c r="C16" s="4" t="s">
        <v>43</v>
      </c>
      <c r="D16" s="4" t="s">
        <v>34</v>
      </c>
      <c r="E16" s="4">
        <v>1</v>
      </c>
      <c r="F16" s="4">
        <v>250</v>
      </c>
      <c r="G16" s="4" t="s">
        <v>26</v>
      </c>
      <c r="H16" s="4" t="s">
        <v>31</v>
      </c>
      <c r="I16" s="4">
        <f t="shared" si="0"/>
        <v>250</v>
      </c>
      <c r="J16" s="4" t="s">
        <v>28</v>
      </c>
    </row>
    <row r="17" spans="1:10" ht="22.5" hidden="1" customHeight="1">
      <c r="A17" s="2">
        <v>46018.196307418984</v>
      </c>
      <c r="B17" s="3">
        <v>46017</v>
      </c>
      <c r="C17" s="4" t="s">
        <v>44</v>
      </c>
      <c r="D17" s="4" t="s">
        <v>34</v>
      </c>
      <c r="E17" s="4">
        <v>2</v>
      </c>
      <c r="F17" s="4">
        <v>200</v>
      </c>
      <c r="G17" s="4" t="s">
        <v>26</v>
      </c>
      <c r="H17" s="4" t="s">
        <v>31</v>
      </c>
      <c r="I17" s="4">
        <f t="shared" si="0"/>
        <v>400</v>
      </c>
      <c r="J17" s="4" t="s">
        <v>28</v>
      </c>
    </row>
    <row r="18" spans="1:10" ht="22.5" customHeight="1">
      <c r="A18" s="2">
        <v>46017.235638831015</v>
      </c>
      <c r="B18" s="3">
        <v>46017</v>
      </c>
      <c r="C18" s="4" t="s">
        <v>45</v>
      </c>
      <c r="D18" s="4" t="s">
        <v>25</v>
      </c>
      <c r="E18" s="4">
        <v>6</v>
      </c>
      <c r="F18" s="4">
        <v>100</v>
      </c>
      <c r="G18" s="4" t="s">
        <v>46</v>
      </c>
      <c r="H18" s="4" t="s">
        <v>31</v>
      </c>
      <c r="I18" s="4">
        <f t="shared" si="0"/>
        <v>600</v>
      </c>
      <c r="J18" s="4" t="s">
        <v>29</v>
      </c>
    </row>
    <row r="19" spans="1:10" ht="22.5" hidden="1" customHeight="1">
      <c r="A19" s="2">
        <v>46017.109871342589</v>
      </c>
      <c r="B19" s="3">
        <v>46016</v>
      </c>
      <c r="C19" s="4" t="s">
        <v>47</v>
      </c>
      <c r="D19" s="4" t="s">
        <v>34</v>
      </c>
      <c r="E19" s="4">
        <v>1</v>
      </c>
      <c r="F19" s="4">
        <v>100</v>
      </c>
      <c r="G19" s="4" t="s">
        <v>26</v>
      </c>
      <c r="H19" s="4" t="s">
        <v>31</v>
      </c>
      <c r="I19" s="4">
        <f t="shared" si="0"/>
        <v>100</v>
      </c>
      <c r="J19" s="4" t="s">
        <v>28</v>
      </c>
    </row>
    <row r="20" spans="1:10" ht="22.5" hidden="1" customHeight="1">
      <c r="A20" s="2">
        <v>46017.094968425925</v>
      </c>
      <c r="B20" s="3">
        <v>46016</v>
      </c>
      <c r="C20" s="4" t="s">
        <v>48</v>
      </c>
      <c r="D20" s="4" t="s">
        <v>34</v>
      </c>
      <c r="E20" s="4">
        <v>2</v>
      </c>
      <c r="F20" s="4">
        <v>250</v>
      </c>
      <c r="G20" s="4" t="s">
        <v>26</v>
      </c>
      <c r="H20" s="4" t="s">
        <v>31</v>
      </c>
      <c r="I20" s="4">
        <f t="shared" si="0"/>
        <v>500</v>
      </c>
      <c r="J20" s="4" t="s">
        <v>28</v>
      </c>
    </row>
    <row r="21" spans="1:10" ht="22.5" hidden="1" customHeight="1">
      <c r="A21" s="2">
        <v>46017.096481099536</v>
      </c>
      <c r="B21" s="3">
        <v>46016</v>
      </c>
      <c r="C21" s="4" t="s">
        <v>49</v>
      </c>
      <c r="D21" s="4" t="s">
        <v>34</v>
      </c>
      <c r="E21" s="4">
        <v>4</v>
      </c>
      <c r="F21" s="4">
        <v>250</v>
      </c>
      <c r="G21" s="4" t="s">
        <v>26</v>
      </c>
      <c r="H21" s="4" t="s">
        <v>31</v>
      </c>
      <c r="I21" s="4">
        <f t="shared" si="0"/>
        <v>1000</v>
      </c>
      <c r="J21" s="4" t="s">
        <v>28</v>
      </c>
    </row>
    <row r="22" spans="1:10" ht="22.5" hidden="1" customHeight="1">
      <c r="A22" s="2">
        <v>46016.271126041669</v>
      </c>
      <c r="B22" s="3">
        <v>46016</v>
      </c>
      <c r="C22" s="4" t="s">
        <v>50</v>
      </c>
      <c r="D22" s="4" t="s">
        <v>34</v>
      </c>
      <c r="E22" s="4">
        <v>2</v>
      </c>
      <c r="F22" s="4">
        <v>250</v>
      </c>
      <c r="G22" s="4" t="s">
        <v>26</v>
      </c>
      <c r="H22" s="4" t="s">
        <v>31</v>
      </c>
      <c r="I22" s="4">
        <f t="shared" si="0"/>
        <v>500</v>
      </c>
      <c r="J22" s="4" t="s">
        <v>28</v>
      </c>
    </row>
    <row r="23" spans="1:10" ht="22.5" hidden="1" customHeight="1">
      <c r="A23" s="2">
        <v>46017.095279039349</v>
      </c>
      <c r="B23" s="3">
        <v>46016</v>
      </c>
      <c r="C23" s="4" t="s">
        <v>51</v>
      </c>
      <c r="D23" s="4" t="s">
        <v>34</v>
      </c>
      <c r="E23" s="4">
        <v>1</v>
      </c>
      <c r="F23" s="4">
        <v>250</v>
      </c>
      <c r="G23" s="4" t="s">
        <v>26</v>
      </c>
      <c r="H23" s="4" t="s">
        <v>31</v>
      </c>
      <c r="I23" s="4">
        <f t="shared" si="0"/>
        <v>250</v>
      </c>
      <c r="J23" s="4" t="s">
        <v>28</v>
      </c>
    </row>
    <row r="24" spans="1:10" ht="22.5" hidden="1" customHeight="1">
      <c r="A24" s="2">
        <v>46017.097826319441</v>
      </c>
      <c r="B24" s="3">
        <v>46016</v>
      </c>
      <c r="C24" s="4" t="s">
        <v>52</v>
      </c>
      <c r="D24" s="4" t="s">
        <v>34</v>
      </c>
      <c r="E24" s="4">
        <v>1</v>
      </c>
      <c r="F24" s="4">
        <v>250</v>
      </c>
      <c r="G24" s="4" t="s">
        <v>26</v>
      </c>
      <c r="H24" s="4" t="s">
        <v>31</v>
      </c>
      <c r="I24" s="4">
        <f t="shared" si="0"/>
        <v>250</v>
      </c>
      <c r="J24" s="4" t="s">
        <v>28</v>
      </c>
    </row>
    <row r="25" spans="1:10" ht="22.5" hidden="1" customHeight="1">
      <c r="A25" s="2">
        <v>46017.097442407408</v>
      </c>
      <c r="B25" s="3">
        <v>46016</v>
      </c>
      <c r="C25" s="4" t="s">
        <v>53</v>
      </c>
      <c r="D25" s="4" t="s">
        <v>34</v>
      </c>
      <c r="E25" s="4">
        <v>7</v>
      </c>
      <c r="F25" s="4">
        <v>250</v>
      </c>
      <c r="G25" s="4" t="s">
        <v>26</v>
      </c>
      <c r="H25" s="4" t="s">
        <v>31</v>
      </c>
      <c r="I25" s="4">
        <f t="shared" si="0"/>
        <v>1750</v>
      </c>
      <c r="J25" s="4" t="s">
        <v>28</v>
      </c>
    </row>
    <row r="26" spans="1:10" ht="22.5" hidden="1" customHeight="1">
      <c r="A26" s="2">
        <v>46017.095681041668</v>
      </c>
      <c r="B26" s="3">
        <v>46016</v>
      </c>
      <c r="C26" s="4" t="s">
        <v>54</v>
      </c>
      <c r="D26" s="4" t="s">
        <v>34</v>
      </c>
      <c r="E26" s="4">
        <v>4</v>
      </c>
      <c r="F26" s="4">
        <v>250</v>
      </c>
      <c r="G26" s="4" t="s">
        <v>26</v>
      </c>
      <c r="H26" s="4" t="s">
        <v>31</v>
      </c>
      <c r="I26" s="4">
        <f t="shared" si="0"/>
        <v>1000</v>
      </c>
      <c r="J26" s="4" t="s">
        <v>28</v>
      </c>
    </row>
    <row r="27" spans="1:10" ht="22.5" hidden="1" customHeight="1">
      <c r="A27" s="2">
        <v>46017.098848472218</v>
      </c>
      <c r="B27" s="3">
        <v>46016</v>
      </c>
      <c r="C27" s="4" t="s">
        <v>55</v>
      </c>
      <c r="D27" s="4" t="s">
        <v>34</v>
      </c>
      <c r="E27" s="4">
        <v>4</v>
      </c>
      <c r="F27" s="4">
        <v>250</v>
      </c>
      <c r="G27" s="4" t="s">
        <v>26</v>
      </c>
      <c r="H27" s="4" t="s">
        <v>31</v>
      </c>
      <c r="I27" s="4">
        <f t="shared" si="0"/>
        <v>1000</v>
      </c>
      <c r="J27" s="4" t="s">
        <v>28</v>
      </c>
    </row>
    <row r="28" spans="1:10" ht="22.5" hidden="1" customHeight="1">
      <c r="A28" s="2">
        <v>46017.121030520837</v>
      </c>
      <c r="B28" s="3">
        <v>46016</v>
      </c>
      <c r="C28" s="4" t="s">
        <v>56</v>
      </c>
      <c r="D28" s="4" t="s">
        <v>34</v>
      </c>
      <c r="E28" s="4">
        <v>1</v>
      </c>
      <c r="F28" s="4">
        <v>250</v>
      </c>
      <c r="G28" s="4" t="s">
        <v>26</v>
      </c>
      <c r="H28" s="4" t="s">
        <v>31</v>
      </c>
      <c r="I28" s="4">
        <f t="shared" si="0"/>
        <v>250</v>
      </c>
      <c r="J28" s="4" t="s">
        <v>28</v>
      </c>
    </row>
    <row r="29" spans="1:10" ht="22.5" hidden="1" customHeight="1">
      <c r="A29" s="2">
        <v>46017.097081967593</v>
      </c>
      <c r="B29" s="3">
        <v>46016</v>
      </c>
      <c r="C29" s="4" t="s">
        <v>57</v>
      </c>
      <c r="D29" s="4" t="s">
        <v>34</v>
      </c>
      <c r="E29" s="4">
        <v>3</v>
      </c>
      <c r="F29" s="4">
        <v>250</v>
      </c>
      <c r="G29" s="4" t="s">
        <v>26</v>
      </c>
      <c r="H29" s="4" t="s">
        <v>31</v>
      </c>
      <c r="I29" s="4">
        <f t="shared" si="0"/>
        <v>750</v>
      </c>
      <c r="J29" s="4" t="s">
        <v>28</v>
      </c>
    </row>
    <row r="30" spans="1:10" ht="22.5" hidden="1" customHeight="1">
      <c r="A30" s="2">
        <v>46017.09811446759</v>
      </c>
      <c r="B30" s="3">
        <v>46016</v>
      </c>
      <c r="C30" s="4" t="s">
        <v>58</v>
      </c>
      <c r="D30" s="4" t="s">
        <v>34</v>
      </c>
      <c r="E30" s="4">
        <v>1</v>
      </c>
      <c r="F30" s="4">
        <v>250</v>
      </c>
      <c r="G30" s="4" t="s">
        <v>26</v>
      </c>
      <c r="H30" s="4" t="s">
        <v>31</v>
      </c>
      <c r="I30" s="4">
        <f t="shared" si="0"/>
        <v>250</v>
      </c>
      <c r="J30" s="4" t="s">
        <v>28</v>
      </c>
    </row>
    <row r="31" spans="1:10" ht="22.5" customHeight="1">
      <c r="A31" s="2">
        <v>46017.096749467593</v>
      </c>
      <c r="B31" s="3">
        <v>46016</v>
      </c>
      <c r="C31" s="4" t="s">
        <v>49</v>
      </c>
      <c r="D31" s="4" t="s">
        <v>25</v>
      </c>
      <c r="E31" s="4">
        <v>2</v>
      </c>
      <c r="F31" s="4">
        <v>100</v>
      </c>
      <c r="G31" s="4" t="s">
        <v>26</v>
      </c>
      <c r="H31" s="4" t="s">
        <v>31</v>
      </c>
      <c r="I31" s="4">
        <f t="shared" si="0"/>
        <v>200</v>
      </c>
      <c r="J31" s="4" t="s">
        <v>28</v>
      </c>
    </row>
    <row r="32" spans="1:10" ht="22.5" customHeight="1">
      <c r="A32" s="2">
        <v>46017.095991747687</v>
      </c>
      <c r="B32" s="3">
        <v>46016</v>
      </c>
      <c r="C32" s="4" t="s">
        <v>54</v>
      </c>
      <c r="D32" s="4" t="s">
        <v>25</v>
      </c>
      <c r="E32" s="4">
        <v>3</v>
      </c>
      <c r="F32" s="4">
        <v>100</v>
      </c>
      <c r="G32" s="4" t="s">
        <v>26</v>
      </c>
      <c r="H32" s="4" t="s">
        <v>31</v>
      </c>
      <c r="I32" s="4">
        <f t="shared" si="0"/>
        <v>300</v>
      </c>
      <c r="J32" s="4" t="s">
        <v>28</v>
      </c>
    </row>
    <row r="33" spans="1:10" ht="22.5" hidden="1" customHeight="1">
      <c r="A33" s="2">
        <v>46015.546474247691</v>
      </c>
      <c r="B33" s="3">
        <v>46015</v>
      </c>
      <c r="C33" s="4" t="s">
        <v>59</v>
      </c>
      <c r="D33" s="4" t="s">
        <v>34</v>
      </c>
      <c r="E33" s="4">
        <v>8</v>
      </c>
      <c r="F33" s="4">
        <v>220</v>
      </c>
      <c r="G33" s="4" t="s">
        <v>26</v>
      </c>
      <c r="H33" s="4" t="s">
        <v>31</v>
      </c>
      <c r="I33" s="4">
        <f t="shared" si="0"/>
        <v>1760</v>
      </c>
      <c r="J33" s="4" t="s">
        <v>28</v>
      </c>
    </row>
    <row r="34" spans="1:10" ht="22.5" hidden="1" customHeight="1">
      <c r="A34" s="2">
        <v>46015.547010289352</v>
      </c>
      <c r="B34" s="3">
        <v>46015</v>
      </c>
      <c r="C34" s="4" t="s">
        <v>60</v>
      </c>
      <c r="D34" s="4" t="s">
        <v>34</v>
      </c>
      <c r="E34" s="4">
        <v>5</v>
      </c>
      <c r="F34" s="4">
        <v>250</v>
      </c>
      <c r="G34" s="4" t="s">
        <v>26</v>
      </c>
      <c r="H34" s="4" t="s">
        <v>31</v>
      </c>
      <c r="I34" s="4">
        <f t="shared" si="0"/>
        <v>1250</v>
      </c>
      <c r="J34" s="4" t="s">
        <v>28</v>
      </c>
    </row>
    <row r="35" spans="1:10" ht="22.5" hidden="1" customHeight="1">
      <c r="A35" s="2">
        <v>46015.542417743054</v>
      </c>
      <c r="B35" s="3">
        <v>46015</v>
      </c>
      <c r="C35" s="4" t="s">
        <v>49</v>
      </c>
      <c r="D35" s="4" t="s">
        <v>34</v>
      </c>
      <c r="E35" s="4">
        <v>2</v>
      </c>
      <c r="F35" s="4">
        <v>250</v>
      </c>
      <c r="G35" s="4" t="s">
        <v>26</v>
      </c>
      <c r="H35" s="4" t="s">
        <v>31</v>
      </c>
      <c r="I35" s="4">
        <f t="shared" si="0"/>
        <v>500</v>
      </c>
      <c r="J35" s="4" t="s">
        <v>28</v>
      </c>
    </row>
    <row r="36" spans="1:10" ht="22.5" hidden="1" customHeight="1">
      <c r="A36" s="2">
        <v>46015.544680231484</v>
      </c>
      <c r="B36" s="3">
        <v>46015</v>
      </c>
      <c r="C36" s="4" t="s">
        <v>61</v>
      </c>
      <c r="D36" s="4" t="s">
        <v>34</v>
      </c>
      <c r="E36" s="4">
        <v>6</v>
      </c>
      <c r="F36" s="4">
        <v>250</v>
      </c>
      <c r="G36" s="4" t="s">
        <v>26</v>
      </c>
      <c r="H36" s="4" t="s">
        <v>31</v>
      </c>
      <c r="I36" s="4">
        <f t="shared" si="0"/>
        <v>1500</v>
      </c>
      <c r="J36" s="4" t="s">
        <v>28</v>
      </c>
    </row>
    <row r="37" spans="1:10" ht="22.5" hidden="1" customHeight="1">
      <c r="A37" s="2">
        <v>46015.551741053241</v>
      </c>
      <c r="B37" s="3">
        <v>46015</v>
      </c>
      <c r="C37" s="4" t="s">
        <v>62</v>
      </c>
      <c r="D37" s="4" t="s">
        <v>34</v>
      </c>
      <c r="E37" s="4">
        <v>1</v>
      </c>
      <c r="F37" s="4">
        <v>250</v>
      </c>
      <c r="G37" s="4" t="s">
        <v>26</v>
      </c>
      <c r="H37" s="4" t="s">
        <v>31</v>
      </c>
      <c r="I37" s="4">
        <f t="shared" si="0"/>
        <v>250</v>
      </c>
      <c r="J37" s="4" t="s">
        <v>28</v>
      </c>
    </row>
    <row r="38" spans="1:10" ht="22.5" hidden="1" customHeight="1">
      <c r="A38" s="2">
        <v>46015.543273726857</v>
      </c>
      <c r="B38" s="3">
        <v>46015</v>
      </c>
      <c r="C38" s="4" t="s">
        <v>63</v>
      </c>
      <c r="D38" s="4" t="s">
        <v>34</v>
      </c>
      <c r="E38" s="4">
        <v>10</v>
      </c>
      <c r="F38" s="4">
        <v>250</v>
      </c>
      <c r="G38" s="4" t="s">
        <v>26</v>
      </c>
      <c r="H38" s="4" t="s">
        <v>31</v>
      </c>
      <c r="I38" s="4">
        <f t="shared" si="0"/>
        <v>2500</v>
      </c>
      <c r="J38" s="4" t="s">
        <v>28</v>
      </c>
    </row>
    <row r="39" spans="1:10" ht="22.5" customHeight="1">
      <c r="A39" s="2">
        <v>46015.424091168985</v>
      </c>
      <c r="B39" s="3">
        <v>46015</v>
      </c>
      <c r="C39" s="4" t="s">
        <v>64</v>
      </c>
      <c r="D39" s="4" t="s">
        <v>25</v>
      </c>
      <c r="E39" s="4">
        <v>4</v>
      </c>
      <c r="F39" s="4">
        <v>100</v>
      </c>
      <c r="G39" s="4" t="s">
        <v>26</v>
      </c>
      <c r="H39" s="4" t="s">
        <v>65</v>
      </c>
      <c r="I39" s="4">
        <f t="shared" si="0"/>
        <v>400</v>
      </c>
      <c r="J39" s="4" t="s">
        <v>29</v>
      </c>
    </row>
    <row r="40" spans="1:10" ht="22.5" hidden="1" customHeight="1">
      <c r="A40" s="2">
        <v>46015.361508101851</v>
      </c>
      <c r="B40" s="3">
        <v>46015</v>
      </c>
      <c r="C40" s="4" t="s">
        <v>41</v>
      </c>
      <c r="D40" s="4" t="s">
        <v>34</v>
      </c>
      <c r="E40" s="4">
        <v>10</v>
      </c>
      <c r="F40" s="4">
        <v>230</v>
      </c>
      <c r="G40" s="4" t="s">
        <v>26</v>
      </c>
      <c r="H40" s="4" t="s">
        <v>31</v>
      </c>
      <c r="I40" s="4">
        <f t="shared" si="0"/>
        <v>2300</v>
      </c>
      <c r="J40" s="4" t="s">
        <v>29</v>
      </c>
    </row>
    <row r="41" spans="1:10" ht="22.5" hidden="1" customHeight="1">
      <c r="A41" s="2">
        <v>46015.553088032408</v>
      </c>
      <c r="B41" s="3">
        <v>46015</v>
      </c>
      <c r="C41" s="4" t="s">
        <v>40</v>
      </c>
      <c r="D41" s="4" t="s">
        <v>34</v>
      </c>
      <c r="E41" s="4">
        <v>7</v>
      </c>
      <c r="F41" s="4">
        <v>250</v>
      </c>
      <c r="G41" s="4" t="s">
        <v>26</v>
      </c>
      <c r="H41" s="4" t="s">
        <v>31</v>
      </c>
      <c r="I41" s="4">
        <f t="shared" si="0"/>
        <v>1750</v>
      </c>
      <c r="J41" s="4" t="s">
        <v>28</v>
      </c>
    </row>
    <row r="42" spans="1:10" ht="22.5" hidden="1" customHeight="1">
      <c r="A42" s="2">
        <v>46015.545136168977</v>
      </c>
      <c r="B42" s="3">
        <v>46015</v>
      </c>
      <c r="C42" s="4" t="s">
        <v>66</v>
      </c>
      <c r="D42" s="4" t="s">
        <v>34</v>
      </c>
      <c r="E42" s="4">
        <v>2</v>
      </c>
      <c r="F42" s="4">
        <v>250</v>
      </c>
      <c r="G42" s="4" t="s">
        <v>26</v>
      </c>
      <c r="H42" s="4" t="s">
        <v>31</v>
      </c>
      <c r="I42" s="4">
        <f t="shared" si="0"/>
        <v>500</v>
      </c>
      <c r="J42" s="4" t="s">
        <v>28</v>
      </c>
    </row>
    <row r="43" spans="1:10" ht="22.5" hidden="1" customHeight="1">
      <c r="A43" s="2">
        <v>46015.424091168985</v>
      </c>
      <c r="B43" s="3">
        <v>46015</v>
      </c>
      <c r="C43" s="4" t="s">
        <v>67</v>
      </c>
      <c r="D43" s="4" t="s">
        <v>34</v>
      </c>
      <c r="E43" s="4">
        <v>1</v>
      </c>
      <c r="F43" s="4">
        <v>250</v>
      </c>
      <c r="G43" s="4" t="s">
        <v>26</v>
      </c>
      <c r="H43" s="4" t="s">
        <v>65</v>
      </c>
      <c r="I43" s="4">
        <f t="shared" si="0"/>
        <v>250</v>
      </c>
      <c r="J43" s="4" t="s">
        <v>29</v>
      </c>
    </row>
    <row r="44" spans="1:10" ht="22.5" hidden="1" customHeight="1">
      <c r="A44" s="2">
        <v>46015.552859965275</v>
      </c>
      <c r="B44" s="3">
        <v>46015</v>
      </c>
      <c r="C44" s="4" t="s">
        <v>68</v>
      </c>
      <c r="D44" s="4" t="s">
        <v>34</v>
      </c>
      <c r="E44" s="4">
        <v>2</v>
      </c>
      <c r="F44" s="4">
        <v>250</v>
      </c>
      <c r="G44" s="4" t="s">
        <v>26</v>
      </c>
      <c r="H44" s="4" t="s">
        <v>31</v>
      </c>
      <c r="I44" s="4">
        <f t="shared" si="0"/>
        <v>500</v>
      </c>
      <c r="J44" s="4" t="s">
        <v>28</v>
      </c>
    </row>
    <row r="45" spans="1:10" ht="22.5" hidden="1" customHeight="1">
      <c r="A45" s="2">
        <v>46015.548866724537</v>
      </c>
      <c r="B45" s="3">
        <v>46015</v>
      </c>
      <c r="C45" s="4" t="s">
        <v>69</v>
      </c>
      <c r="D45" s="4" t="s">
        <v>34</v>
      </c>
      <c r="E45" s="4">
        <v>4</v>
      </c>
      <c r="F45" s="4">
        <v>250</v>
      </c>
      <c r="G45" s="4" t="s">
        <v>26</v>
      </c>
      <c r="H45" s="4" t="s">
        <v>31</v>
      </c>
      <c r="I45" s="4">
        <f t="shared" si="0"/>
        <v>1000</v>
      </c>
      <c r="J45" s="4" t="s">
        <v>28</v>
      </c>
    </row>
    <row r="46" spans="1:10" ht="22.5" hidden="1" customHeight="1">
      <c r="A46" s="2">
        <v>46015.551515312502</v>
      </c>
      <c r="B46" s="3">
        <v>46015</v>
      </c>
      <c r="C46" s="4" t="s">
        <v>70</v>
      </c>
      <c r="D46" s="4" t="s">
        <v>34</v>
      </c>
      <c r="E46" s="4">
        <v>2</v>
      </c>
      <c r="F46" s="4">
        <v>250</v>
      </c>
      <c r="G46" s="4" t="s">
        <v>26</v>
      </c>
      <c r="H46" s="4" t="s">
        <v>31</v>
      </c>
      <c r="I46" s="4">
        <f t="shared" si="0"/>
        <v>500</v>
      </c>
      <c r="J46" s="4" t="s">
        <v>28</v>
      </c>
    </row>
    <row r="47" spans="1:10" ht="22.5" customHeight="1">
      <c r="A47" s="2">
        <v>46015.546716064811</v>
      </c>
      <c r="B47" s="3">
        <v>46015</v>
      </c>
      <c r="C47" s="4" t="s">
        <v>59</v>
      </c>
      <c r="D47" s="4" t="s">
        <v>25</v>
      </c>
      <c r="E47" s="4">
        <v>2</v>
      </c>
      <c r="F47" s="4">
        <v>100</v>
      </c>
      <c r="G47" s="4" t="s">
        <v>26</v>
      </c>
      <c r="H47" s="4" t="s">
        <v>31</v>
      </c>
      <c r="I47" s="4">
        <f t="shared" si="0"/>
        <v>200</v>
      </c>
      <c r="J47" s="4" t="s">
        <v>28</v>
      </c>
    </row>
    <row r="48" spans="1:10" ht="22.5" customHeight="1">
      <c r="A48" s="2">
        <v>46015.328405787033</v>
      </c>
      <c r="B48" s="3">
        <v>46015</v>
      </c>
      <c r="C48" s="4" t="s">
        <v>71</v>
      </c>
      <c r="D48" s="4" t="s">
        <v>25</v>
      </c>
      <c r="E48" s="4">
        <v>4</v>
      </c>
      <c r="F48" s="4">
        <v>100</v>
      </c>
      <c r="G48" s="4" t="s">
        <v>72</v>
      </c>
      <c r="H48" s="4" t="s">
        <v>27</v>
      </c>
      <c r="I48" s="4">
        <f t="shared" si="0"/>
        <v>400</v>
      </c>
      <c r="J48" s="4" t="s">
        <v>29</v>
      </c>
    </row>
    <row r="49" spans="1:10" ht="22.5" hidden="1" customHeight="1">
      <c r="A49" s="2">
        <v>46015.327925219906</v>
      </c>
      <c r="B49" s="3">
        <v>46015</v>
      </c>
      <c r="C49" s="4" t="s">
        <v>71</v>
      </c>
      <c r="D49" s="4" t="s">
        <v>34</v>
      </c>
      <c r="E49" s="4">
        <v>2</v>
      </c>
      <c r="F49" s="4">
        <v>250</v>
      </c>
      <c r="G49" s="4" t="s">
        <v>72</v>
      </c>
      <c r="H49" s="4" t="s">
        <v>27</v>
      </c>
      <c r="I49" s="4">
        <f t="shared" si="0"/>
        <v>500</v>
      </c>
      <c r="J49" s="4" t="s">
        <v>29</v>
      </c>
    </row>
    <row r="50" spans="1:10" ht="22.5" customHeight="1">
      <c r="A50" s="2">
        <v>46015.542913796293</v>
      </c>
      <c r="B50" s="3">
        <v>46015</v>
      </c>
      <c r="C50" s="4" t="s">
        <v>49</v>
      </c>
      <c r="D50" s="4" t="s">
        <v>25</v>
      </c>
      <c r="E50" s="4">
        <v>2</v>
      </c>
      <c r="F50" s="4">
        <v>100</v>
      </c>
      <c r="G50" s="4" t="s">
        <v>26</v>
      </c>
      <c r="H50" s="4" t="s">
        <v>31</v>
      </c>
      <c r="I50" s="4">
        <f t="shared" si="0"/>
        <v>200</v>
      </c>
      <c r="J50" s="4" t="s">
        <v>28</v>
      </c>
    </row>
    <row r="51" spans="1:10" ht="22.5" hidden="1" customHeight="1">
      <c r="A51" s="2">
        <v>46015.424091168985</v>
      </c>
      <c r="B51" s="3">
        <v>46015</v>
      </c>
      <c r="C51" s="4" t="s">
        <v>73</v>
      </c>
      <c r="D51" s="4" t="s">
        <v>34</v>
      </c>
      <c r="E51" s="4">
        <v>4</v>
      </c>
      <c r="F51" s="4">
        <v>250</v>
      </c>
      <c r="G51" s="4" t="s">
        <v>26</v>
      </c>
      <c r="H51" s="4" t="s">
        <v>65</v>
      </c>
      <c r="I51" s="4">
        <f t="shared" si="0"/>
        <v>1000</v>
      </c>
      <c r="J51" s="4" t="s">
        <v>29</v>
      </c>
    </row>
    <row r="52" spans="1:10" ht="22.5" customHeight="1">
      <c r="A52" s="2">
        <v>46015.424091168985</v>
      </c>
      <c r="B52" s="3">
        <v>46015</v>
      </c>
      <c r="C52" s="4" t="s">
        <v>73</v>
      </c>
      <c r="D52" s="4" t="s">
        <v>25</v>
      </c>
      <c r="E52" s="4">
        <v>4</v>
      </c>
      <c r="F52" s="4">
        <v>100</v>
      </c>
      <c r="G52" s="4" t="s">
        <v>26</v>
      </c>
      <c r="H52" s="4" t="s">
        <v>65</v>
      </c>
      <c r="I52" s="4">
        <f t="shared" si="0"/>
        <v>400</v>
      </c>
      <c r="J52" s="4" t="s">
        <v>29</v>
      </c>
    </row>
    <row r="53" spans="1:10" ht="22.5" customHeight="1">
      <c r="A53" s="2">
        <v>46017.111612939814</v>
      </c>
      <c r="B53" s="3">
        <v>46015</v>
      </c>
      <c r="C53" s="4" t="s">
        <v>74</v>
      </c>
      <c r="D53" s="4" t="s">
        <v>25</v>
      </c>
      <c r="E53" s="4">
        <v>50</v>
      </c>
      <c r="F53" s="4">
        <v>0</v>
      </c>
      <c r="G53" s="4" t="s">
        <v>26</v>
      </c>
      <c r="H53" s="4" t="s">
        <v>31</v>
      </c>
      <c r="I53" s="4">
        <f t="shared" si="0"/>
        <v>0</v>
      </c>
      <c r="J53" s="4" t="s">
        <v>28</v>
      </c>
    </row>
    <row r="54" spans="1:10" ht="22.5" customHeight="1">
      <c r="A54" s="2">
        <v>46015.424091168985</v>
      </c>
      <c r="B54" s="3">
        <v>46015</v>
      </c>
      <c r="C54" s="4" t="s">
        <v>75</v>
      </c>
      <c r="D54" s="4" t="s">
        <v>25</v>
      </c>
      <c r="E54" s="4">
        <v>4</v>
      </c>
      <c r="F54" s="4">
        <v>100</v>
      </c>
      <c r="G54" s="4" t="s">
        <v>26</v>
      </c>
      <c r="H54" s="4" t="s">
        <v>27</v>
      </c>
      <c r="I54" s="4">
        <f t="shared" si="0"/>
        <v>400</v>
      </c>
      <c r="J54" s="4" t="s">
        <v>29</v>
      </c>
    </row>
    <row r="55" spans="1:10" ht="22.5" hidden="1" customHeight="1">
      <c r="A55" s="2">
        <v>46015.423744664353</v>
      </c>
      <c r="B55" s="3">
        <v>46015</v>
      </c>
      <c r="C55" s="4" t="s">
        <v>75</v>
      </c>
      <c r="D55" s="4" t="s">
        <v>34</v>
      </c>
      <c r="E55" s="4">
        <v>4</v>
      </c>
      <c r="F55" s="4">
        <v>250</v>
      </c>
      <c r="G55" s="4" t="s">
        <v>26</v>
      </c>
      <c r="H55" s="4" t="s">
        <v>27</v>
      </c>
      <c r="I55" s="4">
        <f t="shared" si="0"/>
        <v>1000</v>
      </c>
      <c r="J55" s="4" t="s">
        <v>29</v>
      </c>
    </row>
    <row r="56" spans="1:10" ht="22.5" hidden="1" customHeight="1">
      <c r="A56" s="2">
        <v>46015.424091168985</v>
      </c>
      <c r="B56" s="3">
        <v>46015</v>
      </c>
      <c r="C56" s="4" t="s">
        <v>76</v>
      </c>
      <c r="D56" s="4" t="s">
        <v>34</v>
      </c>
      <c r="E56" s="4">
        <v>1</v>
      </c>
      <c r="F56" s="4">
        <v>250</v>
      </c>
      <c r="G56" s="4" t="s">
        <v>26</v>
      </c>
      <c r="H56" s="4" t="s">
        <v>27</v>
      </c>
      <c r="I56" s="4">
        <f t="shared" si="0"/>
        <v>250</v>
      </c>
      <c r="J56" s="4" t="s">
        <v>29</v>
      </c>
    </row>
    <row r="57" spans="1:10" ht="22.5" customHeight="1">
      <c r="A57" s="2">
        <v>46015.424091168985</v>
      </c>
      <c r="B57" s="3">
        <v>46015</v>
      </c>
      <c r="C57" s="4" t="s">
        <v>76</v>
      </c>
      <c r="D57" s="4" t="s">
        <v>25</v>
      </c>
      <c r="E57" s="4">
        <v>2</v>
      </c>
      <c r="F57" s="4">
        <v>100</v>
      </c>
      <c r="G57" s="4" t="s">
        <v>26</v>
      </c>
      <c r="H57" s="4" t="s">
        <v>27</v>
      </c>
      <c r="I57" s="4">
        <f t="shared" si="0"/>
        <v>200</v>
      </c>
      <c r="J57" s="4" t="s">
        <v>29</v>
      </c>
    </row>
    <row r="58" spans="1:10" ht="22.5" hidden="1" customHeight="1">
      <c r="A58" s="2">
        <v>46014.549392685185</v>
      </c>
      <c r="B58" s="3">
        <v>46014</v>
      </c>
      <c r="C58" s="4" t="s">
        <v>77</v>
      </c>
      <c r="D58" s="4" t="s">
        <v>34</v>
      </c>
      <c r="E58" s="4">
        <v>2</v>
      </c>
      <c r="F58" s="4">
        <v>250</v>
      </c>
      <c r="G58" s="4" t="s">
        <v>46</v>
      </c>
      <c r="H58" s="4" t="s">
        <v>31</v>
      </c>
      <c r="I58" s="4">
        <f t="shared" si="0"/>
        <v>500</v>
      </c>
      <c r="J58" s="4" t="s">
        <v>29</v>
      </c>
    </row>
    <row r="59" spans="1:10" ht="22.5" hidden="1" customHeight="1">
      <c r="A59" s="2">
        <v>46014.550324236116</v>
      </c>
      <c r="B59" s="3">
        <v>46014</v>
      </c>
      <c r="C59" s="4" t="s">
        <v>78</v>
      </c>
      <c r="D59" s="4" t="s">
        <v>34</v>
      </c>
      <c r="E59" s="4">
        <v>6</v>
      </c>
      <c r="F59" s="4">
        <v>250</v>
      </c>
      <c r="G59" s="4" t="s">
        <v>46</v>
      </c>
      <c r="H59" s="4" t="s">
        <v>31</v>
      </c>
      <c r="I59" s="4">
        <f t="shared" si="0"/>
        <v>1500</v>
      </c>
      <c r="J59" s="4" t="s">
        <v>29</v>
      </c>
    </row>
    <row r="60" spans="1:10" ht="22.5" hidden="1" customHeight="1">
      <c r="A60" s="2">
        <v>46014.601598391208</v>
      </c>
      <c r="B60" s="3">
        <v>46014</v>
      </c>
      <c r="C60" s="4" t="s">
        <v>79</v>
      </c>
      <c r="D60" s="4" t="s">
        <v>34</v>
      </c>
      <c r="E60" s="4">
        <v>10</v>
      </c>
      <c r="F60" s="4">
        <v>250</v>
      </c>
      <c r="G60" s="4" t="s">
        <v>46</v>
      </c>
      <c r="H60" s="4" t="s">
        <v>31</v>
      </c>
      <c r="I60" s="4">
        <f t="shared" si="0"/>
        <v>2500</v>
      </c>
      <c r="J60" s="4" t="s">
        <v>29</v>
      </c>
    </row>
    <row r="61" spans="1:10" ht="22.5" customHeight="1">
      <c r="A61" s="2">
        <v>46014.551011319447</v>
      </c>
      <c r="B61" s="3">
        <v>46014</v>
      </c>
      <c r="C61" s="4" t="s">
        <v>80</v>
      </c>
      <c r="D61" s="4" t="s">
        <v>25</v>
      </c>
      <c r="E61" s="4">
        <v>8</v>
      </c>
      <c r="F61" s="4">
        <v>100</v>
      </c>
      <c r="G61" s="4" t="s">
        <v>46</v>
      </c>
      <c r="H61" s="4" t="s">
        <v>31</v>
      </c>
      <c r="I61" s="4">
        <f t="shared" si="0"/>
        <v>800</v>
      </c>
      <c r="J61" s="4" t="s">
        <v>29</v>
      </c>
    </row>
    <row r="62" spans="1:10" ht="22.5" hidden="1" customHeight="1">
      <c r="A62" s="2">
        <v>46013.847189884254</v>
      </c>
      <c r="B62" s="3">
        <v>46013</v>
      </c>
      <c r="C62" s="4" t="s">
        <v>81</v>
      </c>
      <c r="D62" s="4" t="s">
        <v>34</v>
      </c>
      <c r="E62" s="4">
        <v>2</v>
      </c>
      <c r="F62" s="4">
        <v>250</v>
      </c>
      <c r="G62" s="4" t="s">
        <v>26</v>
      </c>
      <c r="H62" s="4" t="s">
        <v>31</v>
      </c>
      <c r="I62" s="4">
        <f t="shared" si="0"/>
        <v>500</v>
      </c>
      <c r="J62" s="4" t="s">
        <v>28</v>
      </c>
    </row>
    <row r="63" spans="1:10" ht="22.5" hidden="1" customHeight="1">
      <c r="A63" s="2">
        <v>46013.847767384257</v>
      </c>
      <c r="B63" s="3">
        <v>46013</v>
      </c>
      <c r="C63" s="4" t="s">
        <v>33</v>
      </c>
      <c r="D63" s="4" t="s">
        <v>34</v>
      </c>
      <c r="E63" s="4">
        <v>1</v>
      </c>
      <c r="F63" s="4">
        <v>220</v>
      </c>
      <c r="G63" s="4" t="s">
        <v>26</v>
      </c>
      <c r="H63" s="4" t="s">
        <v>31</v>
      </c>
      <c r="I63" s="4">
        <f t="shared" si="0"/>
        <v>220</v>
      </c>
      <c r="J63" s="4" t="s">
        <v>28</v>
      </c>
    </row>
    <row r="64" spans="1:10" ht="22.5" hidden="1" customHeight="1">
      <c r="A64" s="2">
        <v>46013.848797013889</v>
      </c>
      <c r="B64" s="3">
        <v>46013</v>
      </c>
      <c r="C64" s="4" t="s">
        <v>82</v>
      </c>
      <c r="D64" s="4" t="s">
        <v>34</v>
      </c>
      <c r="E64" s="4">
        <v>3</v>
      </c>
      <c r="F64" s="4">
        <v>220</v>
      </c>
      <c r="G64" s="4" t="s">
        <v>26</v>
      </c>
      <c r="H64" s="4" t="s">
        <v>31</v>
      </c>
      <c r="I64" s="4">
        <f t="shared" si="0"/>
        <v>660</v>
      </c>
      <c r="J64" s="4" t="s">
        <v>28</v>
      </c>
    </row>
    <row r="65" spans="1:10" ht="22.5" hidden="1" customHeight="1">
      <c r="A65" s="2">
        <v>46013.848033796297</v>
      </c>
      <c r="B65" s="3">
        <v>46013</v>
      </c>
      <c r="C65" s="4" t="s">
        <v>83</v>
      </c>
      <c r="D65" s="4" t="s">
        <v>34</v>
      </c>
      <c r="E65" s="4">
        <v>3</v>
      </c>
      <c r="F65" s="4">
        <v>250</v>
      </c>
      <c r="G65" s="4" t="s">
        <v>26</v>
      </c>
      <c r="H65" s="4" t="s">
        <v>31</v>
      </c>
      <c r="I65" s="4">
        <f t="shared" si="0"/>
        <v>750</v>
      </c>
      <c r="J65" s="4" t="s">
        <v>28</v>
      </c>
    </row>
    <row r="66" spans="1:10" ht="22.5" hidden="1" customHeight="1">
      <c r="A66" s="2">
        <v>46013.568032974537</v>
      </c>
      <c r="B66" s="3">
        <v>46013</v>
      </c>
      <c r="C66" s="4" t="s">
        <v>84</v>
      </c>
      <c r="D66" s="4" t="s">
        <v>34</v>
      </c>
      <c r="E66" s="4">
        <v>5</v>
      </c>
      <c r="F66" s="4">
        <v>220</v>
      </c>
      <c r="G66" s="4" t="s">
        <v>26</v>
      </c>
      <c r="H66" s="4" t="s">
        <v>31</v>
      </c>
      <c r="I66" s="4">
        <f t="shared" si="0"/>
        <v>1100</v>
      </c>
      <c r="J66" s="4" t="s">
        <v>28</v>
      </c>
    </row>
    <row r="67" spans="1:10" ht="22.5" hidden="1" customHeight="1">
      <c r="A67" s="2">
        <v>46013.84941978009</v>
      </c>
      <c r="B67" s="3">
        <v>46013</v>
      </c>
      <c r="C67" s="4" t="s">
        <v>85</v>
      </c>
      <c r="D67" s="4" t="s">
        <v>34</v>
      </c>
      <c r="E67" s="4">
        <v>3</v>
      </c>
      <c r="F67" s="4">
        <v>250</v>
      </c>
      <c r="G67" s="4" t="s">
        <v>26</v>
      </c>
      <c r="H67" s="4" t="s">
        <v>31</v>
      </c>
      <c r="I67" s="4">
        <f t="shared" si="0"/>
        <v>750</v>
      </c>
      <c r="J67" s="4" t="s">
        <v>28</v>
      </c>
    </row>
    <row r="68" spans="1:10" ht="22.5" hidden="1" customHeight="1">
      <c r="A68" s="2">
        <v>46013.84906177083</v>
      </c>
      <c r="B68" s="3">
        <v>46013</v>
      </c>
      <c r="C68" s="4" t="s">
        <v>86</v>
      </c>
      <c r="D68" s="4" t="s">
        <v>34</v>
      </c>
      <c r="E68" s="4">
        <v>3</v>
      </c>
      <c r="F68" s="4">
        <v>250</v>
      </c>
      <c r="G68" s="4" t="s">
        <v>26</v>
      </c>
      <c r="H68" s="4" t="s">
        <v>31</v>
      </c>
      <c r="I68" s="4">
        <f t="shared" si="0"/>
        <v>750</v>
      </c>
      <c r="J68" s="4" t="s">
        <v>28</v>
      </c>
    </row>
    <row r="69" spans="1:10" ht="22.5" hidden="1" customHeight="1">
      <c r="A69" s="2">
        <v>46013.848392638887</v>
      </c>
      <c r="B69" s="3">
        <v>46013</v>
      </c>
      <c r="C69" s="4" t="s">
        <v>87</v>
      </c>
      <c r="D69" s="4" t="s">
        <v>34</v>
      </c>
      <c r="E69" s="4">
        <v>4</v>
      </c>
      <c r="F69" s="4">
        <v>250</v>
      </c>
      <c r="G69" s="4" t="s">
        <v>26</v>
      </c>
      <c r="H69" s="4" t="s">
        <v>31</v>
      </c>
      <c r="I69" s="4">
        <f t="shared" si="0"/>
        <v>1000</v>
      </c>
      <c r="J69" s="4" t="s">
        <v>28</v>
      </c>
    </row>
    <row r="70" spans="1:10" ht="22.5" customHeight="1">
      <c r="A70" s="2">
        <v>46013.568333726857</v>
      </c>
      <c r="B70" s="3">
        <v>46013</v>
      </c>
      <c r="C70" s="4" t="s">
        <v>84</v>
      </c>
      <c r="D70" s="4" t="s">
        <v>25</v>
      </c>
      <c r="E70" s="4">
        <v>3</v>
      </c>
      <c r="F70" s="4">
        <v>100</v>
      </c>
      <c r="G70" s="4" t="s">
        <v>26</v>
      </c>
      <c r="H70" s="4" t="s">
        <v>31</v>
      </c>
      <c r="I70" s="4">
        <f t="shared" si="0"/>
        <v>300</v>
      </c>
      <c r="J70" s="4" t="s">
        <v>28</v>
      </c>
    </row>
    <row r="71" spans="1:10" ht="22.5" hidden="1" customHeight="1">
      <c r="A71" s="2">
        <v>46012.562308692126</v>
      </c>
      <c r="B71" s="3">
        <v>46012</v>
      </c>
      <c r="C71" s="4" t="s">
        <v>88</v>
      </c>
      <c r="D71" s="4" t="s">
        <v>34</v>
      </c>
      <c r="E71" s="4">
        <v>3</v>
      </c>
      <c r="F71" s="4">
        <v>250</v>
      </c>
      <c r="G71" s="4" t="s">
        <v>46</v>
      </c>
      <c r="H71" s="4" t="s">
        <v>31</v>
      </c>
      <c r="I71" s="4">
        <f t="shared" si="0"/>
        <v>750</v>
      </c>
      <c r="J71" s="4" t="s">
        <v>28</v>
      </c>
    </row>
    <row r="72" spans="1:10" ht="22.5" hidden="1" customHeight="1">
      <c r="A72" s="2">
        <v>46013.355551921297</v>
      </c>
      <c r="B72" s="3">
        <v>46011</v>
      </c>
      <c r="C72" s="4" t="s">
        <v>89</v>
      </c>
      <c r="D72" s="4" t="s">
        <v>34</v>
      </c>
      <c r="E72" s="4">
        <v>2</v>
      </c>
      <c r="F72" s="4">
        <v>0</v>
      </c>
      <c r="G72" s="4" t="s">
        <v>26</v>
      </c>
      <c r="H72" s="4" t="s">
        <v>31</v>
      </c>
      <c r="I72" s="4">
        <f t="shared" si="0"/>
        <v>0</v>
      </c>
      <c r="J72" s="4" t="s">
        <v>28</v>
      </c>
    </row>
    <row r="73" spans="1:10" ht="22.5" customHeight="1">
      <c r="A73" s="2">
        <v>46012.569087083335</v>
      </c>
      <c r="B73" s="3">
        <v>46011</v>
      </c>
      <c r="C73" s="4" t="s">
        <v>42</v>
      </c>
      <c r="D73" s="4" t="s">
        <v>25</v>
      </c>
      <c r="E73" s="4">
        <v>50</v>
      </c>
      <c r="F73" s="4">
        <v>0</v>
      </c>
      <c r="G73" s="4" t="s">
        <v>26</v>
      </c>
      <c r="H73" s="4" t="s">
        <v>31</v>
      </c>
      <c r="I73" s="4">
        <f t="shared" si="0"/>
        <v>0</v>
      </c>
      <c r="J73" s="4" t="s">
        <v>29</v>
      </c>
    </row>
    <row r="74" spans="1:10" ht="22.5" hidden="1" customHeight="1">
      <c r="A74" s="2">
        <v>46010.973736655098</v>
      </c>
      <c r="B74" s="3">
        <v>46010</v>
      </c>
      <c r="C74" s="4" t="s">
        <v>90</v>
      </c>
      <c r="D74" s="4" t="s">
        <v>34</v>
      </c>
      <c r="E74" s="4">
        <v>2</v>
      </c>
      <c r="F74" s="4">
        <v>250</v>
      </c>
      <c r="G74" s="4" t="s">
        <v>26</v>
      </c>
      <c r="H74" s="4" t="s">
        <v>31</v>
      </c>
      <c r="I74" s="4">
        <f t="shared" si="0"/>
        <v>500</v>
      </c>
      <c r="J74" s="4" t="s">
        <v>28</v>
      </c>
    </row>
    <row r="75" spans="1:10" ht="22.5" hidden="1" customHeight="1">
      <c r="A75" s="2">
        <v>46010.9746137037</v>
      </c>
      <c r="B75" s="3">
        <v>46010</v>
      </c>
      <c r="C75" s="4" t="s">
        <v>91</v>
      </c>
      <c r="D75" s="4" t="s">
        <v>34</v>
      </c>
      <c r="E75" s="4">
        <v>15</v>
      </c>
      <c r="F75" s="4">
        <v>250</v>
      </c>
      <c r="G75" s="4" t="s">
        <v>46</v>
      </c>
      <c r="H75" s="4" t="s">
        <v>31</v>
      </c>
      <c r="I75" s="4">
        <f t="shared" si="0"/>
        <v>3750</v>
      </c>
      <c r="J75" s="4" t="s">
        <v>28</v>
      </c>
    </row>
    <row r="76" spans="1:10" ht="22.5" hidden="1" customHeight="1">
      <c r="A76" s="2">
        <v>46010.973441400463</v>
      </c>
      <c r="B76" s="3">
        <v>46010</v>
      </c>
      <c r="C76" s="4" t="s">
        <v>92</v>
      </c>
      <c r="D76" s="4" t="s">
        <v>34</v>
      </c>
      <c r="E76" s="4">
        <v>6</v>
      </c>
      <c r="F76" s="4">
        <v>250</v>
      </c>
      <c r="G76" s="4" t="s">
        <v>26</v>
      </c>
      <c r="H76" s="4" t="s">
        <v>31</v>
      </c>
      <c r="I76" s="4">
        <f t="shared" si="0"/>
        <v>1500</v>
      </c>
      <c r="J76" s="4" t="s">
        <v>28</v>
      </c>
    </row>
    <row r="77" spans="1:10" ht="22.5" hidden="1" customHeight="1">
      <c r="A77" s="2">
        <v>46010.974284965283</v>
      </c>
      <c r="B77" s="3">
        <v>46010</v>
      </c>
      <c r="C77" s="4" t="s">
        <v>93</v>
      </c>
      <c r="D77" s="4" t="s">
        <v>34</v>
      </c>
      <c r="E77" s="4">
        <v>3</v>
      </c>
      <c r="F77" s="4">
        <v>250</v>
      </c>
      <c r="G77" s="4" t="s">
        <v>26</v>
      </c>
      <c r="H77" s="4" t="s">
        <v>31</v>
      </c>
      <c r="I77" s="4">
        <f t="shared" si="0"/>
        <v>750</v>
      </c>
      <c r="J77" s="4" t="s">
        <v>28</v>
      </c>
    </row>
    <row r="78" spans="1:10" ht="22.5" customHeight="1">
      <c r="A78" s="2">
        <v>46010.973997349538</v>
      </c>
      <c r="B78" s="3">
        <v>46010</v>
      </c>
      <c r="C78" s="4" t="s">
        <v>90</v>
      </c>
      <c r="D78" s="4" t="s">
        <v>25</v>
      </c>
      <c r="E78" s="4">
        <v>6</v>
      </c>
      <c r="F78" s="4">
        <v>100</v>
      </c>
      <c r="G78" s="4" t="s">
        <v>26</v>
      </c>
      <c r="H78" s="4" t="s">
        <v>31</v>
      </c>
      <c r="I78" s="4">
        <f t="shared" si="0"/>
        <v>600</v>
      </c>
      <c r="J78" s="4" t="s">
        <v>28</v>
      </c>
    </row>
    <row r="79" spans="1:10" ht="22.5" hidden="1" customHeight="1">
      <c r="A79" s="2">
        <v>46009.737225324076</v>
      </c>
      <c r="B79" s="3">
        <v>46009</v>
      </c>
      <c r="C79" s="4" t="s">
        <v>94</v>
      </c>
      <c r="D79" s="4" t="s">
        <v>34</v>
      </c>
      <c r="E79" s="4">
        <v>1</v>
      </c>
      <c r="F79" s="4">
        <v>250</v>
      </c>
      <c r="G79" s="4" t="s">
        <v>26</v>
      </c>
      <c r="H79" s="4" t="s">
        <v>31</v>
      </c>
      <c r="I79" s="4">
        <f t="shared" si="0"/>
        <v>250</v>
      </c>
      <c r="J79" s="4" t="s">
        <v>28</v>
      </c>
    </row>
    <row r="80" spans="1:10" ht="22.5" hidden="1" customHeight="1">
      <c r="A80" s="2">
        <v>46009.736476550926</v>
      </c>
      <c r="B80" s="3">
        <v>46009</v>
      </c>
      <c r="C80" s="4" t="s">
        <v>95</v>
      </c>
      <c r="D80" s="4" t="s">
        <v>34</v>
      </c>
      <c r="E80" s="4">
        <v>6</v>
      </c>
      <c r="F80" s="4">
        <v>250</v>
      </c>
      <c r="G80" s="4" t="s">
        <v>26</v>
      </c>
      <c r="H80" s="4" t="s">
        <v>31</v>
      </c>
      <c r="I80" s="4">
        <f t="shared" si="0"/>
        <v>1500</v>
      </c>
      <c r="J80" s="4" t="s">
        <v>28</v>
      </c>
    </row>
    <row r="81" spans="1:10" ht="22.5" hidden="1" customHeight="1">
      <c r="A81" s="2">
        <v>46009.736878912037</v>
      </c>
      <c r="B81" s="3">
        <v>46009</v>
      </c>
      <c r="C81" s="4" t="s">
        <v>96</v>
      </c>
      <c r="D81" s="4" t="s">
        <v>34</v>
      </c>
      <c r="E81" s="4">
        <v>2</v>
      </c>
      <c r="F81" s="4">
        <v>250</v>
      </c>
      <c r="G81" s="4" t="s">
        <v>26</v>
      </c>
      <c r="H81" s="4" t="s">
        <v>31</v>
      </c>
      <c r="I81" s="4">
        <f t="shared" si="0"/>
        <v>500</v>
      </c>
      <c r="J81" s="4" t="s">
        <v>28</v>
      </c>
    </row>
    <row r="82" spans="1:10" ht="22.5" hidden="1" customHeight="1">
      <c r="A82" s="2">
        <v>46009.735210543979</v>
      </c>
      <c r="B82" s="3">
        <v>46009</v>
      </c>
      <c r="C82" s="4" t="s">
        <v>97</v>
      </c>
      <c r="D82" s="4" t="s">
        <v>34</v>
      </c>
      <c r="E82" s="4">
        <v>2</v>
      </c>
      <c r="F82" s="4">
        <v>220</v>
      </c>
      <c r="G82" s="4" t="s">
        <v>26</v>
      </c>
      <c r="H82" s="4" t="s">
        <v>31</v>
      </c>
      <c r="I82" s="4">
        <f t="shared" si="0"/>
        <v>440</v>
      </c>
      <c r="J82" s="4" t="s">
        <v>28</v>
      </c>
    </row>
    <row r="83" spans="1:10" ht="22.5" customHeight="1">
      <c r="A83" s="2">
        <v>46009.734315243055</v>
      </c>
      <c r="B83" s="3">
        <v>46009</v>
      </c>
      <c r="C83" s="4" t="s">
        <v>94</v>
      </c>
      <c r="D83" s="4" t="s">
        <v>25</v>
      </c>
      <c r="E83" s="4">
        <v>1</v>
      </c>
      <c r="F83" s="4">
        <v>100</v>
      </c>
      <c r="G83" s="4" t="s">
        <v>26</v>
      </c>
      <c r="H83" s="4" t="s">
        <v>31</v>
      </c>
      <c r="I83" s="4">
        <f t="shared" si="0"/>
        <v>100</v>
      </c>
      <c r="J83" s="4" t="s">
        <v>28</v>
      </c>
    </row>
    <row r="84" spans="1:10" ht="22.5" customHeight="1">
      <c r="A84" s="2">
        <v>46009.733665752312</v>
      </c>
      <c r="B84" s="3">
        <v>46009</v>
      </c>
      <c r="C84" s="4" t="s">
        <v>96</v>
      </c>
      <c r="D84" s="4" t="s">
        <v>25</v>
      </c>
      <c r="E84" s="4">
        <v>2</v>
      </c>
      <c r="F84" s="4">
        <v>100</v>
      </c>
      <c r="G84" s="4" t="s">
        <v>26</v>
      </c>
      <c r="H84" s="4" t="s">
        <v>31</v>
      </c>
      <c r="I84" s="4">
        <f t="shared" si="0"/>
        <v>200</v>
      </c>
      <c r="J84" s="4" t="s">
        <v>28</v>
      </c>
    </row>
    <row r="85" spans="1:10" ht="22.5" customHeight="1">
      <c r="A85" s="2">
        <v>46009.733191435182</v>
      </c>
      <c r="B85" s="3">
        <v>46009</v>
      </c>
      <c r="C85" s="4" t="s">
        <v>98</v>
      </c>
      <c r="D85" s="4" t="s">
        <v>25</v>
      </c>
      <c r="E85" s="4">
        <v>1</v>
      </c>
      <c r="F85" s="4">
        <v>100</v>
      </c>
      <c r="G85" s="4" t="s">
        <v>26</v>
      </c>
      <c r="H85" s="4" t="s">
        <v>31</v>
      </c>
      <c r="I85" s="4">
        <f t="shared" si="0"/>
        <v>100</v>
      </c>
      <c r="J85" s="4" t="s">
        <v>28</v>
      </c>
    </row>
    <row r="86" spans="1:10" ht="22.5" hidden="1" customHeight="1">
      <c r="A86" s="2">
        <v>46009.735874467588</v>
      </c>
      <c r="B86" s="3">
        <v>46007</v>
      </c>
      <c r="C86" s="4" t="s">
        <v>99</v>
      </c>
      <c r="D86" s="4" t="s">
        <v>34</v>
      </c>
      <c r="E86" s="4">
        <v>1</v>
      </c>
      <c r="F86" s="4">
        <v>220</v>
      </c>
      <c r="G86" s="4" t="s">
        <v>26</v>
      </c>
      <c r="H86" s="4" t="s">
        <v>31</v>
      </c>
      <c r="I86" s="4">
        <f t="shared" si="0"/>
        <v>220</v>
      </c>
      <c r="J86" s="4" t="s">
        <v>28</v>
      </c>
    </row>
    <row r="87" spans="1:10" ht="22.5" hidden="1" customHeight="1">
      <c r="A87" s="2">
        <v>46008.258211388893</v>
      </c>
      <c r="B87" s="3">
        <v>46007</v>
      </c>
      <c r="C87" s="4" t="s">
        <v>100</v>
      </c>
      <c r="D87" s="4" t="s">
        <v>34</v>
      </c>
      <c r="E87" s="4">
        <v>5</v>
      </c>
      <c r="F87" s="4">
        <v>130</v>
      </c>
      <c r="G87" s="4" t="s">
        <v>26</v>
      </c>
      <c r="H87" s="4" t="s">
        <v>31</v>
      </c>
      <c r="I87" s="4">
        <f t="shared" si="0"/>
        <v>650</v>
      </c>
      <c r="J87" s="4" t="s">
        <v>28</v>
      </c>
    </row>
    <row r="88" spans="1:10" ht="22.5" customHeight="1">
      <c r="A88" s="2">
        <v>46009.731549826392</v>
      </c>
      <c r="B88" s="3">
        <v>46002</v>
      </c>
      <c r="C88" s="4" t="s">
        <v>101</v>
      </c>
      <c r="D88" s="4" t="s">
        <v>25</v>
      </c>
      <c r="E88" s="4">
        <v>30</v>
      </c>
      <c r="F88" s="4">
        <v>50</v>
      </c>
      <c r="G88" s="4" t="s">
        <v>26</v>
      </c>
      <c r="H88" s="4" t="s">
        <v>31</v>
      </c>
      <c r="I88" s="4">
        <f t="shared" si="0"/>
        <v>1500</v>
      </c>
      <c r="J88" s="4" t="s">
        <v>28</v>
      </c>
    </row>
    <row r="89" spans="1:10" ht="22.5" customHeight="1">
      <c r="A89" s="2">
        <v>46009.730827569445</v>
      </c>
      <c r="B89" s="3">
        <v>46001</v>
      </c>
      <c r="C89" s="4" t="s">
        <v>102</v>
      </c>
      <c r="D89" s="4" t="s">
        <v>25</v>
      </c>
      <c r="E89" s="4">
        <v>37</v>
      </c>
      <c r="F89" s="4">
        <v>0</v>
      </c>
      <c r="G89" s="4" t="s">
        <v>26</v>
      </c>
      <c r="H89" s="4" t="s">
        <v>31</v>
      </c>
      <c r="I89" s="4">
        <f t="shared" si="0"/>
        <v>0</v>
      </c>
      <c r="J89" s="4" t="s">
        <v>28</v>
      </c>
    </row>
    <row r="90" spans="1:10" ht="22.5" hidden="1" customHeight="1">
      <c r="A90" s="2">
        <v>46009.730308194441</v>
      </c>
      <c r="B90" s="3">
        <v>45999</v>
      </c>
      <c r="C90" s="4" t="s">
        <v>103</v>
      </c>
      <c r="D90" s="4" t="s">
        <v>34</v>
      </c>
      <c r="E90" s="4">
        <v>1</v>
      </c>
      <c r="F90" s="4">
        <v>220</v>
      </c>
      <c r="G90" s="4" t="s">
        <v>26</v>
      </c>
      <c r="H90" s="4" t="s">
        <v>31</v>
      </c>
      <c r="I90" s="4">
        <f t="shared" si="0"/>
        <v>220</v>
      </c>
      <c r="J90" s="4" t="s">
        <v>28</v>
      </c>
    </row>
    <row r="91" spans="1:10" ht="22.5" hidden="1" customHeight="1">
      <c r="A91" s="2">
        <v>46008.257749004624</v>
      </c>
      <c r="B91" s="3">
        <v>45994</v>
      </c>
      <c r="C91" s="4" t="s">
        <v>104</v>
      </c>
      <c r="D91" s="4" t="s">
        <v>34</v>
      </c>
      <c r="E91" s="4">
        <v>87</v>
      </c>
      <c r="F91" s="4">
        <v>130</v>
      </c>
      <c r="G91" s="4" t="s">
        <v>105</v>
      </c>
      <c r="H91" s="4" t="s">
        <v>31</v>
      </c>
      <c r="I91" s="4">
        <f t="shared" si="0"/>
        <v>11310</v>
      </c>
      <c r="J91" s="4" t="s">
        <v>32</v>
      </c>
    </row>
    <row r="92" spans="1:10" ht="22.5" customHeight="1">
      <c r="A92" s="2">
        <v>46046.456272766205</v>
      </c>
      <c r="B92" s="3">
        <v>46022</v>
      </c>
      <c r="C92" s="4" t="s">
        <v>106</v>
      </c>
      <c r="D92" s="4" t="s">
        <v>25</v>
      </c>
      <c r="E92" s="4">
        <v>8</v>
      </c>
      <c r="F92" s="4">
        <v>0</v>
      </c>
      <c r="G92" s="4" t="s">
        <v>26</v>
      </c>
      <c r="H92" s="4" t="s">
        <v>27</v>
      </c>
      <c r="I92" s="4">
        <f t="shared" si="0"/>
        <v>0</v>
      </c>
      <c r="J92" s="4" t="s">
        <v>28</v>
      </c>
    </row>
    <row r="93" spans="1:10" ht="22.5" customHeight="1">
      <c r="A93" s="2">
        <v>46046.45656225695</v>
      </c>
      <c r="B93" s="3">
        <v>46022</v>
      </c>
      <c r="C93" s="4" t="s">
        <v>107</v>
      </c>
      <c r="D93" s="4" t="s">
        <v>25</v>
      </c>
      <c r="E93" s="4">
        <v>6</v>
      </c>
      <c r="F93" s="4">
        <v>0</v>
      </c>
      <c r="G93" s="4" t="s">
        <v>26</v>
      </c>
      <c r="H93" s="4" t="s">
        <v>31</v>
      </c>
      <c r="I93" s="4">
        <f t="shared" si="0"/>
        <v>0</v>
      </c>
      <c r="J93" s="4" t="s">
        <v>28</v>
      </c>
    </row>
    <row r="94" spans="1:10" ht="22.5" customHeight="1">
      <c r="A94" s="2">
        <v>46046.457086099537</v>
      </c>
      <c r="B94" s="3">
        <v>46022</v>
      </c>
      <c r="C94" s="4" t="s">
        <v>108</v>
      </c>
      <c r="D94" s="4" t="s">
        <v>25</v>
      </c>
      <c r="E94" s="4">
        <v>10</v>
      </c>
      <c r="F94" s="4">
        <v>60</v>
      </c>
      <c r="G94" s="4" t="s">
        <v>26</v>
      </c>
      <c r="H94" s="4" t="s">
        <v>31</v>
      </c>
      <c r="I94" s="4">
        <f t="shared" si="0"/>
        <v>600</v>
      </c>
      <c r="J94" s="4" t="s">
        <v>29</v>
      </c>
    </row>
    <row r="98" spans="1:9" ht="13.15">
      <c r="A98" s="5" t="s">
        <v>22</v>
      </c>
      <c r="I98" s="5">
        <f>SUM(Form_Responses2[Total])</f>
        <v>74130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46"/>
  <sheetViews>
    <sheetView workbookViewId="0">
      <pane ySplit="1" topLeftCell="A2" activePane="bottomLeft" state="frozen"/>
      <selection pane="bottomLeft" activeCell="B3" sqref="B3"/>
    </sheetView>
  </sheetViews>
  <sheetFormatPr defaultColWidth="12.640625" defaultRowHeight="15.75" customHeight="1"/>
  <cols>
    <col min="1" max="9" width="18.92578125" customWidth="1"/>
    <col min="10" max="14" width="20.2109375" customWidth="1"/>
  </cols>
  <sheetData>
    <row r="1" spans="1:8" ht="22.5" customHeight="1">
      <c r="A1" s="1" t="s">
        <v>0</v>
      </c>
      <c r="B1" s="1" t="s">
        <v>15</v>
      </c>
      <c r="C1" s="1" t="s">
        <v>16</v>
      </c>
      <c r="D1" s="1" t="s">
        <v>17</v>
      </c>
      <c r="E1" s="1" t="s">
        <v>18</v>
      </c>
      <c r="F1" s="1" t="s">
        <v>19</v>
      </c>
      <c r="G1" s="1" t="s">
        <v>21</v>
      </c>
      <c r="H1" s="1" t="s">
        <v>20</v>
      </c>
    </row>
    <row r="2" spans="1:8" ht="22.5" customHeight="1">
      <c r="A2" s="2">
        <v>45743.103768865738</v>
      </c>
      <c r="B2" s="3">
        <v>45742</v>
      </c>
      <c r="C2" s="4" t="s">
        <v>109</v>
      </c>
      <c r="D2" s="4"/>
      <c r="E2" s="4">
        <v>1</v>
      </c>
      <c r="F2" s="4">
        <v>220</v>
      </c>
      <c r="G2" s="4" t="s">
        <v>31</v>
      </c>
      <c r="H2" s="4"/>
    </row>
    <row r="3" spans="1:8" ht="22.5" customHeight="1">
      <c r="A3" s="2">
        <v>45743.104033240743</v>
      </c>
      <c r="B3" s="3">
        <v>45742</v>
      </c>
      <c r="C3" s="4" t="s">
        <v>110</v>
      </c>
      <c r="D3" s="4"/>
      <c r="E3" s="4">
        <v>1</v>
      </c>
      <c r="F3" s="4">
        <v>220</v>
      </c>
      <c r="G3" s="4" t="s">
        <v>27</v>
      </c>
      <c r="H3" s="4"/>
    </row>
    <row r="4" spans="1:8" ht="22.5" customHeight="1">
      <c r="A4" s="2">
        <v>45744.734377905093</v>
      </c>
      <c r="B4" s="3">
        <v>45744</v>
      </c>
      <c r="C4" s="4" t="s">
        <v>111</v>
      </c>
      <c r="D4" s="4"/>
      <c r="E4" s="4">
        <v>3</v>
      </c>
      <c r="F4" s="4">
        <v>220</v>
      </c>
      <c r="G4" s="4" t="s">
        <v>31</v>
      </c>
      <c r="H4" s="4"/>
    </row>
    <row r="5" spans="1:8" ht="22.5" customHeight="1">
      <c r="A5" s="2">
        <v>45745.435225138892</v>
      </c>
      <c r="B5" s="3">
        <v>45745</v>
      </c>
      <c r="C5" s="4" t="s">
        <v>112</v>
      </c>
      <c r="D5" s="4"/>
      <c r="E5" s="4">
        <v>4</v>
      </c>
      <c r="F5" s="4">
        <v>250</v>
      </c>
      <c r="G5" s="4" t="s">
        <v>31</v>
      </c>
      <c r="H5" s="4"/>
    </row>
    <row r="6" spans="1:8" ht="22.5" customHeight="1">
      <c r="A6" s="2">
        <v>45748.200530717593</v>
      </c>
      <c r="B6" s="3">
        <v>45748</v>
      </c>
      <c r="C6" s="4" t="s">
        <v>74</v>
      </c>
      <c r="D6" s="4"/>
      <c r="E6" s="4">
        <v>2</v>
      </c>
      <c r="F6" s="4">
        <v>200</v>
      </c>
      <c r="G6" s="4" t="s">
        <v>31</v>
      </c>
      <c r="H6" s="4"/>
    </row>
    <row r="7" spans="1:8" ht="22.5" customHeight="1">
      <c r="A7" s="2">
        <v>45748.626281956022</v>
      </c>
      <c r="B7" s="3">
        <v>45748</v>
      </c>
      <c r="C7" s="4" t="s">
        <v>54</v>
      </c>
      <c r="D7" s="4"/>
      <c r="E7" s="4">
        <v>1</v>
      </c>
      <c r="F7" s="4">
        <v>220</v>
      </c>
      <c r="G7" s="4" t="s">
        <v>31</v>
      </c>
      <c r="H7" s="4"/>
    </row>
    <row r="8" spans="1:8" ht="22.5" customHeight="1">
      <c r="A8" s="2">
        <v>45748.626798784724</v>
      </c>
      <c r="B8" s="3">
        <v>45748</v>
      </c>
      <c r="C8" s="4" t="s">
        <v>92</v>
      </c>
      <c r="D8" s="4"/>
      <c r="E8" s="4">
        <v>2</v>
      </c>
      <c r="F8" s="4">
        <v>220</v>
      </c>
      <c r="G8" s="4" t="s">
        <v>31</v>
      </c>
      <c r="H8" s="4"/>
    </row>
    <row r="9" spans="1:8" ht="22.5" customHeight="1">
      <c r="A9" s="2">
        <v>45749.922590706017</v>
      </c>
      <c r="B9" s="3">
        <v>45749</v>
      </c>
      <c r="C9" s="4" t="s">
        <v>113</v>
      </c>
      <c r="D9" s="4"/>
      <c r="E9" s="4">
        <v>5</v>
      </c>
      <c r="F9" s="4">
        <v>250</v>
      </c>
      <c r="G9" s="4" t="s">
        <v>31</v>
      </c>
      <c r="H9" s="4"/>
    </row>
    <row r="10" spans="1:8" ht="22.5" customHeight="1">
      <c r="A10" s="2">
        <v>45750.387929872682</v>
      </c>
      <c r="B10" s="3">
        <v>45750</v>
      </c>
      <c r="C10" s="4" t="s">
        <v>89</v>
      </c>
      <c r="D10" s="4"/>
      <c r="E10" s="4">
        <v>2</v>
      </c>
      <c r="F10" s="4">
        <v>220</v>
      </c>
      <c r="G10" s="4" t="s">
        <v>31</v>
      </c>
      <c r="H10" s="4"/>
    </row>
    <row r="11" spans="1:8" ht="22.5" customHeight="1">
      <c r="A11" s="2">
        <v>45753.555561805551</v>
      </c>
      <c r="B11" s="3">
        <v>45753</v>
      </c>
      <c r="C11" s="4" t="s">
        <v>114</v>
      </c>
      <c r="D11" s="4"/>
      <c r="E11" s="4">
        <v>1</v>
      </c>
      <c r="F11" s="4">
        <v>220</v>
      </c>
      <c r="G11" s="4" t="s">
        <v>31</v>
      </c>
      <c r="H11" s="4" t="s">
        <v>46</v>
      </c>
    </row>
    <row r="12" spans="1:8" ht="22.5" customHeight="1">
      <c r="A12" s="2">
        <v>45753.644157453702</v>
      </c>
      <c r="B12" s="3">
        <v>45753</v>
      </c>
      <c r="C12" s="4" t="s">
        <v>115</v>
      </c>
      <c r="D12" s="4"/>
      <c r="E12" s="4">
        <v>2</v>
      </c>
      <c r="F12" s="4">
        <v>250</v>
      </c>
      <c r="G12" s="4" t="s">
        <v>31</v>
      </c>
      <c r="H12" s="4" t="s">
        <v>26</v>
      </c>
    </row>
    <row r="13" spans="1:8" ht="22.5" customHeight="1">
      <c r="A13" s="2">
        <v>45758.597727500004</v>
      </c>
      <c r="B13" s="3">
        <v>45758</v>
      </c>
      <c r="C13" s="4" t="s">
        <v>116</v>
      </c>
      <c r="D13" s="4"/>
      <c r="E13" s="4">
        <v>2</v>
      </c>
      <c r="F13" s="4">
        <v>220</v>
      </c>
      <c r="G13" s="4" t="s">
        <v>31</v>
      </c>
      <c r="H13" s="4" t="s">
        <v>26</v>
      </c>
    </row>
    <row r="14" spans="1:8" ht="22.5" customHeight="1">
      <c r="A14" s="2">
        <v>45760.754763287041</v>
      </c>
      <c r="B14" s="3">
        <v>45760</v>
      </c>
      <c r="C14" s="4" t="s">
        <v>117</v>
      </c>
      <c r="D14" s="4"/>
      <c r="E14" s="4">
        <v>1</v>
      </c>
      <c r="F14" s="4">
        <v>220</v>
      </c>
      <c r="G14" s="4" t="s">
        <v>31</v>
      </c>
      <c r="H14" s="4" t="s">
        <v>26</v>
      </c>
    </row>
    <row r="15" spans="1:8" ht="22.5" customHeight="1">
      <c r="A15" s="2">
        <v>45760.755271550923</v>
      </c>
      <c r="B15" s="3">
        <v>45760</v>
      </c>
      <c r="C15" s="4" t="s">
        <v>118</v>
      </c>
      <c r="D15" s="4"/>
      <c r="E15" s="4">
        <v>4</v>
      </c>
      <c r="F15" s="4">
        <v>220</v>
      </c>
      <c r="G15" s="4" t="s">
        <v>31</v>
      </c>
      <c r="H15" s="4" t="s">
        <v>26</v>
      </c>
    </row>
    <row r="16" spans="1:8" ht="22.5" customHeight="1">
      <c r="A16" s="2">
        <v>45761.732216157412</v>
      </c>
      <c r="B16" s="3">
        <v>45761</v>
      </c>
      <c r="C16" s="4" t="s">
        <v>74</v>
      </c>
      <c r="D16" s="4"/>
      <c r="E16" s="4">
        <v>2</v>
      </c>
      <c r="F16" s="4">
        <v>100</v>
      </c>
      <c r="G16" s="4" t="s">
        <v>27</v>
      </c>
      <c r="H16" s="4" t="s">
        <v>26</v>
      </c>
    </row>
    <row r="17" spans="1:8" ht="22.5" customHeight="1">
      <c r="A17" s="2">
        <v>45762.316059988429</v>
      </c>
      <c r="B17" s="3">
        <v>45761</v>
      </c>
      <c r="C17" s="4" t="s">
        <v>119</v>
      </c>
      <c r="D17" s="4"/>
      <c r="E17" s="4">
        <v>1</v>
      </c>
      <c r="F17" s="4">
        <v>200</v>
      </c>
      <c r="G17" s="4" t="s">
        <v>27</v>
      </c>
      <c r="H17" s="4" t="s">
        <v>26</v>
      </c>
    </row>
    <row r="18" spans="1:8" ht="22.5" customHeight="1">
      <c r="A18" s="2">
        <v>45762.433982048606</v>
      </c>
      <c r="B18" s="3">
        <v>45762</v>
      </c>
      <c r="C18" s="4" t="s">
        <v>120</v>
      </c>
      <c r="D18" s="4"/>
      <c r="E18" s="4">
        <v>1</v>
      </c>
      <c r="F18" s="4">
        <v>220</v>
      </c>
      <c r="G18" s="4" t="s">
        <v>31</v>
      </c>
      <c r="H18" s="4"/>
    </row>
    <row r="19" spans="1:8" ht="22.5" customHeight="1">
      <c r="A19" s="2">
        <v>45762.520475231482</v>
      </c>
      <c r="B19" s="3">
        <v>45762</v>
      </c>
      <c r="C19" s="4" t="s">
        <v>121</v>
      </c>
      <c r="D19" s="4"/>
      <c r="E19" s="4">
        <v>3</v>
      </c>
      <c r="F19" s="4">
        <v>250</v>
      </c>
      <c r="G19" s="4" t="s">
        <v>31</v>
      </c>
      <c r="H19" s="4" t="s">
        <v>26</v>
      </c>
    </row>
    <row r="20" spans="1:8" ht="22.5" customHeight="1">
      <c r="A20" s="2">
        <v>45763.863728194439</v>
      </c>
      <c r="B20" s="3">
        <v>45763</v>
      </c>
      <c r="C20" s="4" t="s">
        <v>122</v>
      </c>
      <c r="D20" s="4"/>
      <c r="E20" s="4">
        <v>1</v>
      </c>
      <c r="F20" s="4">
        <v>220</v>
      </c>
      <c r="G20" s="4" t="s">
        <v>31</v>
      </c>
      <c r="H20" s="4" t="s">
        <v>26</v>
      </c>
    </row>
    <row r="21" spans="1:8" ht="22.5" customHeight="1">
      <c r="A21" s="2">
        <v>45764.682045104171</v>
      </c>
      <c r="B21" s="3">
        <v>45764</v>
      </c>
      <c r="C21" s="4" t="s">
        <v>123</v>
      </c>
      <c r="D21" s="4"/>
      <c r="E21" s="4">
        <v>2</v>
      </c>
      <c r="F21" s="4">
        <v>220</v>
      </c>
      <c r="G21" s="4" t="s">
        <v>31</v>
      </c>
      <c r="H21" s="4" t="s">
        <v>26</v>
      </c>
    </row>
    <row r="22" spans="1:8" ht="22.5" customHeight="1">
      <c r="A22" s="2">
        <v>45765.148362569445</v>
      </c>
      <c r="B22" s="3">
        <v>45764</v>
      </c>
      <c r="C22" s="4" t="s">
        <v>124</v>
      </c>
      <c r="D22" s="4"/>
      <c r="E22" s="4">
        <v>1</v>
      </c>
      <c r="F22" s="4">
        <v>220</v>
      </c>
      <c r="G22" s="4" t="s">
        <v>31</v>
      </c>
      <c r="H22" s="4" t="s">
        <v>26</v>
      </c>
    </row>
    <row r="23" spans="1:8" ht="22.5" customHeight="1">
      <c r="A23" s="2">
        <v>45765.467605671292</v>
      </c>
      <c r="B23" s="3">
        <v>45765</v>
      </c>
      <c r="C23" s="4" t="s">
        <v>86</v>
      </c>
      <c r="D23" s="4"/>
      <c r="E23" s="4">
        <v>5</v>
      </c>
      <c r="F23" s="4">
        <v>220</v>
      </c>
      <c r="G23" s="4" t="s">
        <v>31</v>
      </c>
      <c r="H23" s="4" t="s">
        <v>46</v>
      </c>
    </row>
    <row r="24" spans="1:8" ht="22.5" customHeight="1">
      <c r="A24" s="2">
        <v>45765.47025726852</v>
      </c>
      <c r="B24" s="3">
        <v>45765</v>
      </c>
      <c r="C24" s="4" t="s">
        <v>125</v>
      </c>
      <c r="D24" s="4"/>
      <c r="E24" s="4">
        <v>1</v>
      </c>
      <c r="F24" s="4">
        <v>220</v>
      </c>
      <c r="G24" s="4" t="s">
        <v>31</v>
      </c>
      <c r="H24" s="4" t="s">
        <v>26</v>
      </c>
    </row>
    <row r="25" spans="1:8" ht="22.5" customHeight="1">
      <c r="A25" s="2">
        <v>45765.668061249999</v>
      </c>
      <c r="B25" s="3">
        <v>45764</v>
      </c>
      <c r="C25" s="4" t="s">
        <v>126</v>
      </c>
      <c r="D25" s="4"/>
      <c r="E25" s="4">
        <v>3</v>
      </c>
      <c r="F25" s="4">
        <v>220</v>
      </c>
      <c r="G25" s="4" t="s">
        <v>31</v>
      </c>
      <c r="H25" s="4" t="s">
        <v>26</v>
      </c>
    </row>
    <row r="26" spans="1:8" ht="22.5" customHeight="1">
      <c r="A26" s="2">
        <v>45765.668363888894</v>
      </c>
      <c r="B26" s="3">
        <v>45765</v>
      </c>
      <c r="C26" s="4" t="s">
        <v>127</v>
      </c>
      <c r="D26" s="4"/>
      <c r="E26" s="4">
        <v>3</v>
      </c>
      <c r="F26" s="4">
        <v>220</v>
      </c>
      <c r="G26" s="4" t="s">
        <v>31</v>
      </c>
      <c r="H26" s="4" t="s">
        <v>26</v>
      </c>
    </row>
    <row r="27" spans="1:8" ht="22.5" customHeight="1">
      <c r="A27" s="2">
        <v>45765.678184571763</v>
      </c>
      <c r="B27" s="3">
        <v>45765</v>
      </c>
      <c r="C27" s="4" t="s">
        <v>128</v>
      </c>
      <c r="D27" s="4"/>
      <c r="E27" s="4">
        <v>2</v>
      </c>
      <c r="F27" s="4">
        <v>220</v>
      </c>
      <c r="G27" s="4" t="s">
        <v>31</v>
      </c>
      <c r="H27" s="4" t="s">
        <v>26</v>
      </c>
    </row>
    <row r="28" spans="1:8" ht="22.5" customHeight="1">
      <c r="A28" s="2">
        <v>45767.577568935187</v>
      </c>
      <c r="B28" s="3">
        <v>45767</v>
      </c>
      <c r="C28" s="4" t="s">
        <v>60</v>
      </c>
      <c r="D28" s="4"/>
      <c r="E28" s="4">
        <v>1</v>
      </c>
      <c r="F28" s="4">
        <v>220</v>
      </c>
      <c r="G28" s="4" t="s">
        <v>31</v>
      </c>
      <c r="H28" s="4" t="s">
        <v>26</v>
      </c>
    </row>
    <row r="29" spans="1:8" ht="22.5" customHeight="1">
      <c r="A29" s="2">
        <v>45767.729660439814</v>
      </c>
      <c r="B29" s="3">
        <v>45767</v>
      </c>
      <c r="C29" s="4" t="s">
        <v>59</v>
      </c>
      <c r="D29" s="4"/>
      <c r="E29" s="4">
        <v>4</v>
      </c>
      <c r="F29" s="4">
        <v>220</v>
      </c>
      <c r="G29" s="4" t="s">
        <v>31</v>
      </c>
      <c r="H29" s="4" t="s">
        <v>26</v>
      </c>
    </row>
    <row r="30" spans="1:8" ht="22.5" customHeight="1">
      <c r="A30" s="2">
        <v>45768.328024594906</v>
      </c>
      <c r="B30" s="3">
        <v>45768</v>
      </c>
      <c r="C30" s="4" t="s">
        <v>43</v>
      </c>
      <c r="D30" s="4"/>
      <c r="E30" s="4">
        <v>1</v>
      </c>
      <c r="F30" s="4">
        <v>220</v>
      </c>
      <c r="G30" s="4" t="s">
        <v>27</v>
      </c>
      <c r="H30" s="4" t="s">
        <v>26</v>
      </c>
    </row>
    <row r="31" spans="1:8" ht="22.5" customHeight="1">
      <c r="A31" s="2">
        <v>45771.875460312498</v>
      </c>
      <c r="B31" s="3">
        <v>45771</v>
      </c>
      <c r="C31" s="4" t="s">
        <v>92</v>
      </c>
      <c r="D31" s="4"/>
      <c r="E31" s="4">
        <v>2</v>
      </c>
      <c r="F31" s="4">
        <v>220</v>
      </c>
      <c r="G31" s="4" t="s">
        <v>31</v>
      </c>
      <c r="H31" s="4" t="s">
        <v>26</v>
      </c>
    </row>
    <row r="32" spans="1:8" ht="22.5" customHeight="1">
      <c r="A32" s="2">
        <v>45773.370201909725</v>
      </c>
      <c r="B32" s="3">
        <v>45773</v>
      </c>
      <c r="C32" s="4" t="s">
        <v>43</v>
      </c>
      <c r="D32" s="4"/>
      <c r="E32" s="4">
        <v>1</v>
      </c>
      <c r="F32" s="4">
        <v>200</v>
      </c>
      <c r="G32" s="4" t="s">
        <v>27</v>
      </c>
      <c r="H32" s="4" t="s">
        <v>26</v>
      </c>
    </row>
    <row r="33" spans="1:8" ht="22.5" customHeight="1">
      <c r="A33" s="2">
        <v>45773.370713923607</v>
      </c>
      <c r="B33" s="3">
        <v>45773</v>
      </c>
      <c r="C33" s="4" t="s">
        <v>129</v>
      </c>
      <c r="D33" s="4"/>
      <c r="E33" s="4">
        <v>3</v>
      </c>
      <c r="F33" s="4">
        <v>220</v>
      </c>
      <c r="G33" s="4" t="s">
        <v>31</v>
      </c>
      <c r="H33" s="4" t="s">
        <v>26</v>
      </c>
    </row>
    <row r="34" spans="1:8" ht="22.5" customHeight="1">
      <c r="A34" s="2">
        <v>45775.156693958328</v>
      </c>
      <c r="B34" s="3">
        <v>45774</v>
      </c>
      <c r="C34" s="4" t="s">
        <v>120</v>
      </c>
      <c r="D34" s="4"/>
      <c r="E34" s="4">
        <v>2</v>
      </c>
      <c r="F34" s="4">
        <v>220</v>
      </c>
      <c r="G34" s="4" t="s">
        <v>31</v>
      </c>
      <c r="H34" s="4" t="s">
        <v>26</v>
      </c>
    </row>
    <row r="35" spans="1:8" ht="22.5" customHeight="1">
      <c r="A35" s="2">
        <v>45776.15638479167</v>
      </c>
      <c r="B35" s="3">
        <v>45775</v>
      </c>
      <c r="C35" s="4" t="s">
        <v>130</v>
      </c>
      <c r="D35" s="4"/>
      <c r="E35" s="4">
        <v>4</v>
      </c>
      <c r="F35" s="4">
        <v>220</v>
      </c>
      <c r="G35" s="4" t="s">
        <v>31</v>
      </c>
      <c r="H35" s="4" t="s">
        <v>26</v>
      </c>
    </row>
    <row r="36" spans="1:8" ht="22.5" customHeight="1">
      <c r="A36" s="2">
        <v>45777.615198611107</v>
      </c>
      <c r="B36" s="3">
        <v>45777</v>
      </c>
      <c r="C36" s="4" t="s">
        <v>131</v>
      </c>
      <c r="D36" s="4"/>
      <c r="E36" s="4">
        <v>1</v>
      </c>
      <c r="F36" s="4">
        <v>220</v>
      </c>
      <c r="G36" s="4" t="s">
        <v>31</v>
      </c>
      <c r="H36" s="4" t="s">
        <v>26</v>
      </c>
    </row>
    <row r="37" spans="1:8" ht="22.5" customHeight="1">
      <c r="A37" s="2">
        <v>45780.757250902781</v>
      </c>
      <c r="B37" s="3">
        <v>45780</v>
      </c>
      <c r="C37" s="4" t="s">
        <v>132</v>
      </c>
      <c r="D37" s="4"/>
      <c r="E37" s="4">
        <v>1</v>
      </c>
      <c r="F37" s="4">
        <v>220</v>
      </c>
      <c r="G37" s="4" t="s">
        <v>31</v>
      </c>
      <c r="H37" s="4" t="s">
        <v>26</v>
      </c>
    </row>
    <row r="38" spans="1:8" ht="22.5" customHeight="1">
      <c r="A38" s="2">
        <v>45782.126397164349</v>
      </c>
      <c r="B38" s="3">
        <v>45781</v>
      </c>
      <c r="C38" s="4" t="s">
        <v>133</v>
      </c>
      <c r="D38" s="4"/>
      <c r="E38" s="4">
        <v>1</v>
      </c>
      <c r="F38" s="4">
        <v>200</v>
      </c>
      <c r="G38" s="4" t="s">
        <v>31</v>
      </c>
      <c r="H38" s="4" t="s">
        <v>26</v>
      </c>
    </row>
    <row r="39" spans="1:8" ht="22.5" customHeight="1">
      <c r="A39" s="2">
        <v>45782.139471064816</v>
      </c>
      <c r="B39" s="3">
        <v>45781</v>
      </c>
      <c r="C39" s="4" t="s">
        <v>134</v>
      </c>
      <c r="D39" s="4"/>
      <c r="E39" s="4">
        <v>1</v>
      </c>
      <c r="F39" s="4">
        <v>200</v>
      </c>
      <c r="G39" s="4" t="s">
        <v>31</v>
      </c>
      <c r="H39" s="4" t="s">
        <v>26</v>
      </c>
    </row>
    <row r="40" spans="1:8" ht="22.5" customHeight="1">
      <c r="A40" s="2">
        <v>45784.808973449079</v>
      </c>
      <c r="B40" s="3">
        <v>45784</v>
      </c>
      <c r="C40" s="4" t="s">
        <v>89</v>
      </c>
      <c r="D40" s="4"/>
      <c r="E40" s="4">
        <v>1</v>
      </c>
      <c r="F40" s="4">
        <v>180</v>
      </c>
      <c r="G40" s="4" t="s">
        <v>27</v>
      </c>
      <c r="H40" s="4" t="s">
        <v>26</v>
      </c>
    </row>
    <row r="41" spans="1:8" ht="22.5" customHeight="1">
      <c r="A41" s="2">
        <v>45789.429514317133</v>
      </c>
      <c r="B41" s="3">
        <v>45788</v>
      </c>
      <c r="C41" s="4" t="s">
        <v>54</v>
      </c>
      <c r="D41" s="4"/>
      <c r="E41" s="4">
        <v>2</v>
      </c>
      <c r="F41" s="4">
        <v>180</v>
      </c>
      <c r="G41" s="4" t="s">
        <v>31</v>
      </c>
      <c r="H41" s="4" t="s">
        <v>26</v>
      </c>
    </row>
    <row r="42" spans="1:8" ht="22.5" customHeight="1">
      <c r="A42" s="2">
        <v>45793.566430983796</v>
      </c>
      <c r="B42" s="3">
        <v>45793</v>
      </c>
      <c r="C42" s="4" t="s">
        <v>135</v>
      </c>
      <c r="D42" s="4"/>
      <c r="E42" s="4">
        <v>3</v>
      </c>
      <c r="F42" s="4">
        <v>200</v>
      </c>
      <c r="G42" s="4" t="s">
        <v>31</v>
      </c>
      <c r="H42" s="4" t="s">
        <v>26</v>
      </c>
    </row>
    <row r="43" spans="1:8" ht="22.5" customHeight="1">
      <c r="A43" s="2">
        <v>45796.867434178246</v>
      </c>
      <c r="B43" s="3">
        <v>45795</v>
      </c>
      <c r="C43" s="4" t="s">
        <v>110</v>
      </c>
      <c r="D43" s="4"/>
      <c r="E43" s="4">
        <v>1</v>
      </c>
      <c r="F43" s="4">
        <v>180</v>
      </c>
      <c r="G43" s="4" t="s">
        <v>27</v>
      </c>
      <c r="H43" s="4" t="s">
        <v>26</v>
      </c>
    </row>
    <row r="44" spans="1:8" ht="22.5" customHeight="1">
      <c r="A44" s="2">
        <v>45796.867794710648</v>
      </c>
      <c r="B44" s="3">
        <v>45795</v>
      </c>
      <c r="C44" s="4" t="s">
        <v>43</v>
      </c>
      <c r="D44" s="4"/>
      <c r="E44" s="4">
        <v>1</v>
      </c>
      <c r="F44" s="4">
        <v>180</v>
      </c>
      <c r="G44" s="4" t="s">
        <v>27</v>
      </c>
      <c r="H44" s="4" t="s">
        <v>26</v>
      </c>
    </row>
    <row r="45" spans="1:8" ht="22.5" customHeight="1">
      <c r="A45" s="2">
        <v>45796.868978229162</v>
      </c>
      <c r="B45" s="3">
        <v>45795</v>
      </c>
      <c r="C45" s="4" t="s">
        <v>136</v>
      </c>
      <c r="D45" s="4"/>
      <c r="E45" s="4">
        <v>2</v>
      </c>
      <c r="F45" s="4">
        <v>200</v>
      </c>
      <c r="G45" s="4" t="s">
        <v>31</v>
      </c>
      <c r="H45" s="4" t="s">
        <v>26</v>
      </c>
    </row>
    <row r="46" spans="1:8" ht="22.5" customHeight="1">
      <c r="A46" s="2">
        <v>45798.325000925921</v>
      </c>
      <c r="B46" s="3">
        <v>45797</v>
      </c>
      <c r="C46" s="4" t="s">
        <v>137</v>
      </c>
      <c r="D46" s="4"/>
      <c r="E46" s="4">
        <v>1</v>
      </c>
      <c r="F46" s="4">
        <v>200</v>
      </c>
      <c r="G46" s="4" t="s">
        <v>27</v>
      </c>
      <c r="H46" s="4" t="s">
        <v>26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R10"/>
  <sheetViews>
    <sheetView workbookViewId="0">
      <pane ySplit="1" topLeftCell="A2" activePane="bottomLeft" state="frozen"/>
      <selection pane="bottomLeft" activeCell="B3" sqref="B3"/>
    </sheetView>
  </sheetViews>
  <sheetFormatPr defaultColWidth="12.640625" defaultRowHeight="15.75" customHeight="1"/>
  <cols>
    <col min="1" max="3" width="18.92578125" customWidth="1"/>
    <col min="4" max="4" width="29.5" customWidth="1"/>
    <col min="5" max="5" width="24.0703125" customWidth="1"/>
    <col min="6" max="6" width="37.640625" customWidth="1"/>
    <col min="7" max="7" width="21.28515625" customWidth="1"/>
    <col min="8" max="8" width="34.42578125" customWidth="1"/>
    <col min="9" max="9" width="19.140625" customWidth="1"/>
    <col min="10" max="10" width="28.78515625" customWidth="1"/>
    <col min="11" max="11" width="41.78515625" customWidth="1"/>
    <col min="12" max="12" width="32.0703125" customWidth="1"/>
    <col min="13" max="13" width="18.92578125" customWidth="1"/>
    <col min="14" max="14" width="22.5" customWidth="1"/>
    <col min="15" max="16" width="37.640625" customWidth="1"/>
    <col min="17" max="17" width="21.42578125" customWidth="1"/>
    <col min="18" max="18" width="31.0703125" customWidth="1"/>
    <col min="19" max="19" width="18.92578125" customWidth="1"/>
    <col min="20" max="24" width="20.2109375" customWidth="1"/>
  </cols>
  <sheetData>
    <row r="1" spans="1:18" ht="22.5" customHeight="1">
      <c r="A1" s="1" t="s">
        <v>0</v>
      </c>
      <c r="B1" s="1" t="s">
        <v>138</v>
      </c>
      <c r="C1" s="1" t="s">
        <v>139</v>
      </c>
      <c r="D1" s="1" t="s">
        <v>140</v>
      </c>
      <c r="E1" s="1" t="s">
        <v>141</v>
      </c>
      <c r="F1" s="1" t="s">
        <v>142</v>
      </c>
      <c r="G1" s="1" t="s">
        <v>143</v>
      </c>
      <c r="H1" s="1" t="s">
        <v>144</v>
      </c>
      <c r="I1" s="1" t="s">
        <v>145</v>
      </c>
      <c r="J1" s="1" t="s">
        <v>146</v>
      </c>
      <c r="K1" s="1" t="s">
        <v>147</v>
      </c>
      <c r="L1" s="1" t="s">
        <v>148</v>
      </c>
      <c r="M1" s="1" t="s">
        <v>149</v>
      </c>
      <c r="N1" s="1" t="s">
        <v>150</v>
      </c>
      <c r="O1" s="1" t="s">
        <v>151</v>
      </c>
      <c r="P1" s="1" t="s">
        <v>152</v>
      </c>
      <c r="Q1" s="1" t="s">
        <v>153</v>
      </c>
      <c r="R1" s="1" t="s">
        <v>154</v>
      </c>
    </row>
    <row r="2" spans="1:18" ht="22.5" customHeight="1">
      <c r="A2" s="2">
        <v>45798.800610254628</v>
      </c>
      <c r="B2" s="3">
        <v>45798</v>
      </c>
      <c r="C2" s="4" t="s">
        <v>29</v>
      </c>
      <c r="D2" s="4" t="s">
        <v>155</v>
      </c>
      <c r="E2" s="4" t="s">
        <v>7</v>
      </c>
      <c r="F2" s="4" t="s">
        <v>156</v>
      </c>
      <c r="G2" s="4">
        <v>1</v>
      </c>
      <c r="H2" s="4" t="s">
        <v>157</v>
      </c>
      <c r="I2" s="4">
        <v>15</v>
      </c>
      <c r="J2" s="4" t="s">
        <v>158</v>
      </c>
      <c r="K2" s="4" t="s">
        <v>159</v>
      </c>
      <c r="L2" s="4" t="s">
        <v>160</v>
      </c>
      <c r="M2" s="4"/>
      <c r="N2" s="4"/>
      <c r="O2" s="4"/>
      <c r="P2" s="4"/>
      <c r="Q2" s="4"/>
      <c r="R2" s="4"/>
    </row>
    <row r="3" spans="1:18" ht="22.5" customHeight="1">
      <c r="A3" s="2">
        <v>45799.911882488421</v>
      </c>
      <c r="B3" s="3">
        <v>45799</v>
      </c>
      <c r="C3" s="4" t="s">
        <v>137</v>
      </c>
      <c r="D3" s="4" t="s">
        <v>155</v>
      </c>
      <c r="E3" s="4" t="s">
        <v>12</v>
      </c>
      <c r="F3" s="4" t="s">
        <v>161</v>
      </c>
      <c r="G3" s="4">
        <v>1</v>
      </c>
      <c r="H3" s="4" t="s">
        <v>162</v>
      </c>
      <c r="I3" s="4">
        <v>21</v>
      </c>
      <c r="J3" s="4" t="s">
        <v>163</v>
      </c>
      <c r="K3" s="4" t="s">
        <v>164</v>
      </c>
      <c r="L3" s="4" t="s">
        <v>160</v>
      </c>
    </row>
    <row r="4" spans="1:18" ht="22.5" customHeight="1">
      <c r="A4" s="2">
        <v>45801.911866967595</v>
      </c>
      <c r="B4" s="3">
        <v>45801</v>
      </c>
      <c r="C4" s="4" t="s">
        <v>137</v>
      </c>
      <c r="D4" s="4" t="s">
        <v>155</v>
      </c>
      <c r="E4" s="4" t="s">
        <v>14</v>
      </c>
      <c r="F4" s="4" t="s">
        <v>165</v>
      </c>
      <c r="G4" s="4">
        <v>1</v>
      </c>
      <c r="H4" s="4" t="s">
        <v>166</v>
      </c>
      <c r="I4" s="4">
        <v>7</v>
      </c>
      <c r="J4" s="4" t="s">
        <v>167</v>
      </c>
      <c r="K4" s="4" t="s">
        <v>168</v>
      </c>
      <c r="L4" s="4" t="s">
        <v>160</v>
      </c>
    </row>
    <row r="5" spans="1:18" ht="22.5" customHeight="1">
      <c r="A5" s="2">
        <v>45801.92902732639</v>
      </c>
      <c r="B5" s="3">
        <v>45801</v>
      </c>
      <c r="C5" s="4" t="s">
        <v>137</v>
      </c>
      <c r="D5" s="4" t="s">
        <v>155</v>
      </c>
      <c r="E5" s="4" t="s">
        <v>7</v>
      </c>
      <c r="F5" s="4" t="s">
        <v>169</v>
      </c>
      <c r="G5" s="4">
        <v>1</v>
      </c>
      <c r="H5" s="4" t="s">
        <v>157</v>
      </c>
      <c r="I5" s="4">
        <v>15</v>
      </c>
      <c r="J5" s="4" t="s">
        <v>170</v>
      </c>
      <c r="K5" s="4" t="s">
        <v>171</v>
      </c>
      <c r="L5" s="4" t="s">
        <v>160</v>
      </c>
    </row>
    <row r="6" spans="1:18" ht="22.5" customHeight="1">
      <c r="A6" s="2">
        <v>45805.059726724532</v>
      </c>
      <c r="B6" s="3">
        <v>45803</v>
      </c>
      <c r="C6" s="4" t="s">
        <v>137</v>
      </c>
      <c r="D6" s="4" t="s">
        <v>155</v>
      </c>
      <c r="E6" s="4" t="s">
        <v>7</v>
      </c>
      <c r="F6" s="4" t="s">
        <v>172</v>
      </c>
      <c r="G6" s="4">
        <v>1</v>
      </c>
      <c r="H6" s="4" t="s">
        <v>157</v>
      </c>
      <c r="I6" s="4">
        <v>15</v>
      </c>
      <c r="J6" s="4" t="s">
        <v>173</v>
      </c>
      <c r="L6" s="4" t="s">
        <v>160</v>
      </c>
    </row>
    <row r="7" spans="1:18" ht="22.5" customHeight="1">
      <c r="A7" s="2">
        <v>45805.06251851852</v>
      </c>
      <c r="B7" s="3">
        <v>45803</v>
      </c>
      <c r="C7" s="4" t="s">
        <v>137</v>
      </c>
      <c r="D7" s="4" t="s">
        <v>155</v>
      </c>
      <c r="E7" s="4" t="s">
        <v>12</v>
      </c>
      <c r="F7" s="4" t="s">
        <v>174</v>
      </c>
      <c r="G7" s="4">
        <v>1</v>
      </c>
      <c r="H7" s="4" t="s">
        <v>157</v>
      </c>
      <c r="I7" s="4">
        <v>5</v>
      </c>
      <c r="J7" s="4" t="s">
        <v>163</v>
      </c>
      <c r="K7" s="4" t="s">
        <v>175</v>
      </c>
      <c r="L7" s="4" t="s">
        <v>160</v>
      </c>
    </row>
    <row r="8" spans="1:18" ht="22.5" customHeight="1">
      <c r="A8" s="2">
        <v>45805.063631307872</v>
      </c>
      <c r="B8" s="3">
        <v>45804</v>
      </c>
      <c r="C8" s="4" t="s">
        <v>137</v>
      </c>
      <c r="D8" s="4" t="s">
        <v>155</v>
      </c>
      <c r="E8" s="4" t="s">
        <v>12</v>
      </c>
      <c r="F8" s="4" t="s">
        <v>174</v>
      </c>
      <c r="G8" s="4">
        <v>1</v>
      </c>
      <c r="H8" s="4" t="s">
        <v>157</v>
      </c>
      <c r="I8" s="4">
        <v>5</v>
      </c>
      <c r="J8" s="4" t="s">
        <v>163</v>
      </c>
      <c r="K8" s="4" t="s">
        <v>176</v>
      </c>
      <c r="L8" s="4" t="s">
        <v>160</v>
      </c>
    </row>
    <row r="9" spans="1:18" ht="22.5" customHeight="1">
      <c r="A9" s="2">
        <v>45805.885573587962</v>
      </c>
      <c r="B9" s="3">
        <v>45805</v>
      </c>
      <c r="C9" s="4" t="s">
        <v>137</v>
      </c>
      <c r="D9" s="4" t="s">
        <v>155</v>
      </c>
      <c r="E9" s="4" t="s">
        <v>7</v>
      </c>
      <c r="F9" s="4" t="s">
        <v>177</v>
      </c>
      <c r="G9" s="4">
        <v>1</v>
      </c>
      <c r="H9" s="4" t="s">
        <v>157</v>
      </c>
      <c r="I9" s="4">
        <v>15</v>
      </c>
      <c r="J9" s="4" t="s">
        <v>178</v>
      </c>
      <c r="K9" s="4" t="s">
        <v>179</v>
      </c>
      <c r="L9" s="4" t="s">
        <v>160</v>
      </c>
    </row>
    <row r="10" spans="1:18" ht="22.5" customHeight="1">
      <c r="A10" s="2">
        <v>45807.203752881949</v>
      </c>
      <c r="B10" s="3">
        <v>45806</v>
      </c>
      <c r="C10" s="4" t="s">
        <v>137</v>
      </c>
      <c r="D10" s="4" t="s">
        <v>155</v>
      </c>
      <c r="E10" s="4" t="s">
        <v>7</v>
      </c>
      <c r="F10" s="4" t="s">
        <v>180</v>
      </c>
      <c r="G10" s="4">
        <v>2</v>
      </c>
      <c r="H10" s="4" t="s">
        <v>157</v>
      </c>
      <c r="I10" s="4">
        <v>15</v>
      </c>
      <c r="J10" s="4" t="s">
        <v>173</v>
      </c>
      <c r="K10" s="4" t="s">
        <v>181</v>
      </c>
      <c r="L10" s="4" t="s">
        <v>160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46"/>
  <sheetViews>
    <sheetView workbookViewId="0">
      <pane ySplit="1" topLeftCell="A2" activePane="bottomLeft" state="frozen"/>
      <selection pane="bottomLeft" activeCell="B3" sqref="B3"/>
    </sheetView>
  </sheetViews>
  <sheetFormatPr defaultColWidth="12.640625" defaultRowHeight="15.75" customHeight="1"/>
  <cols>
    <col min="1" max="12" width="18.92578125" customWidth="1"/>
    <col min="13" max="14" width="20.2109375" customWidth="1"/>
  </cols>
  <sheetData>
    <row r="1" spans="1:11" ht="22.5" customHeight="1">
      <c r="A1" s="1" t="s">
        <v>0</v>
      </c>
      <c r="B1" s="1" t="s">
        <v>15</v>
      </c>
      <c r="C1" s="1" t="s">
        <v>16</v>
      </c>
      <c r="D1" s="1" t="s">
        <v>18</v>
      </c>
      <c r="E1" s="1" t="s">
        <v>19</v>
      </c>
      <c r="F1" s="1" t="s">
        <v>21</v>
      </c>
      <c r="G1" s="1" t="s">
        <v>20</v>
      </c>
      <c r="H1" s="1" t="s">
        <v>17</v>
      </c>
      <c r="I1" s="1" t="s">
        <v>22</v>
      </c>
      <c r="J1" s="1" t="s">
        <v>182</v>
      </c>
      <c r="K1" s="1" t="s">
        <v>23</v>
      </c>
    </row>
    <row r="2" spans="1:11" ht="22.5" customHeight="1">
      <c r="A2" s="2">
        <v>45798.325000925921</v>
      </c>
      <c r="B2" s="3">
        <v>45797</v>
      </c>
      <c r="C2" s="4" t="s">
        <v>137</v>
      </c>
      <c r="D2" s="4">
        <v>1</v>
      </c>
      <c r="E2" s="4">
        <v>200</v>
      </c>
      <c r="F2" s="4" t="s">
        <v>27</v>
      </c>
      <c r="G2" s="4" t="s">
        <v>26</v>
      </c>
      <c r="H2" s="4"/>
      <c r="I2" s="4">
        <f t="shared" ref="I2:I46" si="0">D2*E2</f>
        <v>200</v>
      </c>
      <c r="J2" s="4">
        <v>960</v>
      </c>
      <c r="K2" s="4">
        <f t="shared" ref="K2:K7" si="1">20*D2</f>
        <v>20</v>
      </c>
    </row>
    <row r="3" spans="1:11" ht="22.5" customHeight="1">
      <c r="A3" s="2">
        <v>45796.868978229162</v>
      </c>
      <c r="B3" s="3">
        <v>45795</v>
      </c>
      <c r="C3" s="4" t="s">
        <v>136</v>
      </c>
      <c r="D3" s="4">
        <v>2</v>
      </c>
      <c r="E3" s="4">
        <v>200</v>
      </c>
      <c r="F3" s="4" t="s">
        <v>31</v>
      </c>
      <c r="G3" s="4" t="s">
        <v>26</v>
      </c>
      <c r="H3" s="4"/>
      <c r="I3" s="4">
        <f t="shared" si="0"/>
        <v>400</v>
      </c>
      <c r="K3" s="4">
        <f t="shared" si="1"/>
        <v>40</v>
      </c>
    </row>
    <row r="4" spans="1:11" ht="22.5" customHeight="1">
      <c r="A4" s="2">
        <v>45796.867794710648</v>
      </c>
      <c r="B4" s="3">
        <v>45795</v>
      </c>
      <c r="C4" s="4" t="s">
        <v>43</v>
      </c>
      <c r="D4" s="4">
        <v>1</v>
      </c>
      <c r="E4" s="4">
        <v>180</v>
      </c>
      <c r="F4" s="4" t="s">
        <v>27</v>
      </c>
      <c r="G4" s="4" t="s">
        <v>26</v>
      </c>
      <c r="H4" s="4"/>
      <c r="I4" s="4">
        <f t="shared" si="0"/>
        <v>180</v>
      </c>
      <c r="K4" s="4">
        <f t="shared" si="1"/>
        <v>20</v>
      </c>
    </row>
    <row r="5" spans="1:11" ht="22.5" customHeight="1">
      <c r="A5" s="2">
        <v>45796.867434178246</v>
      </c>
      <c r="B5" s="3">
        <v>45795</v>
      </c>
      <c r="C5" s="4" t="s">
        <v>110</v>
      </c>
      <c r="D5" s="4">
        <v>1</v>
      </c>
      <c r="E5" s="4">
        <v>180</v>
      </c>
      <c r="F5" s="4" t="s">
        <v>27</v>
      </c>
      <c r="G5" s="4" t="s">
        <v>26</v>
      </c>
      <c r="H5" s="4"/>
      <c r="I5" s="4">
        <f t="shared" si="0"/>
        <v>180</v>
      </c>
      <c r="K5" s="4">
        <f t="shared" si="1"/>
        <v>20</v>
      </c>
    </row>
    <row r="6" spans="1:11" ht="22.5" customHeight="1">
      <c r="A6" s="2">
        <v>45793.566430983796</v>
      </c>
      <c r="B6" s="3">
        <v>45793</v>
      </c>
      <c r="C6" s="4" t="s">
        <v>135</v>
      </c>
      <c r="D6" s="4">
        <v>3</v>
      </c>
      <c r="E6" s="4">
        <v>200</v>
      </c>
      <c r="F6" s="4" t="s">
        <v>31</v>
      </c>
      <c r="G6" s="4" t="s">
        <v>26</v>
      </c>
      <c r="H6" s="4"/>
      <c r="I6" s="4">
        <f t="shared" si="0"/>
        <v>600</v>
      </c>
      <c r="J6" s="4">
        <v>600</v>
      </c>
      <c r="K6" s="4">
        <f t="shared" si="1"/>
        <v>60</v>
      </c>
    </row>
    <row r="7" spans="1:11" ht="22.5" customHeight="1">
      <c r="A7" s="2">
        <v>45789.429514317133</v>
      </c>
      <c r="B7" s="3">
        <v>45788</v>
      </c>
      <c r="C7" s="4" t="s">
        <v>54</v>
      </c>
      <c r="D7" s="4">
        <v>2</v>
      </c>
      <c r="E7" s="4">
        <v>180</v>
      </c>
      <c r="F7" s="4" t="s">
        <v>31</v>
      </c>
      <c r="G7" s="4" t="s">
        <v>26</v>
      </c>
      <c r="H7" s="4"/>
      <c r="I7" s="4">
        <f t="shared" si="0"/>
        <v>360</v>
      </c>
      <c r="J7" s="4">
        <v>360</v>
      </c>
      <c r="K7" s="4">
        <f t="shared" si="1"/>
        <v>40</v>
      </c>
    </row>
    <row r="8" spans="1:11" ht="22.5" customHeight="1">
      <c r="A8" s="2">
        <v>45784.808973449079</v>
      </c>
      <c r="B8" s="3">
        <v>45784</v>
      </c>
      <c r="C8" s="4" t="s">
        <v>89</v>
      </c>
      <c r="D8" s="4">
        <v>1</v>
      </c>
      <c r="E8" s="4">
        <v>180</v>
      </c>
      <c r="F8" s="4" t="s">
        <v>27</v>
      </c>
      <c r="G8" s="4" t="s">
        <v>26</v>
      </c>
      <c r="H8" s="4"/>
      <c r="I8" s="4">
        <f t="shared" si="0"/>
        <v>180</v>
      </c>
      <c r="J8" s="4">
        <f>303+1597</f>
        <v>1900</v>
      </c>
      <c r="K8" s="4"/>
    </row>
    <row r="9" spans="1:11" ht="22.5" customHeight="1">
      <c r="A9" s="2">
        <v>45782.139471064816</v>
      </c>
      <c r="B9" s="3">
        <v>45781</v>
      </c>
      <c r="C9" s="4" t="s">
        <v>134</v>
      </c>
      <c r="D9" s="4">
        <v>1</v>
      </c>
      <c r="E9" s="4">
        <v>200</v>
      </c>
      <c r="F9" s="4" t="s">
        <v>31</v>
      </c>
      <c r="G9" s="4" t="s">
        <v>26</v>
      </c>
      <c r="H9" s="4"/>
      <c r="I9" s="4">
        <f t="shared" si="0"/>
        <v>200</v>
      </c>
      <c r="K9" s="4">
        <f t="shared" ref="K9:K15" si="2">20*D9</f>
        <v>20</v>
      </c>
    </row>
    <row r="10" spans="1:11" ht="22.5" customHeight="1">
      <c r="A10" s="2">
        <v>45782.126397164349</v>
      </c>
      <c r="B10" s="3">
        <v>45781</v>
      </c>
      <c r="C10" s="4" t="s">
        <v>133</v>
      </c>
      <c r="D10" s="4">
        <v>1</v>
      </c>
      <c r="E10" s="4">
        <v>200</v>
      </c>
      <c r="F10" s="4" t="s">
        <v>31</v>
      </c>
      <c r="G10" s="4" t="s">
        <v>26</v>
      </c>
      <c r="H10" s="4"/>
      <c r="I10" s="4">
        <f t="shared" si="0"/>
        <v>200</v>
      </c>
      <c r="K10" s="4">
        <f t="shared" si="2"/>
        <v>20</v>
      </c>
    </row>
    <row r="11" spans="1:11" ht="22.5" customHeight="1">
      <c r="A11" s="2">
        <v>45780.757250902781</v>
      </c>
      <c r="B11" s="3">
        <v>45780</v>
      </c>
      <c r="C11" s="4" t="s">
        <v>132</v>
      </c>
      <c r="D11" s="4">
        <v>1</v>
      </c>
      <c r="E11" s="4">
        <v>220</v>
      </c>
      <c r="F11" s="4" t="s">
        <v>31</v>
      </c>
      <c r="G11" s="4" t="s">
        <v>26</v>
      </c>
      <c r="H11" s="4"/>
      <c r="I11" s="4">
        <f t="shared" si="0"/>
        <v>220</v>
      </c>
      <c r="K11" s="4">
        <f t="shared" si="2"/>
        <v>20</v>
      </c>
    </row>
    <row r="12" spans="1:11" ht="22.5" customHeight="1">
      <c r="A12" s="2">
        <v>45777.615198611107</v>
      </c>
      <c r="B12" s="3">
        <v>45777</v>
      </c>
      <c r="C12" s="4" t="s">
        <v>131</v>
      </c>
      <c r="D12" s="4">
        <v>1</v>
      </c>
      <c r="E12" s="4">
        <v>220</v>
      </c>
      <c r="F12" s="4" t="s">
        <v>31</v>
      </c>
      <c r="G12" s="4" t="s">
        <v>26</v>
      </c>
      <c r="H12" s="4"/>
      <c r="I12" s="4">
        <f t="shared" si="0"/>
        <v>220</v>
      </c>
      <c r="K12" s="4">
        <f t="shared" si="2"/>
        <v>20</v>
      </c>
    </row>
    <row r="13" spans="1:11" ht="22.5" customHeight="1">
      <c r="A13" s="2">
        <v>45776.15638479167</v>
      </c>
      <c r="B13" s="3">
        <v>45775</v>
      </c>
      <c r="C13" s="4" t="s">
        <v>130</v>
      </c>
      <c r="D13" s="4">
        <v>4</v>
      </c>
      <c r="E13" s="4">
        <v>220</v>
      </c>
      <c r="F13" s="4" t="s">
        <v>31</v>
      </c>
      <c r="G13" s="4" t="s">
        <v>26</v>
      </c>
      <c r="H13" s="4"/>
      <c r="I13" s="4">
        <f t="shared" si="0"/>
        <v>880</v>
      </c>
      <c r="K13" s="4">
        <f t="shared" si="2"/>
        <v>80</v>
      </c>
    </row>
    <row r="14" spans="1:11" ht="22.5" customHeight="1">
      <c r="A14" s="2">
        <v>45775.156693958328</v>
      </c>
      <c r="B14" s="3">
        <v>45774</v>
      </c>
      <c r="C14" s="4" t="s">
        <v>120</v>
      </c>
      <c r="D14" s="4">
        <v>2</v>
      </c>
      <c r="E14" s="4">
        <v>220</v>
      </c>
      <c r="F14" s="4" t="s">
        <v>31</v>
      </c>
      <c r="G14" s="4" t="s">
        <v>26</v>
      </c>
      <c r="H14" s="4"/>
      <c r="I14" s="4">
        <f t="shared" si="0"/>
        <v>440</v>
      </c>
      <c r="J14" s="4">
        <v>1919</v>
      </c>
      <c r="K14" s="4">
        <f t="shared" si="2"/>
        <v>40</v>
      </c>
    </row>
    <row r="15" spans="1:11" ht="22.5" customHeight="1">
      <c r="A15" s="2">
        <v>45773.370713923607</v>
      </c>
      <c r="B15" s="3">
        <v>45773</v>
      </c>
      <c r="C15" s="4" t="s">
        <v>129</v>
      </c>
      <c r="D15" s="4">
        <v>3</v>
      </c>
      <c r="E15" s="4">
        <v>220</v>
      </c>
      <c r="F15" s="4" t="s">
        <v>31</v>
      </c>
      <c r="G15" s="4" t="s">
        <v>26</v>
      </c>
      <c r="H15" s="4"/>
      <c r="I15" s="4">
        <f t="shared" si="0"/>
        <v>660</v>
      </c>
      <c r="K15" s="4">
        <f t="shared" si="2"/>
        <v>60</v>
      </c>
    </row>
    <row r="16" spans="1:11" ht="22.5" customHeight="1">
      <c r="A16" s="2">
        <v>45773.370201909725</v>
      </c>
      <c r="B16" s="3">
        <v>45773</v>
      </c>
      <c r="C16" s="4" t="s">
        <v>43</v>
      </c>
      <c r="D16" s="4">
        <v>1</v>
      </c>
      <c r="E16" s="4">
        <v>200</v>
      </c>
      <c r="F16" s="4" t="s">
        <v>27</v>
      </c>
      <c r="G16" s="4" t="s">
        <v>26</v>
      </c>
      <c r="H16" s="4"/>
      <c r="I16" s="4">
        <f t="shared" si="0"/>
        <v>200</v>
      </c>
      <c r="K16" s="4"/>
    </row>
    <row r="17" spans="1:11" ht="22.5" customHeight="1">
      <c r="A17" s="2">
        <v>45771.875460312498</v>
      </c>
      <c r="B17" s="3">
        <v>45771</v>
      </c>
      <c r="C17" s="4" t="s">
        <v>92</v>
      </c>
      <c r="D17" s="4">
        <v>2</v>
      </c>
      <c r="E17" s="4">
        <v>220</v>
      </c>
      <c r="F17" s="4" t="s">
        <v>31</v>
      </c>
      <c r="G17" s="4" t="s">
        <v>26</v>
      </c>
      <c r="H17" s="4"/>
      <c r="I17" s="4">
        <f t="shared" si="0"/>
        <v>440</v>
      </c>
      <c r="K17" s="4">
        <f>20*D17</f>
        <v>40</v>
      </c>
    </row>
    <row r="18" spans="1:11" ht="22.5" customHeight="1">
      <c r="A18" s="2">
        <v>45768.328024594906</v>
      </c>
      <c r="B18" s="3">
        <v>45768</v>
      </c>
      <c r="C18" s="4" t="s">
        <v>43</v>
      </c>
      <c r="D18" s="4">
        <v>1</v>
      </c>
      <c r="E18" s="4">
        <v>220</v>
      </c>
      <c r="F18" s="4" t="s">
        <v>27</v>
      </c>
      <c r="G18" s="4" t="s">
        <v>26</v>
      </c>
      <c r="H18" s="4"/>
      <c r="I18" s="4">
        <f t="shared" si="0"/>
        <v>220</v>
      </c>
      <c r="J18" s="4">
        <v>4913</v>
      </c>
      <c r="K18" s="4"/>
    </row>
    <row r="19" spans="1:11" ht="22.5" customHeight="1">
      <c r="A19" s="2">
        <v>45767.729660439814</v>
      </c>
      <c r="B19" s="3">
        <v>45767</v>
      </c>
      <c r="C19" s="4" t="s">
        <v>59</v>
      </c>
      <c r="D19" s="4">
        <v>4</v>
      </c>
      <c r="E19" s="4">
        <v>220</v>
      </c>
      <c r="F19" s="4" t="s">
        <v>31</v>
      </c>
      <c r="G19" s="4" t="s">
        <v>26</v>
      </c>
      <c r="H19" s="4"/>
      <c r="I19" s="4">
        <f t="shared" si="0"/>
        <v>880</v>
      </c>
      <c r="K19" s="4">
        <f t="shared" ref="K19:K30" si="3">20*D19</f>
        <v>80</v>
      </c>
    </row>
    <row r="20" spans="1:11" ht="22.5" customHeight="1">
      <c r="A20" s="2">
        <v>45767.577568935187</v>
      </c>
      <c r="B20" s="3">
        <v>45767</v>
      </c>
      <c r="C20" s="4" t="s">
        <v>60</v>
      </c>
      <c r="D20" s="4">
        <v>1</v>
      </c>
      <c r="E20" s="4">
        <v>220</v>
      </c>
      <c r="F20" s="4" t="s">
        <v>31</v>
      </c>
      <c r="G20" s="4" t="s">
        <v>26</v>
      </c>
      <c r="H20" s="4"/>
      <c r="I20" s="4">
        <f t="shared" si="0"/>
        <v>220</v>
      </c>
      <c r="K20" s="4">
        <f t="shared" si="3"/>
        <v>20</v>
      </c>
    </row>
    <row r="21" spans="1:11" ht="22.5" customHeight="1">
      <c r="A21" s="2">
        <v>45765.678184571763</v>
      </c>
      <c r="B21" s="3">
        <v>45765</v>
      </c>
      <c r="C21" s="4" t="s">
        <v>128</v>
      </c>
      <c r="D21" s="4">
        <v>2</v>
      </c>
      <c r="E21" s="4">
        <v>220</v>
      </c>
      <c r="F21" s="4" t="s">
        <v>31</v>
      </c>
      <c r="G21" s="4" t="s">
        <v>26</v>
      </c>
      <c r="H21" s="4"/>
      <c r="I21" s="4">
        <f t="shared" si="0"/>
        <v>440</v>
      </c>
      <c r="K21" s="4">
        <f t="shared" si="3"/>
        <v>40</v>
      </c>
    </row>
    <row r="22" spans="1:11" ht="22.5" customHeight="1">
      <c r="A22" s="2">
        <v>45765.668363888894</v>
      </c>
      <c r="B22" s="3">
        <v>45765</v>
      </c>
      <c r="C22" s="4" t="s">
        <v>127</v>
      </c>
      <c r="D22" s="4">
        <v>3</v>
      </c>
      <c r="E22" s="4">
        <v>220</v>
      </c>
      <c r="F22" s="4" t="s">
        <v>31</v>
      </c>
      <c r="G22" s="4" t="s">
        <v>26</v>
      </c>
      <c r="H22" s="4"/>
      <c r="I22" s="4">
        <f t="shared" si="0"/>
        <v>660</v>
      </c>
      <c r="J22" s="4">
        <f>60</f>
        <v>60</v>
      </c>
      <c r="K22" s="4">
        <f t="shared" si="3"/>
        <v>60</v>
      </c>
    </row>
    <row r="23" spans="1:11" ht="22.5" customHeight="1">
      <c r="A23" s="2">
        <v>45765.668061249999</v>
      </c>
      <c r="B23" s="3">
        <v>45764</v>
      </c>
      <c r="C23" s="4" t="s">
        <v>126</v>
      </c>
      <c r="D23" s="4">
        <v>3</v>
      </c>
      <c r="E23" s="4">
        <v>220</v>
      </c>
      <c r="F23" s="4" t="s">
        <v>31</v>
      </c>
      <c r="G23" s="4" t="s">
        <v>26</v>
      </c>
      <c r="H23" s="4"/>
      <c r="I23" s="4">
        <f t="shared" si="0"/>
        <v>660</v>
      </c>
      <c r="J23" s="4">
        <v>660</v>
      </c>
      <c r="K23" s="4">
        <f t="shared" si="3"/>
        <v>60</v>
      </c>
    </row>
    <row r="24" spans="1:11" ht="22.5" customHeight="1">
      <c r="A24" s="2">
        <v>45765.47025726852</v>
      </c>
      <c r="B24" s="3">
        <v>45765</v>
      </c>
      <c r="C24" s="4" t="s">
        <v>125</v>
      </c>
      <c r="D24" s="4">
        <v>1</v>
      </c>
      <c r="E24" s="4">
        <v>220</v>
      </c>
      <c r="F24" s="4" t="s">
        <v>31</v>
      </c>
      <c r="G24" s="4" t="s">
        <v>26</v>
      </c>
      <c r="H24" s="4"/>
      <c r="I24" s="4">
        <f t="shared" si="0"/>
        <v>220</v>
      </c>
      <c r="K24" s="4">
        <f t="shared" si="3"/>
        <v>20</v>
      </c>
    </row>
    <row r="25" spans="1:11" ht="22.5" customHeight="1">
      <c r="A25" s="2">
        <v>45765.467605671292</v>
      </c>
      <c r="B25" s="3">
        <v>45765</v>
      </c>
      <c r="C25" s="4" t="s">
        <v>86</v>
      </c>
      <c r="D25" s="4">
        <v>5</v>
      </c>
      <c r="E25" s="4">
        <v>220</v>
      </c>
      <c r="F25" s="4" t="s">
        <v>31</v>
      </c>
      <c r="G25" s="4" t="s">
        <v>46</v>
      </c>
      <c r="H25" s="4"/>
      <c r="I25" s="4">
        <f t="shared" si="0"/>
        <v>1100</v>
      </c>
      <c r="K25" s="4">
        <f t="shared" si="3"/>
        <v>100</v>
      </c>
    </row>
    <row r="26" spans="1:11" ht="22.5" customHeight="1">
      <c r="A26" s="2">
        <v>45765.148362569445</v>
      </c>
      <c r="B26" s="3">
        <v>45764</v>
      </c>
      <c r="C26" s="4" t="s">
        <v>124</v>
      </c>
      <c r="D26" s="4">
        <v>1</v>
      </c>
      <c r="E26" s="4">
        <v>220</v>
      </c>
      <c r="F26" s="4" t="s">
        <v>31</v>
      </c>
      <c r="G26" s="4" t="s">
        <v>26</v>
      </c>
      <c r="H26" s="4"/>
      <c r="I26" s="4">
        <f t="shared" si="0"/>
        <v>220</v>
      </c>
      <c r="K26" s="4">
        <f t="shared" si="3"/>
        <v>20</v>
      </c>
    </row>
    <row r="27" spans="1:11" ht="22.5" customHeight="1">
      <c r="A27" s="2">
        <v>45764.682045104171</v>
      </c>
      <c r="B27" s="3">
        <v>45764</v>
      </c>
      <c r="C27" s="4" t="s">
        <v>123</v>
      </c>
      <c r="D27" s="4">
        <v>2</v>
      </c>
      <c r="E27" s="4">
        <v>220</v>
      </c>
      <c r="F27" s="4" t="s">
        <v>31</v>
      </c>
      <c r="G27" s="4" t="s">
        <v>26</v>
      </c>
      <c r="H27" s="4"/>
      <c r="I27" s="4">
        <f t="shared" si="0"/>
        <v>440</v>
      </c>
      <c r="K27" s="4">
        <f t="shared" si="3"/>
        <v>40</v>
      </c>
    </row>
    <row r="28" spans="1:11" ht="22.5" customHeight="1">
      <c r="A28" s="2">
        <v>45763.863728194439</v>
      </c>
      <c r="B28" s="3">
        <v>45763</v>
      </c>
      <c r="C28" s="4" t="s">
        <v>122</v>
      </c>
      <c r="D28" s="4">
        <v>1</v>
      </c>
      <c r="E28" s="4">
        <v>220</v>
      </c>
      <c r="F28" s="4" t="s">
        <v>31</v>
      </c>
      <c r="G28" s="4" t="s">
        <v>26</v>
      </c>
      <c r="H28" s="4"/>
      <c r="I28" s="4">
        <f t="shared" si="0"/>
        <v>220</v>
      </c>
      <c r="K28" s="4">
        <f t="shared" si="3"/>
        <v>20</v>
      </c>
    </row>
    <row r="29" spans="1:11" ht="22.5" customHeight="1">
      <c r="A29" s="2">
        <v>45762.520475231482</v>
      </c>
      <c r="B29" s="3">
        <v>45762</v>
      </c>
      <c r="C29" s="4" t="s">
        <v>121</v>
      </c>
      <c r="D29" s="4">
        <v>3</v>
      </c>
      <c r="E29" s="4">
        <v>250</v>
      </c>
      <c r="F29" s="4" t="s">
        <v>31</v>
      </c>
      <c r="G29" s="4" t="s">
        <v>26</v>
      </c>
      <c r="H29" s="4"/>
      <c r="I29" s="4">
        <f t="shared" si="0"/>
        <v>750</v>
      </c>
      <c r="K29" s="4">
        <f t="shared" si="3"/>
        <v>60</v>
      </c>
    </row>
    <row r="30" spans="1:11" ht="22.5" customHeight="1">
      <c r="A30" s="2">
        <v>45762.433982048606</v>
      </c>
      <c r="B30" s="3">
        <v>45762</v>
      </c>
      <c r="C30" s="4" t="s">
        <v>120</v>
      </c>
      <c r="D30" s="4">
        <v>1</v>
      </c>
      <c r="E30" s="4">
        <v>220</v>
      </c>
      <c r="F30" s="4" t="s">
        <v>31</v>
      </c>
      <c r="G30" s="4" t="s">
        <v>26</v>
      </c>
      <c r="H30" s="4"/>
      <c r="I30" s="4">
        <f t="shared" si="0"/>
        <v>220</v>
      </c>
      <c r="J30" s="4">
        <v>2378</v>
      </c>
      <c r="K30" s="4">
        <f t="shared" si="3"/>
        <v>20</v>
      </c>
    </row>
    <row r="31" spans="1:11" ht="22.5" customHeight="1">
      <c r="A31" s="2">
        <v>45762.316059988429</v>
      </c>
      <c r="B31" s="3">
        <v>45761</v>
      </c>
      <c r="C31" s="4" t="s">
        <v>119</v>
      </c>
      <c r="D31" s="4">
        <v>1</v>
      </c>
      <c r="E31" s="4">
        <v>200</v>
      </c>
      <c r="F31" s="4" t="s">
        <v>27</v>
      </c>
      <c r="G31" s="4" t="s">
        <v>26</v>
      </c>
      <c r="H31" s="4"/>
      <c r="I31" s="4">
        <f t="shared" si="0"/>
        <v>200</v>
      </c>
      <c r="K31" s="4"/>
    </row>
    <row r="32" spans="1:11" ht="22.5" customHeight="1">
      <c r="A32" s="2">
        <v>45761.732216157412</v>
      </c>
      <c r="B32" s="3">
        <v>45761</v>
      </c>
      <c r="C32" s="4" t="s">
        <v>74</v>
      </c>
      <c r="D32" s="4">
        <v>2</v>
      </c>
      <c r="E32" s="4">
        <v>100</v>
      </c>
      <c r="F32" s="4" t="s">
        <v>27</v>
      </c>
      <c r="G32" s="4" t="s">
        <v>26</v>
      </c>
      <c r="H32" s="4"/>
      <c r="I32" s="4">
        <f t="shared" si="0"/>
        <v>200</v>
      </c>
      <c r="K32" s="4"/>
    </row>
    <row r="33" spans="1:11" ht="22.5" customHeight="1">
      <c r="A33" s="2">
        <v>45760.755271550923</v>
      </c>
      <c r="B33" s="3">
        <v>45760</v>
      </c>
      <c r="C33" s="4" t="s">
        <v>118</v>
      </c>
      <c r="D33" s="4">
        <v>4</v>
      </c>
      <c r="E33" s="4">
        <v>220</v>
      </c>
      <c r="F33" s="4" t="s">
        <v>31</v>
      </c>
      <c r="G33" s="4" t="s">
        <v>26</v>
      </c>
      <c r="H33" s="4"/>
      <c r="I33" s="4">
        <f t="shared" si="0"/>
        <v>880</v>
      </c>
      <c r="K33" s="4">
        <f t="shared" ref="K33:K44" si="4">20*D33</f>
        <v>80</v>
      </c>
    </row>
    <row r="34" spans="1:11" ht="22.5" customHeight="1">
      <c r="A34" s="2">
        <v>45760.754763287041</v>
      </c>
      <c r="B34" s="3">
        <v>45760</v>
      </c>
      <c r="C34" s="4" t="s">
        <v>117</v>
      </c>
      <c r="D34" s="4">
        <v>1</v>
      </c>
      <c r="E34" s="4">
        <v>220</v>
      </c>
      <c r="F34" s="4" t="s">
        <v>31</v>
      </c>
      <c r="G34" s="4" t="s">
        <v>26</v>
      </c>
      <c r="H34" s="4"/>
      <c r="I34" s="4">
        <f t="shared" si="0"/>
        <v>220</v>
      </c>
      <c r="K34" s="4">
        <f t="shared" si="4"/>
        <v>20</v>
      </c>
    </row>
    <row r="35" spans="1:11" ht="22.5" customHeight="1">
      <c r="A35" s="2">
        <v>45758.597727500004</v>
      </c>
      <c r="B35" s="3">
        <v>45758</v>
      </c>
      <c r="C35" s="4" t="s">
        <v>116</v>
      </c>
      <c r="D35" s="4">
        <v>2</v>
      </c>
      <c r="E35" s="4">
        <v>220</v>
      </c>
      <c r="F35" s="4" t="s">
        <v>31</v>
      </c>
      <c r="G35" s="4" t="s">
        <v>26</v>
      </c>
      <c r="H35" s="4"/>
      <c r="I35" s="4">
        <f t="shared" si="0"/>
        <v>440</v>
      </c>
      <c r="K35" s="4">
        <f t="shared" si="4"/>
        <v>40</v>
      </c>
    </row>
    <row r="36" spans="1:11" ht="22.5" customHeight="1">
      <c r="A36" s="2">
        <v>45753.644157453702</v>
      </c>
      <c r="B36" s="3">
        <v>45753</v>
      </c>
      <c r="C36" s="4" t="s">
        <v>115</v>
      </c>
      <c r="D36" s="4">
        <v>2</v>
      </c>
      <c r="E36" s="4">
        <v>250</v>
      </c>
      <c r="F36" s="4" t="s">
        <v>31</v>
      </c>
      <c r="G36" s="4" t="s">
        <v>26</v>
      </c>
      <c r="H36" s="4"/>
      <c r="I36" s="4">
        <f t="shared" si="0"/>
        <v>500</v>
      </c>
      <c r="J36" s="4">
        <v>4320</v>
      </c>
      <c r="K36" s="4">
        <f t="shared" si="4"/>
        <v>40</v>
      </c>
    </row>
    <row r="37" spans="1:11" ht="22.5" customHeight="1">
      <c r="A37" s="2">
        <v>45753.555561805551</v>
      </c>
      <c r="B37" s="3">
        <v>45753</v>
      </c>
      <c r="C37" s="4" t="s">
        <v>114</v>
      </c>
      <c r="D37" s="4">
        <v>1</v>
      </c>
      <c r="E37" s="4">
        <v>220</v>
      </c>
      <c r="F37" s="4" t="s">
        <v>31</v>
      </c>
      <c r="G37" s="4" t="s">
        <v>46</v>
      </c>
      <c r="H37" s="4"/>
      <c r="I37" s="4">
        <f t="shared" si="0"/>
        <v>220</v>
      </c>
      <c r="J37" s="4"/>
      <c r="K37" s="4">
        <f t="shared" si="4"/>
        <v>20</v>
      </c>
    </row>
    <row r="38" spans="1:11" ht="22.5" customHeight="1">
      <c r="A38" s="2">
        <v>45750.387929872682</v>
      </c>
      <c r="B38" s="3">
        <v>45750</v>
      </c>
      <c r="C38" s="4" t="s">
        <v>89</v>
      </c>
      <c r="D38" s="4">
        <v>2</v>
      </c>
      <c r="E38" s="4">
        <v>220</v>
      </c>
      <c r="F38" s="4" t="s">
        <v>31</v>
      </c>
      <c r="G38" s="4" t="s">
        <v>26</v>
      </c>
      <c r="H38" s="4"/>
      <c r="I38" s="4">
        <f t="shared" si="0"/>
        <v>440</v>
      </c>
      <c r="J38" s="4"/>
      <c r="K38" s="4">
        <f t="shared" si="4"/>
        <v>40</v>
      </c>
    </row>
    <row r="39" spans="1:11" ht="22.5" customHeight="1">
      <c r="A39" s="2">
        <v>45749.922590706017</v>
      </c>
      <c r="B39" s="3">
        <v>45749</v>
      </c>
      <c r="C39" s="4" t="s">
        <v>113</v>
      </c>
      <c r="D39" s="4">
        <v>5</v>
      </c>
      <c r="E39" s="4">
        <v>250</v>
      </c>
      <c r="F39" s="4" t="s">
        <v>31</v>
      </c>
      <c r="G39" s="4" t="s">
        <v>105</v>
      </c>
      <c r="H39" s="4"/>
      <c r="I39" s="4">
        <f t="shared" si="0"/>
        <v>1250</v>
      </c>
      <c r="J39" s="4">
        <f>I39</f>
        <v>1250</v>
      </c>
      <c r="K39" s="4">
        <f t="shared" si="4"/>
        <v>100</v>
      </c>
    </row>
    <row r="40" spans="1:11" ht="22.5" customHeight="1">
      <c r="A40" s="2">
        <v>45748.626798784724</v>
      </c>
      <c r="B40" s="3">
        <v>45748</v>
      </c>
      <c r="C40" s="4" t="s">
        <v>92</v>
      </c>
      <c r="D40" s="4">
        <v>2</v>
      </c>
      <c r="E40" s="4">
        <v>220</v>
      </c>
      <c r="F40" s="4" t="s">
        <v>31</v>
      </c>
      <c r="G40" s="4" t="s">
        <v>26</v>
      </c>
      <c r="H40" s="4"/>
      <c r="I40" s="4">
        <f t="shared" si="0"/>
        <v>440</v>
      </c>
      <c r="J40" s="4"/>
      <c r="K40" s="4">
        <f t="shared" si="4"/>
        <v>40</v>
      </c>
    </row>
    <row r="41" spans="1:11" ht="22.5" customHeight="1">
      <c r="A41" s="2">
        <v>45748.626281956022</v>
      </c>
      <c r="B41" s="3">
        <v>45748</v>
      </c>
      <c r="C41" s="4" t="s">
        <v>54</v>
      </c>
      <c r="D41" s="4">
        <v>1</v>
      </c>
      <c r="E41" s="4">
        <v>220</v>
      </c>
      <c r="F41" s="4" t="s">
        <v>31</v>
      </c>
      <c r="G41" s="4" t="s">
        <v>26</v>
      </c>
      <c r="H41" s="4"/>
      <c r="I41" s="4">
        <f t="shared" si="0"/>
        <v>220</v>
      </c>
      <c r="J41" s="4"/>
      <c r="K41" s="4">
        <f t="shared" si="4"/>
        <v>20</v>
      </c>
    </row>
    <row r="42" spans="1:11" ht="22.5" customHeight="1">
      <c r="A42" s="2">
        <v>45748.200530717593</v>
      </c>
      <c r="B42" s="3">
        <v>45748</v>
      </c>
      <c r="C42" s="4" t="s">
        <v>74</v>
      </c>
      <c r="D42" s="4">
        <v>2</v>
      </c>
      <c r="E42" s="4">
        <v>200</v>
      </c>
      <c r="F42" s="4" t="s">
        <v>31</v>
      </c>
      <c r="G42" s="4" t="s">
        <v>26</v>
      </c>
      <c r="H42" s="4"/>
      <c r="I42" s="4">
        <f t="shared" si="0"/>
        <v>400</v>
      </c>
      <c r="J42" s="4"/>
      <c r="K42" s="4">
        <f t="shared" si="4"/>
        <v>40</v>
      </c>
    </row>
    <row r="43" spans="1:11" ht="22.5" customHeight="1">
      <c r="A43" s="2">
        <v>45745.435225138892</v>
      </c>
      <c r="B43" s="3">
        <v>45745</v>
      </c>
      <c r="C43" s="4" t="s">
        <v>112</v>
      </c>
      <c r="D43" s="4">
        <v>4</v>
      </c>
      <c r="E43" s="4">
        <v>250</v>
      </c>
      <c r="F43" s="4" t="s">
        <v>31</v>
      </c>
      <c r="G43" s="4" t="s">
        <v>26</v>
      </c>
      <c r="H43" s="4"/>
      <c r="I43" s="4">
        <f t="shared" si="0"/>
        <v>1000</v>
      </c>
      <c r="J43" s="4"/>
      <c r="K43" s="4">
        <f t="shared" si="4"/>
        <v>80</v>
      </c>
    </row>
    <row r="44" spans="1:11" ht="22.5" customHeight="1">
      <c r="A44" s="2">
        <v>45744.734377905093</v>
      </c>
      <c r="B44" s="3">
        <v>45744</v>
      </c>
      <c r="C44" s="4" t="s">
        <v>111</v>
      </c>
      <c r="D44" s="4">
        <v>3</v>
      </c>
      <c r="E44" s="4">
        <v>220</v>
      </c>
      <c r="F44" s="4" t="s">
        <v>31</v>
      </c>
      <c r="G44" s="4" t="s">
        <v>26</v>
      </c>
      <c r="H44" s="4"/>
      <c r="I44" s="4">
        <f t="shared" si="0"/>
        <v>660</v>
      </c>
      <c r="J44" s="4"/>
      <c r="K44" s="4">
        <f t="shared" si="4"/>
        <v>60</v>
      </c>
    </row>
    <row r="45" spans="1:11" ht="22.5" customHeight="1">
      <c r="A45" s="2">
        <v>45743.104033240743</v>
      </c>
      <c r="B45" s="3">
        <v>45742</v>
      </c>
      <c r="C45" s="4" t="s">
        <v>110</v>
      </c>
      <c r="D45" s="4">
        <v>1</v>
      </c>
      <c r="E45" s="4">
        <v>220</v>
      </c>
      <c r="F45" s="4" t="s">
        <v>27</v>
      </c>
      <c r="G45" s="4" t="s">
        <v>26</v>
      </c>
      <c r="H45" s="4"/>
      <c r="I45" s="4">
        <f t="shared" si="0"/>
        <v>220</v>
      </c>
      <c r="J45" s="4"/>
      <c r="K45" s="4"/>
    </row>
    <row r="46" spans="1:11" ht="22.5" customHeight="1">
      <c r="A46" s="2">
        <v>45743.103768865738</v>
      </c>
      <c r="B46" s="3">
        <v>45742</v>
      </c>
      <c r="C46" s="4" t="s">
        <v>109</v>
      </c>
      <c r="D46" s="4">
        <v>1</v>
      </c>
      <c r="E46" s="4">
        <v>220</v>
      </c>
      <c r="F46" s="4" t="s">
        <v>31</v>
      </c>
      <c r="G46" s="4" t="s">
        <v>26</v>
      </c>
      <c r="H46" s="4"/>
      <c r="I46" s="4">
        <f t="shared" si="0"/>
        <v>220</v>
      </c>
      <c r="J46" s="4"/>
      <c r="K46" s="4">
        <f>20*D46</f>
        <v>20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164"/>
  <sheetViews>
    <sheetView workbookViewId="0">
      <pane ySplit="1" topLeftCell="A2" activePane="bottomLeft" state="frozen"/>
      <selection pane="bottomLeft" activeCell="B3" sqref="B3"/>
    </sheetView>
  </sheetViews>
  <sheetFormatPr defaultColWidth="12.640625" defaultRowHeight="15.75" customHeight="1"/>
  <cols>
    <col min="1" max="8" width="18.92578125" customWidth="1"/>
    <col min="9" max="9" width="22.0703125" customWidth="1"/>
    <col min="10" max="11" width="19.78515625" customWidth="1"/>
    <col min="12" max="12" width="18.92578125" customWidth="1"/>
    <col min="13" max="17" width="20.2109375" customWidth="1"/>
  </cols>
  <sheetData>
    <row r="1" spans="1:11" ht="22.5" customHeight="1">
      <c r="A1" s="1" t="s">
        <v>0</v>
      </c>
      <c r="B1" s="1" t="s">
        <v>183</v>
      </c>
      <c r="C1" s="1" t="s">
        <v>184</v>
      </c>
      <c r="D1" s="1" t="s">
        <v>18</v>
      </c>
      <c r="E1" s="1" t="s">
        <v>185</v>
      </c>
      <c r="F1" s="1" t="s">
        <v>186</v>
      </c>
      <c r="G1" s="1" t="s">
        <v>187</v>
      </c>
      <c r="H1" s="1" t="s">
        <v>188</v>
      </c>
      <c r="I1" s="1" t="s">
        <v>189</v>
      </c>
      <c r="J1" s="1" t="s">
        <v>190</v>
      </c>
      <c r="K1" s="1" t="s">
        <v>191</v>
      </c>
    </row>
    <row r="2" spans="1:11" ht="22.5" customHeight="1">
      <c r="A2" s="2">
        <v>46007.764253587964</v>
      </c>
      <c r="B2" s="3">
        <v>46003</v>
      </c>
      <c r="C2" s="4" t="s">
        <v>192</v>
      </c>
      <c r="D2" s="4">
        <v>1</v>
      </c>
      <c r="E2" s="6">
        <v>46007</v>
      </c>
      <c r="F2" s="4" t="s">
        <v>193</v>
      </c>
      <c r="G2" s="4" t="s">
        <v>194</v>
      </c>
      <c r="H2" s="4" t="s">
        <v>34</v>
      </c>
      <c r="I2" s="4">
        <v>267269919</v>
      </c>
      <c r="J2" s="4" t="s">
        <v>72</v>
      </c>
      <c r="K2" s="4"/>
    </row>
    <row r="3" spans="1:11" ht="22.5" customHeight="1">
      <c r="A3" s="2">
        <v>46015.547951192129</v>
      </c>
      <c r="B3" s="3">
        <v>46015</v>
      </c>
      <c r="C3" s="4" t="s">
        <v>59</v>
      </c>
      <c r="D3" s="4">
        <v>2</v>
      </c>
      <c r="E3" s="6">
        <v>46015</v>
      </c>
      <c r="F3" s="4" t="s">
        <v>195</v>
      </c>
      <c r="G3" s="4" t="s">
        <v>194</v>
      </c>
      <c r="H3" s="4" t="s">
        <v>25</v>
      </c>
      <c r="I3" s="4" t="s">
        <v>196</v>
      </c>
      <c r="J3" s="4" t="s">
        <v>197</v>
      </c>
    </row>
    <row r="4" spans="1:11" ht="22.5" customHeight="1">
      <c r="A4" s="2">
        <v>46011.534430868051</v>
      </c>
      <c r="B4" s="3">
        <v>46011</v>
      </c>
      <c r="C4" s="4" t="s">
        <v>198</v>
      </c>
      <c r="D4" s="4">
        <v>2</v>
      </c>
      <c r="E4" s="6">
        <v>46013</v>
      </c>
      <c r="F4" s="4" t="s">
        <v>199</v>
      </c>
      <c r="G4" s="4" t="s">
        <v>194</v>
      </c>
      <c r="H4" s="4" t="s">
        <v>34</v>
      </c>
      <c r="I4" s="4">
        <v>553134447</v>
      </c>
      <c r="J4" s="4" t="s">
        <v>72</v>
      </c>
    </row>
    <row r="5" spans="1:11" ht="22.5" customHeight="1">
      <c r="A5" s="2">
        <v>46008.276104166667</v>
      </c>
      <c r="B5" s="3">
        <v>46008</v>
      </c>
      <c r="C5" s="4" t="s">
        <v>59</v>
      </c>
      <c r="D5" s="4">
        <v>8</v>
      </c>
      <c r="E5" s="6">
        <v>46014</v>
      </c>
      <c r="F5" s="4" t="s">
        <v>195</v>
      </c>
      <c r="G5" s="4" t="s">
        <v>200</v>
      </c>
      <c r="H5" s="4" t="s">
        <v>34</v>
      </c>
      <c r="I5" s="4">
        <v>269710510</v>
      </c>
      <c r="J5" s="4" t="s">
        <v>197</v>
      </c>
    </row>
    <row r="6" spans="1:11" ht="22.5" customHeight="1">
      <c r="A6" s="2">
        <v>46010.21989842593</v>
      </c>
      <c r="B6" s="3">
        <v>46010</v>
      </c>
      <c r="C6" s="4" t="s">
        <v>90</v>
      </c>
      <c r="D6" s="4">
        <v>6</v>
      </c>
      <c r="E6" s="6">
        <v>46010</v>
      </c>
      <c r="F6" s="4" t="s">
        <v>201</v>
      </c>
      <c r="G6" s="4" t="s">
        <v>194</v>
      </c>
      <c r="H6" s="4" t="s">
        <v>25</v>
      </c>
      <c r="I6" s="4" t="s">
        <v>202</v>
      </c>
      <c r="J6" s="4" t="s">
        <v>197</v>
      </c>
    </row>
    <row r="7" spans="1:11" ht="22.5" customHeight="1">
      <c r="A7" s="2">
        <v>46008.280686620375</v>
      </c>
      <c r="B7" s="3">
        <v>46008</v>
      </c>
      <c r="C7" s="4" t="s">
        <v>103</v>
      </c>
      <c r="D7" s="4">
        <v>1</v>
      </c>
      <c r="E7" s="6">
        <v>46010</v>
      </c>
      <c r="F7" s="4" t="s">
        <v>199</v>
      </c>
      <c r="G7" s="4" t="s">
        <v>200</v>
      </c>
      <c r="H7" s="4" t="s">
        <v>34</v>
      </c>
      <c r="I7" s="4">
        <v>546918667</v>
      </c>
      <c r="J7" s="4" t="s">
        <v>197</v>
      </c>
    </row>
    <row r="8" spans="1:11" ht="22.5" customHeight="1">
      <c r="A8" s="2">
        <v>46011.104210648147</v>
      </c>
      <c r="B8" s="3">
        <v>46011</v>
      </c>
      <c r="C8" s="4" t="s">
        <v>203</v>
      </c>
      <c r="D8" s="4">
        <v>2</v>
      </c>
      <c r="E8" s="6">
        <v>46013</v>
      </c>
      <c r="F8" s="4" t="s">
        <v>204</v>
      </c>
      <c r="G8" s="4" t="s">
        <v>194</v>
      </c>
      <c r="H8" s="4" t="s">
        <v>34</v>
      </c>
      <c r="I8" s="4">
        <v>244449517</v>
      </c>
      <c r="J8" s="4" t="s">
        <v>197</v>
      </c>
    </row>
    <row r="9" spans="1:11" ht="22.5" customHeight="1">
      <c r="A9" s="2">
        <v>46008.28219189815</v>
      </c>
      <c r="B9" s="3">
        <v>46008</v>
      </c>
      <c r="C9" s="4" t="s">
        <v>94</v>
      </c>
      <c r="D9" s="4">
        <v>1</v>
      </c>
      <c r="E9" s="6">
        <v>46010</v>
      </c>
      <c r="F9" s="4" t="s">
        <v>205</v>
      </c>
      <c r="G9" s="4" t="s">
        <v>200</v>
      </c>
      <c r="H9" s="4" t="s">
        <v>25</v>
      </c>
      <c r="I9" s="4">
        <v>268871851</v>
      </c>
      <c r="J9" s="4" t="s">
        <v>197</v>
      </c>
    </row>
    <row r="10" spans="1:11" ht="22.5" customHeight="1">
      <c r="A10" s="2">
        <v>46010.216997037038</v>
      </c>
      <c r="B10" s="3">
        <v>46010</v>
      </c>
      <c r="C10" s="4" t="s">
        <v>206</v>
      </c>
      <c r="D10" s="4">
        <v>2</v>
      </c>
      <c r="E10" s="6">
        <v>46010</v>
      </c>
      <c r="F10" s="4" t="s">
        <v>207</v>
      </c>
      <c r="G10" s="4" t="s">
        <v>194</v>
      </c>
      <c r="H10" s="4" t="s">
        <v>34</v>
      </c>
      <c r="I10" s="4">
        <v>262221212</v>
      </c>
      <c r="J10" s="4" t="s">
        <v>197</v>
      </c>
    </row>
    <row r="11" spans="1:11" ht="22.5" customHeight="1">
      <c r="A11" s="2">
        <v>46008.607302245371</v>
      </c>
      <c r="B11" s="3">
        <v>46008</v>
      </c>
      <c r="C11" s="4" t="s">
        <v>208</v>
      </c>
      <c r="D11" s="4">
        <v>3</v>
      </c>
      <c r="E11" s="6">
        <v>46010</v>
      </c>
      <c r="F11" s="4" t="s">
        <v>209</v>
      </c>
      <c r="G11" s="4" t="s">
        <v>194</v>
      </c>
      <c r="H11" s="4" t="s">
        <v>25</v>
      </c>
      <c r="I11" s="4" t="s">
        <v>210</v>
      </c>
      <c r="J11" s="4" t="s">
        <v>197</v>
      </c>
    </row>
    <row r="12" spans="1:11" ht="22.5" customHeight="1">
      <c r="A12" s="2">
        <v>46007.769781898147</v>
      </c>
      <c r="B12" s="3">
        <v>46003</v>
      </c>
      <c r="C12" s="4" t="s">
        <v>91</v>
      </c>
      <c r="D12" s="4">
        <v>15</v>
      </c>
      <c r="E12" s="6">
        <v>46010</v>
      </c>
      <c r="F12" s="4" t="s">
        <v>211</v>
      </c>
      <c r="G12" s="4" t="s">
        <v>194</v>
      </c>
      <c r="H12" s="4" t="s">
        <v>34</v>
      </c>
      <c r="I12" s="4">
        <v>541094876</v>
      </c>
      <c r="J12" s="4" t="s">
        <v>197</v>
      </c>
      <c r="K12" s="4" t="s">
        <v>212</v>
      </c>
    </row>
    <row r="13" spans="1:11" ht="22.5" customHeight="1">
      <c r="A13" s="2">
        <v>46008.281471863425</v>
      </c>
      <c r="B13" s="3">
        <v>46008</v>
      </c>
      <c r="C13" s="4" t="s">
        <v>94</v>
      </c>
      <c r="D13" s="4">
        <v>1</v>
      </c>
      <c r="E13" s="6">
        <v>46010</v>
      </c>
      <c r="F13" s="4" t="s">
        <v>205</v>
      </c>
      <c r="G13" s="4" t="s">
        <v>200</v>
      </c>
      <c r="H13" s="4" t="s">
        <v>34</v>
      </c>
      <c r="I13" s="4">
        <v>268871851</v>
      </c>
      <c r="J13" s="4" t="s">
        <v>197</v>
      </c>
    </row>
    <row r="14" spans="1:11" ht="22.5" customHeight="1">
      <c r="A14" s="2">
        <v>46008.607302245371</v>
      </c>
      <c r="B14" s="3">
        <v>46008</v>
      </c>
      <c r="C14" s="4" t="s">
        <v>208</v>
      </c>
      <c r="D14" s="4">
        <v>3</v>
      </c>
      <c r="E14" s="6">
        <v>46010</v>
      </c>
      <c r="F14" s="4" t="s">
        <v>209</v>
      </c>
      <c r="G14" s="4" t="s">
        <v>194</v>
      </c>
      <c r="H14" s="4" t="s">
        <v>34</v>
      </c>
      <c r="I14" s="4" t="s">
        <v>213</v>
      </c>
      <c r="J14" s="4" t="s">
        <v>197</v>
      </c>
    </row>
    <row r="15" spans="1:11" ht="22.5" customHeight="1">
      <c r="A15" s="2">
        <v>46012.740841041668</v>
      </c>
      <c r="B15" s="3">
        <v>46012</v>
      </c>
      <c r="C15" s="4" t="s">
        <v>33</v>
      </c>
      <c r="D15" s="4">
        <v>3</v>
      </c>
      <c r="E15" s="6">
        <v>46013</v>
      </c>
      <c r="F15" s="4" t="s">
        <v>204</v>
      </c>
      <c r="G15" s="4" t="s">
        <v>200</v>
      </c>
      <c r="H15" s="4" t="s">
        <v>34</v>
      </c>
      <c r="I15" s="4">
        <f>233277773889</f>
        <v>233277773889</v>
      </c>
      <c r="J15" s="4" t="s">
        <v>197</v>
      </c>
    </row>
    <row r="16" spans="1:11" ht="22.5" customHeight="1">
      <c r="A16" s="2">
        <v>46010.198904062505</v>
      </c>
      <c r="B16" s="3">
        <v>46010</v>
      </c>
      <c r="C16" s="4" t="s">
        <v>82</v>
      </c>
      <c r="D16" s="4">
        <v>2</v>
      </c>
      <c r="E16" s="6">
        <v>46013</v>
      </c>
      <c r="F16" s="4" t="s">
        <v>214</v>
      </c>
      <c r="G16" s="4" t="s">
        <v>194</v>
      </c>
      <c r="H16" s="4" t="s">
        <v>34</v>
      </c>
      <c r="I16" s="4">
        <v>267269919</v>
      </c>
      <c r="J16" s="4" t="s">
        <v>197</v>
      </c>
    </row>
    <row r="17" spans="1:11" ht="22.5" customHeight="1">
      <c r="A17" s="2"/>
      <c r="B17" s="3"/>
      <c r="C17" s="4" t="s">
        <v>35</v>
      </c>
      <c r="D17" s="4">
        <v>2</v>
      </c>
      <c r="E17" s="6"/>
      <c r="F17" s="4"/>
      <c r="G17" s="4"/>
      <c r="H17" s="4" t="s">
        <v>34</v>
      </c>
      <c r="I17" s="4"/>
      <c r="J17" s="4" t="s">
        <v>197</v>
      </c>
    </row>
    <row r="18" spans="1:11" ht="22.5" customHeight="1">
      <c r="A18" s="2"/>
      <c r="B18" s="3"/>
      <c r="C18" s="4" t="s">
        <v>215</v>
      </c>
      <c r="D18" s="4">
        <v>1</v>
      </c>
      <c r="E18" s="6"/>
      <c r="F18" s="4"/>
      <c r="G18" s="4"/>
      <c r="H18" s="4" t="s">
        <v>34</v>
      </c>
      <c r="I18" s="4"/>
      <c r="J18" s="4" t="s">
        <v>197</v>
      </c>
    </row>
    <row r="19" spans="1:11" ht="22.5" customHeight="1">
      <c r="A19" s="2"/>
      <c r="B19" s="3"/>
      <c r="C19" s="4" t="s">
        <v>39</v>
      </c>
      <c r="D19" s="4">
        <v>1</v>
      </c>
      <c r="E19" s="6"/>
      <c r="F19" s="4"/>
      <c r="G19" s="4"/>
      <c r="H19" s="4" t="s">
        <v>34</v>
      </c>
      <c r="I19" s="4"/>
      <c r="J19" s="4" t="s">
        <v>197</v>
      </c>
    </row>
    <row r="20" spans="1:11" ht="22.5" customHeight="1">
      <c r="A20" s="2"/>
      <c r="B20" s="3"/>
      <c r="C20" s="4" t="s">
        <v>36</v>
      </c>
      <c r="D20" s="4">
        <v>1</v>
      </c>
      <c r="E20" s="6"/>
      <c r="F20" s="4"/>
      <c r="G20" s="4"/>
      <c r="H20" s="4" t="s">
        <v>34</v>
      </c>
      <c r="I20" s="4"/>
      <c r="J20" s="4" t="s">
        <v>197</v>
      </c>
    </row>
    <row r="21" spans="1:11" ht="22.5" customHeight="1">
      <c r="A21" s="2">
        <v>46007.771170972221</v>
      </c>
      <c r="B21" s="3">
        <v>46003</v>
      </c>
      <c r="C21" s="4" t="s">
        <v>82</v>
      </c>
      <c r="D21" s="4">
        <v>1</v>
      </c>
      <c r="E21" s="6">
        <v>46010</v>
      </c>
      <c r="F21" s="4" t="s">
        <v>199</v>
      </c>
      <c r="G21" s="4" t="s">
        <v>194</v>
      </c>
      <c r="H21" s="4" t="s">
        <v>34</v>
      </c>
      <c r="I21" s="4">
        <v>267269919</v>
      </c>
      <c r="J21" s="4" t="s">
        <v>197</v>
      </c>
      <c r="K21" s="4"/>
    </row>
    <row r="22" spans="1:11" ht="22.5" customHeight="1">
      <c r="A22" s="2">
        <v>46011.103690393516</v>
      </c>
      <c r="B22" s="3">
        <v>46011</v>
      </c>
      <c r="C22" s="4" t="s">
        <v>216</v>
      </c>
      <c r="D22" s="4">
        <v>5</v>
      </c>
      <c r="E22" s="6">
        <v>46013</v>
      </c>
      <c r="F22" s="4" t="s">
        <v>199</v>
      </c>
      <c r="G22" s="4" t="s">
        <v>194</v>
      </c>
      <c r="H22" s="4" t="s">
        <v>34</v>
      </c>
      <c r="I22" s="4" t="s">
        <v>217</v>
      </c>
      <c r="J22" s="4" t="s">
        <v>197</v>
      </c>
    </row>
    <row r="23" spans="1:11" ht="22.5" customHeight="1">
      <c r="A23" s="2">
        <v>46010.457409456023</v>
      </c>
      <c r="B23" s="3">
        <v>46010</v>
      </c>
      <c r="C23" s="4" t="s">
        <v>49</v>
      </c>
      <c r="D23" s="4">
        <v>2</v>
      </c>
      <c r="E23" s="6">
        <v>46014</v>
      </c>
      <c r="F23" s="4" t="s">
        <v>199</v>
      </c>
      <c r="G23" s="4" t="s">
        <v>194</v>
      </c>
      <c r="H23" s="4" t="s">
        <v>25</v>
      </c>
      <c r="I23" s="4">
        <v>267269919</v>
      </c>
      <c r="J23" s="4" t="s">
        <v>197</v>
      </c>
    </row>
    <row r="24" spans="1:11" ht="22.5" customHeight="1">
      <c r="A24" s="2">
        <v>46008.279161759259</v>
      </c>
      <c r="B24" s="3">
        <v>46008</v>
      </c>
      <c r="C24" s="4" t="s">
        <v>48</v>
      </c>
      <c r="D24" s="4">
        <v>2</v>
      </c>
      <c r="E24" s="6">
        <v>46014</v>
      </c>
      <c r="F24" s="4" t="s">
        <v>218</v>
      </c>
      <c r="G24" s="4" t="s">
        <v>194</v>
      </c>
      <c r="H24" s="4" t="s">
        <v>34</v>
      </c>
      <c r="I24" s="4">
        <v>243010450</v>
      </c>
      <c r="J24" s="4" t="s">
        <v>197</v>
      </c>
    </row>
    <row r="25" spans="1:11" ht="22.5" customHeight="1">
      <c r="A25" s="2">
        <v>46010.199555381943</v>
      </c>
      <c r="B25" s="3">
        <v>46010</v>
      </c>
      <c r="C25" s="4" t="s">
        <v>219</v>
      </c>
      <c r="D25" s="4">
        <v>2</v>
      </c>
      <c r="E25" s="6">
        <v>46014</v>
      </c>
      <c r="F25" s="4" t="s">
        <v>199</v>
      </c>
      <c r="G25" s="4" t="s">
        <v>194</v>
      </c>
      <c r="H25" s="4" t="s">
        <v>25</v>
      </c>
      <c r="I25" s="4">
        <v>77744465</v>
      </c>
      <c r="J25" s="4" t="s">
        <v>197</v>
      </c>
    </row>
    <row r="26" spans="1:11" ht="22.5" customHeight="1">
      <c r="A26" s="2">
        <v>46010.457037349537</v>
      </c>
      <c r="B26" s="3">
        <v>46010</v>
      </c>
      <c r="C26" s="4" t="s">
        <v>49</v>
      </c>
      <c r="D26" s="4">
        <v>4</v>
      </c>
      <c r="E26" s="6">
        <v>46014</v>
      </c>
      <c r="F26" s="4" t="s">
        <v>199</v>
      </c>
      <c r="G26" s="4" t="s">
        <v>194</v>
      </c>
      <c r="H26" s="4" t="s">
        <v>34</v>
      </c>
      <c r="I26" s="4">
        <v>267269919</v>
      </c>
      <c r="J26" s="4" t="s">
        <v>197</v>
      </c>
    </row>
    <row r="27" spans="1:11" ht="22.5" customHeight="1">
      <c r="A27" s="2">
        <v>46008.279919814813</v>
      </c>
      <c r="B27" s="3">
        <v>46008</v>
      </c>
      <c r="C27" s="4" t="s">
        <v>49</v>
      </c>
      <c r="D27" s="4">
        <v>2</v>
      </c>
      <c r="E27" s="6">
        <v>46014</v>
      </c>
      <c r="F27" s="4" t="s">
        <v>199</v>
      </c>
      <c r="G27" s="4" t="s">
        <v>194</v>
      </c>
      <c r="H27" s="4" t="s">
        <v>34</v>
      </c>
      <c r="I27" s="4">
        <v>277338536</v>
      </c>
      <c r="J27" s="4" t="s">
        <v>197</v>
      </c>
    </row>
    <row r="28" spans="1:11" ht="22.5" customHeight="1">
      <c r="A28" s="2">
        <v>46013.356217210647</v>
      </c>
      <c r="B28" s="3">
        <v>46010</v>
      </c>
      <c r="C28" s="4" t="s">
        <v>220</v>
      </c>
      <c r="D28" s="4">
        <v>2</v>
      </c>
      <c r="E28" s="6">
        <v>46011</v>
      </c>
      <c r="F28" s="4" t="s">
        <v>218</v>
      </c>
      <c r="G28" s="4" t="s">
        <v>200</v>
      </c>
      <c r="H28" s="4" t="s">
        <v>34</v>
      </c>
      <c r="I28" s="4" t="s">
        <v>196</v>
      </c>
      <c r="J28" s="4" t="s">
        <v>197</v>
      </c>
    </row>
    <row r="29" spans="1:11" ht="22.5" customHeight="1">
      <c r="A29" s="2">
        <v>46009.529141527775</v>
      </c>
      <c r="B29" s="3">
        <v>46009</v>
      </c>
      <c r="C29" s="4" t="s">
        <v>221</v>
      </c>
      <c r="D29" s="4">
        <v>8</v>
      </c>
      <c r="E29" s="6">
        <v>46014</v>
      </c>
      <c r="F29" s="4" t="s">
        <v>222</v>
      </c>
      <c r="G29" s="4" t="s">
        <v>72</v>
      </c>
      <c r="H29" s="4" t="s">
        <v>34</v>
      </c>
      <c r="I29" s="4" t="s">
        <v>223</v>
      </c>
      <c r="J29" s="4" t="s">
        <v>197</v>
      </c>
    </row>
    <row r="30" spans="1:11" ht="22.5" customHeight="1">
      <c r="A30" s="2">
        <v>46014.170365416663</v>
      </c>
      <c r="B30" s="3">
        <v>46003</v>
      </c>
      <c r="C30" s="4" t="s">
        <v>224</v>
      </c>
      <c r="D30" s="4">
        <v>3</v>
      </c>
      <c r="E30" s="6">
        <v>46014</v>
      </c>
      <c r="F30" s="4" t="s">
        <v>225</v>
      </c>
      <c r="G30" s="4" t="s">
        <v>194</v>
      </c>
      <c r="H30" s="4" t="s">
        <v>25</v>
      </c>
      <c r="I30" s="4">
        <v>665</v>
      </c>
      <c r="J30" s="4" t="s">
        <v>72</v>
      </c>
    </row>
    <row r="31" spans="1:11" ht="22.5" customHeight="1">
      <c r="A31" s="2">
        <v>46011.514461226849</v>
      </c>
      <c r="B31" s="3">
        <v>46011</v>
      </c>
      <c r="C31" s="4" t="s">
        <v>226</v>
      </c>
      <c r="D31" s="4">
        <v>5</v>
      </c>
      <c r="E31" s="6">
        <v>46013</v>
      </c>
      <c r="F31" s="4" t="s">
        <v>227</v>
      </c>
      <c r="G31" s="4" t="s">
        <v>194</v>
      </c>
      <c r="H31" s="4" t="s">
        <v>34</v>
      </c>
      <c r="I31" s="4">
        <v>243746751</v>
      </c>
      <c r="J31" s="4" t="s">
        <v>197</v>
      </c>
    </row>
    <row r="32" spans="1:11" ht="22.5" customHeight="1">
      <c r="A32" s="2">
        <v>46013.257447546297</v>
      </c>
      <c r="B32" s="3">
        <v>46003</v>
      </c>
      <c r="C32" s="4" t="s">
        <v>228</v>
      </c>
      <c r="D32" s="4">
        <v>3</v>
      </c>
      <c r="E32" s="6">
        <v>46016</v>
      </c>
      <c r="F32" s="4" t="s">
        <v>196</v>
      </c>
      <c r="G32" s="4" t="s">
        <v>194</v>
      </c>
      <c r="H32" s="4" t="s">
        <v>34</v>
      </c>
      <c r="I32" s="4" t="s">
        <v>196</v>
      </c>
      <c r="J32" s="4" t="s">
        <v>197</v>
      </c>
    </row>
    <row r="33" spans="1:11" ht="22.5" customHeight="1">
      <c r="A33" s="2">
        <v>46013.257447546297</v>
      </c>
      <c r="B33" s="3">
        <v>46003</v>
      </c>
      <c r="C33" s="4" t="s">
        <v>229</v>
      </c>
      <c r="D33" s="4">
        <v>1</v>
      </c>
      <c r="E33" s="6">
        <v>46016</v>
      </c>
      <c r="F33" s="4" t="s">
        <v>196</v>
      </c>
      <c r="G33" s="4" t="s">
        <v>194</v>
      </c>
      <c r="H33" s="4" t="s">
        <v>34</v>
      </c>
      <c r="I33" s="4" t="s">
        <v>196</v>
      </c>
      <c r="J33" s="4" t="s">
        <v>197</v>
      </c>
      <c r="K33" s="4" t="s">
        <v>230</v>
      </c>
    </row>
    <row r="34" spans="1:11" ht="22.5" customHeight="1">
      <c r="A34" s="2">
        <v>46008.277883113427</v>
      </c>
      <c r="B34" s="3">
        <v>46008</v>
      </c>
      <c r="C34" s="4" t="s">
        <v>231</v>
      </c>
      <c r="D34" s="4">
        <v>10</v>
      </c>
      <c r="E34" s="6">
        <v>46010</v>
      </c>
      <c r="F34" s="4" t="s">
        <v>199</v>
      </c>
      <c r="G34" s="4" t="s">
        <v>194</v>
      </c>
      <c r="H34" s="4" t="s">
        <v>34</v>
      </c>
      <c r="I34" s="4">
        <v>265061724</v>
      </c>
      <c r="J34" s="4" t="s">
        <v>197</v>
      </c>
      <c r="K34" s="4" t="s">
        <v>212</v>
      </c>
    </row>
    <row r="35" spans="1:11" ht="22.5" customHeight="1">
      <c r="A35" s="2">
        <v>46008.335673553243</v>
      </c>
      <c r="B35" s="3">
        <v>46008</v>
      </c>
      <c r="C35" s="4" t="s">
        <v>95</v>
      </c>
      <c r="D35" s="4">
        <v>6</v>
      </c>
      <c r="E35" s="6">
        <v>46010</v>
      </c>
      <c r="F35" s="4" t="s">
        <v>232</v>
      </c>
      <c r="G35" s="4" t="s">
        <v>200</v>
      </c>
      <c r="H35" s="4" t="s">
        <v>34</v>
      </c>
      <c r="I35" s="4" t="s">
        <v>233</v>
      </c>
      <c r="J35" s="4" t="s">
        <v>197</v>
      </c>
    </row>
    <row r="36" spans="1:11" ht="22.5" customHeight="1">
      <c r="A36" s="2">
        <v>46008.237962199069</v>
      </c>
      <c r="B36" s="3">
        <v>46008</v>
      </c>
      <c r="C36" s="4" t="s">
        <v>234</v>
      </c>
      <c r="D36" s="4">
        <v>87</v>
      </c>
      <c r="E36" s="6">
        <v>45999</v>
      </c>
      <c r="F36" s="4" t="s">
        <v>235</v>
      </c>
      <c r="G36" s="4" t="s">
        <v>200</v>
      </c>
      <c r="H36" s="4" t="s">
        <v>34</v>
      </c>
      <c r="I36" s="4">
        <v>243025315</v>
      </c>
      <c r="J36" s="4" t="s">
        <v>197</v>
      </c>
    </row>
    <row r="37" spans="1:11" ht="22.5" customHeight="1">
      <c r="A37" s="2">
        <v>46008.606037349542</v>
      </c>
      <c r="B37" s="3">
        <v>46008</v>
      </c>
      <c r="C37" s="4" t="s">
        <v>236</v>
      </c>
      <c r="D37" s="4">
        <v>3</v>
      </c>
      <c r="E37" s="6">
        <v>46010</v>
      </c>
      <c r="F37" s="4" t="s">
        <v>237</v>
      </c>
      <c r="G37" s="4" t="s">
        <v>194</v>
      </c>
      <c r="H37" s="4" t="s">
        <v>25</v>
      </c>
      <c r="I37" s="4">
        <v>243025315</v>
      </c>
      <c r="J37" s="4" t="s">
        <v>197</v>
      </c>
    </row>
    <row r="38" spans="1:11" ht="22.5" customHeight="1">
      <c r="A38" s="2">
        <v>46008.283134895828</v>
      </c>
      <c r="B38" s="3">
        <v>46008</v>
      </c>
      <c r="C38" s="4" t="s">
        <v>238</v>
      </c>
      <c r="D38" s="4">
        <v>7</v>
      </c>
      <c r="E38" s="6">
        <v>46014</v>
      </c>
      <c r="F38" s="4" t="s">
        <v>199</v>
      </c>
      <c r="G38" s="4" t="s">
        <v>194</v>
      </c>
      <c r="H38" s="4" t="s">
        <v>34</v>
      </c>
      <c r="I38" s="4">
        <v>555249425</v>
      </c>
      <c r="J38" s="4" t="s">
        <v>197</v>
      </c>
    </row>
    <row r="39" spans="1:11" ht="22.5" customHeight="1">
      <c r="A39" s="2">
        <v>46012.472226018523</v>
      </c>
      <c r="B39" s="3">
        <v>46012</v>
      </c>
      <c r="C39" s="4" t="s">
        <v>239</v>
      </c>
      <c r="D39" s="4">
        <v>2</v>
      </c>
      <c r="E39" s="6">
        <v>46013</v>
      </c>
      <c r="F39" s="4" t="s">
        <v>240</v>
      </c>
      <c r="G39" s="4" t="s">
        <v>194</v>
      </c>
      <c r="H39" s="4" t="s">
        <v>34</v>
      </c>
      <c r="I39" s="4" t="s">
        <v>241</v>
      </c>
      <c r="J39" s="4" t="s">
        <v>197</v>
      </c>
      <c r="K39" s="4" t="s">
        <v>242</v>
      </c>
    </row>
    <row r="40" spans="1:11" ht="22.5" customHeight="1">
      <c r="A40" s="2">
        <v>46008.604643171297</v>
      </c>
      <c r="B40" s="3">
        <v>46008</v>
      </c>
      <c r="C40" s="4" t="s">
        <v>243</v>
      </c>
      <c r="D40" s="4">
        <v>3</v>
      </c>
      <c r="E40" s="6">
        <v>46010</v>
      </c>
      <c r="F40" s="4" t="s">
        <v>237</v>
      </c>
      <c r="G40" s="4" t="s">
        <v>194</v>
      </c>
      <c r="H40" s="4" t="s">
        <v>34</v>
      </c>
      <c r="I40" s="4">
        <v>243025315</v>
      </c>
      <c r="J40" s="4" t="s">
        <v>197</v>
      </c>
    </row>
    <row r="41" spans="1:11" ht="22.5" customHeight="1">
      <c r="A41" s="2">
        <v>46007.763655902774</v>
      </c>
      <c r="B41" s="3">
        <v>46003</v>
      </c>
      <c r="C41" s="4" t="s">
        <v>99</v>
      </c>
      <c r="D41" s="4">
        <v>1</v>
      </c>
      <c r="E41" s="6">
        <v>46007</v>
      </c>
      <c r="F41" s="4" t="s">
        <v>199</v>
      </c>
      <c r="G41" s="4" t="s">
        <v>194</v>
      </c>
      <c r="H41" s="4" t="s">
        <v>34</v>
      </c>
      <c r="I41" s="4">
        <v>267269919</v>
      </c>
      <c r="J41" s="4" t="s">
        <v>197</v>
      </c>
      <c r="K41" s="4"/>
    </row>
    <row r="42" spans="1:11" ht="22.5" customHeight="1">
      <c r="A42" s="2">
        <v>46008.233862337962</v>
      </c>
      <c r="B42" s="3">
        <v>46008</v>
      </c>
      <c r="C42" s="4" t="s">
        <v>244</v>
      </c>
      <c r="D42" s="4">
        <v>5</v>
      </c>
      <c r="E42" s="6">
        <v>46010</v>
      </c>
      <c r="F42" s="4" t="s">
        <v>245</v>
      </c>
      <c r="G42" s="4" t="s">
        <v>194</v>
      </c>
      <c r="H42" s="4" t="s">
        <v>34</v>
      </c>
      <c r="I42" s="4">
        <v>243025315</v>
      </c>
      <c r="J42" s="4" t="s">
        <v>197</v>
      </c>
    </row>
    <row r="43" spans="1:11" ht="22.5" customHeight="1">
      <c r="A43" s="2">
        <v>46012.44062361111</v>
      </c>
      <c r="B43" s="3">
        <v>46012</v>
      </c>
      <c r="C43" s="4" t="s">
        <v>244</v>
      </c>
      <c r="D43" s="4">
        <v>5</v>
      </c>
      <c r="E43" s="6">
        <v>46014</v>
      </c>
      <c r="F43" s="4" t="s">
        <v>246</v>
      </c>
      <c r="G43" s="4" t="s">
        <v>194</v>
      </c>
      <c r="H43" s="4" t="s">
        <v>34</v>
      </c>
      <c r="I43" s="4" t="s">
        <v>196</v>
      </c>
      <c r="J43" s="4" t="s">
        <v>197</v>
      </c>
    </row>
    <row r="44" spans="1:11" ht="22.5" customHeight="1">
      <c r="A44" s="2">
        <v>46008.603345578704</v>
      </c>
      <c r="B44" s="3">
        <v>46008</v>
      </c>
      <c r="C44" s="4" t="s">
        <v>247</v>
      </c>
      <c r="D44" s="4">
        <v>2</v>
      </c>
      <c r="E44" s="6">
        <v>46010</v>
      </c>
      <c r="F44" s="4" t="s">
        <v>248</v>
      </c>
      <c r="G44" s="4" t="s">
        <v>194</v>
      </c>
      <c r="H44" s="4" t="s">
        <v>25</v>
      </c>
      <c r="I44" s="4" t="s">
        <v>249</v>
      </c>
      <c r="J44" s="4" t="s">
        <v>197</v>
      </c>
    </row>
    <row r="45" spans="1:11" ht="22.5" customHeight="1">
      <c r="A45" s="2">
        <v>46008.230945092597</v>
      </c>
      <c r="B45" s="3">
        <v>46008</v>
      </c>
      <c r="C45" s="4" t="s">
        <v>250</v>
      </c>
      <c r="D45" s="4">
        <v>3</v>
      </c>
      <c r="E45" s="6">
        <v>46010</v>
      </c>
      <c r="F45" s="4" t="s">
        <v>251</v>
      </c>
      <c r="G45" s="4" t="s">
        <v>200</v>
      </c>
      <c r="H45" s="4" t="s">
        <v>34</v>
      </c>
      <c r="I45" s="4">
        <v>249616716</v>
      </c>
      <c r="J45" s="4" t="s">
        <v>197</v>
      </c>
      <c r="K45" s="4" t="s">
        <v>252</v>
      </c>
    </row>
    <row r="46" spans="1:11" ht="22.5" customHeight="1">
      <c r="A46" s="2">
        <v>46008.275403611115</v>
      </c>
      <c r="B46" s="3">
        <v>46008</v>
      </c>
      <c r="C46" s="4" t="s">
        <v>96</v>
      </c>
      <c r="D46" s="4">
        <v>2</v>
      </c>
      <c r="E46" s="6">
        <v>46010</v>
      </c>
      <c r="F46" s="4" t="s">
        <v>253</v>
      </c>
      <c r="G46" s="4" t="s">
        <v>200</v>
      </c>
      <c r="H46" s="4" t="s">
        <v>25</v>
      </c>
      <c r="I46" s="4">
        <v>543414695</v>
      </c>
      <c r="J46" s="4" t="s">
        <v>197</v>
      </c>
    </row>
    <row r="47" spans="1:11" ht="22.5" customHeight="1">
      <c r="A47" s="2">
        <v>46008.274812361109</v>
      </c>
      <c r="B47" s="3">
        <v>46008</v>
      </c>
      <c r="C47" s="4" t="s">
        <v>254</v>
      </c>
      <c r="D47" s="4">
        <v>2</v>
      </c>
      <c r="E47" s="6">
        <v>46010</v>
      </c>
      <c r="F47" s="4" t="s">
        <v>253</v>
      </c>
      <c r="G47" s="4" t="s">
        <v>200</v>
      </c>
      <c r="H47" s="4" t="s">
        <v>34</v>
      </c>
      <c r="I47" s="4">
        <v>543414695</v>
      </c>
      <c r="J47" s="4" t="s">
        <v>197</v>
      </c>
      <c r="K47" s="4" t="s">
        <v>255</v>
      </c>
    </row>
    <row r="48" spans="1:11" ht="22.5" customHeight="1">
      <c r="A48" s="2">
        <v>46009.510905671297</v>
      </c>
      <c r="B48" s="3">
        <v>46009</v>
      </c>
      <c r="C48" s="4" t="s">
        <v>92</v>
      </c>
      <c r="D48" s="4">
        <v>6</v>
      </c>
      <c r="E48" s="6">
        <v>46010</v>
      </c>
      <c r="F48" s="4" t="s">
        <v>256</v>
      </c>
      <c r="G48" s="4" t="s">
        <v>200</v>
      </c>
      <c r="H48" s="4" t="s">
        <v>34</v>
      </c>
      <c r="I48" s="4" t="s">
        <v>257</v>
      </c>
      <c r="J48" s="4" t="s">
        <v>197</v>
      </c>
    </row>
    <row r="49" spans="1:11" ht="22.5" customHeight="1">
      <c r="A49" s="2">
        <v>46014.429559085649</v>
      </c>
      <c r="B49" s="3">
        <v>46003</v>
      </c>
      <c r="C49" s="4" t="s">
        <v>41</v>
      </c>
      <c r="D49" s="4">
        <v>2</v>
      </c>
      <c r="E49" s="6">
        <v>46015</v>
      </c>
      <c r="F49" s="4" t="s">
        <v>258</v>
      </c>
      <c r="G49" s="4" t="s">
        <v>194</v>
      </c>
      <c r="H49" s="4" t="s">
        <v>25</v>
      </c>
      <c r="I49" s="4" t="s">
        <v>196</v>
      </c>
      <c r="J49" s="4" t="s">
        <v>197</v>
      </c>
    </row>
    <row r="50" spans="1:11" ht="22.5" customHeight="1">
      <c r="A50" s="2">
        <v>46014.428886435184</v>
      </c>
      <c r="B50" s="3">
        <v>46003</v>
      </c>
      <c r="C50" s="4" t="s">
        <v>41</v>
      </c>
      <c r="D50" s="4">
        <v>10</v>
      </c>
      <c r="E50" s="6">
        <v>46013</v>
      </c>
      <c r="F50" s="4" t="s">
        <v>258</v>
      </c>
      <c r="G50" s="4" t="s">
        <v>194</v>
      </c>
      <c r="H50" s="4" t="s">
        <v>34</v>
      </c>
      <c r="I50" s="4" t="s">
        <v>196</v>
      </c>
      <c r="J50" s="4" t="s">
        <v>197</v>
      </c>
    </row>
    <row r="51" spans="1:11" ht="22.5" customHeight="1">
      <c r="A51" s="2">
        <v>46014.428886435184</v>
      </c>
      <c r="B51" s="3">
        <v>46003</v>
      </c>
      <c r="C51" s="4" t="s">
        <v>41</v>
      </c>
      <c r="D51" s="4">
        <v>5</v>
      </c>
      <c r="E51" s="6">
        <v>46013</v>
      </c>
      <c r="F51" s="4" t="s">
        <v>258</v>
      </c>
      <c r="G51" s="4" t="s">
        <v>194</v>
      </c>
      <c r="H51" s="4" t="s">
        <v>34</v>
      </c>
      <c r="I51" s="4" t="s">
        <v>196</v>
      </c>
      <c r="J51" s="4" t="s">
        <v>72</v>
      </c>
    </row>
    <row r="52" spans="1:11" ht="22.5" customHeight="1">
      <c r="A52" s="2">
        <v>46008.267539097222</v>
      </c>
      <c r="B52" s="3">
        <v>46008</v>
      </c>
      <c r="C52" s="4" t="s">
        <v>259</v>
      </c>
      <c r="D52" s="4">
        <v>3</v>
      </c>
      <c r="E52" s="6">
        <v>46010</v>
      </c>
      <c r="F52" s="4" t="s">
        <v>260</v>
      </c>
      <c r="G52" s="4" t="s">
        <v>200</v>
      </c>
      <c r="H52" s="4" t="s">
        <v>34</v>
      </c>
      <c r="I52" s="4">
        <v>244628199</v>
      </c>
      <c r="J52" s="4" t="s">
        <v>197</v>
      </c>
      <c r="K52" s="4" t="s">
        <v>261</v>
      </c>
    </row>
    <row r="53" spans="1:11" ht="22.5" customHeight="1">
      <c r="A53" s="2">
        <v>46007.77059226852</v>
      </c>
      <c r="B53" s="3">
        <v>46003</v>
      </c>
      <c r="C53" s="4" t="s">
        <v>100</v>
      </c>
      <c r="D53" s="4">
        <v>5</v>
      </c>
      <c r="E53" s="6">
        <v>46007</v>
      </c>
      <c r="F53" s="4" t="s">
        <v>199</v>
      </c>
      <c r="G53" s="4" t="s">
        <v>200</v>
      </c>
      <c r="H53" s="4" t="s">
        <v>34</v>
      </c>
      <c r="I53" s="4">
        <v>267269919</v>
      </c>
      <c r="J53" s="4" t="s">
        <v>197</v>
      </c>
      <c r="K53" s="4"/>
    </row>
    <row r="54" spans="1:11" ht="22.5" customHeight="1">
      <c r="A54" s="2">
        <v>46009.489989259258</v>
      </c>
      <c r="B54" s="3">
        <v>46009</v>
      </c>
      <c r="C54" s="4" t="s">
        <v>84</v>
      </c>
      <c r="D54" s="4">
        <v>3</v>
      </c>
      <c r="E54" s="6">
        <v>46013</v>
      </c>
      <c r="F54" s="4" t="s">
        <v>262</v>
      </c>
      <c r="G54" s="4" t="s">
        <v>194</v>
      </c>
      <c r="H54" s="4" t="s">
        <v>25</v>
      </c>
      <c r="I54" s="4">
        <v>244627336</v>
      </c>
      <c r="J54" s="4" t="s">
        <v>197</v>
      </c>
      <c r="K54" s="4" t="s">
        <v>263</v>
      </c>
    </row>
    <row r="55" spans="1:11" ht="22.5" customHeight="1">
      <c r="A55" s="2">
        <v>46009.367119212962</v>
      </c>
      <c r="B55" s="3">
        <v>46009</v>
      </c>
      <c r="C55" s="4" t="s">
        <v>264</v>
      </c>
      <c r="D55" s="4">
        <v>5</v>
      </c>
      <c r="E55" s="6">
        <v>46013</v>
      </c>
      <c r="F55" s="4" t="s">
        <v>262</v>
      </c>
      <c r="G55" s="4" t="s">
        <v>194</v>
      </c>
      <c r="H55" s="4" t="s">
        <v>34</v>
      </c>
      <c r="I55" s="4">
        <v>244627336</v>
      </c>
      <c r="J55" s="4" t="s">
        <v>197</v>
      </c>
      <c r="K55" s="4" t="s">
        <v>265</v>
      </c>
    </row>
    <row r="56" spans="1:11" ht="22.5" customHeight="1">
      <c r="A56" s="2">
        <v>46008.27404506944</v>
      </c>
      <c r="B56" s="3">
        <v>46008</v>
      </c>
      <c r="C56" s="4" t="s">
        <v>54</v>
      </c>
      <c r="D56" s="4">
        <v>4</v>
      </c>
      <c r="E56" s="6">
        <v>46016</v>
      </c>
      <c r="F56" s="4" t="s">
        <v>266</v>
      </c>
      <c r="G56" s="4" t="s">
        <v>72</v>
      </c>
      <c r="H56" s="4" t="s">
        <v>25</v>
      </c>
      <c r="I56" s="4">
        <v>545134758</v>
      </c>
      <c r="J56" s="4" t="s">
        <v>197</v>
      </c>
    </row>
    <row r="57" spans="1:11" ht="22.5" customHeight="1">
      <c r="A57" s="2">
        <v>46008.273560104164</v>
      </c>
      <c r="B57" s="3">
        <v>46008</v>
      </c>
      <c r="C57" s="4" t="s">
        <v>54</v>
      </c>
      <c r="D57" s="4">
        <v>3</v>
      </c>
      <c r="E57" s="6">
        <v>46016</v>
      </c>
      <c r="F57" s="4" t="s">
        <v>214</v>
      </c>
      <c r="G57" s="4" t="s">
        <v>194</v>
      </c>
      <c r="H57" s="4" t="s">
        <v>34</v>
      </c>
      <c r="I57" s="4">
        <v>545134758</v>
      </c>
      <c r="J57" s="4" t="s">
        <v>197</v>
      </c>
    </row>
    <row r="58" spans="1:11" ht="22.5" customHeight="1">
      <c r="A58" s="2">
        <v>46009.722515312504</v>
      </c>
      <c r="B58" s="3">
        <v>46002</v>
      </c>
      <c r="C58" s="4" t="s">
        <v>101</v>
      </c>
      <c r="D58" s="4">
        <v>30</v>
      </c>
      <c r="E58" s="6">
        <v>46001</v>
      </c>
      <c r="F58" s="4" t="s">
        <v>225</v>
      </c>
      <c r="G58" s="4" t="s">
        <v>200</v>
      </c>
      <c r="H58" s="4" t="s">
        <v>25</v>
      </c>
      <c r="I58" s="4">
        <v>242343760</v>
      </c>
      <c r="J58" s="4" t="s">
        <v>197</v>
      </c>
    </row>
    <row r="59" spans="1:11" ht="22.5" customHeight="1">
      <c r="A59" s="2">
        <v>46008.617633287038</v>
      </c>
      <c r="B59" s="3">
        <v>46008</v>
      </c>
      <c r="C59" s="4" t="s">
        <v>42</v>
      </c>
      <c r="D59" s="4">
        <v>10</v>
      </c>
      <c r="E59" s="6">
        <v>46010</v>
      </c>
      <c r="F59" s="4" t="s">
        <v>267</v>
      </c>
      <c r="G59" s="4" t="s">
        <v>194</v>
      </c>
      <c r="H59" s="4" t="s">
        <v>34</v>
      </c>
      <c r="I59" s="4">
        <v>243025315</v>
      </c>
      <c r="J59" s="4" t="s">
        <v>197</v>
      </c>
    </row>
    <row r="60" spans="1:11" ht="22.5" customHeight="1">
      <c r="A60" s="2">
        <v>46008.617633287038</v>
      </c>
      <c r="B60" s="3">
        <v>46008</v>
      </c>
      <c r="C60" s="4" t="s">
        <v>268</v>
      </c>
      <c r="D60" s="4">
        <v>3</v>
      </c>
      <c r="E60" s="6">
        <v>46010</v>
      </c>
      <c r="F60" s="4" t="s">
        <v>267</v>
      </c>
      <c r="G60" s="4" t="s">
        <v>194</v>
      </c>
      <c r="H60" s="4" t="s">
        <v>34</v>
      </c>
      <c r="I60" s="4">
        <v>243025315</v>
      </c>
      <c r="J60" s="4" t="s">
        <v>72</v>
      </c>
    </row>
    <row r="61" spans="1:11" ht="22.5" customHeight="1">
      <c r="A61" s="2">
        <v>46014.742467974538</v>
      </c>
      <c r="B61" s="3">
        <v>46008</v>
      </c>
      <c r="C61" s="4" t="s">
        <v>42</v>
      </c>
      <c r="D61" s="4">
        <v>50</v>
      </c>
      <c r="E61" s="6">
        <v>46010</v>
      </c>
      <c r="F61" s="4" t="s">
        <v>269</v>
      </c>
      <c r="G61" s="4" t="s">
        <v>200</v>
      </c>
      <c r="H61" s="4" t="s">
        <v>25</v>
      </c>
      <c r="I61" s="4" t="s">
        <v>196</v>
      </c>
      <c r="J61" s="4" t="s">
        <v>197</v>
      </c>
    </row>
    <row r="62" spans="1:11" ht="22.5" customHeight="1">
      <c r="A62" s="2">
        <v>46015.573491770832</v>
      </c>
      <c r="B62" s="3">
        <v>46015</v>
      </c>
      <c r="C62" s="4" t="s">
        <v>112</v>
      </c>
      <c r="D62" s="4">
        <v>4</v>
      </c>
      <c r="E62" s="6">
        <v>46016</v>
      </c>
      <c r="F62" s="4" t="s">
        <v>196</v>
      </c>
      <c r="G62" s="4" t="s">
        <v>194</v>
      </c>
      <c r="H62" s="4" t="s">
        <v>34</v>
      </c>
      <c r="I62" s="4" t="s">
        <v>196</v>
      </c>
      <c r="J62" s="4" t="s">
        <v>197</v>
      </c>
      <c r="K62" s="4" t="s">
        <v>230</v>
      </c>
    </row>
    <row r="63" spans="1:11" ht="22.5" customHeight="1">
      <c r="A63" s="2">
        <v>46008.272756666665</v>
      </c>
      <c r="B63" s="3">
        <v>46008</v>
      </c>
      <c r="C63" s="4" t="s">
        <v>97</v>
      </c>
      <c r="D63" s="4">
        <v>1</v>
      </c>
      <c r="E63" s="6">
        <v>46010</v>
      </c>
      <c r="F63" s="4" t="s">
        <v>270</v>
      </c>
      <c r="G63" s="4" t="s">
        <v>200</v>
      </c>
      <c r="H63" s="4" t="s">
        <v>25</v>
      </c>
      <c r="I63" s="4">
        <v>267871474</v>
      </c>
      <c r="J63" s="4" t="s">
        <v>197</v>
      </c>
      <c r="K63" s="4" t="s">
        <v>271</v>
      </c>
    </row>
    <row r="64" spans="1:11" ht="22.5" customHeight="1">
      <c r="A64" s="2">
        <v>46008.271816759254</v>
      </c>
      <c r="B64" s="3">
        <v>46008</v>
      </c>
      <c r="C64" s="4" t="s">
        <v>97</v>
      </c>
      <c r="D64" s="4">
        <v>2</v>
      </c>
      <c r="E64" s="6">
        <v>46010</v>
      </c>
      <c r="F64" s="4" t="s">
        <v>270</v>
      </c>
      <c r="G64" s="4" t="s">
        <v>200</v>
      </c>
      <c r="H64" s="4" t="s">
        <v>34</v>
      </c>
      <c r="I64" s="4">
        <v>267871474</v>
      </c>
      <c r="J64" s="4" t="s">
        <v>197</v>
      </c>
      <c r="K64" s="4" t="s">
        <v>271</v>
      </c>
    </row>
    <row r="65" spans="1:11" ht="22.5" customHeight="1">
      <c r="A65" s="2">
        <v>46012.742411793981</v>
      </c>
      <c r="B65" s="3">
        <v>46012</v>
      </c>
      <c r="C65" s="4" t="s">
        <v>272</v>
      </c>
      <c r="D65" s="4">
        <v>3</v>
      </c>
      <c r="E65" s="6">
        <v>46013</v>
      </c>
      <c r="F65" s="4" t="s">
        <v>196</v>
      </c>
      <c r="G65" s="4" t="s">
        <v>194</v>
      </c>
      <c r="H65" s="4" t="s">
        <v>34</v>
      </c>
      <c r="I65" s="4" t="s">
        <v>196</v>
      </c>
      <c r="J65" s="4" t="s">
        <v>197</v>
      </c>
    </row>
    <row r="66" spans="1:11" ht="22.5" customHeight="1">
      <c r="A66" s="2">
        <v>46014.36967320602</v>
      </c>
      <c r="B66" s="3">
        <v>46014</v>
      </c>
      <c r="C66" s="4" t="s">
        <v>273</v>
      </c>
      <c r="D66" s="4">
        <v>2</v>
      </c>
      <c r="E66" s="6">
        <v>46014</v>
      </c>
      <c r="F66" s="4" t="s">
        <v>196</v>
      </c>
      <c r="G66" s="4" t="s">
        <v>72</v>
      </c>
      <c r="H66" s="4" t="s">
        <v>34</v>
      </c>
      <c r="I66" s="4" t="s">
        <v>196</v>
      </c>
      <c r="J66" s="4" t="s">
        <v>197</v>
      </c>
    </row>
    <row r="67" spans="1:11" ht="22.5" customHeight="1">
      <c r="A67" s="2">
        <v>46014.370264479163</v>
      </c>
      <c r="B67" s="3">
        <v>46014</v>
      </c>
      <c r="C67" s="4" t="s">
        <v>274</v>
      </c>
      <c r="D67" s="4">
        <v>4</v>
      </c>
      <c r="E67" s="6">
        <v>46015</v>
      </c>
      <c r="F67" s="4" t="s">
        <v>196</v>
      </c>
      <c r="G67" s="4" t="s">
        <v>194</v>
      </c>
      <c r="H67" s="4" t="s">
        <v>25</v>
      </c>
      <c r="I67" s="4" t="s">
        <v>196</v>
      </c>
      <c r="J67" s="4" t="s">
        <v>197</v>
      </c>
    </row>
    <row r="68" spans="1:11" ht="22.5" customHeight="1">
      <c r="A68" s="2">
        <v>46014.999700092594</v>
      </c>
      <c r="B68" s="3">
        <v>46014</v>
      </c>
      <c r="C68" s="4" t="s">
        <v>275</v>
      </c>
      <c r="D68" s="4">
        <v>4</v>
      </c>
      <c r="E68" s="6">
        <v>46015</v>
      </c>
      <c r="F68" s="4" t="s">
        <v>276</v>
      </c>
      <c r="G68" s="4" t="s">
        <v>194</v>
      </c>
      <c r="H68" s="4" t="s">
        <v>34</v>
      </c>
      <c r="I68" s="4" t="s">
        <v>196</v>
      </c>
      <c r="J68" s="4" t="s">
        <v>197</v>
      </c>
    </row>
    <row r="69" spans="1:11" ht="22.5" customHeight="1">
      <c r="A69" s="2">
        <v>46011.515459259259</v>
      </c>
      <c r="B69" s="3">
        <v>46011</v>
      </c>
      <c r="C69" s="4" t="s">
        <v>277</v>
      </c>
      <c r="D69" s="4">
        <v>2</v>
      </c>
      <c r="E69" s="6">
        <v>46013</v>
      </c>
      <c r="F69" s="4" t="s">
        <v>278</v>
      </c>
      <c r="G69" s="4" t="s">
        <v>194</v>
      </c>
      <c r="H69" s="4" t="s">
        <v>34</v>
      </c>
      <c r="I69" s="4">
        <v>244582807</v>
      </c>
      <c r="J69" s="4" t="s">
        <v>197</v>
      </c>
    </row>
    <row r="70" spans="1:11" ht="22.5" customHeight="1">
      <c r="A70" s="2">
        <v>46012.70162457176</v>
      </c>
      <c r="B70" s="3">
        <v>46012</v>
      </c>
      <c r="C70" s="4" t="s">
        <v>56</v>
      </c>
      <c r="D70" s="4">
        <v>1</v>
      </c>
      <c r="E70" s="6">
        <v>46013</v>
      </c>
      <c r="F70" s="4" t="s">
        <v>279</v>
      </c>
      <c r="G70" s="4" t="s">
        <v>200</v>
      </c>
      <c r="H70" s="4" t="s">
        <v>34</v>
      </c>
      <c r="I70" s="4" t="s">
        <v>280</v>
      </c>
      <c r="J70" s="4" t="s">
        <v>197</v>
      </c>
    </row>
    <row r="71" spans="1:11" ht="22.5" customHeight="1">
      <c r="A71" s="2">
        <v>46008.219876041665</v>
      </c>
      <c r="B71" s="3">
        <v>46000</v>
      </c>
      <c r="C71" s="4" t="s">
        <v>281</v>
      </c>
      <c r="D71" s="4">
        <v>4</v>
      </c>
      <c r="E71" s="6">
        <v>46010</v>
      </c>
      <c r="F71" s="4" t="s">
        <v>209</v>
      </c>
      <c r="G71" s="4" t="s">
        <v>194</v>
      </c>
      <c r="H71" s="4" t="s">
        <v>25</v>
      </c>
      <c r="I71" s="4">
        <v>243025315</v>
      </c>
      <c r="J71" s="4" t="s">
        <v>197</v>
      </c>
      <c r="K71" s="4"/>
    </row>
    <row r="72" spans="1:11" ht="22.5" customHeight="1">
      <c r="A72" s="2">
        <v>46008.219876041665</v>
      </c>
      <c r="B72" s="3">
        <v>46000</v>
      </c>
      <c r="C72" s="4" t="s">
        <v>281</v>
      </c>
      <c r="D72" s="4">
        <v>4</v>
      </c>
      <c r="E72" s="6">
        <v>46010</v>
      </c>
      <c r="F72" s="4" t="s">
        <v>209</v>
      </c>
      <c r="G72" s="4" t="s">
        <v>194</v>
      </c>
      <c r="H72" s="4" t="s">
        <v>34</v>
      </c>
      <c r="I72" s="4">
        <v>243025315</v>
      </c>
      <c r="J72" s="4" t="s">
        <v>197</v>
      </c>
      <c r="K72" s="4"/>
    </row>
    <row r="73" spans="1:11" ht="22.5" customHeight="1">
      <c r="A73" s="2">
        <v>46008.276988530095</v>
      </c>
      <c r="B73" s="3">
        <v>46008</v>
      </c>
      <c r="C73" s="4" t="s">
        <v>86</v>
      </c>
      <c r="D73" s="4">
        <v>3</v>
      </c>
      <c r="E73" s="6">
        <v>46013</v>
      </c>
      <c r="F73" s="4" t="s">
        <v>282</v>
      </c>
      <c r="G73" s="4" t="s">
        <v>194</v>
      </c>
      <c r="H73" s="4" t="s">
        <v>34</v>
      </c>
      <c r="I73" s="4">
        <v>205449088</v>
      </c>
      <c r="J73" s="4" t="s">
        <v>197</v>
      </c>
      <c r="K73" s="4" t="s">
        <v>283</v>
      </c>
    </row>
    <row r="74" spans="1:11" ht="22.5" customHeight="1">
      <c r="A74" s="2">
        <v>46013.853998368053</v>
      </c>
      <c r="B74" s="3">
        <v>46013</v>
      </c>
      <c r="C74" s="4" t="s">
        <v>87</v>
      </c>
      <c r="D74" s="4">
        <v>4</v>
      </c>
      <c r="E74" s="6">
        <v>46013</v>
      </c>
      <c r="F74" s="4" t="s">
        <v>199</v>
      </c>
      <c r="G74" s="4" t="s">
        <v>200</v>
      </c>
      <c r="H74" s="4" t="s">
        <v>34</v>
      </c>
      <c r="I74" s="4">
        <v>243426067</v>
      </c>
      <c r="J74" s="4" t="s">
        <v>197</v>
      </c>
    </row>
    <row r="75" spans="1:11" ht="22.5" customHeight="1">
      <c r="A75" s="2">
        <v>46008.228894120373</v>
      </c>
      <c r="B75" s="3">
        <v>46008</v>
      </c>
      <c r="C75" s="4" t="s">
        <v>75</v>
      </c>
      <c r="D75" s="4">
        <v>4</v>
      </c>
      <c r="E75" s="6">
        <v>46010</v>
      </c>
      <c r="F75" s="4" t="s">
        <v>284</v>
      </c>
      <c r="G75" s="4" t="s">
        <v>194</v>
      </c>
      <c r="H75" s="4" t="s">
        <v>34</v>
      </c>
      <c r="I75" s="4">
        <v>249486778</v>
      </c>
      <c r="J75" s="4" t="s">
        <v>197</v>
      </c>
      <c r="K75" s="4"/>
    </row>
    <row r="76" spans="1:11" ht="22.5" customHeight="1">
      <c r="A76" s="2">
        <v>46015.515201087968</v>
      </c>
      <c r="B76" s="3">
        <v>46015</v>
      </c>
      <c r="C76" s="4" t="s">
        <v>75</v>
      </c>
      <c r="D76" s="4">
        <v>4</v>
      </c>
      <c r="E76" s="6">
        <v>46015</v>
      </c>
      <c r="F76" s="4" t="s">
        <v>27</v>
      </c>
      <c r="G76" s="4" t="s">
        <v>194</v>
      </c>
      <c r="H76" s="4" t="s">
        <v>25</v>
      </c>
      <c r="I76" s="4" t="s">
        <v>196</v>
      </c>
      <c r="J76" s="4" t="s">
        <v>197</v>
      </c>
    </row>
    <row r="77" spans="1:11" ht="22.5" customHeight="1">
      <c r="A77" s="2">
        <v>46015.554550833331</v>
      </c>
      <c r="B77" s="3">
        <v>46015</v>
      </c>
      <c r="C77" s="4" t="s">
        <v>285</v>
      </c>
      <c r="D77" s="4">
        <v>2</v>
      </c>
      <c r="E77" s="6">
        <v>46015</v>
      </c>
      <c r="F77" s="4" t="s">
        <v>286</v>
      </c>
      <c r="G77" s="4" t="s">
        <v>194</v>
      </c>
      <c r="H77" s="4" t="s">
        <v>34</v>
      </c>
      <c r="I77" s="4" t="s">
        <v>196</v>
      </c>
      <c r="J77" s="4" t="s">
        <v>197</v>
      </c>
    </row>
    <row r="78" spans="1:11" ht="22.5" customHeight="1">
      <c r="A78" s="2">
        <v>46009.720897361112</v>
      </c>
      <c r="B78" s="3">
        <v>45994</v>
      </c>
      <c r="C78" s="4" t="s">
        <v>102</v>
      </c>
      <c r="D78" s="4">
        <v>37</v>
      </c>
      <c r="E78" s="6">
        <v>46001</v>
      </c>
      <c r="F78" s="4" t="s">
        <v>199</v>
      </c>
      <c r="G78" s="4" t="s">
        <v>200</v>
      </c>
      <c r="H78" s="4" t="s">
        <v>25</v>
      </c>
      <c r="I78" s="4">
        <v>267269919</v>
      </c>
      <c r="J78" s="4" t="s">
        <v>197</v>
      </c>
    </row>
    <row r="79" spans="1:11" ht="22.5" customHeight="1">
      <c r="A79" s="2">
        <v>46015.549772847226</v>
      </c>
      <c r="B79" s="3">
        <v>46015</v>
      </c>
      <c r="C79" s="4" t="s">
        <v>69</v>
      </c>
      <c r="D79" s="4">
        <v>4</v>
      </c>
      <c r="E79" s="6">
        <v>46015</v>
      </c>
      <c r="F79" s="4" t="s">
        <v>205</v>
      </c>
      <c r="G79" s="4" t="s">
        <v>194</v>
      </c>
      <c r="H79" s="4" t="s">
        <v>34</v>
      </c>
      <c r="I79" s="4" t="s">
        <v>196</v>
      </c>
      <c r="J79" s="4" t="s">
        <v>197</v>
      </c>
    </row>
    <row r="80" spans="1:11" ht="22.5" customHeight="1">
      <c r="A80" s="2">
        <v>46008.607302245371</v>
      </c>
      <c r="B80" s="3">
        <v>46008</v>
      </c>
      <c r="C80" s="4" t="s">
        <v>287</v>
      </c>
      <c r="D80" s="4">
        <v>2</v>
      </c>
      <c r="E80" s="6">
        <v>46010</v>
      </c>
      <c r="F80" s="4" t="s">
        <v>260</v>
      </c>
      <c r="G80" s="4" t="s">
        <v>194</v>
      </c>
      <c r="H80" s="4" t="s">
        <v>34</v>
      </c>
      <c r="I80" s="4" t="s">
        <v>288</v>
      </c>
      <c r="J80" s="4" t="s">
        <v>197</v>
      </c>
    </row>
    <row r="81" spans="1:11" ht="22.5" customHeight="1">
      <c r="A81" s="2">
        <v>46008.607302245371</v>
      </c>
      <c r="B81" s="3">
        <v>46008</v>
      </c>
      <c r="C81" s="4" t="s">
        <v>287</v>
      </c>
      <c r="D81" s="4">
        <v>2</v>
      </c>
      <c r="E81" s="6">
        <v>46010</v>
      </c>
      <c r="F81" s="4" t="s">
        <v>260</v>
      </c>
      <c r="G81" s="4" t="s">
        <v>194</v>
      </c>
      <c r="H81" s="4" t="s">
        <v>25</v>
      </c>
      <c r="I81" s="4" t="s">
        <v>288</v>
      </c>
      <c r="J81" s="4" t="s">
        <v>197</v>
      </c>
    </row>
    <row r="82" spans="1:11" ht="22.5" customHeight="1">
      <c r="A82" s="2">
        <v>46008.607302245371</v>
      </c>
      <c r="B82" s="3">
        <v>46008</v>
      </c>
      <c r="C82" s="4" t="s">
        <v>289</v>
      </c>
      <c r="D82" s="4">
        <v>1</v>
      </c>
      <c r="E82" s="6">
        <v>46010</v>
      </c>
      <c r="F82" s="4" t="s">
        <v>199</v>
      </c>
      <c r="G82" s="4" t="s">
        <v>194</v>
      </c>
      <c r="H82" s="4" t="s">
        <v>34</v>
      </c>
      <c r="I82" s="4" t="s">
        <v>290</v>
      </c>
      <c r="J82" s="4" t="s">
        <v>197</v>
      </c>
    </row>
    <row r="83" spans="1:11" ht="22.5" customHeight="1">
      <c r="A83" s="2">
        <v>46013.257447546297</v>
      </c>
      <c r="B83" s="3">
        <v>46003</v>
      </c>
      <c r="C83" s="4" t="s">
        <v>291</v>
      </c>
      <c r="D83" s="4">
        <v>2</v>
      </c>
      <c r="E83" s="6">
        <v>46016</v>
      </c>
      <c r="F83" s="4" t="s">
        <v>196</v>
      </c>
      <c r="G83" s="4" t="s">
        <v>194</v>
      </c>
      <c r="H83" s="4" t="s">
        <v>34</v>
      </c>
      <c r="I83" s="4" t="s">
        <v>196</v>
      </c>
      <c r="J83" s="4" t="s">
        <v>197</v>
      </c>
      <c r="K83" s="4" t="s">
        <v>230</v>
      </c>
    </row>
    <row r="84" spans="1:11" ht="22.5" customHeight="1">
      <c r="A84" s="2">
        <v>46015.000073043979</v>
      </c>
      <c r="B84" s="3">
        <v>46014</v>
      </c>
      <c r="C84" s="4" t="s">
        <v>292</v>
      </c>
      <c r="D84" s="4">
        <v>1</v>
      </c>
      <c r="E84" s="6">
        <v>46016</v>
      </c>
      <c r="F84" s="4" t="s">
        <v>218</v>
      </c>
      <c r="G84" s="4" t="s">
        <v>194</v>
      </c>
      <c r="H84" s="4" t="s">
        <v>34</v>
      </c>
      <c r="I84" s="4" t="s">
        <v>196</v>
      </c>
      <c r="J84" s="4" t="s">
        <v>197</v>
      </c>
    </row>
    <row r="85" spans="1:11" ht="22.5" customHeight="1">
      <c r="A85" s="2"/>
      <c r="B85" s="3"/>
      <c r="C85" s="4"/>
      <c r="D85" s="4"/>
      <c r="E85" s="6"/>
      <c r="F85" s="4"/>
      <c r="G85" s="4"/>
      <c r="H85" s="4"/>
      <c r="I85" s="4"/>
      <c r="J85" s="4"/>
    </row>
    <row r="86" spans="1:11" ht="22.5" customHeight="1">
      <c r="E86" s="6"/>
      <c r="I86" s="4"/>
      <c r="J86" s="4"/>
      <c r="K86" s="4"/>
    </row>
    <row r="87" spans="1:11" ht="22.5" customHeight="1">
      <c r="E87" s="6"/>
      <c r="I87" s="4"/>
      <c r="J87" s="4"/>
      <c r="K87" s="4"/>
    </row>
    <row r="88" spans="1:11" ht="22.5" customHeight="1">
      <c r="E88" s="6"/>
      <c r="I88" s="4"/>
      <c r="J88" s="4"/>
      <c r="K88" s="4"/>
    </row>
    <row r="89" spans="1:11" ht="22.5" customHeight="1">
      <c r="E89" s="6"/>
      <c r="I89" s="4"/>
      <c r="J89" s="4"/>
      <c r="K89" s="4"/>
    </row>
    <row r="90" spans="1:11" ht="22.5" customHeight="1">
      <c r="E90" s="6"/>
      <c r="I90" s="4"/>
      <c r="J90" s="4"/>
      <c r="K90" s="4"/>
    </row>
    <row r="91" spans="1:11" ht="22.5" customHeight="1">
      <c r="E91" s="6"/>
      <c r="I91" s="4"/>
      <c r="J91" s="4"/>
      <c r="K91" s="4"/>
    </row>
    <row r="92" spans="1:11" ht="22.5" customHeight="1">
      <c r="E92" s="6"/>
      <c r="I92" s="4"/>
      <c r="J92" s="4"/>
      <c r="K92" s="4"/>
    </row>
    <row r="93" spans="1:11" ht="22.5" customHeight="1">
      <c r="E93" s="6"/>
      <c r="I93" s="4"/>
      <c r="J93" s="4"/>
      <c r="K93" s="4"/>
    </row>
    <row r="94" spans="1:11" ht="22.5" customHeight="1">
      <c r="E94" s="6"/>
      <c r="I94" s="4"/>
      <c r="J94" s="4"/>
      <c r="K94" s="4"/>
    </row>
    <row r="95" spans="1:11" ht="22.5" customHeight="1">
      <c r="E95" s="6"/>
      <c r="I95" s="4"/>
      <c r="J95" s="4"/>
      <c r="K95" s="4"/>
    </row>
    <row r="96" spans="1:11" ht="22.5" customHeight="1">
      <c r="E96" s="6"/>
      <c r="I96" s="4"/>
      <c r="J96" s="4"/>
      <c r="K96" s="4"/>
    </row>
    <row r="97" spans="5:11" ht="22.5" customHeight="1">
      <c r="E97" s="6"/>
      <c r="I97" s="4"/>
      <c r="J97" s="4"/>
      <c r="K97" s="4"/>
    </row>
    <row r="98" spans="5:11" ht="22.5" customHeight="1">
      <c r="E98" s="6"/>
      <c r="I98" s="4"/>
      <c r="J98" s="4"/>
      <c r="K98" s="4"/>
    </row>
    <row r="99" spans="5:11" ht="22.5" customHeight="1">
      <c r="E99" s="6"/>
      <c r="I99" s="4"/>
      <c r="J99" s="4"/>
      <c r="K99" s="4"/>
    </row>
    <row r="100" spans="5:11" ht="22.5" customHeight="1">
      <c r="E100" s="6"/>
      <c r="I100" s="4"/>
      <c r="J100" s="4"/>
      <c r="K100" s="4"/>
    </row>
    <row r="101" spans="5:11" ht="22.5" customHeight="1">
      <c r="E101" s="6"/>
      <c r="I101" s="4"/>
      <c r="J101" s="4"/>
      <c r="K101" s="4"/>
    </row>
    <row r="102" spans="5:11" ht="22.5" customHeight="1">
      <c r="E102" s="6"/>
      <c r="I102" s="4"/>
      <c r="J102" s="4"/>
      <c r="K102" s="4"/>
    </row>
    <row r="103" spans="5:11" ht="22.5" customHeight="1">
      <c r="E103" s="6"/>
      <c r="I103" s="4"/>
      <c r="J103" s="4"/>
      <c r="K103" s="4"/>
    </row>
    <row r="104" spans="5:11" ht="22.5" customHeight="1">
      <c r="E104" s="6"/>
      <c r="I104" s="4"/>
      <c r="J104" s="4"/>
      <c r="K104" s="4"/>
    </row>
    <row r="105" spans="5:11" ht="22.5" customHeight="1">
      <c r="E105" s="6"/>
      <c r="I105" s="4"/>
      <c r="J105" s="4"/>
      <c r="K105" s="4"/>
    </row>
    <row r="106" spans="5:11" ht="22.5" customHeight="1">
      <c r="E106" s="6"/>
      <c r="I106" s="4"/>
      <c r="J106" s="4"/>
      <c r="K106" s="4"/>
    </row>
    <row r="107" spans="5:11" ht="22.5" customHeight="1">
      <c r="E107" s="6"/>
      <c r="I107" s="4"/>
      <c r="J107" s="4"/>
      <c r="K107" s="4"/>
    </row>
    <row r="108" spans="5:11" ht="22.5" customHeight="1">
      <c r="E108" s="6"/>
      <c r="I108" s="4"/>
      <c r="J108" s="4"/>
      <c r="K108" s="4"/>
    </row>
    <row r="109" spans="5:11" ht="22.5" customHeight="1">
      <c r="E109" s="6"/>
      <c r="I109" s="4"/>
      <c r="J109" s="4"/>
      <c r="K109" s="4"/>
    </row>
    <row r="110" spans="5:11" ht="22.5" customHeight="1">
      <c r="E110" s="6"/>
      <c r="I110" s="4"/>
      <c r="J110" s="4"/>
      <c r="K110" s="4"/>
    </row>
    <row r="111" spans="5:11" ht="22.5" customHeight="1">
      <c r="E111" s="6"/>
      <c r="I111" s="4"/>
      <c r="J111" s="4"/>
      <c r="K111" s="4"/>
    </row>
    <row r="112" spans="5:11" ht="22.5" customHeight="1">
      <c r="E112" s="6"/>
      <c r="I112" s="4"/>
      <c r="J112" s="4"/>
      <c r="K112" s="4"/>
    </row>
    <row r="113" spans="5:11" ht="22.5" customHeight="1">
      <c r="E113" s="6"/>
      <c r="I113" s="4"/>
      <c r="J113" s="4"/>
      <c r="K113" s="4"/>
    </row>
    <row r="114" spans="5:11" ht="22.5" customHeight="1">
      <c r="E114" s="6"/>
      <c r="I114" s="4"/>
      <c r="J114" s="4"/>
      <c r="K114" s="4"/>
    </row>
    <row r="115" spans="5:11" ht="22.5" customHeight="1">
      <c r="E115" s="6"/>
      <c r="I115" s="4"/>
      <c r="J115" s="4"/>
      <c r="K115" s="4"/>
    </row>
    <row r="116" spans="5:11" ht="22.5" customHeight="1">
      <c r="E116" s="6"/>
      <c r="I116" s="4"/>
      <c r="J116" s="4"/>
      <c r="K116" s="4"/>
    </row>
    <row r="117" spans="5:11" ht="22.5" customHeight="1">
      <c r="E117" s="6"/>
      <c r="I117" s="4"/>
      <c r="J117" s="4"/>
      <c r="K117" s="4"/>
    </row>
    <row r="118" spans="5:11" ht="22.5" customHeight="1">
      <c r="E118" s="6"/>
      <c r="I118" s="4"/>
      <c r="J118" s="4"/>
      <c r="K118" s="4"/>
    </row>
    <row r="119" spans="5:11" ht="22.5" customHeight="1">
      <c r="E119" s="6"/>
      <c r="I119" s="4"/>
      <c r="J119" s="4"/>
      <c r="K119" s="4"/>
    </row>
    <row r="120" spans="5:11" ht="22.5" customHeight="1">
      <c r="E120" s="6"/>
      <c r="I120" s="4"/>
      <c r="J120" s="4"/>
      <c r="K120" s="4"/>
    </row>
    <row r="121" spans="5:11" ht="22.5" customHeight="1">
      <c r="E121" s="6"/>
      <c r="I121" s="4"/>
      <c r="J121" s="4"/>
      <c r="K121" s="4"/>
    </row>
    <row r="122" spans="5:11" ht="22.5" customHeight="1">
      <c r="E122" s="6"/>
      <c r="I122" s="4"/>
      <c r="J122" s="4"/>
      <c r="K122" s="4"/>
    </row>
    <row r="123" spans="5:11" ht="22.5" customHeight="1">
      <c r="E123" s="6"/>
      <c r="I123" s="4"/>
      <c r="J123" s="4"/>
      <c r="K123" s="4"/>
    </row>
    <row r="124" spans="5:11" ht="22.5" customHeight="1">
      <c r="E124" s="6"/>
      <c r="I124" s="4"/>
      <c r="J124" s="4"/>
      <c r="K124" s="4"/>
    </row>
    <row r="125" spans="5:11" ht="22.5" customHeight="1">
      <c r="E125" s="6"/>
      <c r="I125" s="4"/>
      <c r="J125" s="4"/>
      <c r="K125" s="4"/>
    </row>
    <row r="126" spans="5:11" ht="22.5" customHeight="1">
      <c r="E126" s="6"/>
      <c r="I126" s="4"/>
      <c r="J126" s="4"/>
      <c r="K126" s="4"/>
    </row>
    <row r="127" spans="5:11" ht="22.5" customHeight="1">
      <c r="E127" s="6"/>
      <c r="I127" s="4"/>
      <c r="J127" s="4"/>
      <c r="K127" s="4"/>
    </row>
    <row r="128" spans="5:11" ht="22.5" customHeight="1">
      <c r="E128" s="6"/>
      <c r="I128" s="4"/>
      <c r="J128" s="4"/>
      <c r="K128" s="4"/>
    </row>
    <row r="129" spans="5:11" ht="22.5" customHeight="1">
      <c r="E129" s="6"/>
      <c r="I129" s="4"/>
      <c r="J129" s="4"/>
      <c r="K129" s="4"/>
    </row>
    <row r="130" spans="5:11" ht="22.5" customHeight="1">
      <c r="E130" s="6"/>
      <c r="I130" s="4"/>
      <c r="J130" s="4"/>
      <c r="K130" s="4"/>
    </row>
    <row r="131" spans="5:11" ht="22.5" customHeight="1">
      <c r="E131" s="6"/>
      <c r="I131" s="4"/>
      <c r="J131" s="4"/>
      <c r="K131" s="4"/>
    </row>
    <row r="132" spans="5:11" ht="22.5" customHeight="1">
      <c r="E132" s="6"/>
      <c r="I132" s="4"/>
      <c r="J132" s="4"/>
      <c r="K132" s="4"/>
    </row>
    <row r="133" spans="5:11" ht="22.5" customHeight="1">
      <c r="E133" s="6"/>
      <c r="I133" s="4"/>
      <c r="J133" s="4"/>
      <c r="K133" s="4"/>
    </row>
    <row r="134" spans="5:11" ht="22.5" customHeight="1">
      <c r="E134" s="6"/>
      <c r="I134" s="4"/>
      <c r="J134" s="4"/>
      <c r="K134" s="4"/>
    </row>
    <row r="135" spans="5:11" ht="22.5" customHeight="1">
      <c r="E135" s="6"/>
      <c r="I135" s="4"/>
      <c r="J135" s="4"/>
      <c r="K135" s="4"/>
    </row>
    <row r="136" spans="5:11" ht="22.5" customHeight="1">
      <c r="E136" s="6"/>
      <c r="I136" s="4"/>
      <c r="J136" s="4"/>
      <c r="K136" s="4"/>
    </row>
    <row r="137" spans="5:11" ht="22.5" customHeight="1">
      <c r="E137" s="6"/>
      <c r="I137" s="4"/>
      <c r="J137" s="4"/>
      <c r="K137" s="4"/>
    </row>
    <row r="138" spans="5:11" ht="22.5" customHeight="1">
      <c r="E138" s="6"/>
      <c r="I138" s="4"/>
      <c r="J138" s="4"/>
      <c r="K138" s="4"/>
    </row>
    <row r="139" spans="5:11" ht="22.5" customHeight="1">
      <c r="E139" s="6"/>
      <c r="I139" s="4"/>
      <c r="J139" s="4"/>
      <c r="K139" s="4"/>
    </row>
    <row r="140" spans="5:11" ht="22.5" customHeight="1">
      <c r="E140" s="6"/>
      <c r="I140" s="4"/>
      <c r="J140" s="4"/>
      <c r="K140" s="4"/>
    </row>
    <row r="141" spans="5:11" ht="22.5" customHeight="1">
      <c r="E141" s="6"/>
      <c r="I141" s="4"/>
      <c r="J141" s="4"/>
      <c r="K141" s="4"/>
    </row>
    <row r="142" spans="5:11" ht="22.5" customHeight="1">
      <c r="E142" s="6"/>
      <c r="I142" s="4"/>
      <c r="J142" s="4"/>
      <c r="K142" s="4"/>
    </row>
    <row r="143" spans="5:11" ht="22.5" customHeight="1">
      <c r="E143" s="6"/>
      <c r="I143" s="4"/>
      <c r="J143" s="4"/>
      <c r="K143" s="4"/>
    </row>
    <row r="144" spans="5:11" ht="22.5" customHeight="1">
      <c r="E144" s="6"/>
      <c r="I144" s="4"/>
      <c r="J144" s="4"/>
      <c r="K144" s="4"/>
    </row>
    <row r="145" spans="5:11" ht="22.5" customHeight="1">
      <c r="E145" s="6"/>
      <c r="I145" s="4"/>
      <c r="J145" s="4"/>
      <c r="K145" s="4"/>
    </row>
    <row r="146" spans="5:11" ht="22.5" customHeight="1">
      <c r="E146" s="6"/>
      <c r="I146" s="4"/>
      <c r="J146" s="4"/>
      <c r="K146" s="4"/>
    </row>
    <row r="147" spans="5:11" ht="22.5" customHeight="1">
      <c r="E147" s="6"/>
      <c r="I147" s="4"/>
      <c r="J147" s="4"/>
      <c r="K147" s="4"/>
    </row>
    <row r="148" spans="5:11" ht="22.5" customHeight="1">
      <c r="E148" s="6"/>
      <c r="I148" s="4"/>
      <c r="J148" s="4"/>
      <c r="K148" s="4"/>
    </row>
    <row r="149" spans="5:11" ht="22.5" customHeight="1">
      <c r="E149" s="6"/>
      <c r="I149" s="4"/>
      <c r="J149" s="4"/>
      <c r="K149" s="4"/>
    </row>
    <row r="150" spans="5:11" ht="22.5" customHeight="1">
      <c r="E150" s="6"/>
      <c r="I150" s="4"/>
      <c r="J150" s="4"/>
      <c r="K150" s="4"/>
    </row>
    <row r="151" spans="5:11" ht="22.5" customHeight="1">
      <c r="E151" s="6"/>
      <c r="I151" s="4"/>
      <c r="J151" s="4"/>
      <c r="K151" s="4"/>
    </row>
    <row r="152" spans="5:11" ht="22.5" customHeight="1">
      <c r="E152" s="6"/>
      <c r="I152" s="4"/>
      <c r="J152" s="4"/>
      <c r="K152" s="4"/>
    </row>
    <row r="153" spans="5:11" ht="22.5" customHeight="1">
      <c r="E153" s="6"/>
      <c r="I153" s="4"/>
      <c r="J153" s="4"/>
      <c r="K153" s="4"/>
    </row>
    <row r="154" spans="5:11" ht="22.5" customHeight="1">
      <c r="E154" s="6"/>
      <c r="I154" s="4"/>
      <c r="J154" s="4"/>
      <c r="K154" s="4"/>
    </row>
    <row r="155" spans="5:11" ht="22.5" customHeight="1">
      <c r="E155" s="6"/>
      <c r="I155" s="4"/>
      <c r="J155" s="4"/>
      <c r="K155" s="4"/>
    </row>
    <row r="156" spans="5:11" ht="22.5" customHeight="1">
      <c r="E156" s="6"/>
      <c r="I156" s="4"/>
      <c r="J156" s="4"/>
      <c r="K156" s="4"/>
    </row>
    <row r="157" spans="5:11" ht="22.5" customHeight="1">
      <c r="E157" s="6"/>
      <c r="I157" s="4"/>
      <c r="J157" s="4"/>
      <c r="K157" s="4"/>
    </row>
    <row r="158" spans="5:11" ht="22.5" customHeight="1">
      <c r="E158" s="6"/>
      <c r="I158" s="4"/>
      <c r="J158" s="4"/>
      <c r="K158" s="4"/>
    </row>
    <row r="159" spans="5:11" ht="22.5" customHeight="1">
      <c r="E159" s="6"/>
      <c r="I159" s="4"/>
      <c r="J159" s="4"/>
      <c r="K159" s="4"/>
    </row>
    <row r="160" spans="5:11" ht="22.5" customHeight="1">
      <c r="E160" s="6"/>
      <c r="I160" s="4"/>
      <c r="J160" s="4"/>
      <c r="K160" s="4"/>
    </row>
    <row r="161" spans="5:11" ht="22.5" customHeight="1">
      <c r="E161" s="6"/>
      <c r="I161" s="4"/>
      <c r="J161" s="4"/>
      <c r="K161" s="4"/>
    </row>
    <row r="162" spans="5:11" ht="22.5" customHeight="1">
      <c r="E162" s="6"/>
      <c r="I162" s="4"/>
      <c r="J162" s="4"/>
      <c r="K162" s="4"/>
    </row>
    <row r="163" spans="5:11" ht="22.5" customHeight="1">
      <c r="E163" s="6"/>
      <c r="I163" s="4"/>
      <c r="J163" s="4"/>
      <c r="K163" s="4"/>
    </row>
    <row r="164" spans="5:11" ht="22.5" customHeight="1">
      <c r="E164" s="6"/>
      <c r="I164" s="4"/>
      <c r="J164" s="4"/>
      <c r="K164" s="4"/>
    </row>
  </sheetData>
  <dataValidations count="3">
    <dataValidation type="list" allowBlank="1" sqref="J2:J164" xr:uid="{00000000-0002-0000-0500-000000000000}">
      <formula1>"Pending,Delivered,Pending,Delivered"</formula1>
    </dataValidation>
    <dataValidation type="custom" allowBlank="1" showDropDown="1" sqref="E2:E164" xr:uid="{00000000-0002-0000-0500-000001000000}">
      <formula1>OR(NOT(ISERROR(DATEVALUE(E2))), AND(ISNUMBER(E2), LEFT(CELL("format", E2))="D"))</formula1>
    </dataValidation>
    <dataValidation type="custom" allowBlank="1" showDropDown="1" sqref="I2:I164" xr:uid="{00000000-0002-0000-0500-000002000000}">
      <formula1>AND(ISNUMBER(I2),(NOT(OR(NOT(ISERROR(DATEVALUE(I2))), AND(ISNUMBER(I2), LEFT(CELL("format", I2))="D")))))</formula1>
    </dataValidation>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S95"/>
  <sheetViews>
    <sheetView workbookViewId="0">
      <pane ySplit="1" topLeftCell="A2" activePane="bottomLeft" state="frozen"/>
      <selection pane="bottomLeft" activeCell="B3" sqref="B3"/>
    </sheetView>
  </sheetViews>
  <sheetFormatPr defaultColWidth="12.640625" defaultRowHeight="15.75" customHeight="1"/>
  <cols>
    <col min="1" max="1" width="18.92578125" customWidth="1"/>
    <col min="2" max="2" width="14.28515625" customWidth="1"/>
    <col min="3" max="3" width="7.640625" customWidth="1"/>
    <col min="4" max="4" width="18.92578125" customWidth="1"/>
    <col min="5" max="5" width="20.28515625" customWidth="1"/>
    <col min="6" max="6" width="10.640625" customWidth="1"/>
    <col min="7" max="7" width="12.5" customWidth="1"/>
    <col min="8" max="8" width="14.140625" customWidth="1"/>
    <col min="9" max="9" width="12.640625" customWidth="1"/>
    <col min="10" max="10" width="9.28515625" customWidth="1"/>
    <col min="11" max="11" width="23.42578125" customWidth="1"/>
    <col min="12" max="12" width="41.78515625" customWidth="1"/>
    <col min="13" max="13" width="23.0703125" customWidth="1"/>
    <col min="14" max="14" width="18.92578125" customWidth="1"/>
    <col min="15" max="15" width="22.5" customWidth="1"/>
    <col min="16" max="17" width="37.640625" customWidth="1"/>
    <col min="18" max="18" width="21.42578125" customWidth="1"/>
    <col min="19" max="19" width="31.0703125" customWidth="1"/>
    <col min="20" max="20" width="18.92578125" customWidth="1"/>
    <col min="21" max="25" width="20.2109375" customWidth="1"/>
  </cols>
  <sheetData>
    <row r="1" spans="1:19" ht="22.5" customHeight="1">
      <c r="A1" s="1" t="s">
        <v>0</v>
      </c>
      <c r="B1" s="1" t="s">
        <v>293</v>
      </c>
      <c r="C1" s="1" t="s">
        <v>139</v>
      </c>
      <c r="D1" s="1" t="s">
        <v>294</v>
      </c>
      <c r="E1" s="1" t="s">
        <v>140</v>
      </c>
      <c r="F1" s="1" t="s">
        <v>141</v>
      </c>
      <c r="G1" s="1" t="s">
        <v>142</v>
      </c>
      <c r="H1" s="1" t="s">
        <v>143</v>
      </c>
      <c r="I1" s="1" t="s">
        <v>144</v>
      </c>
      <c r="J1" s="1" t="s">
        <v>145</v>
      </c>
      <c r="K1" s="1" t="s">
        <v>146</v>
      </c>
      <c r="L1" s="1" t="s">
        <v>147</v>
      </c>
      <c r="M1" s="1" t="s">
        <v>295</v>
      </c>
      <c r="N1" s="1" t="s">
        <v>149</v>
      </c>
      <c r="O1" s="1" t="s">
        <v>150</v>
      </c>
      <c r="P1" s="1" t="s">
        <v>151</v>
      </c>
      <c r="Q1" s="1" t="s">
        <v>152</v>
      </c>
      <c r="R1" s="1" t="s">
        <v>153</v>
      </c>
      <c r="S1" s="1" t="s">
        <v>154</v>
      </c>
    </row>
    <row r="2" spans="1:19" ht="22.5" customHeight="1">
      <c r="A2" s="2">
        <v>46051.518137754625</v>
      </c>
      <c r="B2" s="3">
        <v>45957</v>
      </c>
      <c r="C2" s="4" t="s">
        <v>137</v>
      </c>
      <c r="D2" s="4" t="s">
        <v>296</v>
      </c>
      <c r="F2" s="4" t="s">
        <v>12</v>
      </c>
      <c r="G2" s="4" t="s">
        <v>297</v>
      </c>
      <c r="H2" s="4">
        <v>2</v>
      </c>
      <c r="I2" s="4" t="s">
        <v>157</v>
      </c>
      <c r="J2" s="4">
        <v>8</v>
      </c>
      <c r="K2" s="4" t="s">
        <v>173</v>
      </c>
      <c r="M2" s="4"/>
    </row>
    <row r="3" spans="1:19" ht="22.5" customHeight="1">
      <c r="A3" s="2">
        <v>46051.512800983794</v>
      </c>
      <c r="B3" s="3">
        <v>45956</v>
      </c>
      <c r="C3" s="4" t="s">
        <v>137</v>
      </c>
      <c r="D3" s="4" t="s">
        <v>296</v>
      </c>
      <c r="F3" s="4" t="s">
        <v>7</v>
      </c>
      <c r="G3" s="4" t="s">
        <v>298</v>
      </c>
      <c r="H3" s="4">
        <v>1</v>
      </c>
      <c r="I3" s="4" t="s">
        <v>157</v>
      </c>
      <c r="J3" s="4">
        <v>19</v>
      </c>
      <c r="K3" s="4" t="s">
        <v>299</v>
      </c>
      <c r="M3" s="4"/>
    </row>
    <row r="4" spans="1:19" ht="22.5" customHeight="1">
      <c r="A4" s="2">
        <v>46051.514321145834</v>
      </c>
      <c r="B4" s="3">
        <v>45956</v>
      </c>
      <c r="C4" s="4" t="s">
        <v>137</v>
      </c>
      <c r="D4" s="4" t="s">
        <v>296</v>
      </c>
      <c r="F4" s="4" t="s">
        <v>12</v>
      </c>
      <c r="G4" s="4" t="s">
        <v>300</v>
      </c>
      <c r="H4" s="4">
        <v>1</v>
      </c>
      <c r="I4" s="4" t="s">
        <v>157</v>
      </c>
      <c r="J4" s="4">
        <v>8</v>
      </c>
      <c r="K4" s="4" t="s">
        <v>301</v>
      </c>
      <c r="M4" s="4"/>
    </row>
    <row r="5" spans="1:19" ht="22.5" customHeight="1">
      <c r="A5" s="2">
        <v>46051.512101157408</v>
      </c>
      <c r="B5" s="3">
        <v>45955</v>
      </c>
      <c r="C5" s="4" t="s">
        <v>137</v>
      </c>
      <c r="D5" s="4" t="s">
        <v>296</v>
      </c>
      <c r="F5" s="4" t="s">
        <v>12</v>
      </c>
      <c r="G5" s="4" t="s">
        <v>302</v>
      </c>
      <c r="H5" s="4">
        <v>1</v>
      </c>
      <c r="I5" s="4" t="s">
        <v>157</v>
      </c>
      <c r="J5" s="4">
        <v>8</v>
      </c>
      <c r="K5" s="4" t="s">
        <v>299</v>
      </c>
      <c r="M5" s="4"/>
    </row>
    <row r="6" spans="1:19" ht="22.5" customHeight="1">
      <c r="A6" s="2">
        <v>46051.406391203709</v>
      </c>
      <c r="B6" s="3">
        <v>45954</v>
      </c>
      <c r="C6" s="4" t="s">
        <v>137</v>
      </c>
      <c r="D6" s="4" t="s">
        <v>296</v>
      </c>
      <c r="F6" s="4" t="s">
        <v>7</v>
      </c>
      <c r="G6" s="4" t="s">
        <v>303</v>
      </c>
      <c r="H6" s="4">
        <v>1</v>
      </c>
      <c r="I6" s="4" t="s">
        <v>157</v>
      </c>
      <c r="J6" s="4">
        <v>19</v>
      </c>
      <c r="K6" s="4" t="s">
        <v>304</v>
      </c>
      <c r="L6" s="4" t="s">
        <v>305</v>
      </c>
      <c r="M6" s="4"/>
    </row>
    <row r="7" spans="1:19" ht="22.5" customHeight="1">
      <c r="A7" s="2">
        <v>46051.408168692127</v>
      </c>
      <c r="B7" s="3">
        <v>45954</v>
      </c>
      <c r="C7" s="4" t="s">
        <v>137</v>
      </c>
      <c r="D7" s="4" t="s">
        <v>296</v>
      </c>
      <c r="F7" s="4" t="s">
        <v>12</v>
      </c>
      <c r="G7" s="4" t="s">
        <v>306</v>
      </c>
      <c r="H7" s="4">
        <v>2</v>
      </c>
      <c r="I7" s="4" t="s">
        <v>157</v>
      </c>
      <c r="J7" s="4">
        <v>8</v>
      </c>
      <c r="K7" s="4" t="s">
        <v>307</v>
      </c>
      <c r="M7" s="4"/>
    </row>
    <row r="8" spans="1:19" ht="22.5" customHeight="1">
      <c r="A8" s="2">
        <v>46051.401731481485</v>
      </c>
      <c r="B8" s="3">
        <v>45953</v>
      </c>
      <c r="C8" s="4" t="s">
        <v>137</v>
      </c>
      <c r="D8" s="4" t="s">
        <v>296</v>
      </c>
      <c r="F8" s="4" t="s">
        <v>7</v>
      </c>
      <c r="G8" s="4" t="s">
        <v>308</v>
      </c>
      <c r="H8" s="4">
        <v>1</v>
      </c>
      <c r="I8" s="4" t="s">
        <v>157</v>
      </c>
      <c r="J8" s="4">
        <v>19</v>
      </c>
      <c r="K8" s="4" t="s">
        <v>301</v>
      </c>
      <c r="M8" s="4"/>
    </row>
    <row r="9" spans="1:19" ht="22.5" customHeight="1">
      <c r="A9" s="2">
        <v>46051.402437592595</v>
      </c>
      <c r="B9" s="3">
        <v>45953</v>
      </c>
      <c r="C9" s="4" t="s">
        <v>309</v>
      </c>
      <c r="D9" s="4" t="s">
        <v>296</v>
      </c>
      <c r="F9" s="4" t="s">
        <v>12</v>
      </c>
      <c r="G9" s="4" t="s">
        <v>310</v>
      </c>
      <c r="H9" s="4">
        <v>1</v>
      </c>
      <c r="I9" s="4" t="s">
        <v>157</v>
      </c>
      <c r="J9" s="4">
        <v>8</v>
      </c>
      <c r="K9" s="4" t="s">
        <v>299</v>
      </c>
      <c r="M9" s="4"/>
    </row>
    <row r="10" spans="1:19" ht="22.5" customHeight="1">
      <c r="A10" s="2">
        <v>46051.405147962963</v>
      </c>
      <c r="B10" s="3">
        <v>45953</v>
      </c>
      <c r="C10" s="4" t="s">
        <v>309</v>
      </c>
      <c r="D10" s="4" t="s">
        <v>296</v>
      </c>
      <c r="F10" s="4" t="s">
        <v>311</v>
      </c>
      <c r="G10" s="4" t="s">
        <v>165</v>
      </c>
      <c r="H10" s="4">
        <v>85</v>
      </c>
      <c r="I10" s="4" t="s">
        <v>162</v>
      </c>
      <c r="J10" s="4">
        <v>3</v>
      </c>
      <c r="K10" s="4" t="s">
        <v>312</v>
      </c>
      <c r="L10" s="4" t="s">
        <v>313</v>
      </c>
      <c r="M10" s="4"/>
    </row>
    <row r="11" spans="1:19" ht="22.5" customHeight="1">
      <c r="A11" s="2">
        <v>46051.343843530092</v>
      </c>
      <c r="B11" s="3">
        <v>45952</v>
      </c>
      <c r="C11" s="4" t="s">
        <v>137</v>
      </c>
      <c r="D11" s="4" t="s">
        <v>296</v>
      </c>
      <c r="F11" s="4" t="s">
        <v>7</v>
      </c>
      <c r="G11" s="4" t="s">
        <v>314</v>
      </c>
      <c r="H11" s="4">
        <v>1</v>
      </c>
      <c r="I11" s="4" t="s">
        <v>157</v>
      </c>
      <c r="J11" s="4">
        <v>19</v>
      </c>
      <c r="K11" s="4" t="s">
        <v>304</v>
      </c>
      <c r="L11" s="4" t="s">
        <v>305</v>
      </c>
      <c r="M11" s="4"/>
    </row>
    <row r="12" spans="1:19" ht="22.5" customHeight="1">
      <c r="A12" s="2">
        <v>46051.345370219904</v>
      </c>
      <c r="B12" s="3">
        <v>45952</v>
      </c>
      <c r="C12" s="4" t="s">
        <v>137</v>
      </c>
      <c r="D12" s="4" t="s">
        <v>296</v>
      </c>
      <c r="F12" s="4" t="s">
        <v>12</v>
      </c>
      <c r="G12" s="4" t="s">
        <v>315</v>
      </c>
      <c r="H12" s="4">
        <v>2</v>
      </c>
      <c r="I12" s="4" t="s">
        <v>157</v>
      </c>
      <c r="J12" s="4">
        <v>8</v>
      </c>
      <c r="K12" s="4" t="s">
        <v>316</v>
      </c>
      <c r="M12" s="4"/>
    </row>
    <row r="13" spans="1:19" ht="22.5" customHeight="1">
      <c r="A13" s="2">
        <v>46051.256220763884</v>
      </c>
      <c r="B13" s="3">
        <v>45951</v>
      </c>
      <c r="C13" s="4" t="s">
        <v>137</v>
      </c>
      <c r="D13" s="4" t="s">
        <v>296</v>
      </c>
      <c r="F13" s="4" t="s">
        <v>7</v>
      </c>
      <c r="G13" s="4" t="s">
        <v>317</v>
      </c>
      <c r="H13" s="4">
        <v>3</v>
      </c>
      <c r="I13" s="4" t="s">
        <v>157</v>
      </c>
      <c r="J13" s="4">
        <v>19</v>
      </c>
      <c r="K13" s="4" t="s">
        <v>304</v>
      </c>
      <c r="L13" s="4" t="s">
        <v>318</v>
      </c>
      <c r="M13" s="4"/>
    </row>
    <row r="14" spans="1:19" ht="22.5" customHeight="1">
      <c r="A14" s="2">
        <v>46051.257302986109</v>
      </c>
      <c r="B14" s="3">
        <v>45951</v>
      </c>
      <c r="C14" s="4" t="s">
        <v>137</v>
      </c>
      <c r="D14" s="4" t="s">
        <v>296</v>
      </c>
      <c r="F14" s="4" t="s">
        <v>12</v>
      </c>
      <c r="G14" s="4" t="s">
        <v>319</v>
      </c>
      <c r="H14" s="4">
        <v>3</v>
      </c>
      <c r="I14" s="4" t="s">
        <v>157</v>
      </c>
      <c r="J14" s="4">
        <v>8</v>
      </c>
      <c r="K14" s="4" t="s">
        <v>316</v>
      </c>
      <c r="M14" s="4"/>
    </row>
    <row r="15" spans="1:19" ht="22.5" customHeight="1">
      <c r="A15" s="2">
        <v>46051.104331921291</v>
      </c>
      <c r="B15" s="3">
        <v>45950</v>
      </c>
      <c r="C15" s="4" t="s">
        <v>137</v>
      </c>
      <c r="D15" s="4" t="s">
        <v>296</v>
      </c>
      <c r="F15" s="4" t="s">
        <v>12</v>
      </c>
      <c r="G15" s="4" t="s">
        <v>320</v>
      </c>
      <c r="H15" s="4">
        <v>1</v>
      </c>
      <c r="I15" s="4" t="s">
        <v>157</v>
      </c>
      <c r="J15" s="4">
        <v>8</v>
      </c>
      <c r="K15" s="4" t="s">
        <v>301</v>
      </c>
      <c r="M15" s="4"/>
    </row>
    <row r="16" spans="1:19" ht="22.5" customHeight="1">
      <c r="A16" s="2">
        <v>46051.102573136573</v>
      </c>
      <c r="B16" s="3">
        <v>45949</v>
      </c>
      <c r="C16" s="4" t="s">
        <v>137</v>
      </c>
      <c r="D16" s="4" t="s">
        <v>296</v>
      </c>
      <c r="F16" s="4" t="s">
        <v>7</v>
      </c>
      <c r="G16" s="4" t="s">
        <v>321</v>
      </c>
      <c r="H16" s="4">
        <v>1</v>
      </c>
      <c r="I16" s="4" t="s">
        <v>157</v>
      </c>
      <c r="J16" s="4">
        <v>19</v>
      </c>
      <c r="K16" s="4" t="s">
        <v>304</v>
      </c>
      <c r="L16" s="4" t="s">
        <v>305</v>
      </c>
      <c r="M16" s="4"/>
    </row>
    <row r="17" spans="1:13" ht="22.5" customHeight="1">
      <c r="A17" s="2">
        <v>46051.095738611111</v>
      </c>
      <c r="B17" s="3">
        <v>45948</v>
      </c>
      <c r="C17" s="4" t="s">
        <v>137</v>
      </c>
      <c r="D17" s="4" t="s">
        <v>296</v>
      </c>
      <c r="F17" s="4" t="s">
        <v>7</v>
      </c>
      <c r="G17" s="4" t="s">
        <v>322</v>
      </c>
      <c r="H17" s="4">
        <v>1</v>
      </c>
      <c r="I17" s="4" t="s">
        <v>157</v>
      </c>
      <c r="J17" s="4">
        <v>19</v>
      </c>
      <c r="K17" s="4" t="s">
        <v>301</v>
      </c>
      <c r="M17" s="4"/>
    </row>
    <row r="18" spans="1:13" ht="22.5" customHeight="1">
      <c r="A18" s="2">
        <v>46051.097720358797</v>
      </c>
      <c r="B18" s="3">
        <v>45948</v>
      </c>
      <c r="C18" s="4" t="s">
        <v>137</v>
      </c>
      <c r="D18" s="4" t="s">
        <v>296</v>
      </c>
      <c r="F18" s="4" t="s">
        <v>12</v>
      </c>
      <c r="G18" s="4" t="s">
        <v>323</v>
      </c>
      <c r="H18" s="4">
        <v>1</v>
      </c>
      <c r="I18" s="4" t="s">
        <v>157</v>
      </c>
      <c r="J18" s="4">
        <v>8</v>
      </c>
      <c r="K18" s="4" t="s">
        <v>301</v>
      </c>
      <c r="M18" s="4"/>
    </row>
    <row r="19" spans="1:13" ht="22.5" customHeight="1">
      <c r="A19" s="2">
        <v>46051.094777361111</v>
      </c>
      <c r="B19" s="3">
        <v>45947</v>
      </c>
      <c r="C19" s="4" t="s">
        <v>137</v>
      </c>
      <c r="D19" s="4" t="s">
        <v>296</v>
      </c>
      <c r="F19" s="4" t="s">
        <v>12</v>
      </c>
      <c r="G19" s="4" t="s">
        <v>324</v>
      </c>
      <c r="H19" s="4">
        <v>1</v>
      </c>
      <c r="I19" s="4" t="s">
        <v>157</v>
      </c>
      <c r="J19" s="4">
        <v>8</v>
      </c>
      <c r="K19" s="4" t="s">
        <v>173</v>
      </c>
      <c r="M19" s="4"/>
    </row>
    <row r="20" spans="1:13" ht="22.5" customHeight="1">
      <c r="A20" s="2">
        <v>46050.606968553242</v>
      </c>
      <c r="B20" s="3">
        <v>45946</v>
      </c>
      <c r="C20" s="4" t="s">
        <v>137</v>
      </c>
      <c r="D20" s="4" t="s">
        <v>296</v>
      </c>
      <c r="F20" s="4" t="s">
        <v>7</v>
      </c>
      <c r="G20" s="4" t="s">
        <v>325</v>
      </c>
      <c r="H20" s="4">
        <v>1</v>
      </c>
      <c r="I20" s="4" t="s">
        <v>157</v>
      </c>
      <c r="J20" s="4">
        <v>19</v>
      </c>
      <c r="K20" s="4" t="s">
        <v>301</v>
      </c>
      <c r="M20" s="4"/>
    </row>
    <row r="21" spans="1:13" ht="22.5" customHeight="1">
      <c r="A21" s="2">
        <v>46050.609317789349</v>
      </c>
      <c r="B21" s="3">
        <v>45946</v>
      </c>
      <c r="C21" s="4" t="s">
        <v>137</v>
      </c>
      <c r="D21" s="4" t="s">
        <v>296</v>
      </c>
      <c r="F21" s="4" t="s">
        <v>12</v>
      </c>
      <c r="G21" s="4" t="s">
        <v>326</v>
      </c>
      <c r="H21" s="4">
        <v>3</v>
      </c>
      <c r="I21" s="4" t="s">
        <v>157</v>
      </c>
      <c r="J21" s="4">
        <v>8</v>
      </c>
      <c r="K21" s="4" t="s">
        <v>307</v>
      </c>
      <c r="M21" s="4"/>
    </row>
    <row r="22" spans="1:13" ht="22.5" customHeight="1">
      <c r="A22" s="2">
        <v>46050.603303796292</v>
      </c>
      <c r="B22" s="3">
        <v>45944</v>
      </c>
      <c r="C22" s="4" t="s">
        <v>137</v>
      </c>
      <c r="D22" s="4" t="s">
        <v>296</v>
      </c>
      <c r="F22" s="4" t="s">
        <v>12</v>
      </c>
      <c r="G22" s="4" t="s">
        <v>327</v>
      </c>
      <c r="H22" s="4">
        <v>2</v>
      </c>
      <c r="I22" s="4" t="s">
        <v>157</v>
      </c>
      <c r="J22" s="4">
        <v>8</v>
      </c>
      <c r="K22" s="4" t="s">
        <v>328</v>
      </c>
      <c r="M22" s="4"/>
    </row>
    <row r="23" spans="1:13" ht="22.5" customHeight="1">
      <c r="A23" s="2">
        <v>46050.599295752312</v>
      </c>
      <c r="B23" s="3">
        <v>45943</v>
      </c>
      <c r="C23" s="4" t="s">
        <v>137</v>
      </c>
      <c r="D23" s="4" t="s">
        <v>296</v>
      </c>
      <c r="F23" s="4" t="s">
        <v>7</v>
      </c>
      <c r="G23" s="4" t="s">
        <v>329</v>
      </c>
      <c r="H23" s="4">
        <v>1</v>
      </c>
      <c r="I23" s="4" t="s">
        <v>157</v>
      </c>
      <c r="J23" s="4">
        <v>19</v>
      </c>
      <c r="K23" s="4" t="s">
        <v>299</v>
      </c>
      <c r="M23" s="4"/>
    </row>
    <row r="24" spans="1:13" ht="22.5" customHeight="1">
      <c r="A24" s="2">
        <v>46050.602405532409</v>
      </c>
      <c r="B24" s="3">
        <v>45943</v>
      </c>
      <c r="C24" s="4" t="s">
        <v>137</v>
      </c>
      <c r="D24" s="4" t="s">
        <v>296</v>
      </c>
      <c r="F24" s="4" t="s">
        <v>12</v>
      </c>
      <c r="G24" s="4" t="s">
        <v>330</v>
      </c>
      <c r="H24" s="4">
        <v>1</v>
      </c>
      <c r="I24" s="4" t="s">
        <v>157</v>
      </c>
      <c r="J24" s="4">
        <v>8</v>
      </c>
      <c r="K24" s="4" t="s">
        <v>328</v>
      </c>
      <c r="M24" s="4"/>
    </row>
    <row r="25" spans="1:13" ht="22.5" customHeight="1">
      <c r="A25" s="2">
        <v>46050.587240057866</v>
      </c>
      <c r="B25" s="3">
        <v>45941</v>
      </c>
      <c r="C25" s="4" t="s">
        <v>137</v>
      </c>
      <c r="D25" s="4" t="s">
        <v>296</v>
      </c>
      <c r="F25" s="4" t="s">
        <v>12</v>
      </c>
      <c r="G25" s="4" t="s">
        <v>331</v>
      </c>
      <c r="H25" s="4">
        <v>1</v>
      </c>
      <c r="I25" s="4" t="s">
        <v>157</v>
      </c>
      <c r="J25" s="4">
        <v>8</v>
      </c>
      <c r="K25" s="4" t="s">
        <v>299</v>
      </c>
      <c r="M25" s="4"/>
    </row>
    <row r="26" spans="1:13" ht="22.5" customHeight="1">
      <c r="A26" s="2">
        <v>46050.58059081019</v>
      </c>
      <c r="B26" s="3">
        <v>45940</v>
      </c>
      <c r="C26" s="4" t="s">
        <v>309</v>
      </c>
      <c r="D26" s="4" t="s">
        <v>296</v>
      </c>
      <c r="F26" s="4" t="s">
        <v>7</v>
      </c>
      <c r="G26" s="4" t="s">
        <v>320</v>
      </c>
      <c r="H26" s="4">
        <v>1</v>
      </c>
      <c r="I26" s="4" t="s">
        <v>157</v>
      </c>
      <c r="J26" s="4">
        <v>19</v>
      </c>
      <c r="K26" s="4" t="s">
        <v>301</v>
      </c>
      <c r="M26" s="4"/>
    </row>
    <row r="27" spans="1:13" ht="22.5" customHeight="1">
      <c r="A27" s="2">
        <v>46050.582175613425</v>
      </c>
      <c r="B27" s="3">
        <v>45940</v>
      </c>
      <c r="C27" s="4" t="s">
        <v>137</v>
      </c>
      <c r="D27" s="4" t="s">
        <v>296</v>
      </c>
      <c r="F27" s="4" t="s">
        <v>12</v>
      </c>
      <c r="G27" s="4" t="s">
        <v>324</v>
      </c>
      <c r="H27" s="4">
        <v>1</v>
      </c>
      <c r="I27" s="4" t="s">
        <v>157</v>
      </c>
      <c r="J27" s="4">
        <v>8</v>
      </c>
      <c r="K27" s="4" t="s">
        <v>301</v>
      </c>
      <c r="M27" s="4"/>
    </row>
    <row r="28" spans="1:13" ht="22.5" customHeight="1">
      <c r="A28" s="2">
        <v>46050.576190208332</v>
      </c>
      <c r="B28" s="3">
        <v>45939</v>
      </c>
      <c r="C28" s="4" t="s">
        <v>137</v>
      </c>
      <c r="D28" s="4" t="s">
        <v>296</v>
      </c>
      <c r="F28" s="4" t="s">
        <v>7</v>
      </c>
      <c r="G28" s="4" t="s">
        <v>332</v>
      </c>
      <c r="H28" s="4">
        <v>9</v>
      </c>
      <c r="I28" s="4" t="s">
        <v>157</v>
      </c>
      <c r="J28" s="4">
        <v>19</v>
      </c>
      <c r="K28" s="4" t="s">
        <v>328</v>
      </c>
      <c r="M28" s="4"/>
    </row>
    <row r="29" spans="1:13" ht="22.5" customHeight="1">
      <c r="A29" s="2">
        <v>46050.569897106485</v>
      </c>
      <c r="B29" s="3">
        <v>45938</v>
      </c>
      <c r="C29" s="4" t="s">
        <v>137</v>
      </c>
      <c r="D29" s="4" t="s">
        <v>296</v>
      </c>
      <c r="F29" s="4" t="s">
        <v>7</v>
      </c>
      <c r="G29" s="4" t="s">
        <v>333</v>
      </c>
      <c r="H29" s="4">
        <v>1</v>
      </c>
      <c r="I29" s="4" t="s">
        <v>157</v>
      </c>
      <c r="J29" s="4">
        <v>19</v>
      </c>
      <c r="K29" s="4" t="s">
        <v>299</v>
      </c>
      <c r="M29" s="4"/>
    </row>
    <row r="30" spans="1:13" ht="22.5" customHeight="1">
      <c r="A30" s="2">
        <v>46050.56496127315</v>
      </c>
      <c r="B30" s="3">
        <v>45937</v>
      </c>
      <c r="C30" s="4" t="s">
        <v>309</v>
      </c>
      <c r="D30" s="4" t="s">
        <v>296</v>
      </c>
      <c r="F30" s="4" t="s">
        <v>12</v>
      </c>
      <c r="G30" s="4" t="s">
        <v>334</v>
      </c>
      <c r="H30" s="4">
        <v>1</v>
      </c>
      <c r="I30" s="4" t="s">
        <v>157</v>
      </c>
      <c r="J30" s="4">
        <v>8</v>
      </c>
      <c r="K30" s="4" t="s">
        <v>328</v>
      </c>
      <c r="M30" s="4"/>
    </row>
    <row r="31" spans="1:13" ht="22.5" customHeight="1">
      <c r="A31" s="2">
        <v>46050.564274363423</v>
      </c>
      <c r="B31" s="3">
        <v>45936</v>
      </c>
      <c r="C31" s="4" t="s">
        <v>137</v>
      </c>
      <c r="D31" s="4" t="s">
        <v>296</v>
      </c>
      <c r="F31" s="4" t="s">
        <v>7</v>
      </c>
      <c r="G31" s="4" t="s">
        <v>335</v>
      </c>
      <c r="H31" s="4">
        <v>1</v>
      </c>
      <c r="I31" s="4" t="s">
        <v>157</v>
      </c>
      <c r="J31" s="4">
        <v>19</v>
      </c>
      <c r="K31" s="4" t="s">
        <v>301</v>
      </c>
      <c r="M31" s="4"/>
    </row>
    <row r="32" spans="1:13" ht="22.5" customHeight="1">
      <c r="A32" s="2">
        <v>46050.563268923608</v>
      </c>
      <c r="B32" s="3">
        <v>45935</v>
      </c>
      <c r="C32" s="4" t="s">
        <v>309</v>
      </c>
      <c r="D32" s="4" t="s">
        <v>296</v>
      </c>
      <c r="F32" s="4" t="s">
        <v>12</v>
      </c>
      <c r="G32" s="4" t="s">
        <v>336</v>
      </c>
      <c r="H32" s="4">
        <v>1</v>
      </c>
      <c r="I32" s="4" t="s">
        <v>157</v>
      </c>
      <c r="J32" s="4">
        <v>8</v>
      </c>
      <c r="K32" s="4" t="s">
        <v>301</v>
      </c>
      <c r="M32" s="4"/>
    </row>
    <row r="33" spans="1:13" ht="22.5" customHeight="1">
      <c r="A33" s="2">
        <v>46050.548407442126</v>
      </c>
      <c r="B33" s="3">
        <v>45934</v>
      </c>
      <c r="C33" s="4" t="s">
        <v>137</v>
      </c>
      <c r="D33" s="4" t="s">
        <v>296</v>
      </c>
      <c r="F33" s="4" t="s">
        <v>12</v>
      </c>
      <c r="G33" s="4" t="s">
        <v>337</v>
      </c>
      <c r="H33" s="4">
        <v>2</v>
      </c>
      <c r="I33" s="4" t="s">
        <v>157</v>
      </c>
      <c r="J33" s="4">
        <v>8</v>
      </c>
      <c r="K33" s="4" t="s">
        <v>328</v>
      </c>
      <c r="M33" s="4"/>
    </row>
    <row r="34" spans="1:13" ht="22.5" customHeight="1">
      <c r="A34" s="2">
        <v>46050.434128599532</v>
      </c>
      <c r="B34" s="3">
        <v>45933</v>
      </c>
      <c r="C34" s="4" t="s">
        <v>137</v>
      </c>
      <c r="D34" s="4" t="s">
        <v>296</v>
      </c>
      <c r="F34" s="4" t="s">
        <v>7</v>
      </c>
      <c r="G34" s="4" t="s">
        <v>338</v>
      </c>
      <c r="H34" s="4">
        <v>1</v>
      </c>
      <c r="I34" s="4" t="s">
        <v>157</v>
      </c>
      <c r="J34" s="4">
        <v>19</v>
      </c>
      <c r="K34" s="4" t="s">
        <v>339</v>
      </c>
      <c r="M34" s="4"/>
    </row>
    <row r="35" spans="1:13" ht="22.5" customHeight="1">
      <c r="A35" s="2">
        <v>46050.447374027775</v>
      </c>
      <c r="B35" s="3">
        <v>45933</v>
      </c>
      <c r="C35" s="4" t="s">
        <v>137</v>
      </c>
      <c r="D35" s="4" t="s">
        <v>296</v>
      </c>
      <c r="F35" s="4" t="s">
        <v>12</v>
      </c>
      <c r="G35" s="4" t="s">
        <v>340</v>
      </c>
      <c r="H35" s="4">
        <v>2</v>
      </c>
      <c r="I35" s="4" t="s">
        <v>157</v>
      </c>
      <c r="J35" s="4">
        <v>8</v>
      </c>
      <c r="K35" s="4" t="s">
        <v>299</v>
      </c>
      <c r="M35" s="4"/>
    </row>
    <row r="36" spans="1:13" ht="22.5" customHeight="1">
      <c r="A36" s="2">
        <v>46050.396527511577</v>
      </c>
      <c r="B36" s="3">
        <v>45931</v>
      </c>
      <c r="C36" s="4" t="s">
        <v>137</v>
      </c>
      <c r="D36" s="4" t="s">
        <v>296</v>
      </c>
      <c r="F36" s="4" t="s">
        <v>7</v>
      </c>
      <c r="G36" s="4" t="s">
        <v>341</v>
      </c>
      <c r="H36" s="4">
        <v>2</v>
      </c>
      <c r="I36" s="4" t="s">
        <v>157</v>
      </c>
      <c r="J36" s="4">
        <v>8</v>
      </c>
      <c r="K36" s="4" t="s">
        <v>304</v>
      </c>
      <c r="L36" s="4" t="s">
        <v>342</v>
      </c>
      <c r="M36" s="4"/>
    </row>
    <row r="37" spans="1:13" ht="22.5" customHeight="1">
      <c r="A37" s="2">
        <v>46050.397644039353</v>
      </c>
      <c r="B37" s="3">
        <v>45931</v>
      </c>
      <c r="C37" s="4" t="s">
        <v>137</v>
      </c>
      <c r="D37" s="4" t="s">
        <v>296</v>
      </c>
      <c r="F37" s="4" t="s">
        <v>12</v>
      </c>
      <c r="G37" s="4" t="s">
        <v>343</v>
      </c>
      <c r="H37" s="4">
        <v>2</v>
      </c>
      <c r="I37" s="4" t="s">
        <v>157</v>
      </c>
      <c r="J37" s="4">
        <v>8</v>
      </c>
      <c r="K37" s="4" t="s">
        <v>301</v>
      </c>
      <c r="M37" s="4"/>
    </row>
    <row r="38" spans="1:13" ht="22.5" customHeight="1">
      <c r="A38" s="2">
        <v>46050.405019710648</v>
      </c>
      <c r="B38" s="3">
        <v>45931</v>
      </c>
      <c r="C38" s="4" t="s">
        <v>137</v>
      </c>
      <c r="D38" s="4" t="s">
        <v>296</v>
      </c>
      <c r="F38" s="4" t="s">
        <v>311</v>
      </c>
      <c r="G38" s="4" t="s">
        <v>165</v>
      </c>
      <c r="H38" s="4">
        <v>1</v>
      </c>
      <c r="I38" s="4" t="s">
        <v>166</v>
      </c>
      <c r="J38" s="4">
        <v>2</v>
      </c>
      <c r="K38" s="4" t="s">
        <v>178</v>
      </c>
      <c r="M38" s="4"/>
    </row>
    <row r="39" spans="1:13" ht="22.5" customHeight="1">
      <c r="A39" s="2">
        <v>46050.392500462964</v>
      </c>
      <c r="B39" s="3">
        <v>45930</v>
      </c>
      <c r="C39" s="4" t="s">
        <v>309</v>
      </c>
      <c r="D39" s="4" t="s">
        <v>296</v>
      </c>
      <c r="F39" s="4" t="s">
        <v>12</v>
      </c>
      <c r="G39" s="4" t="s">
        <v>161</v>
      </c>
      <c r="H39" s="4">
        <v>1</v>
      </c>
      <c r="I39" s="4" t="s">
        <v>157</v>
      </c>
      <c r="J39" s="4">
        <v>8</v>
      </c>
      <c r="K39" s="4" t="s">
        <v>344</v>
      </c>
      <c r="M39" s="4"/>
    </row>
    <row r="40" spans="1:13" ht="22.5" customHeight="1">
      <c r="A40" s="2">
        <v>46050.404449479167</v>
      </c>
      <c r="B40" s="3">
        <v>45930</v>
      </c>
      <c r="C40" s="4" t="s">
        <v>309</v>
      </c>
      <c r="D40" s="4" t="s">
        <v>296</v>
      </c>
      <c r="F40" s="4" t="s">
        <v>311</v>
      </c>
      <c r="G40" s="4" t="s">
        <v>165</v>
      </c>
      <c r="H40" s="4">
        <v>2</v>
      </c>
      <c r="I40" s="4" t="s">
        <v>166</v>
      </c>
      <c r="J40" s="4">
        <v>1</v>
      </c>
      <c r="K40" s="4" t="s">
        <v>178</v>
      </c>
      <c r="M40" s="4"/>
    </row>
    <row r="41" spans="1:13" ht="22.5" customHeight="1">
      <c r="A41" s="2">
        <v>46050.382134444444</v>
      </c>
      <c r="B41" s="3">
        <v>45929</v>
      </c>
      <c r="C41" s="4" t="s">
        <v>309</v>
      </c>
      <c r="D41" s="4" t="s">
        <v>296</v>
      </c>
      <c r="F41" s="4" t="s">
        <v>7</v>
      </c>
      <c r="G41" s="4" t="s">
        <v>345</v>
      </c>
      <c r="H41" s="4">
        <v>1</v>
      </c>
      <c r="I41" s="4" t="s">
        <v>157</v>
      </c>
      <c r="J41" s="4">
        <v>19</v>
      </c>
      <c r="K41" s="4" t="s">
        <v>301</v>
      </c>
      <c r="M41" s="4"/>
    </row>
    <row r="42" spans="1:13" ht="22.5" customHeight="1">
      <c r="A42" s="2">
        <v>46050.382834444448</v>
      </c>
      <c r="B42" s="3">
        <v>45929</v>
      </c>
      <c r="C42" s="4" t="s">
        <v>137</v>
      </c>
      <c r="D42" s="4" t="s">
        <v>296</v>
      </c>
      <c r="F42" s="4" t="s">
        <v>12</v>
      </c>
      <c r="G42" s="4" t="s">
        <v>346</v>
      </c>
      <c r="H42" s="4">
        <v>1</v>
      </c>
      <c r="I42" s="4" t="s">
        <v>157</v>
      </c>
      <c r="J42" s="4">
        <v>8</v>
      </c>
      <c r="K42" s="4" t="s">
        <v>301</v>
      </c>
      <c r="M42" s="4"/>
    </row>
    <row r="43" spans="1:13" ht="22.5" customHeight="1">
      <c r="A43" s="2">
        <v>46050.321815706018</v>
      </c>
      <c r="B43" s="3">
        <v>45928</v>
      </c>
      <c r="C43" s="4" t="s">
        <v>137</v>
      </c>
      <c r="D43" s="4" t="s">
        <v>296</v>
      </c>
      <c r="F43" s="4" t="s">
        <v>12</v>
      </c>
      <c r="G43" s="4" t="s">
        <v>347</v>
      </c>
      <c r="H43" s="4">
        <v>2</v>
      </c>
      <c r="I43" s="4" t="s">
        <v>157</v>
      </c>
      <c r="J43" s="4">
        <v>8</v>
      </c>
      <c r="K43" s="4" t="s">
        <v>328</v>
      </c>
      <c r="M43" s="4"/>
    </row>
    <row r="44" spans="1:13" ht="22.5" customHeight="1">
      <c r="A44" s="2">
        <v>46050.296755023148</v>
      </c>
      <c r="B44" s="3">
        <v>45927</v>
      </c>
      <c r="C44" s="4" t="s">
        <v>137</v>
      </c>
      <c r="D44" s="4" t="s">
        <v>296</v>
      </c>
      <c r="F44" s="4" t="s">
        <v>7</v>
      </c>
      <c r="G44" s="4" t="s">
        <v>348</v>
      </c>
      <c r="H44" s="4">
        <v>1</v>
      </c>
      <c r="I44" s="4" t="s">
        <v>157</v>
      </c>
      <c r="J44" s="4">
        <v>19</v>
      </c>
      <c r="K44" s="4" t="s">
        <v>349</v>
      </c>
      <c r="M44" s="4"/>
    </row>
    <row r="45" spans="1:13" ht="22.5" customHeight="1">
      <c r="A45" s="2">
        <v>46050.313829722218</v>
      </c>
      <c r="B45" s="3">
        <v>45927</v>
      </c>
      <c r="C45" s="4" t="s">
        <v>309</v>
      </c>
      <c r="D45" s="4" t="s">
        <v>296</v>
      </c>
      <c r="F45" s="4" t="s">
        <v>12</v>
      </c>
      <c r="G45" s="4" t="s">
        <v>350</v>
      </c>
      <c r="H45" s="4">
        <v>1</v>
      </c>
      <c r="I45" s="4" t="s">
        <v>157</v>
      </c>
      <c r="J45" s="4">
        <v>8</v>
      </c>
      <c r="K45" s="4" t="s">
        <v>301</v>
      </c>
      <c r="M45" s="4"/>
    </row>
    <row r="46" spans="1:13" ht="22.5" customHeight="1">
      <c r="A46" s="2">
        <v>46050.295032766204</v>
      </c>
      <c r="B46" s="3">
        <v>45926</v>
      </c>
      <c r="C46" s="4" t="s">
        <v>137</v>
      </c>
      <c r="D46" s="4" t="s">
        <v>296</v>
      </c>
      <c r="F46" s="4" t="s">
        <v>12</v>
      </c>
      <c r="G46" s="4" t="s">
        <v>351</v>
      </c>
      <c r="H46" s="4">
        <v>3</v>
      </c>
      <c r="I46" s="4" t="s">
        <v>157</v>
      </c>
      <c r="J46" s="4">
        <v>8</v>
      </c>
      <c r="K46" s="4" t="s">
        <v>301</v>
      </c>
      <c r="M46" s="4"/>
    </row>
    <row r="47" spans="1:13" ht="22.5" customHeight="1">
      <c r="A47" s="2">
        <v>46050.293074444446</v>
      </c>
      <c r="B47" s="3">
        <v>45925</v>
      </c>
      <c r="C47" s="4" t="s">
        <v>309</v>
      </c>
      <c r="D47" s="4" t="s">
        <v>296</v>
      </c>
      <c r="F47" s="4" t="s">
        <v>12</v>
      </c>
      <c r="G47" s="4" t="s">
        <v>352</v>
      </c>
      <c r="H47" s="4">
        <v>1</v>
      </c>
      <c r="I47" s="4" t="s">
        <v>157</v>
      </c>
      <c r="J47" s="4">
        <v>8</v>
      </c>
      <c r="K47" s="4" t="s">
        <v>353</v>
      </c>
      <c r="M47" s="4"/>
    </row>
    <row r="48" spans="1:13" ht="22.5" customHeight="1">
      <c r="A48" s="2">
        <v>46050.285447407412</v>
      </c>
      <c r="B48" s="3">
        <v>45924</v>
      </c>
      <c r="C48" s="4" t="s">
        <v>137</v>
      </c>
      <c r="D48" s="4" t="s">
        <v>296</v>
      </c>
      <c r="F48" s="4" t="s">
        <v>7</v>
      </c>
      <c r="G48" s="4" t="s">
        <v>354</v>
      </c>
      <c r="H48" s="4">
        <v>1</v>
      </c>
      <c r="I48" s="4" t="s">
        <v>157</v>
      </c>
      <c r="J48" s="4">
        <v>19</v>
      </c>
      <c r="K48" s="4" t="s">
        <v>349</v>
      </c>
      <c r="M48" s="4"/>
    </row>
    <row r="49" spans="1:13" ht="22.5" customHeight="1">
      <c r="A49" s="2">
        <v>46050.282682106481</v>
      </c>
      <c r="B49" s="3">
        <v>45922</v>
      </c>
      <c r="C49" s="4" t="s">
        <v>309</v>
      </c>
      <c r="D49" s="4" t="s">
        <v>296</v>
      </c>
      <c r="F49" s="4" t="s">
        <v>12</v>
      </c>
      <c r="G49" s="4" t="s">
        <v>355</v>
      </c>
      <c r="H49" s="4">
        <v>1</v>
      </c>
      <c r="I49" s="4" t="s">
        <v>157</v>
      </c>
      <c r="J49" s="4">
        <v>8</v>
      </c>
      <c r="K49" s="4" t="s">
        <v>301</v>
      </c>
      <c r="M49" s="4"/>
    </row>
    <row r="50" spans="1:13" ht="22.5" customHeight="1">
      <c r="A50" s="2">
        <v>46050.245190810187</v>
      </c>
      <c r="B50" s="3">
        <v>45921</v>
      </c>
      <c r="C50" s="4" t="s">
        <v>137</v>
      </c>
      <c r="D50" s="4" t="s">
        <v>296</v>
      </c>
      <c r="F50" s="4" t="s">
        <v>7</v>
      </c>
      <c r="G50" s="4" t="s">
        <v>356</v>
      </c>
      <c r="H50" s="4">
        <v>1</v>
      </c>
      <c r="I50" s="4" t="s">
        <v>157</v>
      </c>
      <c r="J50" s="4">
        <v>19</v>
      </c>
      <c r="K50" s="4" t="s">
        <v>173</v>
      </c>
      <c r="M50" s="4"/>
    </row>
    <row r="51" spans="1:13" ht="22.5" customHeight="1">
      <c r="A51" s="2">
        <v>46050.204346226848</v>
      </c>
      <c r="B51" s="3">
        <v>45919</v>
      </c>
      <c r="C51" s="4" t="s">
        <v>137</v>
      </c>
      <c r="D51" s="4" t="s">
        <v>296</v>
      </c>
      <c r="F51" s="4" t="s">
        <v>12</v>
      </c>
      <c r="G51" s="4" t="s">
        <v>357</v>
      </c>
      <c r="H51" s="4">
        <v>1</v>
      </c>
      <c r="I51" s="4" t="s">
        <v>157</v>
      </c>
      <c r="J51" s="4">
        <v>8</v>
      </c>
      <c r="K51" s="4" t="s">
        <v>301</v>
      </c>
      <c r="M51" s="4"/>
    </row>
    <row r="52" spans="1:13" ht="22.5" customHeight="1">
      <c r="A52" s="2">
        <v>46050.199434907408</v>
      </c>
      <c r="B52" s="3">
        <v>45918</v>
      </c>
      <c r="C52" s="4" t="s">
        <v>137</v>
      </c>
      <c r="D52" s="4" t="s">
        <v>296</v>
      </c>
      <c r="F52" s="4" t="s">
        <v>12</v>
      </c>
      <c r="G52" s="4" t="s">
        <v>358</v>
      </c>
      <c r="H52" s="4">
        <v>1</v>
      </c>
      <c r="I52" s="4" t="s">
        <v>157</v>
      </c>
      <c r="J52" s="4">
        <v>8</v>
      </c>
      <c r="K52" s="4" t="s">
        <v>173</v>
      </c>
      <c r="M52" s="4"/>
    </row>
    <row r="53" spans="1:13" ht="22.5" customHeight="1">
      <c r="A53" s="2">
        <v>46050.188358865737</v>
      </c>
      <c r="B53" s="3">
        <v>45917</v>
      </c>
      <c r="C53" s="4" t="s">
        <v>137</v>
      </c>
      <c r="D53" s="4" t="s">
        <v>296</v>
      </c>
      <c r="F53" s="4" t="s">
        <v>7</v>
      </c>
      <c r="G53" s="4" t="s">
        <v>359</v>
      </c>
      <c r="H53" s="4">
        <v>1</v>
      </c>
      <c r="I53" s="4" t="s">
        <v>157</v>
      </c>
      <c r="J53" s="4">
        <v>18</v>
      </c>
      <c r="K53" s="4" t="s">
        <v>178</v>
      </c>
      <c r="M53" s="4"/>
    </row>
    <row r="54" spans="1:13" ht="22.5" customHeight="1">
      <c r="A54" s="2">
        <v>46050.196572962959</v>
      </c>
      <c r="B54" s="3">
        <v>45917</v>
      </c>
      <c r="C54" s="4" t="s">
        <v>137</v>
      </c>
      <c r="D54" s="4" t="s">
        <v>296</v>
      </c>
      <c r="F54" s="4" t="s">
        <v>12</v>
      </c>
      <c r="G54" s="4" t="s">
        <v>360</v>
      </c>
      <c r="H54" s="4">
        <v>2</v>
      </c>
      <c r="I54" s="4" t="s">
        <v>157</v>
      </c>
      <c r="J54" s="4">
        <v>9</v>
      </c>
      <c r="K54" s="4" t="s">
        <v>301</v>
      </c>
      <c r="M54" s="4"/>
    </row>
    <row r="55" spans="1:13" ht="22.5" customHeight="1">
      <c r="A55" s="2">
        <v>46050.187004918982</v>
      </c>
      <c r="B55" s="3">
        <v>45915</v>
      </c>
      <c r="C55" s="4" t="s">
        <v>309</v>
      </c>
      <c r="D55" s="4" t="s">
        <v>296</v>
      </c>
      <c r="F55" s="4" t="s">
        <v>12</v>
      </c>
      <c r="G55" s="4" t="s">
        <v>357</v>
      </c>
      <c r="H55" s="4">
        <v>1</v>
      </c>
      <c r="I55" s="4" t="s">
        <v>157</v>
      </c>
      <c r="J55" s="4">
        <v>8</v>
      </c>
      <c r="K55" s="4" t="s">
        <v>361</v>
      </c>
      <c r="M55" s="4"/>
    </row>
    <row r="56" spans="1:13" ht="22.5" customHeight="1">
      <c r="A56" s="2">
        <v>46050.182939293984</v>
      </c>
      <c r="B56" s="3">
        <v>45910</v>
      </c>
      <c r="C56" s="4" t="s">
        <v>309</v>
      </c>
      <c r="D56" s="4" t="s">
        <v>296</v>
      </c>
      <c r="F56" s="4" t="s">
        <v>7</v>
      </c>
      <c r="G56" s="4" t="s">
        <v>362</v>
      </c>
      <c r="H56" s="4">
        <v>1</v>
      </c>
      <c r="I56" s="4" t="s">
        <v>157</v>
      </c>
      <c r="J56" s="4">
        <v>18</v>
      </c>
      <c r="K56" s="4" t="s">
        <v>307</v>
      </c>
      <c r="M56" s="4"/>
    </row>
    <row r="57" spans="1:13" ht="22.5" customHeight="1">
      <c r="A57" s="2">
        <v>46050.185635949078</v>
      </c>
      <c r="B57" s="3">
        <v>45910</v>
      </c>
      <c r="C57" s="4" t="s">
        <v>137</v>
      </c>
      <c r="D57" s="4" t="s">
        <v>296</v>
      </c>
      <c r="F57" s="4" t="s">
        <v>12</v>
      </c>
      <c r="G57" s="4" t="s">
        <v>363</v>
      </c>
      <c r="H57" s="4">
        <v>2</v>
      </c>
      <c r="I57" s="4" t="s">
        <v>157</v>
      </c>
      <c r="J57" s="4">
        <v>8</v>
      </c>
      <c r="K57" s="4" t="s">
        <v>301</v>
      </c>
      <c r="M57" s="4"/>
    </row>
    <row r="58" spans="1:13" ht="22.5" customHeight="1">
      <c r="A58" s="2">
        <v>46046.572729317129</v>
      </c>
      <c r="B58" s="3">
        <v>45908</v>
      </c>
      <c r="C58" s="4" t="s">
        <v>137</v>
      </c>
      <c r="D58" s="4" t="s">
        <v>296</v>
      </c>
      <c r="F58" s="4" t="s">
        <v>12</v>
      </c>
      <c r="G58" s="4" t="s">
        <v>364</v>
      </c>
      <c r="H58" s="4">
        <v>1</v>
      </c>
      <c r="I58" s="4" t="s">
        <v>157</v>
      </c>
      <c r="J58" s="4">
        <v>8</v>
      </c>
      <c r="K58" s="4" t="s">
        <v>170</v>
      </c>
      <c r="M58" s="4"/>
    </row>
    <row r="59" spans="1:13" ht="22.5" customHeight="1">
      <c r="A59" s="2">
        <v>46046.555105150459</v>
      </c>
      <c r="B59" s="3">
        <v>45906</v>
      </c>
      <c r="C59" s="4" t="s">
        <v>137</v>
      </c>
      <c r="D59" s="4" t="s">
        <v>296</v>
      </c>
      <c r="F59" s="4" t="s">
        <v>7</v>
      </c>
      <c r="G59" s="4" t="s">
        <v>365</v>
      </c>
      <c r="H59" s="4">
        <v>1</v>
      </c>
      <c r="I59" s="4" t="s">
        <v>157</v>
      </c>
      <c r="J59" s="4">
        <v>18</v>
      </c>
      <c r="K59" s="4" t="s">
        <v>361</v>
      </c>
      <c r="M59" s="4"/>
    </row>
    <row r="60" spans="1:13" ht="22.5" customHeight="1">
      <c r="A60" s="2">
        <v>46046.552212418981</v>
      </c>
      <c r="B60" s="3">
        <v>45904</v>
      </c>
      <c r="C60" s="4" t="s">
        <v>309</v>
      </c>
      <c r="D60" s="4" t="s">
        <v>296</v>
      </c>
      <c r="F60" s="4" t="s">
        <v>12</v>
      </c>
      <c r="G60" s="4" t="s">
        <v>366</v>
      </c>
      <c r="H60" s="4">
        <v>2</v>
      </c>
      <c r="I60" s="4" t="s">
        <v>157</v>
      </c>
      <c r="J60" s="4">
        <v>8</v>
      </c>
      <c r="K60" s="4" t="s">
        <v>367</v>
      </c>
      <c r="M60" s="4"/>
    </row>
    <row r="61" spans="1:13" ht="22.5" customHeight="1">
      <c r="A61" s="2">
        <v>46046.546464733794</v>
      </c>
      <c r="B61" s="3">
        <v>45904</v>
      </c>
      <c r="C61" s="4" t="s">
        <v>137</v>
      </c>
      <c r="D61" s="4" t="s">
        <v>296</v>
      </c>
      <c r="F61" s="4" t="s">
        <v>7</v>
      </c>
      <c r="G61" s="4" t="s">
        <v>368</v>
      </c>
      <c r="H61" s="4">
        <v>1</v>
      </c>
      <c r="I61" s="4" t="s">
        <v>157</v>
      </c>
      <c r="J61" s="4">
        <v>18</v>
      </c>
      <c r="K61" s="4" t="s">
        <v>369</v>
      </c>
      <c r="M61" s="4"/>
    </row>
    <row r="62" spans="1:13" ht="22.5" customHeight="1">
      <c r="A62" s="2">
        <v>46046.52183153935</v>
      </c>
      <c r="B62" s="3">
        <v>45900</v>
      </c>
      <c r="C62" s="4" t="s">
        <v>137</v>
      </c>
      <c r="D62" s="4" t="s">
        <v>296</v>
      </c>
      <c r="F62" s="4" t="s">
        <v>12</v>
      </c>
      <c r="G62" s="4" t="s">
        <v>370</v>
      </c>
      <c r="H62" s="4">
        <v>1</v>
      </c>
      <c r="I62" s="4" t="s">
        <v>157</v>
      </c>
      <c r="J62" s="4">
        <v>8</v>
      </c>
      <c r="K62" s="4" t="s">
        <v>170</v>
      </c>
      <c r="M62" s="4"/>
    </row>
    <row r="63" spans="1:13" ht="22.5" customHeight="1">
      <c r="A63" s="2">
        <v>45898.017977337964</v>
      </c>
      <c r="B63" s="3">
        <v>45896</v>
      </c>
      <c r="C63" s="4" t="s">
        <v>137</v>
      </c>
      <c r="D63" s="4" t="s">
        <v>296</v>
      </c>
      <c r="F63" s="4" t="s">
        <v>12</v>
      </c>
      <c r="G63" s="4" t="s">
        <v>371</v>
      </c>
      <c r="H63" s="4">
        <v>3</v>
      </c>
      <c r="I63" s="4" t="s">
        <v>157</v>
      </c>
      <c r="J63" s="4">
        <v>8</v>
      </c>
      <c r="K63" s="4" t="s">
        <v>353</v>
      </c>
      <c r="L63" s="4" t="s">
        <v>372</v>
      </c>
      <c r="M63" s="4" t="s">
        <v>155</v>
      </c>
    </row>
    <row r="64" spans="1:13" ht="22.5" customHeight="1">
      <c r="A64" s="2">
        <v>45898.01675649306</v>
      </c>
      <c r="B64" s="3">
        <v>45896</v>
      </c>
      <c r="C64" s="4" t="s">
        <v>137</v>
      </c>
      <c r="D64" s="4" t="s">
        <v>296</v>
      </c>
      <c r="F64" s="4" t="s">
        <v>14</v>
      </c>
      <c r="G64" s="4" t="s">
        <v>373</v>
      </c>
      <c r="H64" s="4">
        <v>2</v>
      </c>
      <c r="I64" s="4" t="s">
        <v>162</v>
      </c>
      <c r="J64" s="4">
        <v>14</v>
      </c>
      <c r="K64" s="4" t="s">
        <v>178</v>
      </c>
      <c r="L64" s="4" t="s">
        <v>167</v>
      </c>
      <c r="M64" s="4" t="s">
        <v>155</v>
      </c>
    </row>
    <row r="65" spans="1:19" ht="22.5" customHeight="1">
      <c r="A65" s="2">
        <v>45887.703299097222</v>
      </c>
      <c r="B65" s="3">
        <v>45887</v>
      </c>
      <c r="C65" s="4" t="s">
        <v>137</v>
      </c>
      <c r="D65" s="4" t="s">
        <v>296</v>
      </c>
      <c r="F65" s="4" t="s">
        <v>12</v>
      </c>
      <c r="G65" s="4" t="s">
        <v>374</v>
      </c>
      <c r="H65" s="4">
        <v>2</v>
      </c>
      <c r="I65" s="4" t="s">
        <v>157</v>
      </c>
      <c r="J65" s="4">
        <v>7</v>
      </c>
      <c r="K65" s="4" t="s">
        <v>375</v>
      </c>
      <c r="L65" s="4" t="s">
        <v>376</v>
      </c>
      <c r="M65" s="4" t="s">
        <v>155</v>
      </c>
    </row>
    <row r="66" spans="1:19" ht="22.5" customHeight="1">
      <c r="A66" s="2">
        <v>45886.701517407404</v>
      </c>
      <c r="B66" s="3">
        <v>45885</v>
      </c>
      <c r="C66" s="4" t="s">
        <v>137</v>
      </c>
      <c r="D66" s="4" t="s">
        <v>296</v>
      </c>
      <c r="F66" s="4" t="s">
        <v>14</v>
      </c>
      <c r="G66" s="4" t="s">
        <v>373</v>
      </c>
      <c r="H66" s="4">
        <v>6</v>
      </c>
      <c r="I66" s="4" t="s">
        <v>162</v>
      </c>
      <c r="J66" s="4">
        <v>12</v>
      </c>
      <c r="K66" s="4" t="s">
        <v>377</v>
      </c>
      <c r="L66" s="4" t="s">
        <v>378</v>
      </c>
      <c r="M66" s="4" t="s">
        <v>155</v>
      </c>
    </row>
    <row r="67" spans="1:19" ht="22.5" customHeight="1">
      <c r="A67" s="2">
        <v>45873.732555034723</v>
      </c>
      <c r="B67" s="3">
        <v>45873</v>
      </c>
      <c r="C67" s="4" t="s">
        <v>309</v>
      </c>
      <c r="D67" s="4" t="s">
        <v>296</v>
      </c>
      <c r="F67" s="4" t="s">
        <v>7</v>
      </c>
      <c r="G67" s="4" t="s">
        <v>180</v>
      </c>
      <c r="H67" s="4">
        <v>2</v>
      </c>
      <c r="I67" s="4" t="s">
        <v>157</v>
      </c>
      <c r="J67" s="4">
        <v>17</v>
      </c>
      <c r="K67" s="4" t="s">
        <v>379</v>
      </c>
      <c r="L67" s="4" t="s">
        <v>380</v>
      </c>
      <c r="M67" s="4" t="s">
        <v>155</v>
      </c>
    </row>
    <row r="68" spans="1:19" ht="22.5" customHeight="1">
      <c r="A68" s="2">
        <v>45873.727773402774</v>
      </c>
      <c r="B68" s="3">
        <v>45868</v>
      </c>
      <c r="C68" s="4" t="s">
        <v>137</v>
      </c>
      <c r="D68" s="4" t="s">
        <v>296</v>
      </c>
      <c r="F68" s="4" t="s">
        <v>12</v>
      </c>
      <c r="G68" s="4" t="s">
        <v>381</v>
      </c>
      <c r="H68" s="4">
        <v>4</v>
      </c>
      <c r="I68" s="4" t="s">
        <v>162</v>
      </c>
      <c r="J68" s="4">
        <v>31</v>
      </c>
      <c r="K68" s="4" t="s">
        <v>170</v>
      </c>
      <c r="L68" s="4" t="s">
        <v>382</v>
      </c>
      <c r="M68" s="4" t="s">
        <v>155</v>
      </c>
    </row>
    <row r="69" spans="1:19" ht="22.5" customHeight="1">
      <c r="A69" s="2">
        <v>45864.738361620373</v>
      </c>
      <c r="B69" s="3">
        <v>45864</v>
      </c>
      <c r="C69" s="4" t="s">
        <v>137</v>
      </c>
      <c r="D69" s="4" t="s">
        <v>296</v>
      </c>
      <c r="F69" s="4" t="s">
        <v>14</v>
      </c>
      <c r="G69" s="4" t="s">
        <v>165</v>
      </c>
      <c r="H69" s="4">
        <v>3</v>
      </c>
      <c r="I69" s="4" t="s">
        <v>162</v>
      </c>
      <c r="J69" s="4">
        <v>9</v>
      </c>
      <c r="K69" s="4" t="s">
        <v>304</v>
      </c>
      <c r="L69" s="4" t="s">
        <v>383</v>
      </c>
      <c r="M69" s="4" t="s">
        <v>155</v>
      </c>
    </row>
    <row r="70" spans="1:19" ht="22.5" customHeight="1">
      <c r="A70" s="2">
        <v>45855.798789502311</v>
      </c>
      <c r="B70" s="3">
        <v>45855</v>
      </c>
      <c r="C70" s="4" t="s">
        <v>137</v>
      </c>
      <c r="D70" s="4" t="s">
        <v>296</v>
      </c>
      <c r="F70" s="4" t="s">
        <v>12</v>
      </c>
      <c r="G70" s="4" t="s">
        <v>384</v>
      </c>
      <c r="H70" s="4">
        <v>2</v>
      </c>
      <c r="I70" s="4" t="s">
        <v>162</v>
      </c>
      <c r="J70" s="4">
        <v>29</v>
      </c>
      <c r="K70" s="4" t="s">
        <v>170</v>
      </c>
      <c r="L70" s="4" t="s">
        <v>385</v>
      </c>
      <c r="M70" s="4" t="s">
        <v>155</v>
      </c>
    </row>
    <row r="71" spans="1:19" ht="22.5" customHeight="1">
      <c r="A71" s="2">
        <v>45855.794644895832</v>
      </c>
      <c r="B71" s="3">
        <v>45855</v>
      </c>
      <c r="C71" s="4" t="s">
        <v>137</v>
      </c>
      <c r="D71" s="4" t="s">
        <v>296</v>
      </c>
      <c r="F71" s="4" t="s">
        <v>7</v>
      </c>
      <c r="G71" s="4" t="s">
        <v>354</v>
      </c>
      <c r="H71" s="4">
        <v>1</v>
      </c>
      <c r="I71" s="4" t="s">
        <v>162</v>
      </c>
      <c r="J71" s="4">
        <v>74</v>
      </c>
      <c r="K71" s="4" t="s">
        <v>173</v>
      </c>
      <c r="L71" s="4" t="s">
        <v>386</v>
      </c>
      <c r="M71" s="4" t="s">
        <v>155</v>
      </c>
    </row>
    <row r="72" spans="1:19" ht="22.5" customHeight="1">
      <c r="A72" s="2">
        <v>45855.744412476852</v>
      </c>
      <c r="B72" s="3">
        <v>45855</v>
      </c>
      <c r="C72" s="4" t="s">
        <v>137</v>
      </c>
      <c r="D72" s="4" t="s">
        <v>296</v>
      </c>
      <c r="F72" s="4" t="s">
        <v>14</v>
      </c>
      <c r="G72" s="4" t="s">
        <v>165</v>
      </c>
      <c r="H72" s="4">
        <v>2</v>
      </c>
      <c r="I72" s="4" t="s">
        <v>162</v>
      </c>
      <c r="J72" s="4">
        <v>8</v>
      </c>
      <c r="K72" s="4" t="s">
        <v>304</v>
      </c>
      <c r="L72" s="4" t="s">
        <v>387</v>
      </c>
      <c r="M72" s="4" t="s">
        <v>155</v>
      </c>
    </row>
    <row r="73" spans="1:19" ht="22.5" customHeight="1">
      <c r="A73" s="2">
        <v>45847.80232260417</v>
      </c>
      <c r="B73" s="3">
        <v>45846</v>
      </c>
      <c r="C73" s="4" t="s">
        <v>137</v>
      </c>
      <c r="D73" s="4" t="s">
        <v>296</v>
      </c>
      <c r="F73" s="4" t="s">
        <v>14</v>
      </c>
      <c r="G73" s="4" t="s">
        <v>373</v>
      </c>
      <c r="H73" s="4">
        <v>10</v>
      </c>
      <c r="I73" s="4" t="s">
        <v>162</v>
      </c>
      <c r="J73" s="4">
        <v>6</v>
      </c>
      <c r="K73" s="4" t="s">
        <v>304</v>
      </c>
      <c r="L73" s="4" t="s">
        <v>388</v>
      </c>
      <c r="M73" s="4" t="s">
        <v>155</v>
      </c>
    </row>
    <row r="74" spans="1:19" ht="22.5" customHeight="1">
      <c r="A74" s="2">
        <v>45846.669631192126</v>
      </c>
      <c r="B74" s="3">
        <v>45845</v>
      </c>
      <c r="C74" s="4" t="s">
        <v>137</v>
      </c>
      <c r="D74" s="4" t="s">
        <v>296</v>
      </c>
      <c r="F74" s="4" t="s">
        <v>12</v>
      </c>
      <c r="G74" s="4" t="s">
        <v>389</v>
      </c>
      <c r="H74" s="4">
        <v>2</v>
      </c>
      <c r="I74" s="4" t="s">
        <v>157</v>
      </c>
      <c r="J74" s="4">
        <v>6</v>
      </c>
      <c r="K74" s="4" t="s">
        <v>163</v>
      </c>
      <c r="M74" s="4" t="s">
        <v>155</v>
      </c>
    </row>
    <row r="75" spans="1:19" ht="22.5" customHeight="1">
      <c r="A75" s="2">
        <v>45834.998920798607</v>
      </c>
      <c r="B75" s="3">
        <v>45835</v>
      </c>
      <c r="C75" s="4" t="s">
        <v>137</v>
      </c>
      <c r="D75" s="4" t="s">
        <v>296</v>
      </c>
      <c r="F75" s="4" t="s">
        <v>14</v>
      </c>
      <c r="G75" s="4" t="s">
        <v>165</v>
      </c>
      <c r="H75" s="4">
        <v>5</v>
      </c>
      <c r="I75" s="4" t="s">
        <v>162</v>
      </c>
      <c r="J75" s="4">
        <v>6</v>
      </c>
      <c r="K75" s="4" t="s">
        <v>304</v>
      </c>
      <c r="L75" s="4" t="s">
        <v>390</v>
      </c>
      <c r="M75" s="4" t="s">
        <v>155</v>
      </c>
    </row>
    <row r="76" spans="1:19" ht="22.5" customHeight="1">
      <c r="A76" s="2">
        <v>45835.003211909723</v>
      </c>
      <c r="B76" s="3">
        <v>45834</v>
      </c>
      <c r="C76" s="4" t="s">
        <v>137</v>
      </c>
      <c r="D76" s="4" t="s">
        <v>391</v>
      </c>
      <c r="M76" s="4" t="s">
        <v>155</v>
      </c>
      <c r="N76" s="4" t="s">
        <v>392</v>
      </c>
      <c r="O76" s="4">
        <v>2</v>
      </c>
      <c r="P76" s="4" t="s">
        <v>330</v>
      </c>
      <c r="Q76" s="4" t="s">
        <v>180</v>
      </c>
      <c r="R76" s="4" t="s">
        <v>393</v>
      </c>
      <c r="S76" s="4" t="s">
        <v>394</v>
      </c>
    </row>
    <row r="77" spans="1:19" ht="22.5" customHeight="1">
      <c r="A77" s="2">
        <v>45835.001385474534</v>
      </c>
      <c r="B77" s="3">
        <v>45834</v>
      </c>
      <c r="C77" s="4" t="s">
        <v>137</v>
      </c>
      <c r="D77" s="4" t="s">
        <v>296</v>
      </c>
      <c r="F77" s="4" t="s">
        <v>12</v>
      </c>
      <c r="G77" s="4" t="s">
        <v>395</v>
      </c>
      <c r="H77" s="4">
        <v>2</v>
      </c>
      <c r="I77" s="4" t="s">
        <v>157</v>
      </c>
      <c r="J77" s="4">
        <v>6</v>
      </c>
      <c r="K77" s="4" t="s">
        <v>396</v>
      </c>
      <c r="M77" s="4" t="s">
        <v>155</v>
      </c>
    </row>
    <row r="78" spans="1:19" ht="22.5" customHeight="1">
      <c r="A78" s="2">
        <v>45832.29937015046</v>
      </c>
      <c r="B78" s="3">
        <v>45832</v>
      </c>
      <c r="C78" s="4" t="s">
        <v>137</v>
      </c>
      <c r="D78" s="4" t="s">
        <v>391</v>
      </c>
      <c r="M78" s="4" t="s">
        <v>155</v>
      </c>
      <c r="N78" s="4" t="s">
        <v>392</v>
      </c>
      <c r="O78" s="4">
        <v>5</v>
      </c>
      <c r="P78" s="4" t="s">
        <v>397</v>
      </c>
      <c r="Q78" s="4" t="s">
        <v>398</v>
      </c>
      <c r="R78" s="4" t="s">
        <v>393</v>
      </c>
      <c r="S78" s="4" t="s">
        <v>399</v>
      </c>
    </row>
    <row r="79" spans="1:19" ht="22.5" customHeight="1">
      <c r="A79" s="2">
        <v>45830.812914131944</v>
      </c>
      <c r="B79" s="3">
        <v>45830</v>
      </c>
      <c r="C79" s="4" t="s">
        <v>137</v>
      </c>
      <c r="D79" s="4" t="s">
        <v>296</v>
      </c>
      <c r="E79" s="4" t="s">
        <v>155</v>
      </c>
      <c r="F79" s="4" t="s">
        <v>14</v>
      </c>
      <c r="G79" s="4" t="s">
        <v>373</v>
      </c>
      <c r="H79" s="4">
        <v>11</v>
      </c>
      <c r="I79" s="4" t="s">
        <v>162</v>
      </c>
      <c r="J79" s="4">
        <v>5</v>
      </c>
      <c r="K79" s="4" t="s">
        <v>167</v>
      </c>
      <c r="M79" s="4" t="s">
        <v>155</v>
      </c>
    </row>
    <row r="80" spans="1:19" ht="22.5" customHeight="1">
      <c r="A80" s="2">
        <v>45830.803305439811</v>
      </c>
      <c r="B80" s="3">
        <v>45825</v>
      </c>
      <c r="C80" s="4" t="s">
        <v>137</v>
      </c>
      <c r="D80" s="4" t="s">
        <v>296</v>
      </c>
      <c r="E80" s="4" t="s">
        <v>155</v>
      </c>
      <c r="F80" s="4" t="s">
        <v>12</v>
      </c>
      <c r="G80" s="4" t="s">
        <v>400</v>
      </c>
      <c r="H80" s="4">
        <v>2</v>
      </c>
      <c r="I80" s="4" t="s">
        <v>157</v>
      </c>
      <c r="J80" s="4">
        <v>6</v>
      </c>
      <c r="K80" s="4" t="s">
        <v>401</v>
      </c>
      <c r="L80" s="4" t="s">
        <v>402</v>
      </c>
      <c r="M80" s="4" t="s">
        <v>155</v>
      </c>
    </row>
    <row r="81" spans="1:19" ht="22.5" customHeight="1">
      <c r="A81" s="2">
        <v>45824.892574467594</v>
      </c>
      <c r="B81" s="3">
        <v>45824</v>
      </c>
      <c r="C81" s="4" t="s">
        <v>137</v>
      </c>
      <c r="D81" s="4" t="s">
        <v>296</v>
      </c>
      <c r="E81" s="4" t="s">
        <v>155</v>
      </c>
      <c r="F81" s="4" t="s">
        <v>12</v>
      </c>
      <c r="G81" s="4" t="s">
        <v>403</v>
      </c>
      <c r="H81" s="4">
        <v>1</v>
      </c>
      <c r="I81" s="4" t="s">
        <v>162</v>
      </c>
      <c r="J81" s="4">
        <v>24</v>
      </c>
      <c r="K81" s="4" t="s">
        <v>173</v>
      </c>
      <c r="L81" s="4" t="s">
        <v>404</v>
      </c>
      <c r="M81" s="4" t="s">
        <v>155</v>
      </c>
    </row>
    <row r="82" spans="1:19" ht="22.5" customHeight="1">
      <c r="A82" s="2">
        <v>45824.882130057871</v>
      </c>
      <c r="B82" s="3">
        <v>45822</v>
      </c>
      <c r="C82" s="4" t="s">
        <v>137</v>
      </c>
      <c r="D82" s="4" t="s">
        <v>296</v>
      </c>
      <c r="E82" s="4" t="s">
        <v>155</v>
      </c>
      <c r="F82" s="4" t="s">
        <v>7</v>
      </c>
      <c r="G82" s="4" t="s">
        <v>405</v>
      </c>
      <c r="H82" s="4">
        <v>1</v>
      </c>
      <c r="I82" s="4" t="s">
        <v>157</v>
      </c>
      <c r="J82" s="4">
        <v>16</v>
      </c>
      <c r="K82" s="4" t="s">
        <v>173</v>
      </c>
      <c r="M82" s="4" t="s">
        <v>155</v>
      </c>
    </row>
    <row r="83" spans="1:19" ht="22.5" customHeight="1">
      <c r="A83" s="2">
        <v>45820.777252488428</v>
      </c>
      <c r="B83" s="3">
        <v>45820</v>
      </c>
      <c r="C83" s="4" t="s">
        <v>137</v>
      </c>
      <c r="D83" s="4" t="s">
        <v>296</v>
      </c>
      <c r="E83" s="4" t="s">
        <v>155</v>
      </c>
      <c r="F83" s="4" t="s">
        <v>12</v>
      </c>
      <c r="G83" s="4" t="s">
        <v>406</v>
      </c>
      <c r="H83" s="4">
        <v>2</v>
      </c>
      <c r="I83" s="4" t="s">
        <v>162</v>
      </c>
      <c r="J83" s="4">
        <v>24</v>
      </c>
      <c r="K83" s="4" t="s">
        <v>407</v>
      </c>
      <c r="L83" s="4" t="s">
        <v>408</v>
      </c>
      <c r="M83" s="4" t="s">
        <v>155</v>
      </c>
    </row>
    <row r="84" spans="1:19" ht="22.5" customHeight="1">
      <c r="A84" s="2">
        <v>45820.774389444443</v>
      </c>
      <c r="B84" s="3">
        <v>45819</v>
      </c>
      <c r="C84" s="4" t="s">
        <v>137</v>
      </c>
      <c r="D84" s="4" t="s">
        <v>296</v>
      </c>
      <c r="E84" s="4" t="s">
        <v>155</v>
      </c>
      <c r="F84" s="4" t="s">
        <v>12</v>
      </c>
      <c r="G84" s="4" t="s">
        <v>409</v>
      </c>
      <c r="H84" s="4">
        <v>1</v>
      </c>
      <c r="I84" s="4" t="s">
        <v>162</v>
      </c>
      <c r="J84" s="4">
        <v>24</v>
      </c>
      <c r="K84" s="4" t="s">
        <v>173</v>
      </c>
      <c r="L84" s="4" t="s">
        <v>410</v>
      </c>
      <c r="M84" s="4" t="s">
        <v>155</v>
      </c>
    </row>
    <row r="85" spans="1:19" ht="22.5" customHeight="1">
      <c r="A85" s="2">
        <v>45813.938496331015</v>
      </c>
      <c r="B85" s="3">
        <v>45813</v>
      </c>
      <c r="C85" s="4" t="s">
        <v>137</v>
      </c>
      <c r="D85" s="4" t="s">
        <v>296</v>
      </c>
      <c r="E85" s="4" t="s">
        <v>155</v>
      </c>
      <c r="F85" s="4" t="s">
        <v>7</v>
      </c>
      <c r="G85" s="4" t="s">
        <v>411</v>
      </c>
      <c r="H85" s="4">
        <v>2</v>
      </c>
      <c r="I85" s="4" t="s">
        <v>157</v>
      </c>
      <c r="J85" s="4">
        <v>15</v>
      </c>
      <c r="K85" s="4" t="s">
        <v>412</v>
      </c>
      <c r="M85" s="4" t="s">
        <v>155</v>
      </c>
    </row>
    <row r="86" spans="1:19" ht="22.5" customHeight="1">
      <c r="A86" s="2">
        <v>45814.927065555559</v>
      </c>
      <c r="B86" s="3">
        <v>45812</v>
      </c>
      <c r="C86" s="4" t="s">
        <v>137</v>
      </c>
      <c r="D86" s="4" t="s">
        <v>296</v>
      </c>
      <c r="E86" s="4" t="s">
        <v>155</v>
      </c>
      <c r="F86" s="4" t="s">
        <v>7</v>
      </c>
      <c r="G86" s="4" t="s">
        <v>413</v>
      </c>
      <c r="H86" s="4">
        <v>1</v>
      </c>
      <c r="I86" s="4" t="s">
        <v>157</v>
      </c>
      <c r="J86" s="4">
        <v>15</v>
      </c>
      <c r="K86" s="4" t="s">
        <v>414</v>
      </c>
      <c r="L86" s="4" t="s">
        <v>415</v>
      </c>
      <c r="M86" s="4" t="s">
        <v>155</v>
      </c>
    </row>
    <row r="87" spans="1:19" ht="22.5" customHeight="1">
      <c r="A87" s="2">
        <v>45811.591104791667</v>
      </c>
      <c r="B87" s="3">
        <v>45811</v>
      </c>
      <c r="C87" s="4" t="s">
        <v>137</v>
      </c>
      <c r="D87" s="4" t="s">
        <v>296</v>
      </c>
      <c r="E87" s="4" t="s">
        <v>155</v>
      </c>
      <c r="F87" s="4" t="s">
        <v>12</v>
      </c>
      <c r="G87" s="4" t="s">
        <v>416</v>
      </c>
      <c r="H87" s="4">
        <v>1</v>
      </c>
      <c r="I87" s="4" t="s">
        <v>157</v>
      </c>
      <c r="J87" s="4">
        <v>5</v>
      </c>
      <c r="K87" s="4" t="s">
        <v>299</v>
      </c>
      <c r="L87" s="4" t="s">
        <v>417</v>
      </c>
      <c r="M87" s="4" t="s">
        <v>155</v>
      </c>
    </row>
    <row r="88" spans="1:19" ht="22.5" customHeight="1">
      <c r="A88" s="2">
        <v>45811.58795288195</v>
      </c>
      <c r="B88" s="3">
        <v>45811</v>
      </c>
      <c r="C88" s="4" t="s">
        <v>137</v>
      </c>
      <c r="D88" s="4" t="s">
        <v>296</v>
      </c>
      <c r="E88" s="4" t="s">
        <v>155</v>
      </c>
      <c r="F88" s="4" t="s">
        <v>7</v>
      </c>
      <c r="G88" s="4" t="s">
        <v>418</v>
      </c>
      <c r="H88" s="4">
        <v>1</v>
      </c>
      <c r="I88" s="4" t="s">
        <v>157</v>
      </c>
      <c r="J88" s="4">
        <v>15</v>
      </c>
      <c r="K88" s="4" t="s">
        <v>312</v>
      </c>
      <c r="L88" s="4" t="s">
        <v>419</v>
      </c>
      <c r="M88" s="4" t="s">
        <v>155</v>
      </c>
    </row>
    <row r="89" spans="1:19" ht="22.5" customHeight="1">
      <c r="A89" s="2">
        <v>45809.834845567129</v>
      </c>
      <c r="B89" s="3">
        <v>45809</v>
      </c>
      <c r="C89" s="4" t="s">
        <v>137</v>
      </c>
      <c r="D89" s="4" t="s">
        <v>296</v>
      </c>
      <c r="E89" s="4" t="s">
        <v>155</v>
      </c>
      <c r="F89" s="4" t="s">
        <v>7</v>
      </c>
      <c r="G89" s="4" t="s">
        <v>420</v>
      </c>
      <c r="H89" s="4">
        <v>1</v>
      </c>
      <c r="I89" s="4" t="s">
        <v>157</v>
      </c>
      <c r="J89" s="4">
        <v>15</v>
      </c>
      <c r="K89" s="4" t="s">
        <v>173</v>
      </c>
      <c r="L89" s="4"/>
      <c r="M89" s="4" t="s">
        <v>155</v>
      </c>
      <c r="N89" s="4"/>
      <c r="O89" s="4"/>
      <c r="P89" s="4"/>
      <c r="Q89" s="4"/>
      <c r="R89" s="4"/>
      <c r="S89" s="4"/>
    </row>
    <row r="90" spans="1:19" ht="22.5" customHeight="1">
      <c r="A90" s="2">
        <v>46054.77724708333</v>
      </c>
      <c r="B90" s="3">
        <v>45958</v>
      </c>
      <c r="C90" s="4" t="s">
        <v>137</v>
      </c>
      <c r="D90" s="4" t="s">
        <v>296</v>
      </c>
      <c r="F90" s="4" t="s">
        <v>12</v>
      </c>
      <c r="G90" s="4" t="s">
        <v>421</v>
      </c>
      <c r="H90" s="4">
        <v>1</v>
      </c>
      <c r="I90" s="4" t="s">
        <v>157</v>
      </c>
      <c r="J90" s="4">
        <v>9</v>
      </c>
      <c r="K90" s="4" t="s">
        <v>178</v>
      </c>
    </row>
    <row r="91" spans="1:19" ht="22.5" customHeight="1">
      <c r="A91" s="2">
        <v>46054.781040150461</v>
      </c>
      <c r="B91" s="3">
        <v>45959</v>
      </c>
      <c r="C91" s="4" t="s">
        <v>137</v>
      </c>
      <c r="D91" s="4" t="s">
        <v>296</v>
      </c>
      <c r="F91" s="4" t="s">
        <v>7</v>
      </c>
      <c r="G91" s="4" t="s">
        <v>422</v>
      </c>
      <c r="H91" s="4">
        <v>1</v>
      </c>
      <c r="I91" s="4" t="s">
        <v>157</v>
      </c>
      <c r="J91" s="4">
        <v>20</v>
      </c>
      <c r="K91" s="4" t="s">
        <v>423</v>
      </c>
    </row>
    <row r="92" spans="1:19" ht="22.5" customHeight="1">
      <c r="A92" s="2">
        <v>46054.782750752318</v>
      </c>
      <c r="B92" s="3">
        <v>45959</v>
      </c>
      <c r="C92" s="4" t="s">
        <v>137</v>
      </c>
      <c r="D92" s="4" t="s">
        <v>296</v>
      </c>
      <c r="F92" s="4" t="s">
        <v>12</v>
      </c>
      <c r="G92" s="4" t="s">
        <v>424</v>
      </c>
      <c r="H92" s="4">
        <v>2</v>
      </c>
      <c r="I92" s="4" t="s">
        <v>157</v>
      </c>
      <c r="J92" s="4">
        <v>9</v>
      </c>
      <c r="K92" s="4" t="s">
        <v>301</v>
      </c>
    </row>
    <row r="93" spans="1:19" ht="22.5" customHeight="1">
      <c r="A93" s="2">
        <v>46054.783831006949</v>
      </c>
      <c r="B93" s="3">
        <v>45961</v>
      </c>
      <c r="C93" s="4" t="s">
        <v>309</v>
      </c>
      <c r="D93" s="4" t="s">
        <v>296</v>
      </c>
      <c r="F93" s="4" t="s">
        <v>12</v>
      </c>
      <c r="G93" s="4" t="s">
        <v>425</v>
      </c>
      <c r="H93" s="4">
        <v>2</v>
      </c>
      <c r="I93" s="4" t="s">
        <v>157</v>
      </c>
      <c r="J93" s="4">
        <v>9</v>
      </c>
      <c r="K93" s="4" t="s">
        <v>301</v>
      </c>
    </row>
    <row r="94" spans="1:19" ht="22.5" customHeight="1">
      <c r="A94" s="2">
        <v>46054.789470671298</v>
      </c>
      <c r="B94" s="3">
        <v>45962</v>
      </c>
      <c r="C94" s="4" t="s">
        <v>137</v>
      </c>
      <c r="D94" s="4" t="s">
        <v>296</v>
      </c>
      <c r="F94" s="4" t="s">
        <v>7</v>
      </c>
      <c r="G94" s="4" t="s">
        <v>426</v>
      </c>
      <c r="H94" s="4">
        <v>3</v>
      </c>
      <c r="I94" s="4" t="s">
        <v>157</v>
      </c>
      <c r="J94" s="4">
        <v>19</v>
      </c>
      <c r="K94" s="4" t="s">
        <v>301</v>
      </c>
    </row>
    <row r="95" spans="1:19" ht="22.5" customHeight="1">
      <c r="A95" s="2">
        <v>46054.790232476851</v>
      </c>
      <c r="B95" s="3">
        <v>45962</v>
      </c>
      <c r="C95" s="4" t="s">
        <v>309</v>
      </c>
      <c r="D95" s="4" t="s">
        <v>296</v>
      </c>
      <c r="F95" s="4" t="s">
        <v>12</v>
      </c>
      <c r="G95" s="4" t="s">
        <v>427</v>
      </c>
      <c r="H95" s="4">
        <v>3</v>
      </c>
      <c r="I95" s="4" t="s">
        <v>157</v>
      </c>
      <c r="J95" s="4">
        <v>9</v>
      </c>
      <c r="K95" s="4" t="s">
        <v>301</v>
      </c>
    </row>
  </sheetData>
  <conditionalFormatting sqref="M1:M195">
    <cfRule type="containsText" dxfId="11" priority="1" operator="containsText" text="No">
      <formula>NOT(ISERROR(SEARCH(("No"),(M1))))</formula>
    </cfRule>
  </conditionalFormatting>
  <dataValidations count="1">
    <dataValidation type="list" allowBlank="1" sqref="M2:M95" xr:uid="{00000000-0002-0000-0600-000000000000}">
      <formula1>"Yes,No"</formula1>
    </dataValidation>
  </dataValidations>
  <pageMargins left="0.7" right="0.7" top="0.75" bottom="0.75" header="0.3" footer="0.3"/>
  <legacy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K109"/>
  <sheetViews>
    <sheetView workbookViewId="0">
      <pane ySplit="1" topLeftCell="A2" activePane="bottomLeft" state="frozen"/>
      <selection pane="bottomLeft" activeCell="B3" sqref="B3"/>
    </sheetView>
  </sheetViews>
  <sheetFormatPr defaultColWidth="12.640625" defaultRowHeight="15.75" customHeight="1"/>
  <cols>
    <col min="1" max="2" width="18.92578125" customWidth="1"/>
    <col min="3" max="3" width="13.78515625" customWidth="1"/>
    <col min="4" max="4" width="10.640625" customWidth="1"/>
    <col min="5" max="6" width="18.92578125" customWidth="1"/>
    <col min="7" max="7" width="56.42578125" customWidth="1"/>
    <col min="8" max="10" width="18.92578125" customWidth="1"/>
    <col min="11" max="11" width="11.78515625" customWidth="1"/>
    <col min="12" max="12" width="18.92578125" customWidth="1"/>
    <col min="13" max="14" width="20.2109375" customWidth="1"/>
  </cols>
  <sheetData>
    <row r="1" spans="1:11" ht="22.5" customHeight="1">
      <c r="A1" s="1" t="s">
        <v>0</v>
      </c>
      <c r="B1" s="1" t="s">
        <v>428</v>
      </c>
      <c r="C1" s="1" t="s">
        <v>429</v>
      </c>
      <c r="D1" s="1" t="s">
        <v>18</v>
      </c>
      <c r="E1" s="1" t="s">
        <v>430</v>
      </c>
      <c r="F1" s="1" t="s">
        <v>431</v>
      </c>
      <c r="G1" s="1" t="s">
        <v>432</v>
      </c>
      <c r="H1" s="1" t="s">
        <v>433</v>
      </c>
    </row>
    <row r="2" spans="1:11" ht="22.5" customHeight="1">
      <c r="A2" s="2">
        <v>45797.841515868058</v>
      </c>
      <c r="B2" s="4" t="s">
        <v>296</v>
      </c>
      <c r="C2" s="4" t="s">
        <v>434</v>
      </c>
      <c r="D2" s="4">
        <v>12</v>
      </c>
      <c r="E2" s="4" t="s">
        <v>435</v>
      </c>
      <c r="F2" s="4" t="s">
        <v>436</v>
      </c>
      <c r="G2" s="4" t="s">
        <v>437</v>
      </c>
      <c r="H2" s="4" t="s">
        <v>438</v>
      </c>
      <c r="I2" s="7" t="s">
        <v>439</v>
      </c>
      <c r="J2" s="8" t="s">
        <v>438</v>
      </c>
      <c r="K2" s="8">
        <f>SUMIF(H2:H2001,J2,D2:D2001)</f>
        <v>42</v>
      </c>
    </row>
    <row r="3" spans="1:11" ht="22.5" customHeight="1">
      <c r="A3" s="2">
        <v>45779.896662708328</v>
      </c>
      <c r="B3" s="4" t="s">
        <v>296</v>
      </c>
      <c r="C3" s="4" t="s">
        <v>440</v>
      </c>
      <c r="D3" s="4">
        <v>1</v>
      </c>
      <c r="E3" s="4" t="s">
        <v>377</v>
      </c>
      <c r="F3" s="4" t="s">
        <v>436</v>
      </c>
      <c r="G3" s="4" t="s">
        <v>167</v>
      </c>
      <c r="H3" s="4" t="s">
        <v>441</v>
      </c>
    </row>
    <row r="4" spans="1:11" ht="22.5" customHeight="1">
      <c r="A4" s="2">
        <v>45779.896291631943</v>
      </c>
      <c r="B4" s="4" t="s">
        <v>296</v>
      </c>
      <c r="C4" s="4" t="s">
        <v>442</v>
      </c>
      <c r="D4" s="4">
        <v>1</v>
      </c>
      <c r="E4" s="4" t="s">
        <v>377</v>
      </c>
      <c r="F4" s="4" t="s">
        <v>436</v>
      </c>
      <c r="G4" s="4" t="s">
        <v>443</v>
      </c>
      <c r="H4" s="4" t="s">
        <v>438</v>
      </c>
    </row>
    <row r="5" spans="1:11" ht="22.5" customHeight="1">
      <c r="A5" s="2">
        <v>45777.289232557872</v>
      </c>
      <c r="B5" s="4" t="s">
        <v>296</v>
      </c>
      <c r="C5" s="4" t="s">
        <v>442</v>
      </c>
      <c r="D5" s="4">
        <v>5</v>
      </c>
      <c r="E5" s="4" t="s">
        <v>377</v>
      </c>
      <c r="F5" s="4" t="s">
        <v>444</v>
      </c>
      <c r="G5" s="4" t="s">
        <v>445</v>
      </c>
      <c r="H5" s="4" t="s">
        <v>438</v>
      </c>
    </row>
    <row r="6" spans="1:11" ht="22.5" customHeight="1">
      <c r="A6" s="2">
        <v>45777.26445234954</v>
      </c>
      <c r="B6" s="4" t="s">
        <v>296</v>
      </c>
      <c r="C6" s="4" t="s">
        <v>434</v>
      </c>
      <c r="D6" s="4">
        <v>5</v>
      </c>
      <c r="E6" s="4" t="s">
        <v>377</v>
      </c>
      <c r="F6" s="4" t="s">
        <v>444</v>
      </c>
      <c r="G6" s="4" t="s">
        <v>446</v>
      </c>
      <c r="H6" s="4" t="s">
        <v>438</v>
      </c>
    </row>
    <row r="7" spans="1:11" ht="22.5" customHeight="1">
      <c r="A7" s="2">
        <v>45777.25947311343</v>
      </c>
      <c r="B7" s="4" t="s">
        <v>296</v>
      </c>
      <c r="C7" s="4" t="s">
        <v>440</v>
      </c>
      <c r="D7" s="4">
        <v>1</v>
      </c>
      <c r="E7" s="4" t="s">
        <v>377</v>
      </c>
      <c r="F7" s="4" t="s">
        <v>444</v>
      </c>
      <c r="G7" s="4" t="s">
        <v>447</v>
      </c>
      <c r="H7" s="4" t="s">
        <v>441</v>
      </c>
    </row>
    <row r="8" spans="1:11" ht="22.5" customHeight="1">
      <c r="A8" s="2">
        <v>45774.126701041663</v>
      </c>
      <c r="B8" s="4" t="s">
        <v>296</v>
      </c>
      <c r="C8" s="4" t="s">
        <v>434</v>
      </c>
      <c r="D8" s="4">
        <v>4</v>
      </c>
      <c r="E8" s="4" t="s">
        <v>377</v>
      </c>
      <c r="F8" s="4" t="s">
        <v>436</v>
      </c>
      <c r="G8" s="4" t="s">
        <v>412</v>
      </c>
      <c r="H8" s="4" t="s">
        <v>438</v>
      </c>
    </row>
    <row r="9" spans="1:11" ht="22.5" customHeight="1">
      <c r="A9" s="2">
        <v>45771.337466481476</v>
      </c>
      <c r="B9" s="4" t="s">
        <v>296</v>
      </c>
      <c r="C9" s="4" t="s">
        <v>434</v>
      </c>
      <c r="D9" s="4">
        <v>3</v>
      </c>
      <c r="E9" s="4" t="s">
        <v>377</v>
      </c>
      <c r="F9" s="4" t="s">
        <v>436</v>
      </c>
      <c r="G9" s="4" t="s">
        <v>448</v>
      </c>
      <c r="H9" s="4" t="s">
        <v>438</v>
      </c>
    </row>
    <row r="10" spans="1:11" ht="22.5" customHeight="1">
      <c r="A10" s="2">
        <v>45766.102296736106</v>
      </c>
      <c r="B10" s="4" t="s">
        <v>296</v>
      </c>
      <c r="C10" s="4" t="s">
        <v>440</v>
      </c>
      <c r="D10" s="4">
        <v>3</v>
      </c>
      <c r="E10" s="4" t="s">
        <v>377</v>
      </c>
      <c r="F10" s="4" t="s">
        <v>444</v>
      </c>
      <c r="G10" s="4" t="s">
        <v>449</v>
      </c>
      <c r="H10" s="4" t="s">
        <v>450</v>
      </c>
    </row>
    <row r="11" spans="1:11" ht="22.5" customHeight="1">
      <c r="A11" s="2">
        <v>45756.049472418978</v>
      </c>
      <c r="B11" s="4" t="s">
        <v>296</v>
      </c>
      <c r="C11" s="4" t="s">
        <v>434</v>
      </c>
      <c r="D11" s="4">
        <v>10</v>
      </c>
      <c r="E11" s="4" t="s">
        <v>451</v>
      </c>
      <c r="F11" s="4" t="s">
        <v>452</v>
      </c>
      <c r="G11" s="4" t="s">
        <v>453</v>
      </c>
      <c r="H11" s="4" t="s">
        <v>438</v>
      </c>
    </row>
    <row r="12" spans="1:11" ht="22.5" customHeight="1">
      <c r="A12" s="2">
        <v>45756.045379305557</v>
      </c>
      <c r="B12" s="4" t="s">
        <v>296</v>
      </c>
      <c r="C12" s="4" t="s">
        <v>440</v>
      </c>
      <c r="D12" s="4">
        <v>6</v>
      </c>
      <c r="E12" s="4" t="s">
        <v>377</v>
      </c>
      <c r="F12" s="4" t="s">
        <v>452</v>
      </c>
      <c r="G12" s="4" t="s">
        <v>454</v>
      </c>
      <c r="H12" s="4" t="s">
        <v>450</v>
      </c>
    </row>
    <row r="13" spans="1:11" ht="22.5" customHeight="1">
      <c r="A13" s="2">
        <v>45756.034031932868</v>
      </c>
      <c r="B13" s="4" t="s">
        <v>296</v>
      </c>
      <c r="C13" s="4" t="s">
        <v>440</v>
      </c>
      <c r="D13" s="4">
        <v>2</v>
      </c>
      <c r="E13" s="4" t="s">
        <v>377</v>
      </c>
      <c r="F13" s="4" t="s">
        <v>436</v>
      </c>
      <c r="G13" s="4" t="s">
        <v>455</v>
      </c>
      <c r="H13" s="4" t="s">
        <v>441</v>
      </c>
    </row>
    <row r="14" spans="1:11" ht="22.5" customHeight="1">
      <c r="A14" s="2">
        <v>45756.033080104171</v>
      </c>
      <c r="B14" s="4" t="s">
        <v>296</v>
      </c>
      <c r="C14" s="4" t="s">
        <v>440</v>
      </c>
      <c r="D14" s="4">
        <v>40</v>
      </c>
      <c r="E14" s="4" t="s">
        <v>377</v>
      </c>
      <c r="F14" s="4" t="s">
        <v>436</v>
      </c>
      <c r="G14" s="4" t="s">
        <v>456</v>
      </c>
      <c r="H14" s="4" t="s">
        <v>441</v>
      </c>
    </row>
    <row r="15" spans="1:11" ht="22.5" customHeight="1">
      <c r="A15" s="9">
        <v>45734.322650462964</v>
      </c>
      <c r="B15" s="4" t="s">
        <v>296</v>
      </c>
      <c r="C15" s="4" t="s">
        <v>457</v>
      </c>
      <c r="D15" s="4">
        <v>2</v>
      </c>
      <c r="E15" s="4" t="s">
        <v>451</v>
      </c>
      <c r="F15" s="4" t="s">
        <v>452</v>
      </c>
      <c r="G15" s="4" t="s">
        <v>458</v>
      </c>
      <c r="H15" s="4" t="s">
        <v>438</v>
      </c>
      <c r="I15" s="5" t="s">
        <v>459</v>
      </c>
      <c r="J15" s="5">
        <v>430</v>
      </c>
    </row>
    <row r="16" spans="1:11" ht="22.5" customHeight="1">
      <c r="A16" s="9">
        <v>45731.328217592592</v>
      </c>
      <c r="B16" s="4" t="s">
        <v>296</v>
      </c>
      <c r="C16" s="4" t="s">
        <v>180</v>
      </c>
      <c r="D16" s="4">
        <v>1</v>
      </c>
      <c r="E16" s="4" t="s">
        <v>372</v>
      </c>
      <c r="F16" s="4" t="s">
        <v>436</v>
      </c>
      <c r="G16" s="4" t="s">
        <v>460</v>
      </c>
      <c r="H16" s="4"/>
    </row>
    <row r="17" spans="1:8" ht="22.5" customHeight="1">
      <c r="A17" s="9">
        <v>45731.324097222219</v>
      </c>
      <c r="B17" s="4" t="s">
        <v>296</v>
      </c>
      <c r="C17" s="4" t="s">
        <v>34</v>
      </c>
      <c r="D17" s="4">
        <v>1</v>
      </c>
      <c r="E17" s="4" t="s">
        <v>377</v>
      </c>
      <c r="F17" s="4" t="s">
        <v>452</v>
      </c>
      <c r="G17" s="4" t="s">
        <v>461</v>
      </c>
      <c r="H17" s="4"/>
    </row>
    <row r="18" spans="1:8" ht="22.5" customHeight="1">
      <c r="A18" s="9">
        <v>45731.314872685187</v>
      </c>
      <c r="B18" s="4" t="s">
        <v>296</v>
      </c>
      <c r="C18" s="4" t="s">
        <v>338</v>
      </c>
      <c r="D18" s="4">
        <v>1</v>
      </c>
      <c r="E18" s="4" t="s">
        <v>377</v>
      </c>
      <c r="F18" s="4" t="s">
        <v>444</v>
      </c>
      <c r="G18" s="4" t="s">
        <v>462</v>
      </c>
      <c r="H18" s="4"/>
    </row>
    <row r="19" spans="1:8" ht="22.5" customHeight="1">
      <c r="A19" s="9">
        <v>45727.00984953704</v>
      </c>
      <c r="B19" s="4" t="s">
        <v>296</v>
      </c>
      <c r="C19" s="4" t="s">
        <v>177</v>
      </c>
      <c r="D19" s="4">
        <v>1</v>
      </c>
      <c r="E19" s="4" t="s">
        <v>463</v>
      </c>
      <c r="F19" s="4" t="s">
        <v>444</v>
      </c>
      <c r="G19" s="4" t="s">
        <v>464</v>
      </c>
      <c r="H19" s="4"/>
    </row>
    <row r="20" spans="1:8" ht="22.5" customHeight="1">
      <c r="A20" s="9">
        <v>45726.973344907405</v>
      </c>
      <c r="B20" s="4" t="s">
        <v>296</v>
      </c>
      <c r="C20" s="4" t="s">
        <v>465</v>
      </c>
      <c r="D20" s="4">
        <v>1</v>
      </c>
      <c r="E20" s="4" t="s">
        <v>163</v>
      </c>
      <c r="F20" s="4" t="s">
        <v>444</v>
      </c>
      <c r="G20" s="4" t="s">
        <v>466</v>
      </c>
      <c r="H20" s="4"/>
    </row>
    <row r="21" spans="1:8" ht="22.5" customHeight="1">
      <c r="A21" s="9">
        <v>45709.452465277776</v>
      </c>
      <c r="B21" s="4" t="s">
        <v>296</v>
      </c>
      <c r="C21" s="4" t="s">
        <v>467</v>
      </c>
      <c r="D21" s="4">
        <v>1</v>
      </c>
      <c r="E21" s="4" t="s">
        <v>377</v>
      </c>
      <c r="F21" s="4" t="s">
        <v>444</v>
      </c>
      <c r="G21" s="4" t="s">
        <v>468</v>
      </c>
      <c r="H21" s="4"/>
    </row>
    <row r="22" spans="1:8" ht="22.5" customHeight="1">
      <c r="A22" s="9">
        <v>45709.450104166666</v>
      </c>
      <c r="B22" s="4" t="s">
        <v>469</v>
      </c>
      <c r="C22" s="4" t="s">
        <v>470</v>
      </c>
      <c r="D22" s="4">
        <v>2</v>
      </c>
      <c r="E22" s="4" t="s">
        <v>435</v>
      </c>
      <c r="F22" s="4" t="s">
        <v>452</v>
      </c>
      <c r="G22" s="4" t="s">
        <v>471</v>
      </c>
      <c r="H22" s="4"/>
    </row>
    <row r="23" spans="1:8" ht="22.5" customHeight="1">
      <c r="A23" s="9">
        <v>45709.443472222221</v>
      </c>
      <c r="B23" s="4" t="s">
        <v>469</v>
      </c>
      <c r="C23" s="4" t="s">
        <v>472</v>
      </c>
      <c r="D23" s="4">
        <v>1</v>
      </c>
      <c r="E23" s="4" t="s">
        <v>473</v>
      </c>
      <c r="F23" s="4" t="s">
        <v>452</v>
      </c>
      <c r="G23" s="4" t="s">
        <v>474</v>
      </c>
      <c r="H23" s="4"/>
    </row>
    <row r="24" spans="1:8" ht="22.5" customHeight="1">
      <c r="A24" s="9">
        <v>45709.441145833334</v>
      </c>
      <c r="B24" s="4" t="s">
        <v>469</v>
      </c>
      <c r="C24" s="4" t="s">
        <v>362</v>
      </c>
      <c r="D24" s="4">
        <v>1</v>
      </c>
      <c r="E24" s="4" t="s">
        <v>473</v>
      </c>
      <c r="F24" s="4" t="s">
        <v>452</v>
      </c>
      <c r="G24" s="4" t="s">
        <v>474</v>
      </c>
      <c r="H24" s="4"/>
    </row>
    <row r="25" spans="1:8" ht="22.5" customHeight="1">
      <c r="A25" s="9">
        <v>45709.439131944448</v>
      </c>
      <c r="B25" s="4" t="s">
        <v>296</v>
      </c>
      <c r="C25" s="4" t="s">
        <v>475</v>
      </c>
      <c r="D25" s="4">
        <v>4</v>
      </c>
      <c r="E25" s="4" t="s">
        <v>435</v>
      </c>
      <c r="F25" s="4" t="s">
        <v>436</v>
      </c>
      <c r="G25" s="4" t="s">
        <v>476</v>
      </c>
      <c r="H25" s="4"/>
    </row>
    <row r="26" spans="1:8" ht="22.5" customHeight="1">
      <c r="A26" s="9">
        <v>45709.387245370373</v>
      </c>
      <c r="B26" s="4" t="s">
        <v>296</v>
      </c>
      <c r="C26" s="4" t="s">
        <v>477</v>
      </c>
      <c r="D26" s="4">
        <v>17</v>
      </c>
      <c r="E26" s="4" t="s">
        <v>372</v>
      </c>
      <c r="F26" s="4" t="s">
        <v>452</v>
      </c>
      <c r="G26" s="4" t="s">
        <v>478</v>
      </c>
      <c r="H26" s="4"/>
    </row>
    <row r="27" spans="1:8" ht="22.5" customHeight="1">
      <c r="A27" s="4"/>
      <c r="B27" s="4"/>
      <c r="C27" s="4"/>
      <c r="D27" s="4"/>
      <c r="E27" s="4"/>
      <c r="F27" s="4"/>
      <c r="G27" s="4"/>
      <c r="H27" s="4"/>
    </row>
    <row r="28" spans="1:8" ht="22.5" customHeight="1">
      <c r="A28" s="4"/>
      <c r="B28" s="4"/>
      <c r="C28" s="4"/>
      <c r="D28" s="4"/>
      <c r="E28" s="4"/>
      <c r="F28" s="4"/>
      <c r="G28" s="4"/>
      <c r="H28" s="4"/>
    </row>
    <row r="29" spans="1:8" ht="22.5" customHeight="1">
      <c r="A29" s="4"/>
      <c r="B29" s="4"/>
      <c r="C29" s="4"/>
      <c r="D29" s="4"/>
      <c r="E29" s="4"/>
      <c r="F29" s="4"/>
      <c r="G29" s="4"/>
      <c r="H29" s="4"/>
    </row>
    <row r="30" spans="1:8" ht="22.5" customHeight="1">
      <c r="A30" s="4"/>
      <c r="B30" s="4"/>
      <c r="C30" s="4"/>
      <c r="D30" s="4"/>
      <c r="E30" s="4"/>
      <c r="F30" s="4"/>
      <c r="G30" s="4"/>
      <c r="H30" s="4"/>
    </row>
    <row r="31" spans="1:8" ht="22.5" customHeight="1">
      <c r="A31" s="4"/>
      <c r="B31" s="4"/>
      <c r="C31" s="4"/>
      <c r="D31" s="4"/>
      <c r="E31" s="4"/>
      <c r="F31" s="4"/>
      <c r="G31" s="4"/>
      <c r="H31" s="4"/>
    </row>
    <row r="32" spans="1:8" ht="22.5" customHeight="1">
      <c r="A32" s="4"/>
      <c r="B32" s="4"/>
      <c r="C32" s="4"/>
      <c r="D32" s="4"/>
      <c r="E32" s="4"/>
      <c r="F32" s="4"/>
      <c r="G32" s="4"/>
      <c r="H32" s="4"/>
    </row>
    <row r="33" spans="1:8" ht="22.5" customHeight="1">
      <c r="A33" s="4"/>
      <c r="B33" s="4"/>
      <c r="C33" s="4"/>
      <c r="D33" s="4"/>
      <c r="E33" s="4"/>
      <c r="F33" s="4"/>
      <c r="G33" s="4"/>
      <c r="H33" s="4"/>
    </row>
    <row r="34" spans="1:8" ht="22.5" customHeight="1">
      <c r="A34" s="4"/>
      <c r="B34" s="4"/>
      <c r="C34" s="4"/>
      <c r="D34" s="4"/>
      <c r="E34" s="4"/>
      <c r="F34" s="4"/>
      <c r="G34" s="4"/>
      <c r="H34" s="4"/>
    </row>
    <row r="35" spans="1:8" ht="22.5" customHeight="1">
      <c r="A35" s="4"/>
      <c r="B35" s="4"/>
      <c r="C35" s="4"/>
      <c r="D35" s="4"/>
      <c r="E35" s="4"/>
      <c r="F35" s="4"/>
      <c r="G35" s="4"/>
      <c r="H35" s="4"/>
    </row>
    <row r="36" spans="1:8" ht="22.5" customHeight="1">
      <c r="A36" s="4"/>
      <c r="B36" s="4"/>
      <c r="C36" s="4"/>
      <c r="D36" s="4"/>
      <c r="E36" s="4"/>
      <c r="F36" s="4"/>
      <c r="G36" s="4"/>
      <c r="H36" s="4"/>
    </row>
    <row r="37" spans="1:8" ht="22.5" customHeight="1">
      <c r="A37" s="4"/>
      <c r="B37" s="4"/>
      <c r="C37" s="4"/>
      <c r="D37" s="4"/>
      <c r="E37" s="4"/>
      <c r="F37" s="4"/>
      <c r="G37" s="4"/>
      <c r="H37" s="4"/>
    </row>
    <row r="38" spans="1:8" ht="22.5" customHeight="1">
      <c r="A38" s="4"/>
      <c r="B38" s="4"/>
      <c r="C38" s="4"/>
      <c r="D38" s="4"/>
      <c r="E38" s="4"/>
      <c r="F38" s="4"/>
      <c r="G38" s="4"/>
      <c r="H38" s="4"/>
    </row>
    <row r="39" spans="1:8" ht="22.5" customHeight="1">
      <c r="A39" s="4"/>
      <c r="B39" s="4"/>
      <c r="C39" s="4"/>
      <c r="D39" s="4"/>
      <c r="E39" s="4"/>
      <c r="F39" s="4"/>
      <c r="G39" s="4"/>
      <c r="H39" s="4"/>
    </row>
    <row r="40" spans="1:8" ht="22.5" customHeight="1">
      <c r="A40" s="4"/>
      <c r="B40" s="4"/>
      <c r="C40" s="4"/>
      <c r="D40" s="4"/>
      <c r="E40" s="4"/>
      <c r="F40" s="4"/>
      <c r="G40" s="4"/>
      <c r="H40" s="4"/>
    </row>
    <row r="41" spans="1:8" ht="22.5" customHeight="1">
      <c r="A41" s="4"/>
      <c r="B41" s="4"/>
      <c r="C41" s="4"/>
      <c r="D41" s="4"/>
      <c r="E41" s="4"/>
      <c r="F41" s="4"/>
      <c r="G41" s="4"/>
      <c r="H41" s="4"/>
    </row>
    <row r="42" spans="1:8" ht="22.5" customHeight="1">
      <c r="A42" s="4"/>
      <c r="B42" s="4"/>
      <c r="C42" s="4"/>
      <c r="D42" s="4"/>
      <c r="E42" s="4"/>
      <c r="F42" s="4"/>
      <c r="G42" s="4"/>
      <c r="H42" s="4"/>
    </row>
    <row r="43" spans="1:8" ht="22.5" customHeight="1">
      <c r="A43" s="4"/>
      <c r="B43" s="4"/>
      <c r="C43" s="4"/>
      <c r="D43" s="4"/>
      <c r="E43" s="4"/>
      <c r="F43" s="4"/>
      <c r="G43" s="4"/>
      <c r="H43" s="4"/>
    </row>
    <row r="44" spans="1:8" ht="22.5" customHeight="1">
      <c r="A44" s="4"/>
      <c r="B44" s="4"/>
      <c r="C44" s="4"/>
      <c r="D44" s="4"/>
      <c r="E44" s="4"/>
      <c r="F44" s="4"/>
      <c r="G44" s="4"/>
      <c r="H44" s="4"/>
    </row>
    <row r="45" spans="1:8" ht="22.5" customHeight="1">
      <c r="A45" s="4"/>
      <c r="B45" s="4"/>
      <c r="C45" s="4"/>
      <c r="D45" s="4"/>
      <c r="E45" s="4"/>
      <c r="F45" s="4"/>
      <c r="G45" s="4"/>
      <c r="H45" s="4"/>
    </row>
    <row r="46" spans="1:8" ht="22.5" customHeight="1">
      <c r="A46" s="4"/>
      <c r="B46" s="4"/>
      <c r="C46" s="4"/>
      <c r="D46" s="4"/>
      <c r="E46" s="4"/>
      <c r="F46" s="4"/>
      <c r="G46" s="4"/>
      <c r="H46" s="4"/>
    </row>
    <row r="47" spans="1:8" ht="22.5" customHeight="1">
      <c r="A47" s="4"/>
      <c r="B47" s="4"/>
      <c r="C47" s="4"/>
      <c r="D47" s="4"/>
      <c r="E47" s="4"/>
      <c r="F47" s="4"/>
      <c r="G47" s="4"/>
      <c r="H47" s="4"/>
    </row>
    <row r="48" spans="1:8" ht="22.5" customHeight="1">
      <c r="A48" s="4"/>
      <c r="B48" s="4"/>
      <c r="C48" s="4"/>
      <c r="D48" s="4"/>
      <c r="E48" s="4"/>
      <c r="F48" s="4"/>
      <c r="G48" s="4"/>
      <c r="H48" s="4"/>
    </row>
    <row r="49" spans="1:8" ht="22.5" customHeight="1">
      <c r="A49" s="4"/>
      <c r="B49" s="4"/>
      <c r="C49" s="4"/>
      <c r="D49" s="4"/>
      <c r="E49" s="4"/>
      <c r="F49" s="4"/>
      <c r="G49" s="4"/>
      <c r="H49" s="4"/>
    </row>
    <row r="50" spans="1:8" ht="22.5" customHeight="1">
      <c r="A50" s="4"/>
      <c r="B50" s="4"/>
      <c r="C50" s="4"/>
      <c r="D50" s="4"/>
      <c r="E50" s="4"/>
      <c r="F50" s="4"/>
      <c r="G50" s="4"/>
      <c r="H50" s="4"/>
    </row>
    <row r="51" spans="1:8" ht="22.5" customHeight="1">
      <c r="A51" s="4"/>
      <c r="B51" s="4"/>
      <c r="C51" s="4"/>
      <c r="D51" s="4"/>
      <c r="E51" s="4"/>
      <c r="F51" s="4"/>
      <c r="G51" s="4"/>
      <c r="H51" s="4"/>
    </row>
    <row r="52" spans="1:8" ht="22.5" customHeight="1">
      <c r="A52" s="4"/>
      <c r="B52" s="4"/>
      <c r="C52" s="4"/>
      <c r="D52" s="4"/>
      <c r="E52" s="4"/>
      <c r="F52" s="4"/>
      <c r="G52" s="4"/>
      <c r="H52" s="4"/>
    </row>
    <row r="53" spans="1:8" ht="22.5" customHeight="1">
      <c r="A53" s="4"/>
      <c r="B53" s="4"/>
      <c r="C53" s="4"/>
      <c r="D53" s="4"/>
      <c r="E53" s="4"/>
      <c r="F53" s="4"/>
      <c r="G53" s="4"/>
      <c r="H53" s="4"/>
    </row>
    <row r="54" spans="1:8" ht="22.5" customHeight="1">
      <c r="A54" s="4"/>
      <c r="B54" s="4"/>
      <c r="C54" s="4"/>
      <c r="D54" s="4"/>
      <c r="E54" s="4"/>
      <c r="F54" s="4"/>
      <c r="G54" s="4"/>
      <c r="H54" s="4"/>
    </row>
    <row r="55" spans="1:8" ht="22.5" customHeight="1">
      <c r="A55" s="4"/>
      <c r="B55" s="4"/>
      <c r="C55" s="4"/>
      <c r="D55" s="4"/>
      <c r="E55" s="4"/>
      <c r="F55" s="4"/>
      <c r="G55" s="4"/>
      <c r="H55" s="4"/>
    </row>
    <row r="56" spans="1:8" ht="22.5" customHeight="1">
      <c r="A56" s="4"/>
      <c r="B56" s="4"/>
      <c r="C56" s="4"/>
      <c r="D56" s="4"/>
      <c r="E56" s="4"/>
      <c r="F56" s="4"/>
      <c r="G56" s="4"/>
      <c r="H56" s="4"/>
    </row>
    <row r="57" spans="1:8" ht="22.5" customHeight="1">
      <c r="A57" s="4"/>
      <c r="B57" s="4"/>
      <c r="C57" s="4"/>
      <c r="D57" s="4"/>
      <c r="E57" s="4"/>
      <c r="F57" s="4"/>
      <c r="G57" s="4"/>
      <c r="H57" s="4"/>
    </row>
    <row r="58" spans="1:8" ht="22.5" customHeight="1">
      <c r="A58" s="4"/>
      <c r="B58" s="4"/>
      <c r="C58" s="4"/>
      <c r="D58" s="4"/>
      <c r="E58" s="4"/>
      <c r="F58" s="4"/>
      <c r="G58" s="4"/>
      <c r="H58" s="4"/>
    </row>
    <row r="59" spans="1:8" ht="22.5" customHeight="1">
      <c r="A59" s="4"/>
      <c r="B59" s="4"/>
      <c r="C59" s="4"/>
      <c r="D59" s="4"/>
      <c r="E59" s="4"/>
      <c r="F59" s="4"/>
      <c r="G59" s="4"/>
      <c r="H59" s="4"/>
    </row>
    <row r="60" spans="1:8" ht="22.5" customHeight="1">
      <c r="A60" s="4"/>
      <c r="B60" s="4"/>
      <c r="C60" s="4"/>
      <c r="D60" s="4"/>
      <c r="E60" s="4"/>
      <c r="F60" s="4"/>
      <c r="G60" s="4"/>
      <c r="H60" s="4"/>
    </row>
    <row r="61" spans="1:8" ht="22.5" customHeight="1">
      <c r="A61" s="4"/>
      <c r="B61" s="4"/>
      <c r="C61" s="4"/>
      <c r="D61" s="4"/>
      <c r="E61" s="4"/>
      <c r="F61" s="4"/>
      <c r="G61" s="4"/>
      <c r="H61" s="4"/>
    </row>
    <row r="62" spans="1:8" ht="22.5" customHeight="1">
      <c r="A62" s="4"/>
      <c r="B62" s="4"/>
      <c r="C62" s="4"/>
      <c r="D62" s="4"/>
      <c r="E62" s="4"/>
      <c r="F62" s="4"/>
      <c r="G62" s="4"/>
      <c r="H62" s="4"/>
    </row>
    <row r="63" spans="1:8" ht="22.5" customHeight="1">
      <c r="A63" s="4"/>
      <c r="B63" s="4"/>
      <c r="C63" s="4"/>
      <c r="D63" s="4"/>
      <c r="E63" s="4"/>
      <c r="F63" s="4"/>
      <c r="G63" s="4"/>
      <c r="H63" s="4"/>
    </row>
    <row r="64" spans="1:8" ht="22.5" customHeight="1">
      <c r="A64" s="4"/>
      <c r="B64" s="4"/>
      <c r="C64" s="4"/>
      <c r="D64" s="4"/>
      <c r="E64" s="4"/>
      <c r="F64" s="4"/>
      <c r="G64" s="4"/>
      <c r="H64" s="4"/>
    </row>
    <row r="65" spans="1:8" ht="22.5" customHeight="1">
      <c r="A65" s="4"/>
      <c r="B65" s="4"/>
      <c r="C65" s="4"/>
      <c r="D65" s="4"/>
      <c r="E65" s="4"/>
      <c r="F65" s="4"/>
      <c r="G65" s="4"/>
      <c r="H65" s="4"/>
    </row>
    <row r="66" spans="1:8" ht="22.5" customHeight="1">
      <c r="A66" s="4"/>
      <c r="B66" s="4"/>
      <c r="C66" s="4"/>
      <c r="D66" s="4"/>
      <c r="E66" s="4"/>
      <c r="F66" s="4"/>
      <c r="G66" s="4"/>
      <c r="H66" s="4"/>
    </row>
    <row r="67" spans="1:8" ht="22.5" customHeight="1">
      <c r="A67" s="4"/>
      <c r="B67" s="4"/>
      <c r="C67" s="4"/>
      <c r="D67" s="4"/>
      <c r="E67" s="4"/>
      <c r="F67" s="4"/>
      <c r="G67" s="4"/>
      <c r="H67" s="4"/>
    </row>
    <row r="68" spans="1:8" ht="22.5" customHeight="1">
      <c r="A68" s="4"/>
      <c r="B68" s="4"/>
      <c r="C68" s="4"/>
      <c r="D68" s="4"/>
      <c r="E68" s="4"/>
      <c r="F68" s="4"/>
      <c r="G68" s="4"/>
      <c r="H68" s="4"/>
    </row>
    <row r="69" spans="1:8" ht="22.5" customHeight="1">
      <c r="A69" s="4"/>
      <c r="B69" s="4"/>
      <c r="C69" s="4"/>
      <c r="D69" s="4"/>
      <c r="E69" s="4"/>
      <c r="F69" s="4"/>
      <c r="G69" s="4"/>
      <c r="H69" s="4"/>
    </row>
    <row r="70" spans="1:8" ht="22.5" customHeight="1">
      <c r="A70" s="4"/>
      <c r="B70" s="4"/>
      <c r="C70" s="4"/>
      <c r="D70" s="4"/>
      <c r="E70" s="4"/>
      <c r="F70" s="4"/>
      <c r="G70" s="4"/>
      <c r="H70" s="4"/>
    </row>
    <row r="71" spans="1:8" ht="22.5" customHeight="1">
      <c r="A71" s="4"/>
      <c r="B71" s="4"/>
      <c r="C71" s="4"/>
      <c r="D71" s="4"/>
      <c r="E71" s="4"/>
      <c r="F71" s="4"/>
      <c r="G71" s="4"/>
      <c r="H71" s="4"/>
    </row>
    <row r="72" spans="1:8" ht="22.5" customHeight="1">
      <c r="A72" s="4"/>
      <c r="B72" s="4"/>
      <c r="C72" s="4"/>
      <c r="D72" s="4"/>
      <c r="E72" s="4"/>
      <c r="F72" s="4"/>
      <c r="G72" s="4"/>
      <c r="H72" s="4"/>
    </row>
    <row r="73" spans="1:8" ht="22.5" customHeight="1">
      <c r="A73" s="4"/>
      <c r="B73" s="4"/>
      <c r="C73" s="4"/>
      <c r="D73" s="4"/>
      <c r="E73" s="4"/>
      <c r="F73" s="4"/>
      <c r="G73" s="4"/>
      <c r="H73" s="4"/>
    </row>
    <row r="74" spans="1:8" ht="22.5" customHeight="1">
      <c r="A74" s="4"/>
      <c r="B74" s="4"/>
      <c r="C74" s="4"/>
      <c r="D74" s="4"/>
      <c r="E74" s="4"/>
      <c r="F74" s="4"/>
      <c r="G74" s="4"/>
      <c r="H74" s="4"/>
    </row>
    <row r="75" spans="1:8" ht="22.5" customHeight="1">
      <c r="A75" s="4"/>
      <c r="B75" s="4"/>
      <c r="C75" s="4"/>
      <c r="D75" s="4"/>
      <c r="E75" s="4"/>
      <c r="F75" s="4"/>
      <c r="G75" s="4"/>
      <c r="H75" s="4"/>
    </row>
    <row r="76" spans="1:8" ht="22.5" customHeight="1">
      <c r="A76" s="4"/>
      <c r="B76" s="4"/>
      <c r="C76" s="4"/>
      <c r="D76" s="4"/>
      <c r="E76" s="4"/>
      <c r="F76" s="4"/>
      <c r="G76" s="4"/>
      <c r="H76" s="4"/>
    </row>
    <row r="77" spans="1:8" ht="22.5" customHeight="1">
      <c r="A77" s="4"/>
      <c r="B77" s="4"/>
      <c r="C77" s="4"/>
      <c r="D77" s="4"/>
      <c r="E77" s="4"/>
      <c r="F77" s="4"/>
      <c r="G77" s="4"/>
      <c r="H77" s="4"/>
    </row>
    <row r="78" spans="1:8" ht="22.5" customHeight="1">
      <c r="A78" s="4"/>
      <c r="B78" s="4"/>
      <c r="C78" s="4"/>
      <c r="D78" s="4"/>
      <c r="E78" s="4"/>
      <c r="F78" s="4"/>
      <c r="G78" s="4"/>
      <c r="H78" s="4"/>
    </row>
    <row r="79" spans="1:8" ht="22.5" customHeight="1">
      <c r="A79" s="4"/>
      <c r="B79" s="4"/>
      <c r="C79" s="4"/>
      <c r="D79" s="4"/>
      <c r="E79" s="4"/>
      <c r="F79" s="4"/>
      <c r="G79" s="4"/>
      <c r="H79" s="4"/>
    </row>
    <row r="80" spans="1:8" ht="22.5" customHeight="1">
      <c r="A80" s="4"/>
      <c r="B80" s="4"/>
      <c r="C80" s="4"/>
      <c r="D80" s="4"/>
      <c r="E80" s="4"/>
      <c r="F80" s="4"/>
      <c r="G80" s="4"/>
      <c r="H80" s="4"/>
    </row>
    <row r="81" spans="1:8" ht="22.5" customHeight="1">
      <c r="A81" s="4"/>
      <c r="B81" s="4"/>
      <c r="C81" s="4"/>
      <c r="D81" s="4"/>
      <c r="E81" s="4"/>
      <c r="F81" s="4"/>
      <c r="G81" s="4"/>
      <c r="H81" s="4"/>
    </row>
    <row r="82" spans="1:8" ht="22.5" customHeight="1">
      <c r="A82" s="4"/>
      <c r="B82" s="4"/>
      <c r="C82" s="4"/>
      <c r="D82" s="4"/>
      <c r="E82" s="4"/>
      <c r="F82" s="4"/>
      <c r="G82" s="4"/>
      <c r="H82" s="4"/>
    </row>
    <row r="83" spans="1:8" ht="22.5" customHeight="1">
      <c r="A83" s="4"/>
      <c r="B83" s="4"/>
      <c r="C83" s="4"/>
      <c r="D83" s="4"/>
      <c r="E83" s="4"/>
      <c r="F83" s="4"/>
      <c r="G83" s="4"/>
      <c r="H83" s="4"/>
    </row>
    <row r="84" spans="1:8" ht="22.5" customHeight="1">
      <c r="A84" s="4"/>
      <c r="B84" s="4"/>
      <c r="C84" s="4"/>
      <c r="D84" s="4"/>
      <c r="E84" s="4"/>
      <c r="F84" s="4"/>
      <c r="G84" s="4"/>
      <c r="H84" s="4"/>
    </row>
    <row r="85" spans="1:8" ht="22.5" customHeight="1">
      <c r="A85" s="4"/>
      <c r="B85" s="4"/>
      <c r="C85" s="4"/>
      <c r="D85" s="4"/>
      <c r="E85" s="4"/>
      <c r="F85" s="4"/>
      <c r="G85" s="4"/>
      <c r="H85" s="4"/>
    </row>
    <row r="86" spans="1:8" ht="22.5" customHeight="1">
      <c r="A86" s="4"/>
      <c r="B86" s="4"/>
      <c r="C86" s="4"/>
      <c r="D86" s="4"/>
      <c r="E86" s="4"/>
      <c r="F86" s="4"/>
      <c r="G86" s="4"/>
      <c r="H86" s="4"/>
    </row>
    <row r="87" spans="1:8" ht="22.5" customHeight="1">
      <c r="A87" s="4"/>
      <c r="B87" s="4"/>
      <c r="C87" s="4"/>
      <c r="D87" s="4"/>
      <c r="E87" s="4"/>
      <c r="F87" s="4"/>
      <c r="G87" s="4"/>
      <c r="H87" s="4"/>
    </row>
    <row r="88" spans="1:8" ht="22.5" customHeight="1">
      <c r="A88" s="4"/>
      <c r="B88" s="4"/>
      <c r="C88" s="4"/>
      <c r="D88" s="4"/>
      <c r="E88" s="4"/>
      <c r="F88" s="4"/>
      <c r="G88" s="4"/>
      <c r="H88" s="4"/>
    </row>
    <row r="89" spans="1:8" ht="22.5" customHeight="1">
      <c r="A89" s="4"/>
      <c r="B89" s="4"/>
      <c r="C89" s="4"/>
      <c r="D89" s="4"/>
      <c r="E89" s="4"/>
      <c r="F89" s="4"/>
      <c r="G89" s="4"/>
      <c r="H89" s="4"/>
    </row>
    <row r="90" spans="1:8" ht="22.5" customHeight="1">
      <c r="A90" s="4"/>
      <c r="B90" s="4"/>
      <c r="C90" s="4"/>
      <c r="D90" s="4"/>
      <c r="E90" s="4"/>
      <c r="F90" s="4"/>
      <c r="G90" s="4"/>
      <c r="H90" s="4"/>
    </row>
    <row r="91" spans="1:8" ht="22.5" customHeight="1">
      <c r="A91" s="4"/>
      <c r="B91" s="4"/>
      <c r="C91" s="4"/>
      <c r="D91" s="4"/>
      <c r="E91" s="4"/>
      <c r="F91" s="4"/>
      <c r="G91" s="4"/>
      <c r="H91" s="4"/>
    </row>
    <row r="92" spans="1:8" ht="22.5" customHeight="1">
      <c r="A92" s="4"/>
      <c r="B92" s="4"/>
      <c r="C92" s="4"/>
      <c r="D92" s="4"/>
      <c r="E92" s="4"/>
      <c r="F92" s="4"/>
      <c r="G92" s="4"/>
      <c r="H92" s="4"/>
    </row>
    <row r="93" spans="1:8" ht="22.5" customHeight="1">
      <c r="A93" s="4"/>
      <c r="B93" s="4"/>
      <c r="C93" s="4"/>
      <c r="D93" s="4"/>
      <c r="E93" s="4"/>
      <c r="F93" s="4"/>
      <c r="G93" s="4"/>
      <c r="H93" s="4"/>
    </row>
    <row r="94" spans="1:8" ht="22.5" customHeight="1">
      <c r="A94" s="4"/>
      <c r="B94" s="4"/>
      <c r="C94" s="4"/>
      <c r="D94" s="4"/>
      <c r="E94" s="4"/>
      <c r="F94" s="4"/>
      <c r="G94" s="4"/>
      <c r="H94" s="4"/>
    </row>
    <row r="95" spans="1:8" ht="22.5" customHeight="1">
      <c r="A95" s="4"/>
      <c r="B95" s="4"/>
      <c r="C95" s="4"/>
      <c r="D95" s="4"/>
      <c r="E95" s="4"/>
      <c r="F95" s="4"/>
      <c r="G95" s="4"/>
      <c r="H95" s="4"/>
    </row>
    <row r="96" spans="1:8" ht="22.5" customHeight="1">
      <c r="A96" s="4"/>
      <c r="B96" s="4"/>
      <c r="C96" s="4"/>
      <c r="D96" s="4"/>
      <c r="E96" s="4"/>
      <c r="F96" s="4"/>
      <c r="G96" s="4"/>
      <c r="H96" s="4"/>
    </row>
    <row r="97" spans="1:8" ht="22.5" customHeight="1">
      <c r="A97" s="4"/>
      <c r="B97" s="4"/>
      <c r="C97" s="4"/>
      <c r="D97" s="4"/>
      <c r="E97" s="4"/>
      <c r="F97" s="4"/>
      <c r="G97" s="4"/>
      <c r="H97" s="4"/>
    </row>
    <row r="98" spans="1:8" ht="22.5" customHeight="1">
      <c r="A98" s="4"/>
      <c r="B98" s="4"/>
      <c r="C98" s="4"/>
      <c r="D98" s="4"/>
      <c r="E98" s="4"/>
      <c r="F98" s="4"/>
      <c r="G98" s="4"/>
      <c r="H98" s="4"/>
    </row>
    <row r="99" spans="1:8" ht="22.5" customHeight="1">
      <c r="A99" s="4"/>
      <c r="B99" s="4"/>
      <c r="C99" s="4"/>
      <c r="D99" s="4"/>
      <c r="E99" s="4"/>
      <c r="F99" s="4"/>
      <c r="G99" s="4"/>
      <c r="H99" s="4"/>
    </row>
    <row r="100" spans="1:8" ht="22.5" customHeight="1">
      <c r="A100" s="4"/>
      <c r="B100" s="4"/>
      <c r="C100" s="4"/>
      <c r="D100" s="4"/>
      <c r="E100" s="4"/>
      <c r="F100" s="4"/>
      <c r="G100" s="4"/>
      <c r="H100" s="4"/>
    </row>
    <row r="101" spans="1:8" ht="22.5" customHeight="1">
      <c r="A101" s="4"/>
      <c r="B101" s="4"/>
      <c r="C101" s="4"/>
      <c r="D101" s="4"/>
      <c r="E101" s="4"/>
      <c r="F101" s="4"/>
      <c r="G101" s="4"/>
      <c r="H101" s="4"/>
    </row>
    <row r="102" spans="1:8" ht="22.5" customHeight="1">
      <c r="A102" s="4"/>
      <c r="B102" s="4"/>
      <c r="C102" s="4"/>
      <c r="D102" s="4"/>
      <c r="E102" s="4"/>
      <c r="F102" s="4"/>
      <c r="G102" s="4"/>
      <c r="H102" s="4"/>
    </row>
    <row r="103" spans="1:8" ht="22.5" customHeight="1">
      <c r="A103" s="4"/>
      <c r="B103" s="4"/>
      <c r="C103" s="4"/>
      <c r="D103" s="4"/>
      <c r="E103" s="4"/>
      <c r="F103" s="4"/>
      <c r="G103" s="4"/>
      <c r="H103" s="4"/>
    </row>
    <row r="104" spans="1:8" ht="22.5" customHeight="1">
      <c r="A104" s="4"/>
      <c r="B104" s="4"/>
      <c r="C104" s="4"/>
      <c r="D104" s="4"/>
      <c r="E104" s="4"/>
      <c r="F104" s="4"/>
      <c r="G104" s="4"/>
      <c r="H104" s="4"/>
    </row>
    <row r="105" spans="1:8" ht="22.5" customHeight="1">
      <c r="A105" s="4"/>
      <c r="B105" s="4"/>
      <c r="C105" s="4"/>
      <c r="D105" s="4"/>
      <c r="E105" s="4"/>
      <c r="F105" s="4"/>
      <c r="G105" s="4"/>
      <c r="H105" s="4"/>
    </row>
    <row r="106" spans="1:8" ht="22.5" customHeight="1">
      <c r="A106" s="4"/>
      <c r="B106" s="4"/>
      <c r="C106" s="4"/>
      <c r="D106" s="4"/>
      <c r="E106" s="4"/>
      <c r="F106" s="4"/>
      <c r="G106" s="4"/>
      <c r="H106" s="4"/>
    </row>
    <row r="107" spans="1:8" ht="22.5" customHeight="1">
      <c r="A107" s="4"/>
      <c r="B107" s="4"/>
      <c r="C107" s="4"/>
      <c r="D107" s="4"/>
      <c r="E107" s="4"/>
      <c r="F107" s="4"/>
      <c r="G107" s="4"/>
      <c r="H107" s="4"/>
    </row>
    <row r="108" spans="1:8" ht="22.5" customHeight="1">
      <c r="A108" s="4"/>
      <c r="B108" s="4"/>
      <c r="C108" s="4"/>
      <c r="D108" s="4"/>
      <c r="E108" s="4"/>
      <c r="F108" s="4"/>
      <c r="G108" s="4"/>
      <c r="H108" s="4"/>
    </row>
    <row r="109" spans="1:8" ht="22.5" customHeight="1">
      <c r="A109" s="4"/>
      <c r="B109" s="4"/>
      <c r="C109" s="4"/>
      <c r="D109" s="4"/>
      <c r="E109" s="4"/>
      <c r="F109" s="4"/>
      <c r="G109" s="4"/>
      <c r="H109" s="4"/>
    </row>
  </sheetData>
  <dataValidations count="1">
    <dataValidation type="list" allowBlank="1" showErrorMessage="1" sqref="J2" xr:uid="{00000000-0002-0000-0700-000000000000}">
      <formula1>"LAYER SET A,LAYER SET B"</formula1>
    </dataValidation>
  </dataValidation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F11"/>
  <sheetViews>
    <sheetView workbookViewId="0">
      <pane ySplit="1" topLeftCell="A2" activePane="bottomLeft" state="frozen"/>
      <selection pane="bottomLeft" activeCell="B3" sqref="B3"/>
    </sheetView>
  </sheetViews>
  <sheetFormatPr defaultColWidth="12.640625" defaultRowHeight="15.75" customHeight="1"/>
  <cols>
    <col min="1" max="1" width="24.5" customWidth="1"/>
    <col min="2" max="7" width="18.92578125" customWidth="1"/>
    <col min="8" max="12" width="20.2109375" customWidth="1"/>
  </cols>
  <sheetData>
    <row r="1" spans="1:6" ht="22.5" customHeight="1">
      <c r="A1" s="1" t="s">
        <v>0</v>
      </c>
      <c r="B1" s="1" t="s">
        <v>479</v>
      </c>
      <c r="C1" s="1" t="s">
        <v>18</v>
      </c>
      <c r="D1" s="1" t="s">
        <v>480</v>
      </c>
      <c r="E1" s="1" t="s">
        <v>481</v>
      </c>
      <c r="F1" s="1" t="s">
        <v>482</v>
      </c>
    </row>
    <row r="2" spans="1:6" ht="13.15">
      <c r="A2" s="10">
        <v>45680.052106481482</v>
      </c>
      <c r="B2" s="5" t="s">
        <v>483</v>
      </c>
      <c r="C2" s="5">
        <v>5</v>
      </c>
      <c r="D2" s="11"/>
      <c r="E2" s="11">
        <v>45658</v>
      </c>
      <c r="F2" s="5" t="s">
        <v>484</v>
      </c>
    </row>
    <row r="3" spans="1:6" ht="13.15">
      <c r="A3" s="10">
        <v>45680.052523148152</v>
      </c>
      <c r="B3" s="5" t="s">
        <v>485</v>
      </c>
      <c r="C3" s="5">
        <v>4</v>
      </c>
      <c r="D3" s="11"/>
      <c r="E3" s="11">
        <v>45658</v>
      </c>
      <c r="F3" s="5" t="s">
        <v>484</v>
      </c>
    </row>
    <row r="4" spans="1:6" ht="13.15">
      <c r="A4" s="10">
        <v>45710.689791666664</v>
      </c>
      <c r="B4" s="5" t="s">
        <v>486</v>
      </c>
      <c r="C4" s="5">
        <v>3</v>
      </c>
      <c r="D4" s="11"/>
      <c r="E4" s="11">
        <v>45709</v>
      </c>
      <c r="F4" s="5" t="s">
        <v>484</v>
      </c>
    </row>
    <row r="5" spans="1:6" ht="13.15">
      <c r="A5" s="10">
        <v>45710.691469907404</v>
      </c>
      <c r="B5" s="5" t="s">
        <v>485</v>
      </c>
      <c r="C5" s="5">
        <v>11</v>
      </c>
      <c r="D5" s="11"/>
      <c r="E5" s="11">
        <v>45709</v>
      </c>
      <c r="F5" s="5" t="s">
        <v>484</v>
      </c>
    </row>
    <row r="6" spans="1:6" ht="13.15">
      <c r="A6" s="10">
        <v>45710.691793981481</v>
      </c>
      <c r="B6" s="5" t="s">
        <v>485</v>
      </c>
      <c r="C6" s="5">
        <v>6</v>
      </c>
      <c r="D6" s="11"/>
      <c r="E6" s="11">
        <v>45710</v>
      </c>
      <c r="F6" s="5" t="s">
        <v>487</v>
      </c>
    </row>
    <row r="7" spans="1:6" ht="13.15">
      <c r="A7" s="10">
        <v>45710.692326388889</v>
      </c>
      <c r="B7" s="5" t="s">
        <v>486</v>
      </c>
      <c r="C7" s="5">
        <v>6</v>
      </c>
      <c r="D7" s="11"/>
      <c r="E7" s="11">
        <v>45710</v>
      </c>
      <c r="F7" s="5" t="s">
        <v>487</v>
      </c>
    </row>
    <row r="8" spans="1:6" ht="13.15">
      <c r="A8" s="10">
        <v>45727.022696759261</v>
      </c>
      <c r="B8" s="5" t="s">
        <v>488</v>
      </c>
      <c r="C8" s="5">
        <v>2</v>
      </c>
      <c r="D8" s="11"/>
      <c r="E8" s="11">
        <v>45727</v>
      </c>
      <c r="F8" s="5" t="s">
        <v>484</v>
      </c>
    </row>
    <row r="9" spans="1:6" ht="13.15">
      <c r="A9" s="10">
        <v>45727.022881944446</v>
      </c>
      <c r="B9" s="5" t="s">
        <v>489</v>
      </c>
      <c r="C9" s="5">
        <v>2</v>
      </c>
      <c r="D9" s="11"/>
      <c r="E9" s="11">
        <v>45727</v>
      </c>
      <c r="F9" s="5" t="s">
        <v>490</v>
      </c>
    </row>
    <row r="10" spans="1:6" ht="13.15">
      <c r="B10" s="5" t="s">
        <v>491</v>
      </c>
      <c r="C10" s="5">
        <v>1</v>
      </c>
      <c r="D10" s="5">
        <v>40</v>
      </c>
      <c r="F10" s="5" t="s">
        <v>492</v>
      </c>
    </row>
    <row r="11" spans="1:6" ht="13.15">
      <c r="B11" s="5" t="s">
        <v>493</v>
      </c>
      <c r="C11" s="5">
        <v>1</v>
      </c>
      <c r="D11" s="5">
        <v>40</v>
      </c>
      <c r="F11" s="5" t="s">
        <v>492</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953"/>
  <sheetViews>
    <sheetView workbookViewId="0"/>
  </sheetViews>
  <sheetFormatPr defaultColWidth="12.640625" defaultRowHeight="15.75" customHeight="1"/>
  <cols>
    <col min="1" max="1" width="19.640625" customWidth="1"/>
    <col min="2" max="2" width="22.0703125" customWidth="1"/>
    <col min="3" max="3" width="17.640625" customWidth="1"/>
    <col min="4" max="4" width="14.640625" customWidth="1"/>
    <col min="5" max="5" width="15.42578125" customWidth="1"/>
    <col min="6" max="6" width="15.640625" customWidth="1"/>
    <col min="7" max="7" width="15.0703125" customWidth="1"/>
    <col min="8" max="26" width="22.0703125" customWidth="1"/>
  </cols>
  <sheetData>
    <row r="1" spans="1:26" ht="31.5" customHeight="1">
      <c r="A1" s="21" t="s">
        <v>816</v>
      </c>
      <c r="B1" s="21"/>
      <c r="C1" s="21"/>
      <c r="D1" s="21"/>
      <c r="E1" s="21"/>
      <c r="F1" s="21"/>
      <c r="G1" s="21"/>
      <c r="H1" s="21"/>
      <c r="I1" s="21"/>
      <c r="J1" s="21"/>
      <c r="K1" s="21"/>
      <c r="L1" s="21"/>
      <c r="M1" s="21"/>
      <c r="N1" s="21"/>
      <c r="O1" s="21"/>
      <c r="P1" s="21"/>
      <c r="Q1" s="21"/>
      <c r="R1" s="21"/>
      <c r="S1" s="21"/>
      <c r="T1" s="21"/>
      <c r="U1" s="21"/>
      <c r="V1" s="21"/>
      <c r="W1" s="21"/>
      <c r="X1" s="21"/>
      <c r="Y1" s="21"/>
      <c r="Z1" s="21"/>
    </row>
    <row r="2" spans="1:26" ht="31.5" customHeight="1">
      <c r="A2" s="22" t="s">
        <v>0</v>
      </c>
      <c r="B2" s="22" t="s">
        <v>817</v>
      </c>
      <c r="C2" s="22" t="s">
        <v>818</v>
      </c>
      <c r="D2" s="22" t="s">
        <v>18</v>
      </c>
      <c r="E2" s="22" t="s">
        <v>19</v>
      </c>
      <c r="F2" s="22" t="s">
        <v>496</v>
      </c>
      <c r="G2" s="22" t="s">
        <v>23</v>
      </c>
      <c r="H2" s="21"/>
      <c r="I2" s="21"/>
      <c r="J2" s="21"/>
      <c r="K2" s="21"/>
      <c r="L2" s="21"/>
      <c r="M2" s="21"/>
      <c r="N2" s="21"/>
      <c r="O2" s="21"/>
      <c r="P2" s="21"/>
      <c r="Q2" s="21"/>
      <c r="R2" s="21"/>
      <c r="S2" s="21"/>
      <c r="T2" s="21"/>
      <c r="U2" s="21"/>
      <c r="V2" s="21"/>
      <c r="W2" s="21"/>
      <c r="X2" s="21"/>
      <c r="Y2" s="21"/>
      <c r="Z2" s="21"/>
    </row>
    <row r="3" spans="1:26" ht="26.25" customHeight="1">
      <c r="A3" s="22" t="s">
        <v>819</v>
      </c>
      <c r="B3" s="22"/>
      <c r="C3" s="22"/>
      <c r="D3" s="22"/>
      <c r="E3" s="22"/>
      <c r="F3" s="22"/>
      <c r="G3" s="22"/>
      <c r="H3" s="21"/>
      <c r="I3" s="21"/>
      <c r="J3" s="21"/>
      <c r="K3" s="21"/>
      <c r="L3" s="21"/>
      <c r="M3" s="21"/>
      <c r="N3" s="21"/>
      <c r="O3" s="21"/>
      <c r="P3" s="21"/>
      <c r="Q3" s="21"/>
      <c r="R3" s="21"/>
      <c r="S3" s="21"/>
      <c r="T3" s="21"/>
      <c r="U3" s="21"/>
      <c r="V3" s="21"/>
      <c r="W3" s="21"/>
      <c r="X3" s="21"/>
      <c r="Y3" s="21"/>
      <c r="Z3" s="21"/>
    </row>
    <row r="4" spans="1:26" ht="31.5" customHeight="1">
      <c r="A4" s="23">
        <v>45772.471035509254</v>
      </c>
      <c r="B4" s="22" t="s">
        <v>820</v>
      </c>
      <c r="C4" s="22" t="s">
        <v>821</v>
      </c>
      <c r="D4" s="22">
        <v>1</v>
      </c>
      <c r="E4" s="22">
        <v>100</v>
      </c>
      <c r="F4" s="22">
        <v>100</v>
      </c>
      <c r="G4" s="22">
        <f t="shared" ref="G4:G74" si="0">D4*E4</f>
        <v>100</v>
      </c>
      <c r="H4" s="21"/>
      <c r="I4" s="21"/>
      <c r="J4" s="21"/>
      <c r="K4" s="21"/>
      <c r="L4" s="21"/>
      <c r="M4" s="21"/>
      <c r="N4" s="21"/>
      <c r="O4" s="21"/>
      <c r="P4" s="21"/>
      <c r="Q4" s="21"/>
      <c r="R4" s="21"/>
      <c r="S4" s="21"/>
      <c r="T4" s="21"/>
      <c r="U4" s="21"/>
      <c r="V4" s="21"/>
      <c r="W4" s="21"/>
      <c r="X4" s="21"/>
      <c r="Y4" s="21"/>
      <c r="Z4" s="21"/>
    </row>
    <row r="5" spans="1:26" ht="31.5" customHeight="1">
      <c r="A5" s="23">
        <v>45771.318341053237</v>
      </c>
      <c r="B5" s="22" t="s">
        <v>822</v>
      </c>
      <c r="C5" s="22" t="s">
        <v>821</v>
      </c>
      <c r="D5" s="22">
        <v>2</v>
      </c>
      <c r="E5" s="22">
        <v>50</v>
      </c>
      <c r="F5" s="22">
        <v>100</v>
      </c>
      <c r="G5" s="22">
        <f t="shared" si="0"/>
        <v>100</v>
      </c>
      <c r="H5" s="21"/>
      <c r="I5" s="21"/>
      <c r="J5" s="21"/>
      <c r="K5" s="21"/>
      <c r="L5" s="21"/>
      <c r="M5" s="21"/>
      <c r="N5" s="21"/>
      <c r="O5" s="21"/>
      <c r="P5" s="21"/>
      <c r="Q5" s="21"/>
      <c r="R5" s="21"/>
      <c r="S5" s="21"/>
      <c r="T5" s="21"/>
      <c r="U5" s="21"/>
      <c r="V5" s="21"/>
      <c r="W5" s="21"/>
      <c r="X5" s="21"/>
      <c r="Y5" s="21"/>
      <c r="Z5" s="21"/>
    </row>
    <row r="6" spans="1:26" ht="31.5" customHeight="1">
      <c r="A6" s="23">
        <v>45770.2076862963</v>
      </c>
      <c r="B6" s="22" t="s">
        <v>823</v>
      </c>
      <c r="C6" s="22" t="s">
        <v>821</v>
      </c>
      <c r="D6" s="22">
        <v>1</v>
      </c>
      <c r="E6" s="22">
        <v>175</v>
      </c>
      <c r="F6" s="22">
        <v>175</v>
      </c>
      <c r="G6" s="22">
        <f t="shared" si="0"/>
        <v>175</v>
      </c>
      <c r="H6" s="21"/>
      <c r="I6" s="21"/>
      <c r="J6" s="21"/>
      <c r="K6" s="21"/>
      <c r="L6" s="21"/>
      <c r="M6" s="21"/>
      <c r="N6" s="21"/>
      <c r="O6" s="21"/>
      <c r="P6" s="21"/>
      <c r="Q6" s="21"/>
      <c r="R6" s="21"/>
      <c r="S6" s="21"/>
      <c r="T6" s="21"/>
      <c r="U6" s="21"/>
      <c r="V6" s="21"/>
      <c r="W6" s="21"/>
      <c r="X6" s="21"/>
      <c r="Y6" s="21"/>
      <c r="Z6" s="21"/>
    </row>
    <row r="7" spans="1:26" ht="31.5" customHeight="1">
      <c r="A7" s="23">
        <v>45750.561064374997</v>
      </c>
      <c r="B7" s="22" t="s">
        <v>822</v>
      </c>
      <c r="C7" s="22" t="s">
        <v>821</v>
      </c>
      <c r="D7" s="22">
        <v>1</v>
      </c>
      <c r="E7" s="22">
        <v>50</v>
      </c>
      <c r="F7" s="22">
        <v>50</v>
      </c>
      <c r="G7" s="22">
        <f t="shared" si="0"/>
        <v>50</v>
      </c>
      <c r="H7" s="21"/>
      <c r="I7" s="21"/>
      <c r="J7" s="21"/>
      <c r="K7" s="21"/>
      <c r="L7" s="21"/>
      <c r="M7" s="21"/>
      <c r="N7" s="21"/>
      <c r="O7" s="21"/>
      <c r="P7" s="21"/>
      <c r="Q7" s="21"/>
      <c r="R7" s="21"/>
      <c r="S7" s="21"/>
      <c r="T7" s="21"/>
      <c r="U7" s="21"/>
      <c r="V7" s="21"/>
      <c r="W7" s="21"/>
      <c r="X7" s="21"/>
      <c r="Y7" s="21"/>
      <c r="Z7" s="21"/>
    </row>
    <row r="8" spans="1:26" ht="31.5" customHeight="1">
      <c r="A8" s="23">
        <v>45736.915486504629</v>
      </c>
      <c r="B8" s="22" t="s">
        <v>824</v>
      </c>
      <c r="C8" s="22" t="s">
        <v>821</v>
      </c>
      <c r="D8" s="22">
        <v>1</v>
      </c>
      <c r="E8" s="22">
        <v>224</v>
      </c>
      <c r="F8" s="22">
        <v>224</v>
      </c>
      <c r="G8" s="22">
        <f t="shared" si="0"/>
        <v>224</v>
      </c>
      <c r="H8" s="21"/>
      <c r="I8" s="21"/>
      <c r="J8" s="21"/>
      <c r="K8" s="21"/>
      <c r="L8" s="21"/>
      <c r="M8" s="21"/>
      <c r="N8" s="21"/>
      <c r="O8" s="21"/>
      <c r="P8" s="21"/>
      <c r="Q8" s="21"/>
      <c r="R8" s="21"/>
      <c r="S8" s="21"/>
      <c r="T8" s="21"/>
      <c r="U8" s="21"/>
      <c r="V8" s="21"/>
      <c r="W8" s="21"/>
      <c r="X8" s="21"/>
      <c r="Y8" s="21"/>
      <c r="Z8" s="21"/>
    </row>
    <row r="9" spans="1:26" ht="31.5" customHeight="1">
      <c r="A9" s="23">
        <v>45736.910486863431</v>
      </c>
      <c r="B9" s="22" t="s">
        <v>825</v>
      </c>
      <c r="C9" s="22" t="s">
        <v>821</v>
      </c>
      <c r="D9" s="22">
        <v>1</v>
      </c>
      <c r="E9" s="22">
        <v>226</v>
      </c>
      <c r="F9" s="22">
        <v>226</v>
      </c>
      <c r="G9" s="22">
        <f t="shared" si="0"/>
        <v>226</v>
      </c>
      <c r="H9" s="21"/>
      <c r="I9" s="21"/>
      <c r="J9" s="21"/>
      <c r="K9" s="21"/>
      <c r="L9" s="21"/>
      <c r="M9" s="21"/>
      <c r="N9" s="21"/>
      <c r="O9" s="21"/>
      <c r="P9" s="21"/>
      <c r="Q9" s="21"/>
      <c r="R9" s="21"/>
      <c r="S9" s="21"/>
      <c r="T9" s="21"/>
      <c r="U9" s="21"/>
      <c r="V9" s="21"/>
      <c r="W9" s="21"/>
      <c r="X9" s="21"/>
      <c r="Y9" s="21"/>
      <c r="Z9" s="21"/>
    </row>
    <row r="10" spans="1:26" ht="31.5" customHeight="1">
      <c r="A10" s="23">
        <v>45736.909729155093</v>
      </c>
      <c r="B10" s="22" t="s">
        <v>826</v>
      </c>
      <c r="C10" s="22" t="s">
        <v>821</v>
      </c>
      <c r="D10" s="22">
        <v>1</v>
      </c>
      <c r="E10" s="22">
        <v>80</v>
      </c>
      <c r="F10" s="22">
        <v>80</v>
      </c>
      <c r="G10" s="22">
        <f t="shared" si="0"/>
        <v>80</v>
      </c>
      <c r="H10" s="21"/>
      <c r="I10" s="21"/>
      <c r="J10" s="21"/>
      <c r="K10" s="21"/>
      <c r="L10" s="21"/>
      <c r="M10" s="21"/>
      <c r="N10" s="21"/>
      <c r="O10" s="21"/>
      <c r="P10" s="21"/>
      <c r="Q10" s="21"/>
      <c r="R10" s="21"/>
      <c r="S10" s="21"/>
      <c r="T10" s="21"/>
      <c r="U10" s="21"/>
      <c r="V10" s="21"/>
      <c r="W10" s="21"/>
      <c r="X10" s="21"/>
      <c r="Y10" s="21"/>
      <c r="Z10" s="21"/>
    </row>
    <row r="11" spans="1:26" ht="31.5" customHeight="1">
      <c r="A11" s="23">
        <v>45734.347013888888</v>
      </c>
      <c r="B11" s="22" t="s">
        <v>827</v>
      </c>
      <c r="C11" s="22" t="s">
        <v>821</v>
      </c>
      <c r="D11" s="22">
        <v>1</v>
      </c>
      <c r="E11" s="22">
        <v>356</v>
      </c>
      <c r="F11" s="22">
        <v>356</v>
      </c>
      <c r="G11" s="24">
        <f t="shared" si="0"/>
        <v>356</v>
      </c>
      <c r="H11" s="21"/>
      <c r="I11" s="21"/>
      <c r="J11" s="21"/>
      <c r="K11" s="21"/>
      <c r="L11" s="21"/>
      <c r="M11" s="21"/>
      <c r="N11" s="21"/>
      <c r="O11" s="21"/>
      <c r="P11" s="21"/>
      <c r="Q11" s="21"/>
      <c r="R11" s="21"/>
      <c r="S11" s="21"/>
      <c r="T11" s="21"/>
      <c r="U11" s="21"/>
      <c r="V11" s="21"/>
      <c r="W11" s="21"/>
      <c r="X11" s="21"/>
      <c r="Y11" s="21"/>
      <c r="Z11" s="21"/>
    </row>
    <row r="12" spans="1:26" ht="31.5" customHeight="1">
      <c r="A12" s="23">
        <v>45734.337488425925</v>
      </c>
      <c r="B12" s="22" t="s">
        <v>828</v>
      </c>
      <c r="C12" s="22" t="s">
        <v>821</v>
      </c>
      <c r="D12" s="22">
        <v>2</v>
      </c>
      <c r="E12" s="22">
        <v>50</v>
      </c>
      <c r="F12" s="22">
        <v>100</v>
      </c>
      <c r="G12" s="24">
        <f t="shared" si="0"/>
        <v>100</v>
      </c>
      <c r="H12" s="21"/>
      <c r="I12" s="21"/>
      <c r="J12" s="21"/>
      <c r="K12" s="21"/>
      <c r="L12" s="21"/>
      <c r="M12" s="21"/>
      <c r="N12" s="21"/>
      <c r="O12" s="21"/>
      <c r="P12" s="21"/>
      <c r="Q12" s="21"/>
      <c r="R12" s="21"/>
      <c r="S12" s="21"/>
      <c r="T12" s="21"/>
      <c r="U12" s="21"/>
      <c r="V12" s="21"/>
      <c r="W12" s="21"/>
      <c r="X12" s="21"/>
      <c r="Y12" s="21"/>
      <c r="Z12" s="21"/>
    </row>
    <row r="13" spans="1:26" ht="31.5" customHeight="1">
      <c r="A13" s="23">
        <v>45674.174861111111</v>
      </c>
      <c r="B13" s="22" t="s">
        <v>829</v>
      </c>
      <c r="C13" s="22" t="s">
        <v>830</v>
      </c>
      <c r="D13" s="22">
        <v>1</v>
      </c>
      <c r="E13" s="22">
        <v>340</v>
      </c>
      <c r="F13" s="22">
        <v>340</v>
      </c>
      <c r="G13" s="22">
        <f t="shared" si="0"/>
        <v>340</v>
      </c>
      <c r="H13" s="21"/>
      <c r="I13" s="21"/>
      <c r="J13" s="21"/>
      <c r="K13" s="21"/>
      <c r="L13" s="21"/>
      <c r="M13" s="21"/>
      <c r="N13" s="21"/>
      <c r="O13" s="21"/>
      <c r="P13" s="21"/>
      <c r="Q13" s="21"/>
      <c r="R13" s="21"/>
      <c r="S13" s="21"/>
      <c r="T13" s="21"/>
      <c r="U13" s="21"/>
      <c r="V13" s="21"/>
      <c r="W13" s="21"/>
      <c r="X13" s="21"/>
      <c r="Y13" s="21"/>
      <c r="Z13" s="21"/>
    </row>
    <row r="14" spans="1:26" ht="31.5" customHeight="1">
      <c r="A14" s="23">
        <v>45668.451435185183</v>
      </c>
      <c r="B14" s="22" t="s">
        <v>831</v>
      </c>
      <c r="C14" s="22" t="s">
        <v>830</v>
      </c>
      <c r="D14" s="22">
        <v>1</v>
      </c>
      <c r="E14" s="22">
        <v>78</v>
      </c>
      <c r="F14" s="22">
        <v>78</v>
      </c>
      <c r="G14" s="22">
        <f t="shared" si="0"/>
        <v>78</v>
      </c>
      <c r="H14" s="21"/>
      <c r="I14" s="21"/>
      <c r="J14" s="21"/>
      <c r="K14" s="21"/>
      <c r="L14" s="21"/>
      <c r="M14" s="21"/>
      <c r="N14" s="21"/>
      <c r="O14" s="21"/>
      <c r="P14" s="21"/>
      <c r="Q14" s="21"/>
      <c r="R14" s="21"/>
      <c r="S14" s="21"/>
      <c r="T14" s="21"/>
      <c r="U14" s="21"/>
      <c r="V14" s="21"/>
      <c r="W14" s="21"/>
      <c r="X14" s="21"/>
      <c r="Y14" s="21"/>
      <c r="Z14" s="21"/>
    </row>
    <row r="15" spans="1:26" ht="31.5" customHeight="1">
      <c r="A15" s="23">
        <v>45665.831504629627</v>
      </c>
      <c r="B15" s="22" t="s">
        <v>832</v>
      </c>
      <c r="C15" s="22" t="s">
        <v>830</v>
      </c>
      <c r="D15" s="22">
        <v>1</v>
      </c>
      <c r="E15" s="22">
        <v>320</v>
      </c>
      <c r="F15" s="22">
        <v>320</v>
      </c>
      <c r="G15" s="22">
        <f t="shared" si="0"/>
        <v>320</v>
      </c>
      <c r="H15" s="21"/>
      <c r="I15" s="21"/>
      <c r="J15" s="21"/>
      <c r="K15" s="21"/>
      <c r="L15" s="21"/>
      <c r="M15" s="21"/>
      <c r="N15" s="21"/>
      <c r="O15" s="21"/>
      <c r="P15" s="21"/>
      <c r="Q15" s="21"/>
      <c r="R15" s="21"/>
      <c r="S15" s="21"/>
      <c r="T15" s="21"/>
      <c r="U15" s="21"/>
      <c r="V15" s="21"/>
      <c r="W15" s="21"/>
      <c r="X15" s="21"/>
      <c r="Y15" s="21"/>
      <c r="Z15" s="21"/>
    </row>
    <row r="16" spans="1:26" ht="31.5" customHeight="1">
      <c r="A16" s="23">
        <v>45667.319305555553</v>
      </c>
      <c r="B16" s="22" t="s">
        <v>833</v>
      </c>
      <c r="C16" s="22" t="s">
        <v>830</v>
      </c>
      <c r="D16" s="22">
        <v>1</v>
      </c>
      <c r="E16" s="22">
        <v>130</v>
      </c>
      <c r="F16" s="22">
        <v>130</v>
      </c>
      <c r="G16" s="22">
        <f t="shared" si="0"/>
        <v>130</v>
      </c>
      <c r="H16" s="21"/>
      <c r="I16" s="21"/>
      <c r="J16" s="21"/>
      <c r="K16" s="21"/>
      <c r="L16" s="21"/>
      <c r="M16" s="21"/>
      <c r="N16" s="21"/>
      <c r="O16" s="21"/>
      <c r="P16" s="21"/>
      <c r="Q16" s="21"/>
      <c r="R16" s="21"/>
      <c r="S16" s="21"/>
      <c r="T16" s="21"/>
      <c r="U16" s="21"/>
      <c r="V16" s="21"/>
      <c r="W16" s="21"/>
      <c r="X16" s="21"/>
      <c r="Y16" s="21"/>
      <c r="Z16" s="21"/>
    </row>
    <row r="17" spans="1:26" ht="31.5" customHeight="1">
      <c r="A17" s="23">
        <v>45667.303807870368</v>
      </c>
      <c r="B17" s="22" t="s">
        <v>834</v>
      </c>
      <c r="C17" s="22" t="s">
        <v>830</v>
      </c>
      <c r="D17" s="22">
        <v>1</v>
      </c>
      <c r="E17" s="22">
        <v>270</v>
      </c>
      <c r="F17" s="22">
        <v>270</v>
      </c>
      <c r="G17" s="22">
        <f t="shared" si="0"/>
        <v>270</v>
      </c>
      <c r="H17" s="21"/>
      <c r="I17" s="21"/>
      <c r="J17" s="21"/>
      <c r="K17" s="21"/>
      <c r="L17" s="21"/>
      <c r="M17" s="21"/>
      <c r="N17" s="21"/>
      <c r="O17" s="21"/>
      <c r="P17" s="21"/>
      <c r="Q17" s="21"/>
      <c r="R17" s="21"/>
      <c r="S17" s="21"/>
      <c r="T17" s="21"/>
      <c r="U17" s="21"/>
      <c r="V17" s="21"/>
      <c r="W17" s="21"/>
      <c r="X17" s="21"/>
      <c r="Y17" s="21"/>
      <c r="Z17" s="21"/>
    </row>
    <row r="18" spans="1:26" ht="31.5" customHeight="1">
      <c r="A18" s="23"/>
      <c r="B18" s="22"/>
      <c r="C18" s="22"/>
      <c r="D18" s="22"/>
      <c r="E18" s="22"/>
      <c r="F18" s="22"/>
      <c r="G18" s="24">
        <f t="shared" si="0"/>
        <v>0</v>
      </c>
      <c r="H18" s="21"/>
      <c r="I18" s="21"/>
      <c r="J18" s="21"/>
      <c r="K18" s="21"/>
      <c r="L18" s="21"/>
      <c r="M18" s="21"/>
      <c r="N18" s="21"/>
      <c r="O18" s="21"/>
      <c r="P18" s="21"/>
      <c r="Q18" s="21"/>
      <c r="R18" s="21"/>
      <c r="S18" s="21"/>
      <c r="T18" s="21"/>
      <c r="U18" s="21"/>
      <c r="V18" s="21"/>
      <c r="W18" s="21"/>
      <c r="X18" s="21"/>
      <c r="Y18" s="21"/>
      <c r="Z18" s="21"/>
    </row>
    <row r="19" spans="1:26" ht="31.5" customHeight="1">
      <c r="A19" s="23"/>
      <c r="B19" s="22"/>
      <c r="C19" s="22"/>
      <c r="D19" s="22"/>
      <c r="E19" s="22"/>
      <c r="F19" s="22"/>
      <c r="G19" s="22">
        <f t="shared" si="0"/>
        <v>0</v>
      </c>
      <c r="H19" s="21"/>
      <c r="I19" s="21"/>
      <c r="J19" s="21"/>
      <c r="K19" s="21"/>
      <c r="L19" s="21"/>
      <c r="M19" s="21"/>
      <c r="N19" s="21"/>
      <c r="O19" s="21"/>
      <c r="P19" s="21"/>
      <c r="Q19" s="21"/>
      <c r="R19" s="21"/>
      <c r="S19" s="21"/>
      <c r="T19" s="21"/>
      <c r="U19" s="21"/>
      <c r="V19" s="21"/>
      <c r="W19" s="21"/>
      <c r="X19" s="21"/>
      <c r="Y19" s="21"/>
      <c r="Z19" s="21"/>
    </row>
    <row r="20" spans="1:26" ht="31.5" customHeight="1">
      <c r="A20" s="23"/>
      <c r="B20" s="22"/>
      <c r="C20" s="22"/>
      <c r="D20" s="22"/>
      <c r="E20" s="22"/>
      <c r="F20" s="22"/>
      <c r="G20" s="22">
        <f t="shared" si="0"/>
        <v>0</v>
      </c>
      <c r="H20" s="21"/>
      <c r="I20" s="21"/>
      <c r="J20" s="21"/>
      <c r="K20" s="21"/>
      <c r="L20" s="21"/>
      <c r="M20" s="21"/>
      <c r="N20" s="21"/>
      <c r="O20" s="21"/>
      <c r="P20" s="21"/>
      <c r="Q20" s="21"/>
      <c r="R20" s="21"/>
      <c r="S20" s="21"/>
      <c r="T20" s="21"/>
      <c r="U20" s="21"/>
      <c r="V20" s="21"/>
      <c r="W20" s="21"/>
      <c r="X20" s="21"/>
      <c r="Y20" s="21"/>
      <c r="Z20" s="21"/>
    </row>
    <row r="21" spans="1:26" ht="31.5" customHeight="1">
      <c r="A21" s="22" t="s">
        <v>835</v>
      </c>
      <c r="B21" s="22"/>
      <c r="C21" s="22"/>
      <c r="D21" s="22"/>
      <c r="E21" s="22"/>
      <c r="F21" s="22"/>
      <c r="G21" s="22">
        <f t="shared" si="0"/>
        <v>0</v>
      </c>
      <c r="H21" s="21"/>
      <c r="I21" s="21"/>
      <c r="J21" s="21"/>
      <c r="K21" s="21"/>
      <c r="L21" s="21"/>
      <c r="M21" s="21"/>
      <c r="N21" s="21"/>
      <c r="O21" s="21"/>
      <c r="P21" s="21"/>
      <c r="Q21" s="21"/>
      <c r="R21" s="21"/>
      <c r="S21" s="21"/>
      <c r="T21" s="21"/>
      <c r="U21" s="21"/>
      <c r="V21" s="21"/>
      <c r="W21" s="21"/>
      <c r="X21" s="21"/>
      <c r="Y21" s="21"/>
      <c r="Z21" s="21"/>
    </row>
    <row r="22" spans="1:26" ht="31.5" customHeight="1">
      <c r="A22" s="23">
        <v>45770.204314710645</v>
      </c>
      <c r="B22" s="22" t="s">
        <v>836</v>
      </c>
      <c r="C22" s="22" t="s">
        <v>821</v>
      </c>
      <c r="D22" s="22">
        <v>20</v>
      </c>
      <c r="E22" s="22">
        <v>424</v>
      </c>
      <c r="F22" s="22">
        <v>8480</v>
      </c>
      <c r="G22" s="22">
        <f t="shared" si="0"/>
        <v>8480</v>
      </c>
      <c r="H22" s="21"/>
      <c r="I22" s="21"/>
      <c r="J22" s="21"/>
      <c r="K22" s="21"/>
      <c r="L22" s="21"/>
      <c r="M22" s="21"/>
      <c r="N22" s="21"/>
      <c r="O22" s="21"/>
      <c r="P22" s="21"/>
      <c r="Q22" s="21"/>
      <c r="R22" s="21"/>
      <c r="S22" s="21"/>
      <c r="T22" s="21"/>
      <c r="U22" s="21"/>
      <c r="V22" s="21"/>
      <c r="W22" s="21"/>
      <c r="X22" s="21"/>
      <c r="Y22" s="21"/>
      <c r="Z22" s="21"/>
    </row>
    <row r="23" spans="1:26" ht="31.5" customHeight="1">
      <c r="A23" s="23">
        <v>45767.069633807871</v>
      </c>
      <c r="B23" s="22" t="s">
        <v>837</v>
      </c>
      <c r="C23" s="22" t="s">
        <v>821</v>
      </c>
      <c r="D23" s="22">
        <v>1</v>
      </c>
      <c r="E23" s="22">
        <v>424</v>
      </c>
      <c r="F23" s="22">
        <v>424</v>
      </c>
      <c r="G23" s="22">
        <f t="shared" si="0"/>
        <v>424</v>
      </c>
      <c r="H23" s="21"/>
      <c r="I23" s="21"/>
      <c r="J23" s="21"/>
      <c r="K23" s="21"/>
      <c r="L23" s="21"/>
      <c r="M23" s="21"/>
      <c r="N23" s="21"/>
      <c r="O23" s="21"/>
      <c r="P23" s="21"/>
      <c r="Q23" s="21"/>
      <c r="R23" s="21"/>
      <c r="S23" s="21"/>
      <c r="T23" s="21"/>
      <c r="U23" s="21"/>
      <c r="V23" s="21"/>
      <c r="W23" s="21"/>
      <c r="X23" s="21"/>
      <c r="Y23" s="21"/>
      <c r="Z23" s="21"/>
    </row>
    <row r="24" spans="1:26" ht="31.5" customHeight="1">
      <c r="A24" s="23">
        <v>45752.941494432875</v>
      </c>
      <c r="B24" s="22" t="s">
        <v>838</v>
      </c>
      <c r="C24" s="22" t="s">
        <v>821</v>
      </c>
      <c r="D24" s="22">
        <v>15</v>
      </c>
      <c r="E24" s="22">
        <v>424</v>
      </c>
      <c r="F24" s="22">
        <v>6360</v>
      </c>
      <c r="G24" s="22">
        <f t="shared" si="0"/>
        <v>6360</v>
      </c>
      <c r="H24" s="21"/>
      <c r="I24" s="21"/>
      <c r="J24" s="21"/>
      <c r="K24" s="21"/>
      <c r="L24" s="21"/>
      <c r="M24" s="21"/>
      <c r="N24" s="21"/>
      <c r="O24" s="21"/>
      <c r="P24" s="21"/>
      <c r="Q24" s="21"/>
      <c r="R24" s="21"/>
      <c r="S24" s="21"/>
      <c r="T24" s="21"/>
      <c r="U24" s="21"/>
      <c r="V24" s="21"/>
      <c r="W24" s="21"/>
      <c r="X24" s="21"/>
      <c r="Y24" s="21"/>
      <c r="Z24" s="21"/>
    </row>
    <row r="25" spans="1:26" ht="31.5" customHeight="1">
      <c r="A25" s="23">
        <v>45750.367612974536</v>
      </c>
      <c r="B25" s="22" t="s">
        <v>838</v>
      </c>
      <c r="C25" s="22" t="s">
        <v>821</v>
      </c>
      <c r="D25" s="22">
        <v>5</v>
      </c>
      <c r="E25" s="22">
        <v>424</v>
      </c>
      <c r="F25" s="22">
        <v>2120</v>
      </c>
      <c r="G25" s="22">
        <f t="shared" si="0"/>
        <v>2120</v>
      </c>
      <c r="H25" s="21"/>
      <c r="I25" s="21"/>
      <c r="J25" s="21"/>
      <c r="K25" s="21"/>
      <c r="L25" s="21"/>
      <c r="M25" s="21"/>
      <c r="N25" s="21"/>
      <c r="O25" s="21"/>
      <c r="P25" s="21"/>
      <c r="Q25" s="21"/>
      <c r="R25" s="21"/>
      <c r="S25" s="21"/>
      <c r="T25" s="21"/>
      <c r="U25" s="21"/>
      <c r="V25" s="21"/>
      <c r="W25" s="21"/>
      <c r="X25" s="21"/>
      <c r="Y25" s="21"/>
      <c r="Z25" s="21"/>
    </row>
    <row r="26" spans="1:26" ht="31.5" customHeight="1">
      <c r="A26" s="23">
        <v>45747.787212870375</v>
      </c>
      <c r="B26" s="22" t="s">
        <v>838</v>
      </c>
      <c r="C26" s="22" t="s">
        <v>821</v>
      </c>
      <c r="D26" s="22">
        <v>2</v>
      </c>
      <c r="E26" s="22">
        <v>424</v>
      </c>
      <c r="F26" s="22">
        <v>848</v>
      </c>
      <c r="G26" s="22">
        <f t="shared" si="0"/>
        <v>848</v>
      </c>
      <c r="H26" s="21"/>
      <c r="I26" s="21"/>
      <c r="J26" s="21"/>
      <c r="K26" s="21"/>
      <c r="L26" s="21"/>
      <c r="M26" s="21"/>
      <c r="N26" s="21"/>
      <c r="O26" s="21"/>
      <c r="P26" s="21"/>
      <c r="Q26" s="21"/>
      <c r="R26" s="21"/>
      <c r="S26" s="21"/>
      <c r="T26" s="21"/>
      <c r="U26" s="21"/>
      <c r="V26" s="21"/>
      <c r="W26" s="21"/>
      <c r="X26" s="21"/>
      <c r="Y26" s="21"/>
      <c r="Z26" s="21"/>
    </row>
    <row r="27" spans="1:26" ht="31.5" customHeight="1">
      <c r="A27" s="23">
        <v>45739.004296944448</v>
      </c>
      <c r="B27" s="22" t="s">
        <v>839</v>
      </c>
      <c r="C27" s="22" t="s">
        <v>821</v>
      </c>
      <c r="D27" s="22">
        <v>10</v>
      </c>
      <c r="E27" s="22">
        <v>424</v>
      </c>
      <c r="F27" s="22">
        <v>4240</v>
      </c>
      <c r="G27" s="22">
        <f t="shared" si="0"/>
        <v>4240</v>
      </c>
      <c r="H27" s="21"/>
      <c r="I27" s="21"/>
      <c r="J27" s="21"/>
      <c r="K27" s="21"/>
      <c r="L27" s="21"/>
      <c r="M27" s="21"/>
      <c r="N27" s="21"/>
      <c r="O27" s="21"/>
      <c r="P27" s="21"/>
      <c r="Q27" s="21"/>
      <c r="R27" s="21"/>
      <c r="S27" s="21"/>
      <c r="T27" s="21"/>
      <c r="U27" s="21"/>
      <c r="V27" s="21"/>
      <c r="W27" s="21"/>
      <c r="X27" s="21"/>
      <c r="Y27" s="21"/>
      <c r="Z27" s="21"/>
    </row>
    <row r="28" spans="1:26" ht="31.5" customHeight="1">
      <c r="A28" s="23">
        <v>45736.910924826385</v>
      </c>
      <c r="B28" s="22" t="s">
        <v>839</v>
      </c>
      <c r="C28" s="22" t="s">
        <v>821</v>
      </c>
      <c r="D28" s="22">
        <v>1</v>
      </c>
      <c r="E28" s="22">
        <v>424</v>
      </c>
      <c r="F28" s="22">
        <v>424</v>
      </c>
      <c r="G28" s="22">
        <f t="shared" si="0"/>
        <v>424</v>
      </c>
      <c r="H28" s="21"/>
      <c r="I28" s="21"/>
      <c r="J28" s="21"/>
      <c r="K28" s="21"/>
      <c r="L28" s="21"/>
      <c r="M28" s="21"/>
      <c r="N28" s="21"/>
      <c r="O28" s="21"/>
      <c r="P28" s="21"/>
      <c r="Q28" s="21"/>
      <c r="R28" s="21"/>
      <c r="S28" s="21"/>
      <c r="T28" s="21"/>
      <c r="U28" s="21"/>
      <c r="V28" s="21"/>
      <c r="W28" s="21"/>
      <c r="X28" s="21"/>
      <c r="Y28" s="21"/>
      <c r="Z28" s="21"/>
    </row>
    <row r="29" spans="1:26" ht="31.5" customHeight="1">
      <c r="A29" s="23">
        <v>45736.023077916667</v>
      </c>
      <c r="B29" s="22" t="s">
        <v>839</v>
      </c>
      <c r="C29" s="22" t="s">
        <v>821</v>
      </c>
      <c r="D29" s="22">
        <v>1</v>
      </c>
      <c r="E29" s="22">
        <v>424</v>
      </c>
      <c r="F29" s="22">
        <v>424</v>
      </c>
      <c r="G29" s="22">
        <f t="shared" si="0"/>
        <v>424</v>
      </c>
      <c r="H29" s="21"/>
      <c r="I29" s="21"/>
      <c r="J29" s="21"/>
      <c r="K29" s="21"/>
      <c r="L29" s="21"/>
      <c r="M29" s="21"/>
      <c r="N29" s="21"/>
      <c r="O29" s="21"/>
      <c r="P29" s="21"/>
      <c r="Q29" s="21"/>
      <c r="R29" s="21"/>
      <c r="S29" s="21"/>
      <c r="T29" s="21"/>
      <c r="U29" s="21"/>
      <c r="V29" s="21"/>
      <c r="W29" s="21"/>
      <c r="X29" s="21"/>
      <c r="Y29" s="21"/>
      <c r="Z29" s="21"/>
    </row>
    <row r="30" spans="1:26" ht="31.5" customHeight="1">
      <c r="A30" s="23">
        <v>45727.527511574073</v>
      </c>
      <c r="B30" s="22" t="s">
        <v>839</v>
      </c>
      <c r="C30" s="22" t="s">
        <v>821</v>
      </c>
      <c r="D30" s="22">
        <v>12</v>
      </c>
      <c r="E30" s="22">
        <v>424</v>
      </c>
      <c r="F30" s="22">
        <v>5088</v>
      </c>
      <c r="G30" s="22">
        <f t="shared" si="0"/>
        <v>5088</v>
      </c>
      <c r="H30" s="21"/>
      <c r="I30" s="21"/>
      <c r="J30" s="21"/>
      <c r="K30" s="21"/>
      <c r="L30" s="21"/>
      <c r="M30" s="21"/>
      <c r="N30" s="21"/>
      <c r="O30" s="21"/>
      <c r="P30" s="21"/>
      <c r="Q30" s="21"/>
      <c r="R30" s="21"/>
      <c r="S30" s="21"/>
      <c r="T30" s="21"/>
      <c r="U30" s="21"/>
      <c r="V30" s="21"/>
      <c r="W30" s="21"/>
      <c r="X30" s="21"/>
      <c r="Y30" s="21"/>
      <c r="Z30" s="21"/>
    </row>
    <row r="31" spans="1:26" ht="31.5" customHeight="1">
      <c r="A31" s="23">
        <v>45713.08252314815</v>
      </c>
      <c r="B31" s="22" t="s">
        <v>838</v>
      </c>
      <c r="C31" s="22" t="s">
        <v>821</v>
      </c>
      <c r="D31" s="22">
        <v>12</v>
      </c>
      <c r="E31" s="22">
        <v>424</v>
      </c>
      <c r="F31" s="22">
        <v>5088</v>
      </c>
      <c r="G31" s="22">
        <f t="shared" si="0"/>
        <v>5088</v>
      </c>
      <c r="H31" s="21"/>
      <c r="I31" s="21"/>
      <c r="J31" s="21"/>
      <c r="K31" s="21"/>
      <c r="L31" s="21"/>
      <c r="M31" s="21"/>
      <c r="N31" s="21"/>
      <c r="O31" s="21"/>
      <c r="P31" s="21"/>
      <c r="Q31" s="21"/>
      <c r="R31" s="21"/>
      <c r="S31" s="21"/>
      <c r="T31" s="21"/>
      <c r="U31" s="21"/>
      <c r="V31" s="21"/>
      <c r="W31" s="21"/>
      <c r="X31" s="21"/>
      <c r="Y31" s="21"/>
      <c r="Z31" s="21"/>
    </row>
    <row r="32" spans="1:26" ht="31.5" customHeight="1">
      <c r="A32" s="23">
        <v>45702.446319444447</v>
      </c>
      <c r="B32" s="22" t="s">
        <v>838</v>
      </c>
      <c r="C32" s="22" t="s">
        <v>821</v>
      </c>
      <c r="D32" s="22">
        <v>10</v>
      </c>
      <c r="E32" s="22">
        <v>424</v>
      </c>
      <c r="F32" s="22">
        <v>4240</v>
      </c>
      <c r="G32" s="22">
        <f t="shared" si="0"/>
        <v>4240</v>
      </c>
      <c r="H32" s="21"/>
      <c r="I32" s="21"/>
      <c r="J32" s="21"/>
      <c r="K32" s="21"/>
      <c r="L32" s="21"/>
      <c r="M32" s="21"/>
      <c r="N32" s="21"/>
      <c r="O32" s="21"/>
      <c r="P32" s="21"/>
      <c r="Q32" s="21"/>
      <c r="R32" s="21"/>
      <c r="S32" s="21"/>
      <c r="T32" s="21"/>
      <c r="U32" s="21"/>
      <c r="V32" s="21"/>
      <c r="W32" s="21"/>
      <c r="X32" s="21"/>
      <c r="Y32" s="21"/>
      <c r="Z32" s="21"/>
    </row>
    <row r="33" spans="1:26" ht="31.5" customHeight="1">
      <c r="A33" s="23">
        <v>45696.564606481479</v>
      </c>
      <c r="B33" s="22" t="s">
        <v>838</v>
      </c>
      <c r="C33" s="22" t="s">
        <v>821</v>
      </c>
      <c r="D33" s="22">
        <v>6</v>
      </c>
      <c r="E33" s="22">
        <v>424</v>
      </c>
      <c r="F33" s="22">
        <v>2544</v>
      </c>
      <c r="G33" s="22">
        <f t="shared" si="0"/>
        <v>2544</v>
      </c>
      <c r="H33" s="21"/>
      <c r="I33" s="21"/>
      <c r="J33" s="21"/>
      <c r="K33" s="21"/>
      <c r="L33" s="21"/>
      <c r="M33" s="21"/>
      <c r="N33" s="21"/>
      <c r="O33" s="21"/>
      <c r="P33" s="21"/>
      <c r="Q33" s="21"/>
      <c r="R33" s="21"/>
      <c r="S33" s="21"/>
      <c r="T33" s="21"/>
      <c r="U33" s="21"/>
      <c r="V33" s="21"/>
      <c r="W33" s="21"/>
      <c r="X33" s="21"/>
      <c r="Y33" s="21"/>
      <c r="Z33" s="21"/>
    </row>
    <row r="34" spans="1:26" ht="31.5" customHeight="1">
      <c r="A34" s="23">
        <v>45688.44636574074</v>
      </c>
      <c r="B34" s="22" t="s">
        <v>840</v>
      </c>
      <c r="C34" s="22" t="s">
        <v>821</v>
      </c>
      <c r="D34" s="22">
        <v>1</v>
      </c>
      <c r="E34" s="22">
        <v>414</v>
      </c>
      <c r="F34" s="22">
        <v>414</v>
      </c>
      <c r="G34" s="22">
        <f t="shared" si="0"/>
        <v>414</v>
      </c>
      <c r="H34" s="21"/>
      <c r="I34" s="21"/>
      <c r="J34" s="21"/>
      <c r="K34" s="21"/>
      <c r="L34" s="21"/>
      <c r="M34" s="21"/>
      <c r="N34" s="21"/>
      <c r="O34" s="21"/>
      <c r="P34" s="21"/>
      <c r="Q34" s="21"/>
      <c r="R34" s="21"/>
      <c r="S34" s="21"/>
      <c r="T34" s="21"/>
      <c r="U34" s="21"/>
      <c r="V34" s="21"/>
      <c r="W34" s="21"/>
      <c r="X34" s="21"/>
      <c r="Y34" s="21"/>
      <c r="Z34" s="21"/>
    </row>
    <row r="35" spans="1:26" ht="31.5" customHeight="1">
      <c r="A35" s="23">
        <v>45680.043067129627</v>
      </c>
      <c r="B35" s="22" t="s">
        <v>838</v>
      </c>
      <c r="C35" s="22" t="s">
        <v>821</v>
      </c>
      <c r="D35" s="22">
        <v>7</v>
      </c>
      <c r="E35" s="22">
        <v>410</v>
      </c>
      <c r="F35" s="22">
        <v>2870</v>
      </c>
      <c r="G35" s="22">
        <f t="shared" si="0"/>
        <v>2870</v>
      </c>
      <c r="H35" s="21"/>
      <c r="I35" s="21"/>
      <c r="J35" s="21"/>
      <c r="K35" s="21"/>
      <c r="L35" s="21"/>
      <c r="M35" s="21"/>
      <c r="N35" s="21"/>
      <c r="O35" s="21"/>
      <c r="P35" s="21"/>
      <c r="Q35" s="21"/>
      <c r="R35" s="21"/>
      <c r="S35" s="21"/>
      <c r="T35" s="21"/>
      <c r="U35" s="21"/>
      <c r="V35" s="21"/>
      <c r="W35" s="21"/>
      <c r="X35" s="21"/>
      <c r="Y35" s="21"/>
      <c r="Z35" s="21"/>
    </row>
    <row r="36" spans="1:26" ht="31.5" customHeight="1">
      <c r="A36" s="23">
        <v>45680.042395833334</v>
      </c>
      <c r="B36" s="22" t="s">
        <v>841</v>
      </c>
      <c r="C36" s="22" t="s">
        <v>821</v>
      </c>
      <c r="D36" s="22">
        <v>8</v>
      </c>
      <c r="E36" s="22">
        <v>414</v>
      </c>
      <c r="F36" s="22">
        <v>3312</v>
      </c>
      <c r="G36" s="22">
        <f t="shared" si="0"/>
        <v>3312</v>
      </c>
      <c r="H36" s="21"/>
      <c r="I36" s="21"/>
      <c r="J36" s="21"/>
      <c r="K36" s="21"/>
      <c r="L36" s="21"/>
      <c r="M36" s="21"/>
      <c r="N36" s="21"/>
      <c r="O36" s="21"/>
      <c r="P36" s="21"/>
      <c r="Q36" s="21"/>
      <c r="R36" s="21"/>
      <c r="S36" s="21"/>
      <c r="T36" s="21"/>
      <c r="U36" s="21"/>
      <c r="V36" s="21"/>
      <c r="W36" s="21"/>
      <c r="X36" s="21"/>
      <c r="Y36" s="21"/>
      <c r="Z36" s="21"/>
    </row>
    <row r="37" spans="1:26" ht="31.5" customHeight="1">
      <c r="A37" s="23">
        <v>45677.448159722226</v>
      </c>
      <c r="B37" s="22" t="s">
        <v>842</v>
      </c>
      <c r="C37" s="22" t="s">
        <v>830</v>
      </c>
      <c r="D37" s="22">
        <v>4</v>
      </c>
      <c r="E37" s="22">
        <v>410</v>
      </c>
      <c r="F37" s="22">
        <v>1640</v>
      </c>
      <c r="G37" s="22">
        <f t="shared" si="0"/>
        <v>1640</v>
      </c>
      <c r="H37" s="21"/>
      <c r="I37" s="21"/>
      <c r="J37" s="21"/>
      <c r="K37" s="21"/>
      <c r="L37" s="21"/>
      <c r="M37" s="21"/>
      <c r="N37" s="21"/>
      <c r="O37" s="21"/>
      <c r="P37" s="21"/>
      <c r="Q37" s="21"/>
      <c r="R37" s="21"/>
      <c r="S37" s="21"/>
      <c r="T37" s="21"/>
      <c r="U37" s="21"/>
      <c r="V37" s="21"/>
      <c r="W37" s="21"/>
      <c r="X37" s="21"/>
      <c r="Y37" s="21"/>
      <c r="Z37" s="21"/>
    </row>
    <row r="38" spans="1:26" ht="31.5" customHeight="1">
      <c r="A38" s="23">
        <v>45673.788854166669</v>
      </c>
      <c r="B38" s="22" t="s">
        <v>843</v>
      </c>
      <c r="C38" s="22" t="s">
        <v>830</v>
      </c>
      <c r="D38" s="22">
        <v>5</v>
      </c>
      <c r="E38" s="22">
        <v>414</v>
      </c>
      <c r="F38" s="22">
        <v>2070</v>
      </c>
      <c r="G38" s="22">
        <f t="shared" si="0"/>
        <v>2070</v>
      </c>
      <c r="H38" s="21"/>
      <c r="I38" s="21"/>
      <c r="J38" s="21"/>
      <c r="K38" s="21"/>
      <c r="L38" s="21"/>
      <c r="M38" s="21"/>
      <c r="N38" s="21"/>
      <c r="O38" s="21"/>
      <c r="P38" s="21"/>
      <c r="Q38" s="21"/>
      <c r="R38" s="21"/>
      <c r="S38" s="21"/>
      <c r="T38" s="21"/>
      <c r="U38" s="21"/>
      <c r="V38" s="21"/>
      <c r="W38" s="21"/>
      <c r="X38" s="21"/>
      <c r="Y38" s="21"/>
      <c r="Z38" s="21"/>
    </row>
    <row r="39" spans="1:26" ht="31.5" customHeight="1">
      <c r="A39" s="23">
        <v>45668.449895833335</v>
      </c>
      <c r="B39" s="22" t="s">
        <v>843</v>
      </c>
      <c r="C39" s="22" t="s">
        <v>830</v>
      </c>
      <c r="D39" s="22">
        <v>5</v>
      </c>
      <c r="E39" s="22">
        <v>414</v>
      </c>
      <c r="F39" s="25">
        <v>2070</v>
      </c>
      <c r="G39" s="22">
        <f t="shared" si="0"/>
        <v>2070</v>
      </c>
      <c r="H39" s="21"/>
      <c r="I39" s="21"/>
      <c r="J39" s="21"/>
      <c r="K39" s="21"/>
      <c r="L39" s="21"/>
      <c r="M39" s="21"/>
      <c r="N39" s="21"/>
      <c r="O39" s="21"/>
      <c r="P39" s="21"/>
      <c r="Q39" s="21"/>
      <c r="R39" s="21"/>
      <c r="S39" s="21"/>
      <c r="T39" s="21"/>
      <c r="U39" s="21"/>
      <c r="V39" s="21"/>
      <c r="W39" s="21"/>
      <c r="X39" s="21"/>
      <c r="Y39" s="21"/>
      <c r="Z39" s="21"/>
    </row>
    <row r="40" spans="1:26" ht="31.5" customHeight="1">
      <c r="A40" s="23"/>
      <c r="B40" s="22"/>
      <c r="C40" s="22"/>
      <c r="D40" s="22"/>
      <c r="E40" s="22"/>
      <c r="F40" s="22"/>
      <c r="G40" s="22">
        <f t="shared" si="0"/>
        <v>0</v>
      </c>
      <c r="H40" s="21"/>
      <c r="I40" s="21"/>
      <c r="J40" s="21"/>
      <c r="K40" s="21"/>
      <c r="L40" s="21"/>
      <c r="M40" s="21"/>
      <c r="N40" s="21"/>
      <c r="O40" s="21"/>
      <c r="P40" s="21"/>
      <c r="Q40" s="21"/>
      <c r="R40" s="21"/>
      <c r="S40" s="21"/>
      <c r="T40" s="21"/>
      <c r="U40" s="21"/>
      <c r="V40" s="21"/>
      <c r="W40" s="21"/>
      <c r="X40" s="21"/>
      <c r="Y40" s="21"/>
      <c r="Z40" s="21"/>
    </row>
    <row r="41" spans="1:26" ht="31.5" customHeight="1">
      <c r="A41" s="23"/>
      <c r="B41" s="22"/>
      <c r="C41" s="22"/>
      <c r="D41" s="22"/>
      <c r="E41" s="22"/>
      <c r="F41" s="22"/>
      <c r="G41" s="22">
        <f t="shared" si="0"/>
        <v>0</v>
      </c>
      <c r="H41" s="21"/>
      <c r="I41" s="21"/>
      <c r="J41" s="21"/>
      <c r="K41" s="21"/>
      <c r="L41" s="21"/>
      <c r="M41" s="21"/>
      <c r="N41" s="21"/>
      <c r="O41" s="21"/>
      <c r="P41" s="21"/>
      <c r="Q41" s="21"/>
      <c r="R41" s="21"/>
      <c r="S41" s="21"/>
      <c r="T41" s="21"/>
      <c r="U41" s="21"/>
      <c r="V41" s="21"/>
      <c r="W41" s="21"/>
      <c r="X41" s="21"/>
      <c r="Y41" s="21"/>
      <c r="Z41" s="21"/>
    </row>
    <row r="42" spans="1:26" ht="31.5" customHeight="1">
      <c r="A42" s="23"/>
      <c r="B42" s="22"/>
      <c r="C42" s="22"/>
      <c r="D42" s="22"/>
      <c r="E42" s="22"/>
      <c r="F42" s="22"/>
      <c r="G42" s="22">
        <f t="shared" si="0"/>
        <v>0</v>
      </c>
      <c r="H42" s="21"/>
      <c r="I42" s="21"/>
      <c r="J42" s="21"/>
      <c r="K42" s="21"/>
      <c r="L42" s="21"/>
      <c r="M42" s="21"/>
      <c r="N42" s="21"/>
      <c r="O42" s="21"/>
      <c r="P42" s="21"/>
      <c r="Q42" s="21"/>
      <c r="R42" s="21"/>
      <c r="S42" s="21"/>
      <c r="T42" s="21"/>
      <c r="U42" s="21"/>
      <c r="V42" s="21"/>
      <c r="W42" s="21"/>
      <c r="X42" s="21"/>
      <c r="Y42" s="21"/>
      <c r="Z42" s="21"/>
    </row>
    <row r="43" spans="1:26" ht="31.5" customHeight="1">
      <c r="A43" s="23"/>
      <c r="B43" s="22"/>
      <c r="C43" s="22"/>
      <c r="D43" s="22"/>
      <c r="E43" s="22"/>
      <c r="F43" s="22"/>
      <c r="G43" s="22">
        <f t="shared" si="0"/>
        <v>0</v>
      </c>
      <c r="H43" s="21"/>
      <c r="I43" s="21"/>
      <c r="J43" s="21"/>
      <c r="K43" s="21"/>
      <c r="L43" s="21"/>
      <c r="M43" s="21"/>
      <c r="N43" s="21"/>
      <c r="O43" s="21"/>
      <c r="P43" s="21"/>
      <c r="Q43" s="21"/>
      <c r="R43" s="21"/>
      <c r="S43" s="21"/>
      <c r="T43" s="21"/>
      <c r="U43" s="21"/>
      <c r="V43" s="21"/>
      <c r="W43" s="21"/>
      <c r="X43" s="21"/>
      <c r="Y43" s="21"/>
      <c r="Z43" s="21"/>
    </row>
    <row r="44" spans="1:26" ht="31.5" customHeight="1">
      <c r="A44" s="26" t="s">
        <v>844</v>
      </c>
      <c r="B44" s="22"/>
      <c r="C44" s="22"/>
      <c r="D44" s="22"/>
      <c r="E44" s="22"/>
      <c r="F44" s="22"/>
      <c r="G44" s="22">
        <f t="shared" si="0"/>
        <v>0</v>
      </c>
      <c r="H44" s="21"/>
      <c r="I44" s="21"/>
      <c r="J44" s="21"/>
      <c r="K44" s="21"/>
      <c r="L44" s="21"/>
      <c r="M44" s="21"/>
      <c r="N44" s="21"/>
      <c r="O44" s="21"/>
      <c r="P44" s="21"/>
      <c r="Q44" s="21"/>
      <c r="R44" s="21"/>
      <c r="S44" s="21"/>
      <c r="T44" s="21"/>
      <c r="U44" s="21"/>
      <c r="V44" s="21"/>
      <c r="W44" s="21"/>
      <c r="X44" s="21"/>
      <c r="Y44" s="21"/>
      <c r="Z44" s="21"/>
    </row>
    <row r="45" spans="1:26" ht="31.5" customHeight="1">
      <c r="A45" s="23">
        <v>45713.084930555553</v>
      </c>
      <c r="B45" s="22" t="s">
        <v>845</v>
      </c>
      <c r="C45" s="22" t="s">
        <v>821</v>
      </c>
      <c r="D45" s="22">
        <v>10</v>
      </c>
      <c r="E45" s="22">
        <v>82</v>
      </c>
      <c r="F45" s="22">
        <v>820</v>
      </c>
      <c r="G45" s="22">
        <f t="shared" si="0"/>
        <v>820</v>
      </c>
      <c r="H45" s="21"/>
      <c r="I45" s="21"/>
      <c r="J45" s="21"/>
      <c r="K45" s="21"/>
      <c r="L45" s="21"/>
      <c r="M45" s="21"/>
      <c r="N45" s="21"/>
      <c r="O45" s="21"/>
      <c r="P45" s="21"/>
      <c r="Q45" s="21"/>
      <c r="R45" s="21"/>
      <c r="S45" s="21"/>
      <c r="T45" s="21"/>
      <c r="U45" s="21"/>
      <c r="V45" s="21"/>
      <c r="W45" s="21"/>
      <c r="X45" s="21"/>
      <c r="Y45" s="21"/>
      <c r="Z45" s="21"/>
    </row>
    <row r="46" spans="1:26" ht="31.5" customHeight="1">
      <c r="A46" s="23">
        <v>45702.445428240739</v>
      </c>
      <c r="B46" s="22" t="s">
        <v>846</v>
      </c>
      <c r="C46" s="22" t="s">
        <v>821</v>
      </c>
      <c r="D46" s="22">
        <v>5</v>
      </c>
      <c r="E46" s="22">
        <v>82</v>
      </c>
      <c r="F46" s="22">
        <v>410</v>
      </c>
      <c r="G46" s="22">
        <f t="shared" si="0"/>
        <v>410</v>
      </c>
      <c r="H46" s="21"/>
      <c r="I46" s="21"/>
      <c r="J46" s="21"/>
      <c r="K46" s="21"/>
      <c r="L46" s="21"/>
      <c r="M46" s="21"/>
      <c r="N46" s="21"/>
      <c r="O46" s="21"/>
      <c r="P46" s="21"/>
      <c r="Q46" s="21"/>
      <c r="R46" s="21"/>
      <c r="S46" s="21"/>
      <c r="T46" s="21"/>
      <c r="U46" s="21"/>
      <c r="V46" s="21"/>
      <c r="W46" s="21"/>
      <c r="X46" s="21"/>
      <c r="Y46" s="21"/>
      <c r="Z46" s="21"/>
    </row>
    <row r="47" spans="1:26" ht="31.5" customHeight="1">
      <c r="A47" s="23">
        <v>45668.450902777775</v>
      </c>
      <c r="B47" s="22" t="s">
        <v>846</v>
      </c>
      <c r="C47" s="22" t="s">
        <v>830</v>
      </c>
      <c r="D47" s="22">
        <v>5</v>
      </c>
      <c r="E47" s="22">
        <v>80</v>
      </c>
      <c r="F47" s="22">
        <v>400</v>
      </c>
      <c r="G47" s="22">
        <f t="shared" si="0"/>
        <v>400</v>
      </c>
      <c r="H47" s="21"/>
      <c r="I47" s="21"/>
      <c r="J47" s="21"/>
      <c r="K47" s="21"/>
      <c r="L47" s="21"/>
      <c r="M47" s="21"/>
      <c r="N47" s="21"/>
      <c r="O47" s="21"/>
      <c r="P47" s="21"/>
      <c r="Q47" s="21"/>
      <c r="R47" s="21"/>
      <c r="S47" s="21"/>
      <c r="T47" s="21"/>
      <c r="U47" s="21"/>
      <c r="V47" s="21"/>
      <c r="W47" s="21"/>
      <c r="X47" s="21"/>
      <c r="Y47" s="21"/>
      <c r="Z47" s="21"/>
    </row>
    <row r="48" spans="1:26" ht="31.5" customHeight="1">
      <c r="A48" s="23">
        <v>45665.832546296297</v>
      </c>
      <c r="B48" s="22" t="s">
        <v>846</v>
      </c>
      <c r="C48" s="22" t="s">
        <v>830</v>
      </c>
      <c r="D48" s="22">
        <v>2</v>
      </c>
      <c r="E48" s="22">
        <v>82</v>
      </c>
      <c r="F48" s="22">
        <v>164</v>
      </c>
      <c r="G48" s="22">
        <f t="shared" si="0"/>
        <v>164</v>
      </c>
      <c r="H48" s="21"/>
      <c r="I48" s="21"/>
      <c r="J48" s="21"/>
      <c r="K48" s="21"/>
      <c r="L48" s="21"/>
      <c r="M48" s="21"/>
      <c r="N48" s="21"/>
      <c r="O48" s="21"/>
      <c r="P48" s="21"/>
      <c r="Q48" s="21"/>
      <c r="R48" s="21"/>
      <c r="S48" s="21"/>
      <c r="T48" s="21"/>
      <c r="U48" s="21"/>
      <c r="V48" s="21"/>
      <c r="W48" s="21"/>
      <c r="X48" s="21"/>
      <c r="Y48" s="21"/>
      <c r="Z48" s="21"/>
    </row>
    <row r="49" spans="1:26" ht="31.5" customHeight="1">
      <c r="A49" s="27">
        <v>45773.759790069445</v>
      </c>
      <c r="B49" s="21" t="s">
        <v>847</v>
      </c>
      <c r="C49" s="21" t="s">
        <v>848</v>
      </c>
      <c r="D49" s="21">
        <v>1</v>
      </c>
      <c r="E49" s="21">
        <v>250</v>
      </c>
      <c r="F49" s="21">
        <v>250</v>
      </c>
      <c r="G49" s="21">
        <f t="shared" si="0"/>
        <v>250</v>
      </c>
      <c r="H49" s="21"/>
      <c r="I49" s="21"/>
      <c r="J49" s="21"/>
      <c r="K49" s="21"/>
      <c r="L49" s="21"/>
      <c r="M49" s="21"/>
      <c r="N49" s="21"/>
      <c r="O49" s="21"/>
      <c r="P49" s="21"/>
      <c r="Q49" s="21"/>
      <c r="R49" s="21"/>
      <c r="S49" s="21"/>
      <c r="T49" s="21"/>
      <c r="U49" s="21"/>
      <c r="V49" s="21"/>
      <c r="W49" s="21"/>
      <c r="X49" s="21"/>
      <c r="Y49" s="21"/>
      <c r="Z49" s="21"/>
    </row>
    <row r="50" spans="1:26" ht="31.5" customHeight="1">
      <c r="A50" s="27">
        <v>45771.820651261572</v>
      </c>
      <c r="B50" s="21" t="s">
        <v>849</v>
      </c>
      <c r="C50" s="21" t="s">
        <v>848</v>
      </c>
      <c r="D50" s="21">
        <v>1</v>
      </c>
      <c r="E50" s="21">
        <v>15</v>
      </c>
      <c r="F50" s="21">
        <v>15</v>
      </c>
      <c r="G50" s="21">
        <f t="shared" si="0"/>
        <v>15</v>
      </c>
      <c r="H50" s="21"/>
      <c r="I50" s="21"/>
      <c r="J50" s="21"/>
      <c r="K50" s="21"/>
      <c r="L50" s="21"/>
      <c r="M50" s="21"/>
      <c r="N50" s="21"/>
      <c r="O50" s="21"/>
      <c r="P50" s="21"/>
      <c r="Q50" s="21"/>
      <c r="R50" s="21"/>
      <c r="S50" s="21"/>
      <c r="T50" s="21"/>
      <c r="U50" s="21"/>
      <c r="V50" s="21"/>
      <c r="W50" s="21"/>
      <c r="X50" s="21"/>
      <c r="Y50" s="21"/>
      <c r="Z50" s="21"/>
    </row>
    <row r="51" spans="1:26" ht="31.5" customHeight="1">
      <c r="A51" s="27">
        <v>45770.208209780089</v>
      </c>
      <c r="B51" s="21" t="s">
        <v>850</v>
      </c>
      <c r="C51" s="21" t="s">
        <v>848</v>
      </c>
      <c r="D51" s="21">
        <v>1</v>
      </c>
      <c r="E51" s="21">
        <v>230</v>
      </c>
      <c r="F51" s="21">
        <v>230</v>
      </c>
      <c r="G51" s="21">
        <f t="shared" si="0"/>
        <v>230</v>
      </c>
      <c r="H51" s="21"/>
      <c r="I51" s="21"/>
      <c r="J51" s="21"/>
      <c r="K51" s="21"/>
      <c r="L51" s="21"/>
      <c r="M51" s="21"/>
      <c r="N51" s="21"/>
      <c r="O51" s="21"/>
      <c r="P51" s="21"/>
      <c r="Q51" s="21"/>
      <c r="R51" s="21"/>
      <c r="S51" s="21"/>
      <c r="T51" s="21"/>
      <c r="U51" s="21"/>
      <c r="V51" s="21"/>
      <c r="W51" s="21"/>
      <c r="X51" s="21"/>
      <c r="Y51" s="21"/>
      <c r="Z51" s="21"/>
    </row>
    <row r="52" spans="1:26" ht="31.5" customHeight="1">
      <c r="A52" s="27">
        <v>45770.205835219909</v>
      </c>
      <c r="B52" s="21" t="s">
        <v>851</v>
      </c>
      <c r="C52" s="21" t="s">
        <v>848</v>
      </c>
      <c r="D52" s="21">
        <v>10</v>
      </c>
      <c r="E52" s="21">
        <v>80</v>
      </c>
      <c r="F52" s="21">
        <v>800</v>
      </c>
      <c r="G52" s="21">
        <f t="shared" si="0"/>
        <v>800</v>
      </c>
      <c r="H52" s="21"/>
      <c r="I52" s="21"/>
      <c r="J52" s="21"/>
      <c r="K52" s="21"/>
      <c r="L52" s="21"/>
      <c r="M52" s="21"/>
      <c r="N52" s="21"/>
      <c r="O52" s="21"/>
      <c r="P52" s="21"/>
      <c r="Q52" s="21"/>
      <c r="R52" s="21"/>
      <c r="S52" s="21"/>
      <c r="T52" s="21"/>
      <c r="U52" s="21"/>
      <c r="V52" s="21"/>
      <c r="W52" s="21"/>
      <c r="X52" s="21"/>
      <c r="Y52" s="21"/>
      <c r="Z52" s="21"/>
    </row>
    <row r="53" spans="1:26" ht="31.5" customHeight="1">
      <c r="A53" s="27">
        <v>45766.277422164349</v>
      </c>
      <c r="B53" s="21" t="s">
        <v>852</v>
      </c>
      <c r="C53" s="21" t="s">
        <v>848</v>
      </c>
      <c r="D53" s="21">
        <v>1</v>
      </c>
      <c r="E53" s="21">
        <v>155</v>
      </c>
      <c r="F53" s="21">
        <v>155</v>
      </c>
      <c r="G53" s="21">
        <f t="shared" si="0"/>
        <v>155</v>
      </c>
      <c r="H53" s="21"/>
      <c r="I53" s="21"/>
      <c r="J53" s="21"/>
      <c r="K53" s="21"/>
      <c r="L53" s="21"/>
      <c r="M53" s="21"/>
      <c r="N53" s="21"/>
      <c r="O53" s="21"/>
      <c r="P53" s="21"/>
      <c r="Q53" s="21"/>
      <c r="R53" s="21"/>
      <c r="S53" s="21"/>
      <c r="T53" s="21"/>
      <c r="U53" s="21"/>
      <c r="V53" s="21"/>
      <c r="W53" s="21"/>
      <c r="X53" s="21"/>
      <c r="Y53" s="21"/>
      <c r="Z53" s="21"/>
    </row>
    <row r="54" spans="1:26" ht="31.5" customHeight="1">
      <c r="A54" s="27">
        <v>45763.451578495369</v>
      </c>
      <c r="B54" s="21" t="s">
        <v>853</v>
      </c>
      <c r="C54" s="21" t="s">
        <v>848</v>
      </c>
      <c r="D54" s="21">
        <v>1</v>
      </c>
      <c r="E54" s="21">
        <v>80</v>
      </c>
      <c r="F54" s="21">
        <v>80</v>
      </c>
      <c r="G54" s="21">
        <f t="shared" si="0"/>
        <v>80</v>
      </c>
      <c r="H54" s="21"/>
      <c r="I54" s="21"/>
      <c r="J54" s="21"/>
      <c r="K54" s="21"/>
      <c r="L54" s="21"/>
      <c r="M54" s="21"/>
      <c r="N54" s="21"/>
      <c r="O54" s="21"/>
      <c r="P54" s="21"/>
      <c r="Q54" s="21"/>
      <c r="R54" s="21"/>
      <c r="S54" s="21"/>
      <c r="T54" s="21"/>
      <c r="U54" s="21"/>
      <c r="V54" s="21"/>
      <c r="W54" s="21"/>
      <c r="X54" s="21"/>
      <c r="Y54" s="21"/>
      <c r="Z54" s="21"/>
    </row>
    <row r="55" spans="1:26" ht="31.5" customHeight="1">
      <c r="A55" s="27">
        <v>45749.8401155787</v>
      </c>
      <c r="B55" s="21" t="s">
        <v>847</v>
      </c>
      <c r="C55" s="21" t="s">
        <v>848</v>
      </c>
      <c r="D55" s="21">
        <v>1</v>
      </c>
      <c r="E55" s="21">
        <v>65</v>
      </c>
      <c r="F55" s="21">
        <v>65</v>
      </c>
      <c r="G55" s="21">
        <f t="shared" si="0"/>
        <v>65</v>
      </c>
      <c r="H55" s="21"/>
      <c r="I55" s="21"/>
      <c r="J55" s="21"/>
      <c r="K55" s="21"/>
      <c r="L55" s="21"/>
      <c r="M55" s="21"/>
      <c r="N55" s="21"/>
      <c r="O55" s="21"/>
      <c r="P55" s="21"/>
      <c r="Q55" s="21"/>
      <c r="R55" s="21"/>
      <c r="S55" s="21"/>
      <c r="T55" s="21"/>
      <c r="U55" s="21"/>
      <c r="V55" s="21"/>
      <c r="W55" s="21"/>
      <c r="X55" s="21"/>
      <c r="Y55" s="21"/>
      <c r="Z55" s="21"/>
    </row>
    <row r="56" spans="1:26" ht="31.5" customHeight="1">
      <c r="A56" s="27">
        <v>45747.734195532408</v>
      </c>
      <c r="B56" s="21" t="s">
        <v>852</v>
      </c>
      <c r="C56" s="21" t="s">
        <v>848</v>
      </c>
      <c r="D56" s="21">
        <v>32</v>
      </c>
      <c r="E56" s="21">
        <v>8</v>
      </c>
      <c r="F56" s="21">
        <v>256</v>
      </c>
      <c r="G56" s="21">
        <f t="shared" si="0"/>
        <v>256</v>
      </c>
      <c r="H56" s="21"/>
      <c r="I56" s="21"/>
      <c r="J56" s="21"/>
      <c r="K56" s="21"/>
      <c r="L56" s="21"/>
      <c r="M56" s="21"/>
      <c r="N56" s="21"/>
      <c r="O56" s="21"/>
      <c r="P56" s="21"/>
      <c r="Q56" s="21"/>
      <c r="R56" s="21"/>
      <c r="S56" s="21"/>
      <c r="T56" s="21"/>
      <c r="U56" s="21"/>
      <c r="V56" s="21"/>
      <c r="W56" s="21"/>
      <c r="X56" s="21"/>
      <c r="Y56" s="21"/>
      <c r="Z56" s="21"/>
    </row>
    <row r="57" spans="1:26" ht="31.5" customHeight="1">
      <c r="A57" s="27">
        <v>45745.787914652778</v>
      </c>
      <c r="B57" s="21" t="s">
        <v>847</v>
      </c>
      <c r="C57" s="21" t="s">
        <v>848</v>
      </c>
      <c r="D57" s="21">
        <v>1</v>
      </c>
      <c r="E57" s="21">
        <v>120</v>
      </c>
      <c r="F57" s="21">
        <v>120</v>
      </c>
      <c r="G57" s="21">
        <f t="shared" si="0"/>
        <v>120</v>
      </c>
      <c r="H57" s="21"/>
      <c r="I57" s="21"/>
      <c r="J57" s="21"/>
      <c r="K57" s="21"/>
      <c r="L57" s="21"/>
      <c r="M57" s="21"/>
      <c r="N57" s="21"/>
      <c r="O57" s="21"/>
      <c r="P57" s="21"/>
      <c r="Q57" s="21"/>
      <c r="R57" s="21"/>
      <c r="S57" s="21"/>
      <c r="T57" s="21"/>
      <c r="U57" s="21"/>
      <c r="V57" s="21"/>
      <c r="W57" s="21"/>
      <c r="X57" s="21"/>
      <c r="Y57" s="21"/>
      <c r="Z57" s="21"/>
    </row>
    <row r="58" spans="1:26" ht="31.5" customHeight="1">
      <c r="A58" s="28">
        <v>45734.333472222221</v>
      </c>
      <c r="B58" s="21" t="s">
        <v>847</v>
      </c>
      <c r="C58" s="21" t="s">
        <v>848</v>
      </c>
      <c r="D58" s="21">
        <v>1</v>
      </c>
      <c r="E58" s="21">
        <v>65</v>
      </c>
      <c r="F58" s="21">
        <v>65</v>
      </c>
      <c r="G58" s="29">
        <f t="shared" si="0"/>
        <v>65</v>
      </c>
      <c r="H58" s="21"/>
      <c r="I58" s="21"/>
      <c r="J58" s="21"/>
      <c r="K58" s="21"/>
      <c r="L58" s="21"/>
      <c r="M58" s="21"/>
      <c r="N58" s="21"/>
      <c r="O58" s="21"/>
      <c r="P58" s="21"/>
      <c r="Q58" s="21"/>
      <c r="R58" s="21"/>
      <c r="S58" s="21"/>
      <c r="T58" s="21"/>
      <c r="U58" s="21"/>
      <c r="V58" s="21"/>
      <c r="W58" s="21"/>
      <c r="X58" s="21"/>
      <c r="Y58" s="21"/>
      <c r="Z58" s="21"/>
    </row>
    <row r="59" spans="1:26" ht="31.5" customHeight="1">
      <c r="A59" s="28">
        <v>45731.31795138889</v>
      </c>
      <c r="B59" s="21" t="s">
        <v>847</v>
      </c>
      <c r="C59" s="21" t="s">
        <v>848</v>
      </c>
      <c r="D59" s="21">
        <v>1</v>
      </c>
      <c r="E59" s="21">
        <v>80</v>
      </c>
      <c r="F59" s="21">
        <v>80</v>
      </c>
      <c r="G59" s="29">
        <f t="shared" si="0"/>
        <v>80</v>
      </c>
      <c r="H59" s="21"/>
      <c r="I59" s="21"/>
      <c r="J59" s="21"/>
      <c r="K59" s="21"/>
      <c r="L59" s="21"/>
      <c r="M59" s="21"/>
      <c r="N59" s="21"/>
      <c r="O59" s="21"/>
      <c r="P59" s="21"/>
      <c r="Q59" s="21"/>
      <c r="R59" s="21"/>
      <c r="S59" s="21"/>
      <c r="T59" s="21"/>
      <c r="U59" s="21"/>
      <c r="V59" s="21"/>
      <c r="W59" s="21"/>
      <c r="X59" s="21"/>
      <c r="Y59" s="21"/>
      <c r="Z59" s="21"/>
    </row>
    <row r="60" spans="1:26" ht="31.5" customHeight="1">
      <c r="A60" s="28">
        <v>45719.686620370368</v>
      </c>
      <c r="B60" s="21" t="s">
        <v>847</v>
      </c>
      <c r="C60" s="21" t="s">
        <v>848</v>
      </c>
      <c r="D60" s="21">
        <v>1</v>
      </c>
      <c r="E60" s="21">
        <v>65</v>
      </c>
      <c r="F60" s="21">
        <v>65</v>
      </c>
      <c r="G60" s="21">
        <f t="shared" si="0"/>
        <v>65</v>
      </c>
      <c r="H60" s="21"/>
      <c r="I60" s="21"/>
      <c r="J60" s="21"/>
      <c r="K60" s="21"/>
      <c r="L60" s="21"/>
      <c r="M60" s="21"/>
      <c r="N60" s="21"/>
      <c r="O60" s="21"/>
      <c r="P60" s="21"/>
      <c r="Q60" s="21"/>
      <c r="R60" s="21"/>
      <c r="S60" s="21"/>
      <c r="T60" s="21"/>
      <c r="U60" s="21"/>
      <c r="V60" s="21"/>
      <c r="W60" s="21"/>
      <c r="X60" s="21"/>
      <c r="Y60" s="21"/>
      <c r="Z60" s="21"/>
    </row>
    <row r="61" spans="1:26" ht="31.5" customHeight="1">
      <c r="A61" s="28">
        <v>45710.665914351855</v>
      </c>
      <c r="B61" s="21" t="s">
        <v>854</v>
      </c>
      <c r="C61" s="21" t="s">
        <v>848</v>
      </c>
      <c r="D61" s="21">
        <v>1</v>
      </c>
      <c r="E61" s="21">
        <v>100</v>
      </c>
      <c r="F61" s="21">
        <v>100</v>
      </c>
      <c r="G61" s="21">
        <f t="shared" si="0"/>
        <v>100</v>
      </c>
      <c r="H61" s="21"/>
      <c r="I61" s="21"/>
      <c r="J61" s="21"/>
      <c r="K61" s="21"/>
      <c r="L61" s="21"/>
      <c r="M61" s="21"/>
      <c r="N61" s="21"/>
      <c r="O61" s="21"/>
      <c r="P61" s="21"/>
      <c r="Q61" s="21"/>
      <c r="R61" s="21"/>
      <c r="S61" s="21"/>
      <c r="T61" s="21"/>
      <c r="U61" s="21"/>
      <c r="V61" s="21"/>
      <c r="W61" s="21"/>
      <c r="X61" s="21"/>
      <c r="Y61" s="21"/>
      <c r="Z61" s="21"/>
    </row>
    <row r="62" spans="1:26" ht="31.5" customHeight="1">
      <c r="A62" s="28">
        <v>45702.23710648148</v>
      </c>
      <c r="B62" s="21" t="s">
        <v>852</v>
      </c>
      <c r="C62" s="21" t="s">
        <v>848</v>
      </c>
      <c r="D62" s="21">
        <v>1</v>
      </c>
      <c r="E62" s="21">
        <v>70</v>
      </c>
      <c r="F62" s="21">
        <v>70</v>
      </c>
      <c r="G62" s="21">
        <f t="shared" si="0"/>
        <v>70</v>
      </c>
      <c r="H62" s="21"/>
      <c r="I62" s="21"/>
      <c r="J62" s="21"/>
      <c r="K62" s="21"/>
      <c r="L62" s="21"/>
      <c r="M62" s="21"/>
      <c r="N62" s="21"/>
      <c r="O62" s="21"/>
      <c r="P62" s="21"/>
      <c r="Q62" s="21"/>
      <c r="R62" s="21"/>
      <c r="S62" s="21"/>
      <c r="T62" s="21"/>
      <c r="U62" s="21"/>
      <c r="V62" s="21"/>
      <c r="W62" s="21"/>
      <c r="X62" s="21"/>
      <c r="Y62" s="21"/>
      <c r="Z62" s="21"/>
    </row>
    <row r="63" spans="1:26" ht="31.5" customHeight="1">
      <c r="A63" s="28">
        <v>45688.550810185188</v>
      </c>
      <c r="B63" s="21" t="s">
        <v>847</v>
      </c>
      <c r="C63" s="21" t="s">
        <v>848</v>
      </c>
      <c r="D63" s="21">
        <v>1</v>
      </c>
      <c r="E63" s="21">
        <v>65</v>
      </c>
      <c r="F63" s="21">
        <v>65</v>
      </c>
      <c r="G63" s="21">
        <f t="shared" si="0"/>
        <v>65</v>
      </c>
      <c r="H63" s="21"/>
      <c r="I63" s="21"/>
      <c r="J63" s="21"/>
      <c r="K63" s="21"/>
      <c r="L63" s="21"/>
      <c r="M63" s="21"/>
      <c r="N63" s="21"/>
      <c r="O63" s="21"/>
      <c r="P63" s="21"/>
      <c r="Q63" s="21"/>
      <c r="R63" s="21"/>
      <c r="S63" s="21"/>
      <c r="T63" s="21"/>
      <c r="U63" s="21"/>
      <c r="V63" s="21"/>
      <c r="W63" s="21"/>
      <c r="X63" s="21"/>
      <c r="Y63" s="21"/>
      <c r="Z63" s="21"/>
    </row>
    <row r="64" spans="1:26" ht="31.5" customHeight="1">
      <c r="A64" s="28">
        <v>45673.788437499999</v>
      </c>
      <c r="B64" s="21" t="s">
        <v>847</v>
      </c>
      <c r="C64" s="21" t="s">
        <v>848</v>
      </c>
      <c r="D64" s="21">
        <v>1</v>
      </c>
      <c r="E64" s="21">
        <v>80</v>
      </c>
      <c r="F64" s="21">
        <v>80</v>
      </c>
      <c r="G64" s="21">
        <f t="shared" si="0"/>
        <v>80</v>
      </c>
      <c r="H64" s="21"/>
      <c r="I64" s="21"/>
      <c r="J64" s="21"/>
      <c r="K64" s="21"/>
      <c r="L64" s="21"/>
      <c r="M64" s="21"/>
      <c r="N64" s="21"/>
      <c r="O64" s="21"/>
      <c r="P64" s="21"/>
      <c r="Q64" s="21"/>
      <c r="R64" s="21"/>
      <c r="S64" s="21"/>
      <c r="T64" s="21"/>
      <c r="U64" s="21"/>
      <c r="V64" s="21"/>
      <c r="W64" s="21"/>
      <c r="X64" s="21"/>
      <c r="Y64" s="21"/>
      <c r="Z64" s="21"/>
    </row>
    <row r="65" spans="1:26" ht="31.5" customHeight="1">
      <c r="A65" s="28">
        <v>45665.834687499999</v>
      </c>
      <c r="B65" s="21" t="s">
        <v>852</v>
      </c>
      <c r="C65" s="21" t="s">
        <v>848</v>
      </c>
      <c r="D65" s="21">
        <v>1</v>
      </c>
      <c r="E65" s="21">
        <v>125</v>
      </c>
      <c r="F65" s="21">
        <v>125</v>
      </c>
      <c r="G65" s="21">
        <f t="shared" si="0"/>
        <v>125</v>
      </c>
      <c r="H65" s="21"/>
      <c r="I65" s="21"/>
      <c r="J65" s="21"/>
      <c r="K65" s="21"/>
      <c r="L65" s="21"/>
      <c r="M65" s="21"/>
      <c r="N65" s="21"/>
      <c r="O65" s="21"/>
      <c r="P65" s="21"/>
      <c r="Q65" s="21"/>
      <c r="R65" s="21"/>
      <c r="S65" s="21"/>
      <c r="T65" s="21"/>
      <c r="U65" s="21"/>
      <c r="V65" s="21"/>
      <c r="W65" s="21"/>
      <c r="X65" s="21"/>
      <c r="Y65" s="21"/>
      <c r="Z65" s="21"/>
    </row>
    <row r="66" spans="1:26" ht="31.5" customHeight="1">
      <c r="A66" s="27">
        <v>45771.686843298608</v>
      </c>
      <c r="B66" s="21" t="s">
        <v>855</v>
      </c>
      <c r="C66" s="21" t="s">
        <v>856</v>
      </c>
      <c r="D66" s="21">
        <v>1</v>
      </c>
      <c r="E66" s="21">
        <v>280</v>
      </c>
      <c r="F66" s="21">
        <v>280</v>
      </c>
      <c r="G66" s="21">
        <f t="shared" si="0"/>
        <v>280</v>
      </c>
      <c r="H66" s="21"/>
      <c r="I66" s="21"/>
      <c r="J66" s="21"/>
      <c r="K66" s="21"/>
      <c r="L66" s="21"/>
      <c r="M66" s="21"/>
      <c r="N66" s="21"/>
      <c r="O66" s="21"/>
      <c r="P66" s="21"/>
      <c r="Q66" s="21"/>
      <c r="R66" s="21"/>
      <c r="S66" s="21"/>
      <c r="T66" s="21"/>
      <c r="U66" s="21"/>
      <c r="V66" s="21"/>
      <c r="W66" s="21"/>
      <c r="X66" s="21"/>
      <c r="Y66" s="21"/>
      <c r="Z66" s="21"/>
    </row>
    <row r="67" spans="1:26" ht="31.5" customHeight="1">
      <c r="A67" s="27">
        <v>45752.948397905093</v>
      </c>
      <c r="B67" s="21" t="s">
        <v>857</v>
      </c>
      <c r="C67" s="21" t="s">
        <v>856</v>
      </c>
      <c r="D67" s="21">
        <v>1</v>
      </c>
      <c r="E67" s="21">
        <v>410</v>
      </c>
      <c r="F67" s="21">
        <v>410</v>
      </c>
      <c r="G67" s="21">
        <f t="shared" si="0"/>
        <v>410</v>
      </c>
      <c r="H67" s="21"/>
      <c r="I67" s="21"/>
      <c r="J67" s="21"/>
      <c r="K67" s="21"/>
      <c r="L67" s="21"/>
      <c r="M67" s="21"/>
      <c r="N67" s="21"/>
      <c r="O67" s="21"/>
      <c r="P67" s="21"/>
      <c r="Q67" s="21"/>
      <c r="R67" s="21"/>
      <c r="S67" s="21"/>
      <c r="T67" s="21"/>
      <c r="U67" s="21"/>
      <c r="V67" s="21"/>
      <c r="W67" s="21"/>
      <c r="X67" s="21"/>
      <c r="Y67" s="21"/>
      <c r="Z67" s="21"/>
    </row>
    <row r="68" spans="1:26" ht="31.5" customHeight="1">
      <c r="A68" s="27">
        <v>45747.785394340273</v>
      </c>
      <c r="B68" s="21" t="s">
        <v>858</v>
      </c>
      <c r="C68" s="21" t="s">
        <v>856</v>
      </c>
      <c r="D68" s="21">
        <v>1</v>
      </c>
      <c r="E68" s="21">
        <v>70</v>
      </c>
      <c r="F68" s="21">
        <v>70</v>
      </c>
      <c r="G68" s="21">
        <f t="shared" si="0"/>
        <v>70</v>
      </c>
      <c r="H68" s="21"/>
      <c r="I68" s="21"/>
      <c r="J68" s="21"/>
      <c r="K68" s="21"/>
      <c r="L68" s="21"/>
      <c r="M68" s="21"/>
      <c r="N68" s="21"/>
      <c r="O68" s="21"/>
      <c r="P68" s="21"/>
      <c r="Q68" s="21"/>
      <c r="R68" s="21"/>
      <c r="S68" s="21"/>
      <c r="T68" s="21"/>
      <c r="U68" s="21"/>
      <c r="V68" s="21"/>
      <c r="W68" s="21"/>
      <c r="X68" s="21"/>
      <c r="Y68" s="21"/>
      <c r="Z68" s="21"/>
    </row>
    <row r="69" spans="1:26" ht="31.5" customHeight="1">
      <c r="A69" s="28">
        <v>45740.257600162033</v>
      </c>
      <c r="B69" s="21" t="s">
        <v>859</v>
      </c>
      <c r="C69" s="21" t="s">
        <v>856</v>
      </c>
      <c r="D69" s="21">
        <v>1</v>
      </c>
      <c r="E69" s="21">
        <v>320</v>
      </c>
      <c r="F69" s="21">
        <v>320</v>
      </c>
      <c r="G69" s="21">
        <f t="shared" si="0"/>
        <v>320</v>
      </c>
      <c r="H69" s="21"/>
      <c r="I69" s="21"/>
      <c r="J69" s="21"/>
      <c r="K69" s="21"/>
      <c r="L69" s="21"/>
      <c r="M69" s="21"/>
      <c r="N69" s="21"/>
      <c r="O69" s="21"/>
      <c r="P69" s="21"/>
      <c r="Q69" s="21"/>
      <c r="R69" s="21"/>
      <c r="S69" s="21"/>
      <c r="T69" s="21"/>
      <c r="U69" s="21"/>
      <c r="V69" s="21"/>
      <c r="W69" s="21"/>
      <c r="X69" s="21"/>
      <c r="Y69" s="21"/>
      <c r="Z69" s="21"/>
    </row>
    <row r="70" spans="1:26" ht="31.5" customHeight="1">
      <c r="A70" s="28">
        <v>45728.41615740741</v>
      </c>
      <c r="B70" s="21" t="s">
        <v>860</v>
      </c>
      <c r="C70" s="21" t="s">
        <v>856</v>
      </c>
      <c r="D70" s="21">
        <v>1</v>
      </c>
      <c r="E70" s="21">
        <v>310</v>
      </c>
      <c r="F70" s="21">
        <v>310</v>
      </c>
      <c r="G70" s="21">
        <f t="shared" si="0"/>
        <v>310</v>
      </c>
      <c r="H70" s="21"/>
      <c r="I70" s="21"/>
      <c r="J70" s="21"/>
      <c r="K70" s="21"/>
      <c r="L70" s="21"/>
      <c r="M70" s="21"/>
      <c r="N70" s="21"/>
      <c r="O70" s="21"/>
      <c r="P70" s="21"/>
      <c r="Q70" s="21"/>
      <c r="R70" s="21"/>
      <c r="S70" s="21"/>
      <c r="T70" s="21"/>
      <c r="U70" s="21"/>
      <c r="V70" s="21"/>
      <c r="W70" s="21"/>
      <c r="X70" s="21"/>
      <c r="Y70" s="21"/>
      <c r="Z70" s="21"/>
    </row>
    <row r="71" spans="1:26" ht="31.5" customHeight="1">
      <c r="A71" s="28">
        <v>45713.087870370371</v>
      </c>
      <c r="B71" s="21" t="s">
        <v>861</v>
      </c>
      <c r="C71" s="21" t="s">
        <v>856</v>
      </c>
      <c r="D71" s="21">
        <v>1</v>
      </c>
      <c r="E71" s="21">
        <v>330</v>
      </c>
      <c r="F71" s="21">
        <v>330</v>
      </c>
      <c r="G71" s="21">
        <f t="shared" si="0"/>
        <v>330</v>
      </c>
      <c r="H71" s="21"/>
      <c r="I71" s="21"/>
      <c r="J71" s="21"/>
      <c r="K71" s="21"/>
      <c r="L71" s="21"/>
      <c r="M71" s="21"/>
      <c r="N71" s="21"/>
      <c r="O71" s="21"/>
      <c r="P71" s="21"/>
      <c r="Q71" s="21"/>
      <c r="R71" s="21"/>
      <c r="S71" s="21"/>
      <c r="T71" s="21"/>
      <c r="U71" s="21"/>
      <c r="V71" s="21"/>
      <c r="W71" s="21"/>
      <c r="X71" s="21"/>
      <c r="Y71" s="21"/>
      <c r="Z71" s="21"/>
    </row>
    <row r="72" spans="1:26" ht="31.5" customHeight="1">
      <c r="A72" s="28">
        <v>45696.571122685185</v>
      </c>
      <c r="B72" s="21" t="s">
        <v>862</v>
      </c>
      <c r="C72" s="21" t="s">
        <v>856</v>
      </c>
      <c r="D72" s="21">
        <v>1</v>
      </c>
      <c r="E72" s="21">
        <v>250</v>
      </c>
      <c r="F72" s="21">
        <v>250</v>
      </c>
      <c r="G72" s="21">
        <f t="shared" si="0"/>
        <v>250</v>
      </c>
      <c r="H72" s="21"/>
      <c r="I72" s="21"/>
      <c r="J72" s="21"/>
      <c r="K72" s="21"/>
      <c r="L72" s="21"/>
      <c r="M72" s="21"/>
      <c r="N72" s="21"/>
      <c r="O72" s="21"/>
      <c r="P72" s="21"/>
      <c r="Q72" s="21"/>
      <c r="R72" s="21"/>
      <c r="S72" s="21"/>
      <c r="T72" s="21"/>
      <c r="U72" s="21"/>
      <c r="V72" s="21"/>
      <c r="W72" s="21"/>
      <c r="X72" s="21"/>
      <c r="Y72" s="21"/>
      <c r="Z72" s="21"/>
    </row>
    <row r="73" spans="1:26" ht="31.5" customHeight="1">
      <c r="A73" s="28">
        <v>45680.044942129629</v>
      </c>
      <c r="B73" s="21" t="s">
        <v>863</v>
      </c>
      <c r="C73" s="21" t="s">
        <v>856</v>
      </c>
      <c r="D73" s="21">
        <v>1</v>
      </c>
      <c r="E73" s="21">
        <v>320</v>
      </c>
      <c r="F73" s="21">
        <v>320</v>
      </c>
      <c r="G73" s="21">
        <f t="shared" si="0"/>
        <v>320</v>
      </c>
      <c r="H73" s="21"/>
      <c r="I73" s="21"/>
      <c r="J73" s="21"/>
      <c r="K73" s="21"/>
      <c r="L73" s="21"/>
      <c r="M73" s="21"/>
      <c r="N73" s="21"/>
      <c r="O73" s="21"/>
      <c r="P73" s="21"/>
      <c r="Q73" s="21"/>
      <c r="R73" s="21"/>
      <c r="S73" s="21"/>
      <c r="T73" s="21"/>
      <c r="U73" s="21"/>
      <c r="V73" s="21"/>
      <c r="W73" s="21"/>
      <c r="X73" s="21"/>
      <c r="Y73" s="21"/>
      <c r="Z73" s="21"/>
    </row>
    <row r="74" spans="1:26" ht="31.5" customHeight="1">
      <c r="A74" s="28">
        <v>45668.276018518518</v>
      </c>
      <c r="B74" s="21" t="s">
        <v>864</v>
      </c>
      <c r="C74" s="21" t="s">
        <v>856</v>
      </c>
      <c r="D74" s="21">
        <v>1</v>
      </c>
      <c r="E74" s="21">
        <v>500</v>
      </c>
      <c r="F74" s="21">
        <v>500</v>
      </c>
      <c r="G74" s="21">
        <f t="shared" si="0"/>
        <v>500</v>
      </c>
      <c r="H74" s="21"/>
      <c r="I74" s="21"/>
      <c r="J74" s="21"/>
      <c r="K74" s="21"/>
      <c r="L74" s="21"/>
      <c r="M74" s="21"/>
      <c r="N74" s="21"/>
      <c r="O74" s="21"/>
      <c r="P74" s="21"/>
      <c r="Q74" s="21"/>
      <c r="R74" s="21"/>
      <c r="S74" s="21"/>
      <c r="T74" s="21"/>
      <c r="U74" s="21"/>
      <c r="V74" s="21"/>
      <c r="W74" s="21"/>
      <c r="X74" s="21"/>
      <c r="Y74" s="21"/>
      <c r="Z74" s="21"/>
    </row>
    <row r="75" spans="1:26" ht="31.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spans="1:26" ht="31.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spans="1:26" ht="31.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spans="1:26" ht="31.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spans="1:26" ht="31.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spans="1:26" ht="31.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spans="1:26" ht="31.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spans="1:26" ht="31.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spans="1:26" ht="31.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spans="1:26" ht="31.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spans="1:26" ht="31.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spans="1:26" ht="31.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spans="1:26" ht="31.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spans="1:26" ht="31.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spans="1:26" ht="31.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spans="1:26" ht="31.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spans="1:26" ht="31.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spans="1:26" ht="31.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spans="1:26" ht="31.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spans="1:26" ht="31.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spans="1:26" ht="31.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spans="1:26" ht="31.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spans="1:26" ht="31.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spans="1:26" ht="31.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spans="1:26" ht="31.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spans="1:26" ht="31.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spans="1:26" ht="31.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spans="1:26" ht="31.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spans="1:26" ht="31.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spans="1:26" ht="31.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spans="1:26" ht="31.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spans="1:26" ht="31.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spans="1:26" ht="31.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spans="1:26" ht="31.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spans="1:26" ht="31.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spans="1:26" ht="31.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spans="1:26" ht="31.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spans="1:26" ht="31.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spans="1:26" ht="31.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spans="1:26" ht="31.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spans="1:26" ht="31.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spans="1:26" ht="31.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spans="1:26" ht="31.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spans="1:26" ht="31.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spans="1:26" ht="31.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spans="1:26" ht="31.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spans="1:26" ht="31.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spans="1:26" ht="31.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spans="1:26" ht="31.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spans="1:26" ht="31.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spans="1:26" ht="31.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spans="1:26" ht="31.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spans="1:26" ht="31.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spans="1:26" ht="31.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spans="1:26" ht="31.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spans="1:26" ht="31.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spans="1:26" ht="31.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spans="1:26" ht="31.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spans="1:26" ht="31.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spans="1:26" ht="31.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spans="1:26" ht="31.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spans="1:26" ht="31.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spans="1:26" ht="31.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spans="1:26" ht="31.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spans="1:26" ht="31.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spans="1:26" ht="31.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spans="1:26" ht="31.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spans="1:26" ht="31.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spans="1:26" ht="31.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spans="1:26" ht="31.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spans="1:26" ht="31.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spans="1:26" ht="31.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spans="1:26" ht="31.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spans="1:26" ht="31.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spans="1:26" ht="31.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spans="1:26" ht="31.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spans="1:26" ht="31.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spans="1:26" ht="31.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spans="1:26" ht="31.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spans="1:26" ht="31.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spans="1:26" ht="31.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spans="1:26" ht="31.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spans="1:26" ht="31.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spans="1:26" ht="31.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spans="1:26" ht="31.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spans="1:26" ht="31.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spans="1:26" ht="31.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spans="1:26" ht="31.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spans="1:26" ht="31.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spans="1:26" ht="31.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spans="1:26" ht="31.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spans="1:26" ht="31.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spans="1:26" ht="31.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spans="1:26" ht="31.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spans="1:26" ht="31.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spans="1:26" ht="31.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spans="1:26" ht="31.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spans="1:26" ht="31.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spans="1:26" ht="31.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spans="1:26" ht="31.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spans="1:26" ht="31.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spans="1:26" ht="31.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spans="1:26" ht="31.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spans="1:26" ht="31.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spans="1:26" ht="31.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spans="1:26" ht="31.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spans="1:26" ht="31.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spans="1:26" ht="31.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spans="1:26" ht="31.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spans="1:26" ht="31.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spans="1:26" ht="31.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spans="1:26" ht="31.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spans="1:26" ht="31.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spans="1:26" ht="31.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spans="1:26" ht="31.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spans="1:26" ht="31.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spans="1:26" ht="31.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spans="1:26" ht="31.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spans="1:26" ht="31.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spans="1:26" ht="31.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spans="1:26" ht="31.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spans="1:26" ht="31.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spans="1:26" ht="31.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spans="1:26" ht="31.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spans="1:26" ht="31.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spans="1:26" ht="31.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spans="1:26" ht="31.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spans="1:26" ht="31.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spans="1:26" ht="31.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spans="1:26" ht="31.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spans="1:26" ht="31.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spans="1:26" ht="31.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spans="1:26" ht="31.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spans="1:26" ht="31.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spans="1:26" ht="31.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spans="1:26" ht="31.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spans="1:26" ht="31.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spans="1:26" ht="31.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spans="1:26" ht="31.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spans="1:26" ht="31.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spans="1:26" ht="31.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spans="1:26" ht="31.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spans="1:26" ht="31.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spans="1:26" ht="31.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spans="1:26" ht="31.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spans="1:26" ht="31.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spans="1:26" ht="31.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spans="1:26" ht="31.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spans="1:26" ht="31.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spans="1:26" ht="31.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spans="1:26" ht="31.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spans="1:26" ht="31.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spans="1:26" ht="31.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spans="1:26" ht="31.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spans="1:26" ht="31.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spans="1:26" ht="31.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spans="1:26" ht="31.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spans="1:26" ht="31.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spans="1:26" ht="31.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spans="1:26" ht="31.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spans="1:26" ht="31.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spans="1:26" ht="31.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spans="1:26" ht="31.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spans="1:26" ht="31.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spans="1:26" ht="31.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spans="1:26" ht="31.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spans="1:26" ht="31.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spans="1:26" ht="31.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spans="1:26" ht="31.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spans="1:26" ht="31.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spans="1:26" ht="31.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spans="1:26" ht="31.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spans="1:26" ht="31.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spans="1:26" ht="31.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spans="1:26" ht="31.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spans="1:26" ht="31.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spans="1:26" ht="31.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spans="1:26" ht="31.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spans="1:26" ht="31.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spans="1:26" ht="31.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spans="1:26" ht="31.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spans="1:26" ht="31.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spans="1:26" ht="31.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spans="1:26" ht="31.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spans="1:26" ht="31.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spans="1:26" ht="31.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spans="1:26" ht="31.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spans="1:26" ht="31.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spans="1:26" ht="31.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spans="1:26" ht="31.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spans="1:26" ht="31.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spans="1:26" ht="31.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spans="1:26" ht="31.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spans="1:26" ht="31.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spans="1:26" ht="31.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spans="1:26" ht="31.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spans="1:26" ht="31.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spans="1:26" ht="31.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spans="1:26" ht="31.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spans="1:26" ht="31.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spans="1:26" ht="31.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spans="1:26" ht="31.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spans="1:26" ht="31.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spans="1:26" ht="31.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spans="1:26" ht="31.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spans="1:26" ht="31.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spans="1:26" ht="31.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spans="1:26" ht="31.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spans="1:26" ht="31.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spans="1:26" ht="31.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spans="1:26" ht="31.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spans="1:26" ht="31.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spans="1:26" ht="31.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spans="1:26" ht="31.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spans="1:26" ht="31.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spans="1:26" ht="31.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spans="1:26" ht="31.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spans="1:26" ht="31.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spans="1:26" ht="31.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spans="1:26" ht="31.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spans="1:26" ht="31.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spans="1:26" ht="31.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spans="1:26" ht="31.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spans="1:26" ht="31.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spans="1:26" ht="31.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spans="1:26" ht="31.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spans="1:26" ht="31.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spans="1:26" ht="31.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spans="1:26" ht="31.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spans="1:26" ht="31.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spans="1:26" ht="31.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spans="1:26" ht="31.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spans="1:26" ht="31.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spans="1:26" ht="31.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spans="1:26" ht="31.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spans="1:26" ht="31.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spans="1:26" ht="31.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spans="1:26" ht="31.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spans="1:26" ht="31.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spans="1:26" ht="31.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spans="1:26" ht="31.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spans="1:26" ht="31.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spans="1:26" ht="31.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spans="1:26" ht="31.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spans="1:26" ht="31.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spans="1:26" ht="31.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spans="1:26" ht="31.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spans="1:26" ht="31.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spans="1:26" ht="31.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spans="1:26" ht="31.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spans="1:26" ht="31.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spans="1:26" ht="31.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spans="1:26" ht="31.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spans="1:26" ht="31.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spans="1:26" ht="31.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spans="1:26" ht="31.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spans="1:26" ht="31.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spans="1:26" ht="31.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spans="1:26" ht="31.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spans="1:26" ht="31.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spans="1:26" ht="31.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spans="1:26" ht="31.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spans="1:26" ht="31.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spans="1:26" ht="31.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spans="1:26" ht="31.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spans="1:26" ht="31.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spans="1:26" ht="31.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spans="1:26" ht="31.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spans="1:26" ht="31.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spans="1:26" ht="31.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spans="1:26" ht="31.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spans="1:26" ht="31.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spans="1:26" ht="31.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spans="1:26" ht="31.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spans="1:26" ht="31.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spans="1:26" ht="31.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spans="1:26" ht="31.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spans="1:26" ht="31.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spans="1:26" ht="31.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spans="1:26" ht="31.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spans="1:26" ht="31.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spans="1:26" ht="31.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spans="1:26" ht="31.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spans="1:26" ht="31.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spans="1:26" ht="31.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spans="1:26" ht="31.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spans="1:26" ht="31.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spans="1:26" ht="31.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spans="1:26" ht="31.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spans="1:26" ht="31.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spans="1:26" ht="31.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spans="1:26" ht="31.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spans="1:26" ht="31.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spans="1:26" ht="31.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spans="1:26" ht="31.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spans="1:26" ht="31.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spans="1:26" ht="31.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spans="1:26" ht="31.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spans="1:26" ht="31.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spans="1:26" ht="31.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spans="1:26" ht="31.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spans="1:26" ht="31.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spans="1:26" ht="31.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spans="1:26" ht="31.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spans="1:26" ht="31.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spans="1:26" ht="31.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spans="1:26" ht="31.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spans="1:26" ht="31.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spans="1:26" ht="31.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spans="1:26" ht="31.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spans="1:26" ht="31.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spans="1:26" ht="31.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spans="1:26" ht="31.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spans="1:26" ht="31.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spans="1:26" ht="31.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spans="1:26" ht="31.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spans="1:26" ht="31.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spans="1:26" ht="31.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spans="1:26" ht="31.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spans="1:26" ht="31.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spans="1:26" ht="31.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spans="1:26" ht="31.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spans="1:26" ht="31.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spans="1:26" ht="31.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spans="1:26" ht="31.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spans="1:26" ht="31.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spans="1:26" ht="31.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spans="1:26" ht="31.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spans="1:26" ht="31.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spans="1:26" ht="31.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spans="1:26" ht="31.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spans="1:26" ht="31.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spans="1:26" ht="31.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spans="1:26" ht="31.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spans="1:26" ht="31.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spans="1:26" ht="31.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spans="1:26" ht="31.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spans="1:26" ht="31.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spans="1:26" ht="31.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spans="1:26" ht="31.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spans="1:26" ht="31.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spans="1:26" ht="31.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spans="1:26" ht="31.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spans="1:26" ht="31.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spans="1:26" ht="31.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spans="1:26" ht="31.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spans="1:26" ht="31.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spans="1:26" ht="31.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spans="1:26" ht="31.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spans="1:26" ht="31.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spans="1:26" ht="31.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spans="1:26" ht="31.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spans="1:26" ht="31.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spans="1:26" ht="31.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spans="1:26" ht="31.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spans="1:26" ht="31.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spans="1:26" ht="31.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spans="1:26" ht="31.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spans="1:26" ht="31.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spans="1:26" ht="31.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spans="1:26" ht="31.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spans="1:26" ht="31.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spans="1:26" ht="31.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spans="1:26" ht="31.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spans="1:26" ht="31.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spans="1:26" ht="31.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spans="1:26" ht="31.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spans="1:26" ht="31.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spans="1:26" ht="31.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spans="1:26" ht="31.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spans="1:26" ht="31.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spans="1:26" ht="31.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spans="1:26" ht="31.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spans="1:26" ht="31.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spans="1:26" ht="31.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spans="1:26" ht="31.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spans="1:26" ht="31.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spans="1:26" ht="31.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spans="1:26" ht="31.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spans="1:26" ht="31.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spans="1:26" ht="31.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spans="1:26" ht="31.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spans="1:26" ht="31.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spans="1:26" ht="31.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spans="1:26" ht="31.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spans="1:26" ht="31.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spans="1:26" ht="31.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spans="1:26" ht="31.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spans="1:26" ht="31.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spans="1:26" ht="31.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spans="1:26" ht="31.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spans="1:26" ht="31.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spans="1:26" ht="31.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spans="1:26" ht="31.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spans="1:26" ht="31.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spans="1:26" ht="31.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spans="1:26" ht="31.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spans="1:26" ht="31.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spans="1:26" ht="31.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spans="1:26" ht="31.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spans="1:26" ht="31.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spans="1:26" ht="31.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spans="1:26" ht="31.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spans="1:26" ht="31.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spans="1:26" ht="31.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spans="1:26" ht="31.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spans="1:26" ht="31.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spans="1:26" ht="31.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spans="1:26" ht="31.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spans="1:26" ht="31.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spans="1:26" ht="31.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spans="1:26" ht="31.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spans="1:26" ht="31.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spans="1:26" ht="31.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spans="1:26" ht="31.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spans="1:26" ht="31.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spans="1:26" ht="31.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spans="1:26" ht="31.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spans="1:26" ht="31.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spans="1:26" ht="31.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spans="1:26" ht="31.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spans="1:26" ht="31.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spans="1:26" ht="31.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spans="1:26" ht="31.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spans="1:26" ht="31.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spans="1:26" ht="31.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spans="1:26" ht="31.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spans="1:26" ht="31.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spans="1:26" ht="31.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spans="1:26" ht="31.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spans="1:26" ht="31.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spans="1:26" ht="31.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spans="1:26" ht="31.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spans="1:26" ht="31.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spans="1:26" ht="31.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spans="1:26" ht="31.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spans="1:26" ht="31.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spans="1:26" ht="31.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spans="1:26" ht="31.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spans="1:26" ht="31.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spans="1:26" ht="31.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spans="1:26" ht="31.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spans="1:26" ht="31.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spans="1:26" ht="31.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spans="1:26" ht="31.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spans="1:26" ht="31.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spans="1:26" ht="31.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spans="1:26" ht="31.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spans="1:26" ht="31.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spans="1:26" ht="31.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spans="1:26" ht="31.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spans="1:26" ht="31.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spans="1:26" ht="31.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spans="1:26" ht="31.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spans="1:26" ht="31.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spans="1:26" ht="31.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spans="1:26" ht="31.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spans="1:26" ht="31.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spans="1:26" ht="31.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spans="1:26" ht="31.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spans="1:26" ht="31.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spans="1:26" ht="31.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spans="1:26" ht="31.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spans="1:26" ht="31.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spans="1:26" ht="31.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spans="1:26" ht="31.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spans="1:26" ht="31.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spans="1:26" ht="31.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spans="1:26" ht="31.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spans="1:26" ht="31.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spans="1:26" ht="31.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spans="1:26" ht="31.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spans="1:26" ht="31.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spans="1:26" ht="31.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spans="1:26" ht="31.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spans="1:26" ht="31.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spans="1:26" ht="31.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spans="1:26" ht="31.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spans="1:26" ht="31.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spans="1:26" ht="31.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spans="1:26" ht="31.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spans="1:26" ht="31.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spans="1:26" ht="31.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spans="1:26" ht="31.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spans="1:26" ht="31.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spans="1:26" ht="31.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spans="1:26" ht="31.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spans="1:26" ht="31.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spans="1:26" ht="31.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spans="1:26" ht="31.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spans="1:26" ht="31.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spans="1:26" ht="31.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spans="1:26" ht="31.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spans="1:26" ht="31.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spans="1:26" ht="31.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spans="1:26" ht="31.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spans="1:26" ht="31.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spans="1:26" ht="31.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spans="1:26" ht="31.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spans="1:26" ht="31.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spans="1:26" ht="31.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spans="1:26" ht="31.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spans="1:26" ht="31.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spans="1:26" ht="31.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spans="1:26" ht="31.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spans="1:26" ht="31.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spans="1:26" ht="31.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spans="1:26" ht="31.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spans="1:26" ht="31.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spans="1:26" ht="31.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spans="1:26" ht="31.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spans="1:26" ht="31.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spans="1:26" ht="31.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spans="1:26" ht="31.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spans="1:26" ht="31.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spans="1:26" ht="31.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spans="1:26" ht="31.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spans="1:26" ht="31.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spans="1:26" ht="31.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spans="1:26" ht="31.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spans="1:26" ht="31.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spans="1:26" ht="31.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spans="1:26" ht="31.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spans="1:26" ht="31.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spans="1:26" ht="31.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spans="1:26" ht="31.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spans="1:26" ht="31.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spans="1:26" ht="31.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spans="1:26" ht="31.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spans="1:26" ht="31.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spans="1:26" ht="31.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spans="1:26" ht="31.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spans="1:26" ht="31.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spans="1:26" ht="31.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spans="1:26" ht="31.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spans="1:26" ht="31.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spans="1:26" ht="31.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spans="1:26" ht="31.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spans="1:26" ht="31.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spans="1:26" ht="31.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spans="1:26" ht="31.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spans="1:26" ht="31.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spans="1:26" ht="31.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spans="1:26" ht="31.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spans="1:26" ht="31.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spans="1:26" ht="31.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spans="1:26" ht="31.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spans="1:26" ht="31.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spans="1:26" ht="31.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spans="1:26" ht="31.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spans="1:26" ht="31.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spans="1:26" ht="31.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spans="1:26" ht="31.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spans="1:26" ht="31.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spans="1:26" ht="31.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spans="1:26" ht="31.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spans="1:26" ht="31.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spans="1:26" ht="31.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spans="1:26" ht="31.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spans="1:26" ht="31.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spans="1:26" ht="31.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spans="1:26" ht="31.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spans="1:26" ht="31.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spans="1:26" ht="31.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spans="1:26" ht="31.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spans="1:26" ht="31.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spans="1:26" ht="31.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spans="1:26" ht="31.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spans="1:26" ht="31.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spans="1:26" ht="31.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spans="1:26" ht="31.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spans="1:26" ht="31.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spans="1:26" ht="31.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spans="1:26" ht="31.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spans="1:26" ht="31.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spans="1:26" ht="31.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spans="1:26" ht="31.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spans="1:26" ht="31.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spans="1:26" ht="31.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spans="1:26" ht="31.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spans="1:26" ht="31.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spans="1:26" ht="31.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spans="1:26" ht="31.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spans="1:26" ht="31.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spans="1:26" ht="31.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spans="1:26" ht="31.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spans="1:26" ht="31.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spans="1:26" ht="31.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spans="1:26" ht="31.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spans="1:26" ht="31.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spans="1:26" ht="31.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spans="1:26" ht="31.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spans="1:26" ht="31.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spans="1:26" ht="31.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spans="1:26" ht="31.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spans="1:26" ht="31.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spans="1:26" ht="31.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spans="1:26" ht="31.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spans="1:26" ht="31.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spans="1:26" ht="31.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spans="1:26" ht="31.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spans="1:26" ht="31.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spans="1:26" ht="31.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spans="1:26" ht="31.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spans="1:26" ht="31.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spans="1:26" ht="31.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spans="1:26" ht="31.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spans="1:26" ht="31.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spans="1:26" ht="31.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spans="1:26" ht="31.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spans="1:26" ht="31.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spans="1:26" ht="31.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spans="1:26" ht="31.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spans="1:26" ht="31.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spans="1:26" ht="31.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spans="1:26" ht="31.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spans="1:26" ht="31.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spans="1:26" ht="31.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spans="1:26" ht="31.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spans="1:26" ht="31.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spans="1:26" ht="31.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spans="1:26" ht="31.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spans="1:26" ht="31.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spans="1:26" ht="31.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spans="1:26" ht="31.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spans="1:26" ht="31.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spans="1:26" ht="31.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spans="1:26" ht="31.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spans="1:26" ht="31.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spans="1:26" ht="31.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spans="1:26" ht="31.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spans="1:26" ht="31.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spans="1:26" ht="31.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spans="1:26" ht="31.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spans="1:26" ht="31.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spans="1:26" ht="31.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spans="1:26" ht="31.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spans="1:26" ht="31.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spans="1:26" ht="31.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spans="1:26" ht="31.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spans="1:26" ht="31.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spans="1:26" ht="31.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spans="1:26" ht="31.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spans="1:26" ht="31.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spans="1:26" ht="31.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spans="1:26" ht="31.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spans="1:26" ht="31.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spans="1:26" ht="31.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spans="1:26" ht="31.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spans="1:26" ht="31.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spans="1:26" ht="31.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spans="1:26" ht="31.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spans="1:26" ht="31.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spans="1:26" ht="31.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spans="1:26" ht="31.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spans="1:26" ht="31.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spans="1:26" ht="31.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spans="1:26" ht="31.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spans="1:26" ht="31.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spans="1:26" ht="31.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spans="1:26" ht="31.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spans="1:26" ht="31.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spans="1:26" ht="31.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spans="1:26" ht="31.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spans="1:26" ht="31.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spans="1:26" ht="31.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spans="1:26" ht="31.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spans="1:26" ht="31.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spans="1:26" ht="31.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spans="1:26" ht="31.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spans="1:26" ht="31.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spans="1:26" ht="31.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spans="1:26" ht="31.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spans="1:26" ht="31.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spans="1:26" ht="31.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spans="1:26" ht="31.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spans="1:26" ht="31.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spans="1:26" ht="31.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spans="1:26" ht="31.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spans="1:26" ht="31.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spans="1:26" ht="31.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spans="1:26" ht="31.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spans="1:26" ht="31.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spans="1:26" ht="31.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spans="1:26" ht="31.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spans="1:26" ht="31.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spans="1:26" ht="31.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spans="1:26" ht="31.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spans="1:26" ht="31.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spans="1:26" ht="31.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spans="1:26" ht="31.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spans="1:26" ht="31.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spans="1:26" ht="31.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spans="1:26" ht="31.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spans="1:26" ht="31.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spans="1:26" ht="31.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spans="1:26" ht="31.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spans="1:26" ht="31.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spans="1:26" ht="31.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spans="1:26" ht="31.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spans="1:26" ht="31.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spans="1:26" ht="31.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spans="1:26" ht="31.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spans="1:26" ht="31.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spans="1:26" ht="31.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spans="1:26" ht="31.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spans="1:26" ht="31.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spans="1:26" ht="31.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spans="1:26" ht="31.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spans="1:26" ht="31.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spans="1:26" ht="31.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spans="1:26" ht="31.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spans="1:26" ht="31.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spans="1:26" ht="31.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spans="1:26" ht="31.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spans="1:26" ht="31.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spans="1:26" ht="31.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spans="1:26" ht="31.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spans="1:26" ht="31.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spans="1:26" ht="31.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spans="1:26" ht="31.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spans="1:26" ht="31.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spans="1:26" ht="31.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spans="1:26" ht="31.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spans="1:26" ht="31.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spans="1:26" ht="31.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spans="1:26" ht="31.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spans="1:26" ht="31.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spans="1:26" ht="31.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spans="1:26" ht="31.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spans="1:26" ht="31.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spans="1:26" ht="31.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spans="1:26" ht="31.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spans="1:26" ht="31.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spans="1:26" ht="31.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spans="1:26" ht="31.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spans="1:26" ht="31.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spans="1:26" ht="31.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spans="1:26" ht="31.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spans="1:26" ht="31.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spans="1:26" ht="31.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spans="1:26" ht="31.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spans="1:26" ht="31.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spans="1:26" ht="31.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spans="1:26" ht="31.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spans="1:26" ht="31.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spans="1:26" ht="31.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spans="1:26" ht="31.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spans="1:26" ht="31.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spans="1:26" ht="31.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spans="1:26" ht="31.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spans="1:26" ht="31.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spans="1:26" ht="31.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spans="1:26" ht="31.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spans="1:26" ht="31.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spans="1:26" ht="31.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spans="1:26" ht="31.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spans="1:26" ht="31.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spans="1:26" ht="31.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spans="1:26" ht="31.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spans="1:26" ht="31.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spans="1:26" ht="31.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spans="1:26" ht="31.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spans="1:26" ht="31.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spans="1:26" ht="31.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spans="1:26" ht="31.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spans="1:26" ht="31.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spans="1:26" ht="31.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spans="1:26" ht="31.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spans="1:26" ht="31.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spans="1:26" ht="31.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spans="1:26" ht="31.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spans="1:26" ht="31.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spans="1:26" ht="31.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spans="1:26" ht="31.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spans="1:26" ht="31.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spans="1:26" ht="31.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spans="1:26" ht="31.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spans="1:26" ht="31.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spans="1:26" ht="31.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spans="1:26" ht="31.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spans="1:26" ht="31.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spans="1:26" ht="31.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spans="1:26" ht="31.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spans="1:26" ht="31.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spans="1:26" ht="31.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spans="1:26" ht="31.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spans="1:26" ht="31.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spans="1:26" ht="31.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spans="1:26" ht="31.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spans="1:26" ht="31.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spans="1:26" ht="31.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spans="1:26" ht="31.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spans="1:26" ht="31.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spans="1:26" ht="31.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spans="1:26" ht="31.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spans="1:26" ht="31.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spans="1:26" ht="31.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spans="1:26" ht="31.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spans="1:26" ht="31.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spans="1:26" ht="31.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spans="1:26" ht="31.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spans="1:26" ht="31.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spans="1:26" ht="31.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spans="1:26" ht="31.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spans="1:26" ht="31.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spans="1:26" ht="31.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spans="1:26" ht="31.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spans="1:26" ht="31.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spans="1:26" ht="31.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spans="1:26" ht="31.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spans="1:26" ht="31.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spans="1:26" ht="31.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spans="1:26" ht="31.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spans="1:26" ht="31.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spans="1:26" ht="31.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spans="1:26" ht="31.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spans="1:26" ht="31.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spans="1:26" ht="31.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spans="1:26" ht="31.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spans="1:26" ht="31.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spans="1:26" ht="31.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spans="1:26" ht="31.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spans="1:26" ht="31.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spans="1:26" ht="31.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spans="1:26" ht="31.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spans="1:26" ht="31.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spans="1:26" ht="31.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spans="1:26" ht="31.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spans="1:26" ht="31.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spans="1:26" ht="31.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spans="1:26" ht="31.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spans="1:26" ht="31.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spans="1:26" ht="31.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spans="1:26" ht="31.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spans="1:26" ht="31.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spans="1:26" ht="31.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spans="1:26" ht="31.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spans="1:26" ht="31.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spans="1:26" ht="31.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spans="1:26" ht="31.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spans="1:26" ht="31.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spans="1:26" ht="31.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spans="1:26" ht="31.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spans="1:26" ht="31.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spans="1:26" ht="31.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spans="1:26" ht="31.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spans="1:26" ht="31.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spans="1:26" ht="31.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spans="1:26" ht="31.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spans="1:26" ht="31.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spans="1:26" ht="31.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spans="1:26" ht="31.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spans="1:26" ht="31.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spans="1:26" ht="31.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spans="1:26" ht="31.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spans="1:26" ht="31.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spans="1:26" ht="31.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spans="1:26" ht="31.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spans="1:26" ht="31.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spans="1:26" ht="31.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spans="1:26" ht="31.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spans="1:26" ht="31.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spans="1:26" ht="31.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spans="1:26" ht="31.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spans="1:26" ht="31.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spans="1:26" ht="31.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spans="1:26" ht="31.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spans="1:26" ht="31.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spans="1:26" ht="31.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spans="1:26" ht="31.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spans="1:26" ht="31.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spans="1:26" ht="31.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spans="1:26" ht="31.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spans="1:26" ht="31.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spans="1:26" ht="31.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spans="1:26" ht="31.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spans="1:26" ht="31.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spans="1:26" ht="31.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sheetData>
  <dataValidations count="1">
    <dataValidation type="custom" allowBlank="1" showDropDown="1" sqref="A3:A48" xr:uid="{00000000-0002-0000-0A00-000000000000}">
      <formula1>OR(NOT(ISERROR(DATEVALUE(A3))), AND(ISNUMBER(A3), LEFT(CELL("format", A3))="D"))</formula1>
    </dataValidation>
  </dataValidations>
  <pageMargins left="0.7" right="0.7" top="0.75" bottom="0.75" header="0.3" footer="0.3"/>
  <tableParts count="3">
    <tablePart r:id="rId1"/>
    <tablePart r:id="rId2"/>
    <tablePart r:id="rId3"/>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P58"/>
  <sheetViews>
    <sheetView workbookViewId="0">
      <selection sqref="A1:G1"/>
    </sheetView>
  </sheetViews>
  <sheetFormatPr defaultColWidth="12.640625" defaultRowHeight="15.75" customHeight="1"/>
  <cols>
    <col min="1" max="1" width="20.640625" customWidth="1"/>
    <col min="2" max="2" width="21.78515625" customWidth="1"/>
    <col min="3" max="3" width="19.140625" customWidth="1"/>
    <col min="4" max="4" width="20.42578125" customWidth="1"/>
    <col min="5" max="5" width="24.5" customWidth="1"/>
    <col min="6" max="6" width="23.42578125" customWidth="1"/>
    <col min="7" max="7" width="18.42578125" customWidth="1"/>
    <col min="9" max="9" width="13.28515625" customWidth="1"/>
    <col min="10" max="10" width="16.640625" customWidth="1"/>
    <col min="11" max="11" width="17.140625" customWidth="1"/>
  </cols>
  <sheetData>
    <row r="1" spans="1:13" ht="30.75">
      <c r="A1" s="130" t="s">
        <v>865</v>
      </c>
      <c r="B1" s="131"/>
      <c r="C1" s="131"/>
      <c r="D1" s="131"/>
      <c r="E1" s="131"/>
      <c r="F1" s="131"/>
      <c r="G1" s="131"/>
    </row>
    <row r="2" spans="1:13" ht="21">
      <c r="A2" s="30" t="s">
        <v>866</v>
      </c>
      <c r="B2" s="30" t="s">
        <v>182</v>
      </c>
      <c r="C2" s="30" t="s">
        <v>867</v>
      </c>
      <c r="D2" s="30" t="s">
        <v>868</v>
      </c>
      <c r="E2" s="30" t="s">
        <v>869</v>
      </c>
      <c r="F2" s="30" t="s">
        <v>870</v>
      </c>
      <c r="G2" s="30" t="s">
        <v>871</v>
      </c>
    </row>
    <row r="3" spans="1:13" ht="13.15">
      <c r="A3" s="132">
        <f>SUM('Egg Sales'!I:I)</f>
        <v>604093</v>
      </c>
      <c r="B3" s="132">
        <f>SUM('Egg Sales'!L:L)</f>
        <v>600653</v>
      </c>
      <c r="C3" s="132">
        <f>A3-B3-D3</f>
        <v>3440</v>
      </c>
      <c r="D3" s="132">
        <f>SUMIFS('Egg Sales'!H:H,'Egg Sales'!F:F,"MOMO")</f>
        <v>0</v>
      </c>
      <c r="E3" s="132">
        <f>SUMIFS('Egg Sales'!I:I,'Egg Sales'!G:G,"Bank")</f>
        <v>301286</v>
      </c>
      <c r="F3" s="132">
        <f>SUM('Egg Sales'!J:J)</f>
        <v>351420</v>
      </c>
      <c r="G3" s="132">
        <f>F3/30</f>
        <v>11714</v>
      </c>
    </row>
    <row r="4" spans="1:13" ht="45.75" customHeight="1">
      <c r="A4" s="133"/>
      <c r="B4" s="133"/>
      <c r="C4" s="133"/>
      <c r="D4" s="133"/>
      <c r="E4" s="133"/>
      <c r="F4" s="133"/>
      <c r="G4" s="133"/>
    </row>
    <row r="5" spans="1:13" ht="4.5" customHeight="1">
      <c r="A5" s="32"/>
      <c r="B5" s="32"/>
      <c r="C5" s="32"/>
      <c r="D5" s="32"/>
      <c r="E5" s="32"/>
      <c r="F5" s="32"/>
      <c r="G5" s="32"/>
    </row>
    <row r="6" spans="1:13" ht="30.75">
      <c r="A6" s="130" t="s">
        <v>872</v>
      </c>
      <c r="B6" s="131"/>
      <c r="C6" s="131"/>
      <c r="D6" s="131"/>
      <c r="E6" s="131"/>
      <c r="F6" s="131"/>
      <c r="G6" s="131"/>
    </row>
    <row r="7" spans="1:13" ht="21">
      <c r="A7" s="30" t="s">
        <v>873</v>
      </c>
      <c r="B7" s="30" t="s">
        <v>874</v>
      </c>
      <c r="C7" s="30" t="s">
        <v>875</v>
      </c>
      <c r="D7" s="30" t="s">
        <v>876</v>
      </c>
      <c r="E7" s="30" t="s">
        <v>877</v>
      </c>
      <c r="F7" s="30" t="s">
        <v>878</v>
      </c>
      <c r="G7" s="30" t="s">
        <v>879</v>
      </c>
    </row>
    <row r="8" spans="1:13" ht="13.15">
      <c r="A8" s="132">
        <f>SUM(Production!J:J)</f>
        <v>352087</v>
      </c>
      <c r="B8" s="132">
        <f>F23+B18+F28</f>
        <v>344299</v>
      </c>
      <c r="C8" s="132">
        <f>B8-F3</f>
        <v>-7121</v>
      </c>
      <c r="D8" s="132">
        <f>C8/30</f>
        <v>-237.36666666666667</v>
      </c>
      <c r="E8" s="132">
        <f>E23+C18+E28+C23</f>
        <v>7788</v>
      </c>
      <c r="F8" s="132">
        <f>E8/30</f>
        <v>259.60000000000002</v>
      </c>
      <c r="G8" s="134">
        <f>E8/A8</f>
        <v>2.2119532956343176E-2</v>
      </c>
      <c r="I8" s="5"/>
      <c r="J8" s="5"/>
      <c r="K8" s="5"/>
      <c r="L8" s="5"/>
      <c r="M8" s="5"/>
    </row>
    <row r="9" spans="1:13" ht="45.75" customHeight="1">
      <c r="A9" s="133"/>
      <c r="B9" s="133"/>
      <c r="C9" s="133"/>
      <c r="D9" s="133"/>
      <c r="E9" s="133"/>
      <c r="F9" s="133"/>
      <c r="G9" s="133"/>
    </row>
    <row r="10" spans="1:13" ht="4.5" customHeight="1">
      <c r="A10" s="32"/>
      <c r="B10" s="32"/>
      <c r="C10" s="32"/>
      <c r="D10" s="32"/>
      <c r="E10" s="32"/>
      <c r="F10" s="32"/>
      <c r="G10" s="32"/>
    </row>
    <row r="11" spans="1:13" ht="30.75">
      <c r="A11" s="130" t="s">
        <v>880</v>
      </c>
      <c r="B11" s="131"/>
      <c r="C11" s="131"/>
      <c r="D11" s="131"/>
      <c r="E11" s="131"/>
      <c r="F11" s="131"/>
      <c r="G11" s="131"/>
    </row>
    <row r="12" spans="1:13" ht="21">
      <c r="A12" s="30" t="s">
        <v>881</v>
      </c>
      <c r="B12" s="30" t="s">
        <v>882</v>
      </c>
      <c r="C12" s="30" t="s">
        <v>883</v>
      </c>
      <c r="D12" s="30" t="s">
        <v>884</v>
      </c>
      <c r="E12" s="30" t="s">
        <v>885</v>
      </c>
      <c r="F12" s="30" t="s">
        <v>886</v>
      </c>
      <c r="G12" s="30" t="s">
        <v>887</v>
      </c>
    </row>
    <row r="13" spans="1:13" ht="13.15">
      <c r="A13" s="132">
        <f>SUM('Accountable Imprest '!O:O)</f>
        <v>1332023.2</v>
      </c>
      <c r="B13" s="132">
        <f>SUM(Imprest!B:B)</f>
        <v>1304609</v>
      </c>
      <c r="C13" s="132">
        <f>B13-A13</f>
        <v>-27414.199999999953</v>
      </c>
      <c r="D13" s="132"/>
      <c r="E13" s="132">
        <f>C13+D32+C3</f>
        <v>-23974.199999999953</v>
      </c>
      <c r="F13" s="132">
        <f>A3+B32+E36+G36</f>
        <v>697543</v>
      </c>
      <c r="G13" s="132">
        <f>F13-A13</f>
        <v>-634480.19999999995</v>
      </c>
    </row>
    <row r="14" spans="1:13" ht="55.5" customHeight="1">
      <c r="A14" s="133"/>
      <c r="B14" s="133"/>
      <c r="C14" s="133"/>
      <c r="D14" s="133"/>
      <c r="E14" s="133"/>
      <c r="F14" s="133"/>
      <c r="G14" s="133"/>
    </row>
    <row r="15" spans="1:13" ht="4.5" customHeight="1">
      <c r="A15" s="32"/>
      <c r="B15" s="32"/>
      <c r="C15" s="32"/>
      <c r="D15" s="32"/>
      <c r="E15" s="32"/>
      <c r="F15" s="32"/>
      <c r="G15" s="32"/>
      <c r="J15" s="5" t="s">
        <v>408</v>
      </c>
    </row>
    <row r="16" spans="1:13" ht="30.75">
      <c r="A16" s="130" t="s">
        <v>888</v>
      </c>
      <c r="B16" s="131"/>
      <c r="C16" s="131"/>
      <c r="D16" s="131"/>
      <c r="E16" s="131"/>
      <c r="F16" s="131"/>
      <c r="G16" s="131"/>
    </row>
    <row r="17" spans="1:16" ht="21">
      <c r="A17" s="30" t="s">
        <v>873</v>
      </c>
      <c r="B17" s="30" t="s">
        <v>874</v>
      </c>
      <c r="C17" s="30" t="s">
        <v>877</v>
      </c>
      <c r="D17" s="30" t="s">
        <v>878</v>
      </c>
      <c r="E17" s="30"/>
      <c r="F17" s="30"/>
      <c r="G17" s="30"/>
    </row>
    <row r="18" spans="1:16" ht="13.15">
      <c r="A18" s="132">
        <f>SUMIF(Production!G:G,"SET A",Production!J:J)</f>
        <v>118074</v>
      </c>
      <c r="B18" s="132">
        <f>SUMIF(Production!G:G,"SET A",Production!K:K)</f>
        <v>115575</v>
      </c>
      <c r="C18" s="132">
        <f>SUMIF(Production!G:G,"SET A",Production!E:E)</f>
        <v>2499</v>
      </c>
      <c r="D18" s="132">
        <f>C18/30</f>
        <v>83.3</v>
      </c>
      <c r="E18" s="134">
        <f>C18/A18</f>
        <v>2.1164693327913004E-2</v>
      </c>
      <c r="F18" s="132"/>
      <c r="G18" s="132"/>
    </row>
    <row r="19" spans="1:16" ht="52.5" customHeight="1">
      <c r="A19" s="133"/>
      <c r="B19" s="133"/>
      <c r="C19" s="133"/>
      <c r="D19" s="133"/>
      <c r="E19" s="133"/>
      <c r="F19" s="133"/>
      <c r="G19" s="133"/>
    </row>
    <row r="20" spans="1:16" ht="3.75" customHeight="1">
      <c r="A20" s="32"/>
      <c r="B20" s="32"/>
      <c r="C20" s="32"/>
      <c r="D20" s="32"/>
      <c r="E20" s="32"/>
      <c r="F20" s="32"/>
      <c r="G20" s="32"/>
    </row>
    <row r="21" spans="1:16" ht="30.75">
      <c r="A21" s="130" t="s">
        <v>889</v>
      </c>
      <c r="B21" s="131"/>
      <c r="C21" s="131"/>
      <c r="D21" s="131"/>
      <c r="E21" s="131"/>
      <c r="F21" s="131"/>
      <c r="G21" s="131"/>
    </row>
    <row r="22" spans="1:16" ht="21">
      <c r="A22" s="30" t="s">
        <v>873</v>
      </c>
      <c r="B22" s="30" t="s">
        <v>874</v>
      </c>
      <c r="C22" s="30" t="s">
        <v>890</v>
      </c>
      <c r="D22" s="30" t="s">
        <v>891</v>
      </c>
      <c r="E22" s="30" t="s">
        <v>877</v>
      </c>
      <c r="F22" s="30" t="s">
        <v>892</v>
      </c>
      <c r="G22" s="30" t="s">
        <v>879</v>
      </c>
      <c r="I22" s="33"/>
      <c r="K22" s="34"/>
    </row>
    <row r="23" spans="1:16" ht="13.15">
      <c r="A23" s="132">
        <f>SUMIF(Production!G:G,"SET B",Production!J:J)</f>
        <v>194908</v>
      </c>
      <c r="B23" s="132">
        <f>SUMIF(Production!G:G,"SET B",Production!K:K)</f>
        <v>190508</v>
      </c>
      <c r="C23" s="132">
        <f>D23*30</f>
        <v>240</v>
      </c>
      <c r="D23" s="132">
        <v>8</v>
      </c>
      <c r="E23" s="132">
        <f>SUMIF(Production!G:G,"SET B",Production!E:E)</f>
        <v>4400</v>
      </c>
      <c r="F23" s="132">
        <f>A23-E23-C23</f>
        <v>190268</v>
      </c>
      <c r="G23" s="134">
        <f>E23/A23</f>
        <v>2.2574753216902332E-2</v>
      </c>
      <c r="I23" s="5"/>
      <c r="J23" s="5"/>
    </row>
    <row r="24" spans="1:16" ht="54.75" customHeight="1">
      <c r="A24" s="133"/>
      <c r="B24" s="133"/>
      <c r="C24" s="133"/>
      <c r="D24" s="133"/>
      <c r="E24" s="133"/>
      <c r="F24" s="133"/>
      <c r="G24" s="133"/>
      <c r="I24" s="5"/>
      <c r="J24" s="5"/>
      <c r="K24" s="5"/>
      <c r="L24" s="5"/>
      <c r="M24" s="5"/>
      <c r="N24" s="5"/>
      <c r="O24" s="5"/>
      <c r="P24" s="5"/>
    </row>
    <row r="25" spans="1:16" ht="6" customHeight="1">
      <c r="A25" s="32"/>
      <c r="B25" s="32"/>
      <c r="C25" s="32"/>
      <c r="D25" s="32"/>
      <c r="E25" s="32"/>
      <c r="F25" s="32"/>
      <c r="G25" s="32"/>
      <c r="I25" s="5"/>
      <c r="J25" s="5"/>
      <c r="K25" s="5"/>
      <c r="L25" s="5"/>
      <c r="M25" s="5"/>
      <c r="N25" s="5"/>
      <c r="O25" s="5"/>
      <c r="P25" s="5"/>
    </row>
    <row r="26" spans="1:16" ht="32.25" customHeight="1">
      <c r="A26" s="130" t="s">
        <v>893</v>
      </c>
      <c r="B26" s="131"/>
      <c r="C26" s="131"/>
      <c r="D26" s="131"/>
      <c r="E26" s="131"/>
      <c r="F26" s="131"/>
      <c r="G26" s="131"/>
      <c r="I26" s="5"/>
      <c r="J26" s="5"/>
      <c r="K26" s="5"/>
      <c r="L26" s="5"/>
      <c r="M26" s="5"/>
      <c r="N26" s="5"/>
      <c r="O26" s="5"/>
      <c r="P26" s="5"/>
    </row>
    <row r="27" spans="1:16" ht="23.25" customHeight="1">
      <c r="A27" s="30" t="s">
        <v>873</v>
      </c>
      <c r="B27" s="30" t="s">
        <v>874</v>
      </c>
      <c r="C27" s="30" t="s">
        <v>890</v>
      </c>
      <c r="D27" s="30" t="s">
        <v>891</v>
      </c>
      <c r="E27" s="30" t="s">
        <v>877</v>
      </c>
      <c r="F27" s="30" t="s">
        <v>892</v>
      </c>
      <c r="G27" s="30" t="s">
        <v>879</v>
      </c>
      <c r="I27" s="5"/>
      <c r="J27" s="5"/>
      <c r="K27" s="5"/>
      <c r="L27" s="5"/>
      <c r="M27" s="5"/>
      <c r="N27" s="5"/>
      <c r="O27" s="5"/>
      <c r="P27" s="5"/>
    </row>
    <row r="28" spans="1:16" ht="54.75" customHeight="1">
      <c r="A28" s="132">
        <f>SUMIF(Production!G:G,"SET C",Production!J:J)</f>
        <v>39105</v>
      </c>
      <c r="B28" s="132">
        <f>SUMIF(Production!G:G,"SET C",Production!K:K)</f>
        <v>38456</v>
      </c>
      <c r="C28" s="132">
        <f>D28*30</f>
        <v>0</v>
      </c>
      <c r="D28" s="132">
        <v>0</v>
      </c>
      <c r="E28" s="132">
        <f>SUMIF(Production!G:G,"SET C",Production!E:E)</f>
        <v>649</v>
      </c>
      <c r="F28" s="132">
        <f>A28-E28-C28</f>
        <v>38456</v>
      </c>
      <c r="G28" s="134">
        <f>E28/A28</f>
        <v>1.6596343178621659E-2</v>
      </c>
      <c r="I28" s="5"/>
      <c r="J28" s="5"/>
      <c r="K28" s="5"/>
      <c r="L28" s="5"/>
      <c r="M28" s="5"/>
      <c r="N28" s="5"/>
      <c r="O28" s="5"/>
      <c r="P28" s="5"/>
    </row>
    <row r="29" spans="1:16" ht="5.25" customHeight="1">
      <c r="A29" s="133"/>
      <c r="B29" s="133"/>
      <c r="C29" s="133"/>
      <c r="D29" s="133"/>
      <c r="E29" s="133"/>
      <c r="F29" s="133"/>
      <c r="G29" s="133"/>
    </row>
    <row r="30" spans="1:16" ht="30.75">
      <c r="A30" s="130" t="s">
        <v>894</v>
      </c>
      <c r="B30" s="131"/>
      <c r="C30" s="131"/>
      <c r="D30" s="131"/>
      <c r="E30" s="131"/>
      <c r="F30" s="131"/>
      <c r="G30" s="131"/>
    </row>
    <row r="31" spans="1:16" ht="21">
      <c r="A31" s="30" t="s">
        <v>895</v>
      </c>
      <c r="B31" s="35" t="s">
        <v>896</v>
      </c>
      <c r="C31" s="36" t="s">
        <v>897</v>
      </c>
      <c r="D31" s="35" t="s">
        <v>898</v>
      </c>
      <c r="E31" s="30" t="s">
        <v>899</v>
      </c>
      <c r="F31" s="30" t="s">
        <v>899</v>
      </c>
      <c r="G31" s="30" t="s">
        <v>900</v>
      </c>
    </row>
    <row r="32" spans="1:16" ht="13.15">
      <c r="A32" s="132">
        <f>SUM('Broiler Sales'!D:D)</f>
        <v>89</v>
      </c>
      <c r="B32" s="132">
        <f>SUM('Broiler Sales'!I:I)</f>
        <v>19320</v>
      </c>
      <c r="C32" s="135">
        <f>SUM('Broiler Sales'!J:J)</f>
        <v>19320</v>
      </c>
      <c r="D32" s="135">
        <f>B32-C32</f>
        <v>0</v>
      </c>
      <c r="E32" s="132"/>
      <c r="F32" s="132"/>
      <c r="G32" s="132"/>
    </row>
    <row r="33" spans="1:7" ht="38.25" customHeight="1">
      <c r="A33" s="133"/>
      <c r="B33" s="133"/>
      <c r="C33" s="133"/>
      <c r="D33" s="133"/>
      <c r="E33" s="133"/>
      <c r="F33" s="133"/>
      <c r="G33" s="133"/>
    </row>
    <row r="34" spans="1:7" ht="38.25" customHeight="1">
      <c r="A34" s="136" t="s">
        <v>901</v>
      </c>
      <c r="B34" s="137"/>
      <c r="C34" s="137"/>
      <c r="D34" s="137"/>
      <c r="E34" s="137"/>
      <c r="F34" s="137"/>
      <c r="G34" s="138"/>
    </row>
    <row r="35" spans="1:7" ht="38.25" customHeight="1">
      <c r="A35" s="30" t="s">
        <v>902</v>
      </c>
      <c r="B35" s="35" t="s">
        <v>903</v>
      </c>
      <c r="C35" s="36" t="s">
        <v>904</v>
      </c>
      <c r="D35" s="35" t="s">
        <v>905</v>
      </c>
      <c r="E35" s="37" t="s">
        <v>906</v>
      </c>
      <c r="F35" s="30" t="s">
        <v>907</v>
      </c>
      <c r="G35" s="30" t="s">
        <v>908</v>
      </c>
    </row>
    <row r="36" spans="1:7" ht="38.25" customHeight="1">
      <c r="A36" s="132">
        <f>SUMIF('Broiler Orders'!H:H,"Broiler",'Broiler Orders'!D:D)</f>
        <v>304</v>
      </c>
      <c r="B36" s="132">
        <f>239+40+20+20</f>
        <v>319</v>
      </c>
      <c r="C36" s="135">
        <f>B36-A36</f>
        <v>15</v>
      </c>
      <c r="D36" s="135">
        <f>SUMIF('Dec 2025 Sales'!D:D,"Broiler",'Dec 2025 Sales'!E:E)</f>
        <v>304</v>
      </c>
      <c r="E36" s="132">
        <f>SUMIF('Dec 2025 Sales'!D:D,"Broiler",'Dec 2025 Sales'!I:I)</f>
        <v>63380</v>
      </c>
      <c r="F36" s="132">
        <f>A36-D36</f>
        <v>0</v>
      </c>
      <c r="G36" s="31">
        <f>SUMIF('Dec 2025 Sales'!D:D,"Layer",'Dec 2025 Sales'!I:I)</f>
        <v>10750</v>
      </c>
    </row>
    <row r="37" spans="1:7" ht="38.25" customHeight="1">
      <c r="A37" s="133"/>
      <c r="B37" s="133"/>
      <c r="C37" s="133"/>
      <c r="D37" s="133"/>
      <c r="E37" s="133"/>
      <c r="F37" s="133"/>
      <c r="G37" s="38"/>
    </row>
    <row r="38" spans="1:7" ht="33.75" customHeight="1">
      <c r="A38" s="130" t="s">
        <v>909</v>
      </c>
      <c r="B38" s="131"/>
      <c r="C38" s="131"/>
      <c r="D38" s="131"/>
      <c r="E38" s="131"/>
      <c r="F38" s="131"/>
      <c r="G38" s="131"/>
    </row>
    <row r="39" spans="1:7" ht="38.25" customHeight="1">
      <c r="A39" s="36" t="s">
        <v>7</v>
      </c>
      <c r="B39" s="36" t="s">
        <v>12</v>
      </c>
      <c r="C39" s="36" t="s">
        <v>14</v>
      </c>
      <c r="D39" s="36" t="s">
        <v>910</v>
      </c>
      <c r="E39" s="36"/>
      <c r="F39" s="30"/>
      <c r="G39" s="30"/>
    </row>
    <row r="40" spans="1:7" ht="66" customHeight="1">
      <c r="A40" s="38">
        <f>SUMIF(Stock!C:C,"SET A",Stock!B:B)</f>
        <v>410</v>
      </c>
      <c r="B40" s="38">
        <f>SUMIF(Stock!C:C,"SET B",Stock!B:B)</f>
        <v>1126</v>
      </c>
      <c r="C40" s="38">
        <f>SUMIF(Stock!C:C,"SET C",Stock!B:B)</f>
        <v>465</v>
      </c>
      <c r="D40" s="38">
        <f>SUM(A40:B40)</f>
        <v>1536</v>
      </c>
      <c r="E40" s="38"/>
      <c r="F40" s="38"/>
      <c r="G40" s="38"/>
    </row>
    <row r="41" spans="1:7" ht="6" customHeight="1">
      <c r="A41" s="32"/>
      <c r="B41" s="32"/>
      <c r="C41" s="32"/>
      <c r="D41" s="32"/>
      <c r="E41" s="32"/>
      <c r="F41" s="32"/>
      <c r="G41" s="32"/>
    </row>
    <row r="42" spans="1:7" ht="21">
      <c r="A42" s="36" t="s">
        <v>911</v>
      </c>
      <c r="B42" s="39" t="s">
        <v>912</v>
      </c>
      <c r="C42" s="39" t="s">
        <v>913</v>
      </c>
      <c r="D42" s="39" t="s">
        <v>914</v>
      </c>
      <c r="E42" s="40"/>
      <c r="F42" s="40"/>
      <c r="G42" s="40"/>
    </row>
    <row r="43" spans="1:7" ht="13.15">
      <c r="A43" s="135">
        <f>SUMIF(Stock!C:C,"SET A - Quarantine",Stock!B:B)</f>
        <v>4</v>
      </c>
      <c r="B43" s="135">
        <f>SUMIF(Stock!C:C,"SET B - Quarantine",Stock!B:B)</f>
        <v>0</v>
      </c>
      <c r="C43" s="135">
        <f>SUMIF(Stock!C:C,"SET C - Quarantine",Stock!B:B)</f>
        <v>0</v>
      </c>
      <c r="D43" s="135">
        <f>SUM(A43:C44)</f>
        <v>4</v>
      </c>
      <c r="E43" s="139"/>
      <c r="F43" s="139"/>
      <c r="G43" s="139"/>
    </row>
    <row r="44" spans="1:7" ht="42" customHeight="1">
      <c r="A44" s="133"/>
      <c r="B44" s="133"/>
      <c r="C44" s="133"/>
      <c r="D44" s="133"/>
      <c r="E44" s="133"/>
      <c r="F44" s="133"/>
      <c r="G44" s="133"/>
    </row>
    <row r="45" spans="1:7" ht="5.25" customHeight="1">
      <c r="A45" s="41"/>
      <c r="B45" s="41"/>
      <c r="C45" s="41"/>
      <c r="D45" s="41"/>
      <c r="E45" s="41"/>
      <c r="F45" s="41"/>
      <c r="G45" s="41"/>
    </row>
    <row r="46" spans="1:7" ht="21">
      <c r="A46" s="30" t="s">
        <v>915</v>
      </c>
      <c r="B46" s="30" t="s">
        <v>916</v>
      </c>
      <c r="C46" s="36" t="s">
        <v>917</v>
      </c>
      <c r="D46" s="36" t="s">
        <v>918</v>
      </c>
      <c r="E46" s="36" t="s">
        <v>919</v>
      </c>
      <c r="F46" s="30"/>
      <c r="G46" s="35" t="s">
        <v>885</v>
      </c>
    </row>
    <row r="47" spans="1:7" ht="13.15">
      <c r="A47" s="132">
        <f>SUM(A40,A43)</f>
        <v>414</v>
      </c>
      <c r="B47" s="132">
        <f>SUM(B40,B43)</f>
        <v>1126</v>
      </c>
      <c r="C47" s="132">
        <f>SUM(C40,C43)</f>
        <v>465</v>
      </c>
      <c r="D47" s="135">
        <f>Stock!F6</f>
        <v>2020</v>
      </c>
      <c r="E47" s="132"/>
      <c r="F47" s="132"/>
      <c r="G47" s="135">
        <f>SUM(A47:D48)</f>
        <v>4025</v>
      </c>
    </row>
    <row r="48" spans="1:7" ht="48" customHeight="1">
      <c r="A48" s="133"/>
      <c r="B48" s="133"/>
      <c r="C48" s="133"/>
      <c r="D48" s="133"/>
      <c r="E48" s="133"/>
      <c r="F48" s="133"/>
      <c r="G48" s="133"/>
    </row>
    <row r="49" spans="1:7" ht="30.75">
      <c r="A49" s="130" t="s">
        <v>920</v>
      </c>
      <c r="B49" s="131"/>
      <c r="C49" s="131"/>
      <c r="D49" s="131"/>
      <c r="E49" s="131"/>
      <c r="F49" s="131"/>
      <c r="G49" s="131"/>
    </row>
    <row r="50" spans="1:7" ht="21">
      <c r="A50" s="36" t="s">
        <v>7</v>
      </c>
      <c r="B50" s="36" t="s">
        <v>12</v>
      </c>
      <c r="C50" s="36" t="s">
        <v>14</v>
      </c>
      <c r="D50" s="36"/>
      <c r="E50" s="36"/>
      <c r="F50" s="30"/>
      <c r="G50" s="30"/>
    </row>
    <row r="51" spans="1:7" ht="45" customHeight="1">
      <c r="A51" s="42">
        <f>SUMIF('Mortality and Transfers'!F:F,"SET A",'Mortality and Transfers'!H:H)/Stock!F3</f>
        <v>0.11352657004830918</v>
      </c>
      <c r="B51" s="42">
        <f>SUMIF('Mortality and Transfers'!F:F,"SET B",'Mortality and Transfers'!H:H)/Stock!F4</f>
        <v>7.1428571428571425E-2</v>
      </c>
      <c r="C51" s="42">
        <f>SUMIF('Mortality and Transfers'!F:F,"SET C",'Mortality and Transfers'!H:H)/Stock!F5</f>
        <v>7.7380952380952384E-2</v>
      </c>
      <c r="D51" s="42"/>
      <c r="E51" s="38"/>
      <c r="F51" s="38"/>
      <c r="G51" s="38"/>
    </row>
    <row r="52" spans="1:7" ht="45" customHeight="1">
      <c r="A52" s="38">
        <f>SUMIF('Mortality and Transfers'!F:F,"SET A",'Mortality and Transfers'!H:H)</f>
        <v>47</v>
      </c>
      <c r="B52" s="38">
        <f>SUMIF('Mortality and Transfers'!F:F,"SET B",'Mortality and Transfers'!H:H)</f>
        <v>82</v>
      </c>
      <c r="C52" s="38">
        <f>SUMIF('Mortality and Transfers'!F:F,"SET C",'Mortality and Transfers'!H:H)</f>
        <v>39</v>
      </c>
      <c r="D52" s="38"/>
      <c r="E52" s="38"/>
      <c r="F52" s="38"/>
      <c r="G52" s="38"/>
    </row>
    <row r="53" spans="1:7" ht="6" customHeight="1">
      <c r="A53" s="32"/>
      <c r="B53" s="32"/>
      <c r="C53" s="32"/>
      <c r="D53" s="32"/>
      <c r="E53" s="32"/>
      <c r="F53" s="32"/>
      <c r="G53" s="32"/>
    </row>
    <row r="54" spans="1:7" ht="30.75">
      <c r="A54" s="130" t="s">
        <v>921</v>
      </c>
      <c r="B54" s="131"/>
      <c r="C54" s="131"/>
      <c r="D54" s="131"/>
      <c r="E54" s="131"/>
      <c r="F54" s="131"/>
      <c r="G54" s="131"/>
    </row>
    <row r="55" spans="1:7" ht="21">
      <c r="A55" s="36" t="s">
        <v>7</v>
      </c>
      <c r="B55" s="36" t="s">
        <v>12</v>
      </c>
      <c r="C55" s="36" t="s">
        <v>14</v>
      </c>
      <c r="D55" s="36" t="s">
        <v>311</v>
      </c>
      <c r="E55" s="36" t="s">
        <v>922</v>
      </c>
      <c r="F55" s="30"/>
      <c r="G55" s="30"/>
    </row>
    <row r="56" spans="1:7" ht="36" customHeight="1">
      <c r="A56" s="38">
        <f ca="1">(TODAY()-Stock!F12)/7</f>
        <v>103.85714285714286</v>
      </c>
      <c r="B56" s="43">
        <f ca="1">(TODAY()-Stock!F13)/7</f>
        <v>58.428571428571431</v>
      </c>
      <c r="C56" s="43">
        <f ca="1">(TODAY()-Stock!F14)/7</f>
        <v>37.714285714285715</v>
      </c>
      <c r="D56" s="38">
        <f ca="1">(TODAY()-Stock!F15)/7</f>
        <v>19.285714285714285</v>
      </c>
      <c r="E56" s="38">
        <f ca="1">(TODAY()-Stock!F16)/7</f>
        <v>16.714285714285715</v>
      </c>
      <c r="F56" s="38"/>
      <c r="G56" s="38"/>
    </row>
    <row r="57" spans="1:7" ht="23.25">
      <c r="A57" s="38"/>
      <c r="B57" s="38"/>
      <c r="C57" s="38"/>
      <c r="D57" s="38"/>
      <c r="E57" s="38"/>
      <c r="F57" s="38"/>
      <c r="G57" s="38"/>
    </row>
    <row r="58" spans="1:7" ht="13.15">
      <c r="A58" s="32"/>
      <c r="B58" s="32"/>
      <c r="C58" s="32"/>
      <c r="D58" s="32"/>
      <c r="E58" s="32"/>
      <c r="F58" s="32"/>
      <c r="G58" s="32"/>
    </row>
  </sheetData>
  <mergeCells count="80">
    <mergeCell ref="F18:F19"/>
    <mergeCell ref="G18:G19"/>
    <mergeCell ref="G13:G14"/>
    <mergeCell ref="A16:G16"/>
    <mergeCell ref="B18:B19"/>
    <mergeCell ref="C18:C19"/>
    <mergeCell ref="D18:D19"/>
    <mergeCell ref="E18:E19"/>
    <mergeCell ref="A18:A19"/>
    <mergeCell ref="A11:G11"/>
    <mergeCell ref="A8:A9"/>
    <mergeCell ref="A13:A14"/>
    <mergeCell ref="B13:B14"/>
    <mergeCell ref="C13:C14"/>
    <mergeCell ref="D13:D14"/>
    <mergeCell ref="E13:E14"/>
    <mergeCell ref="F13:F14"/>
    <mergeCell ref="F8:F9"/>
    <mergeCell ref="G8:G9"/>
    <mergeCell ref="A6:G6"/>
    <mergeCell ref="B8:B9"/>
    <mergeCell ref="C8:C9"/>
    <mergeCell ref="D8:D9"/>
    <mergeCell ref="E8:E9"/>
    <mergeCell ref="A1:G1"/>
    <mergeCell ref="A3:A4"/>
    <mergeCell ref="B3:B4"/>
    <mergeCell ref="C3:C4"/>
    <mergeCell ref="D3:D4"/>
    <mergeCell ref="E3:E4"/>
    <mergeCell ref="F3:F4"/>
    <mergeCell ref="G3:G4"/>
    <mergeCell ref="A49:G49"/>
    <mergeCell ref="A54:G54"/>
    <mergeCell ref="A47:A48"/>
    <mergeCell ref="B47:B48"/>
    <mergeCell ref="C47:C48"/>
    <mergeCell ref="D47:D48"/>
    <mergeCell ref="E47:E48"/>
    <mergeCell ref="F47:F48"/>
    <mergeCell ref="G47:G48"/>
    <mergeCell ref="F43:F44"/>
    <mergeCell ref="G43:G44"/>
    <mergeCell ref="F36:F37"/>
    <mergeCell ref="A38:G38"/>
    <mergeCell ref="A43:A44"/>
    <mergeCell ref="B43:B44"/>
    <mergeCell ref="C43:C44"/>
    <mergeCell ref="D43:D44"/>
    <mergeCell ref="E43:E44"/>
    <mergeCell ref="A34:G34"/>
    <mergeCell ref="A36:A37"/>
    <mergeCell ref="B36:B37"/>
    <mergeCell ref="C36:C37"/>
    <mergeCell ref="D36:D37"/>
    <mergeCell ref="E36:E37"/>
    <mergeCell ref="A30:G30"/>
    <mergeCell ref="A32:A33"/>
    <mergeCell ref="B32:B33"/>
    <mergeCell ref="C32:C33"/>
    <mergeCell ref="D32:D33"/>
    <mergeCell ref="G32:G33"/>
    <mergeCell ref="E32:E33"/>
    <mergeCell ref="F32:F33"/>
    <mergeCell ref="F28:F29"/>
    <mergeCell ref="G28:G29"/>
    <mergeCell ref="A23:A24"/>
    <mergeCell ref="B23:B24"/>
    <mergeCell ref="C23:C24"/>
    <mergeCell ref="D23:D24"/>
    <mergeCell ref="A28:A29"/>
    <mergeCell ref="B28:B29"/>
    <mergeCell ref="C28:C29"/>
    <mergeCell ref="D28:D29"/>
    <mergeCell ref="E28:E29"/>
    <mergeCell ref="A21:G21"/>
    <mergeCell ref="E23:E24"/>
    <mergeCell ref="F23:F24"/>
    <mergeCell ref="G23:G24"/>
    <mergeCell ref="A26:G26"/>
  </mergeCells>
  <conditionalFormatting sqref="C13:C14 D32 A32:A37 C32:C37 D36 A40:G40 A43:D43 D47 G47 A47:C48 A51:G52 A56:G57">
    <cfRule type="containsText" dxfId="10" priority="1" operator="containsText" text="-">
      <formula>NOT(ISERROR(SEARCH(("-"),(C13))))</formula>
    </cfRule>
  </conditionalFormatting>
  <conditionalFormatting sqref="C8:D9 C23:D25 C27:D29">
    <cfRule type="containsText" dxfId="9" priority="2" operator="containsText" text="-">
      <formula>NOT(ISERROR(SEARCH(("-"),(C8))))</formula>
    </cfRule>
  </conditionalFormatting>
  <conditionalFormatting sqref="D8:D9">
    <cfRule type="cellIs" dxfId="8" priority="4" operator="greaterThanOrEqual">
      <formula>50</formula>
    </cfRule>
    <cfRule type="cellIs" dxfId="7" priority="5" operator="greaterThan">
      <formula>10</formula>
    </cfRule>
    <cfRule type="cellIs" dxfId="6" priority="6" operator="lessThanOrEqual">
      <formula>10</formula>
    </cfRule>
  </conditionalFormatting>
  <conditionalFormatting sqref="K22">
    <cfRule type="notContainsBlanks" dxfId="5" priority="7">
      <formula>LEN(TRIM(K22))&gt;0</formula>
    </cfRule>
  </conditionalFormatting>
  <pageMargins left="0.7" right="0.7" top="0.75" bottom="0.75" header="0.3" footer="0.3"/>
  <legacyDrawing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I38"/>
  <sheetViews>
    <sheetView workbookViewId="0">
      <pane ySplit="1" topLeftCell="A2" activePane="bottomLeft" state="frozen"/>
      <selection pane="bottomLeft" activeCell="E18" sqref="E18"/>
    </sheetView>
  </sheetViews>
  <sheetFormatPr defaultColWidth="12.640625" defaultRowHeight="15.75" customHeight="1"/>
  <cols>
    <col min="1" max="1" width="14.28515625" customWidth="1"/>
    <col min="2" max="2" width="18.140625" customWidth="1"/>
    <col min="3" max="3" width="17.92578125" customWidth="1"/>
    <col min="6" max="6" width="17.140625" customWidth="1"/>
    <col min="7" max="7" width="17.5" customWidth="1"/>
    <col min="8" max="8" width="15.92578125" customWidth="1"/>
    <col min="9" max="9" width="13.78515625" customWidth="1"/>
  </cols>
  <sheetData>
    <row r="1" spans="1:9" ht="22.5" customHeight="1">
      <c r="A1" s="14" t="s">
        <v>923</v>
      </c>
      <c r="B1" s="14" t="s">
        <v>924</v>
      </c>
      <c r="C1" s="14" t="s">
        <v>925</v>
      </c>
      <c r="D1" s="14" t="s">
        <v>926</v>
      </c>
      <c r="E1" s="14" t="s">
        <v>892</v>
      </c>
      <c r="F1" s="14" t="s">
        <v>927</v>
      </c>
      <c r="G1" s="14" t="s">
        <v>928</v>
      </c>
      <c r="H1" s="44" t="s">
        <v>929</v>
      </c>
      <c r="I1" s="14" t="s">
        <v>866</v>
      </c>
    </row>
    <row r="2" spans="1:9" ht="22.5" customHeight="1">
      <c r="A2" s="4" t="str">
        <f t="shared" ref="A2:A26" si="0">TEXT(DATE(2025, ROW(A1), 1), "MMMM YYYY")</f>
        <v>January 2025</v>
      </c>
      <c r="B2" s="4">
        <v>0</v>
      </c>
      <c r="C2" s="4">
        <f>SUMIF(Production!L:L, A2, Production!J:J)</f>
        <v>13491</v>
      </c>
      <c r="D2" s="4">
        <f>SUMIF(Production!L:L, A2, Production!E:E)</f>
        <v>226</v>
      </c>
      <c r="E2" s="4">
        <f>SUMIF(Production!L:L, A2, Production!K:K)</f>
        <v>13265</v>
      </c>
      <c r="F2" s="4">
        <f>SUMIF('Egg Sales'!H:H, A2, 'Egg Sales'!J:J)</f>
        <v>13260</v>
      </c>
      <c r="G2" s="4">
        <v>5</v>
      </c>
      <c r="H2" s="4">
        <f>B2+C2</f>
        <v>13491</v>
      </c>
      <c r="I2" s="4">
        <f>SUMIF('Egg Sales'!H:H, A2, 'Egg Sales'!I:I)</f>
        <v>23503</v>
      </c>
    </row>
    <row r="3" spans="1:9" ht="22.5" customHeight="1">
      <c r="A3" s="4" t="str">
        <f t="shared" si="0"/>
        <v>February 2025</v>
      </c>
      <c r="B3" s="4">
        <f t="shared" ref="B3:B26" si="1">G2</f>
        <v>5</v>
      </c>
      <c r="C3" s="4">
        <f>SUMIF(Production!L:L, A3, Production!J:J)</f>
        <v>11792</v>
      </c>
      <c r="D3" s="4">
        <f>SUMIF(Production!L:L, A3, Production!E:E)</f>
        <v>167</v>
      </c>
      <c r="E3" s="4">
        <f>SUMIF(Production!L:L, A3, Production!K:K)</f>
        <v>11625</v>
      </c>
      <c r="F3" s="4">
        <f>SUMIF('Egg Sales'!H:H, A3, 'Egg Sales'!J:J)</f>
        <v>11610</v>
      </c>
      <c r="G3" s="4">
        <f>B3+E3-F3</f>
        <v>20</v>
      </c>
      <c r="H3" s="4">
        <f>B3+C3</f>
        <v>11797</v>
      </c>
      <c r="I3" s="4">
        <f>SUMIF('Egg Sales'!H:H, A3, 'Egg Sales'!I:I)</f>
        <v>20687</v>
      </c>
    </row>
    <row r="4" spans="1:9" ht="22.5" customHeight="1">
      <c r="A4" s="4" t="str">
        <f t="shared" si="0"/>
        <v>March 2025</v>
      </c>
      <c r="B4" s="4">
        <f t="shared" si="1"/>
        <v>20</v>
      </c>
      <c r="C4" s="4">
        <f>SUMIF(Production!L:L, A4, Production!J:J)</f>
        <v>12333</v>
      </c>
      <c r="D4" s="4">
        <f>SUMIF(Production!L:L, A4, Production!E:E)</f>
        <v>191</v>
      </c>
      <c r="E4" s="4">
        <f>SUMIF(Production!L:L, A4, Production!K:K)</f>
        <v>12142</v>
      </c>
      <c r="F4" s="4">
        <f>SUMIF('Egg Sales'!H:H, A4, 'Egg Sales'!J:J)</f>
        <v>11400</v>
      </c>
      <c r="G4" s="4">
        <f>B4+E4-F4</f>
        <v>762</v>
      </c>
      <c r="H4" s="4">
        <f>B4+C5</f>
        <v>11627</v>
      </c>
      <c r="I4" s="4">
        <f>SUMIF('Egg Sales'!H:H, A4, 'Egg Sales'!I:I)</f>
        <v>20559</v>
      </c>
    </row>
    <row r="5" spans="1:9" ht="22.5" customHeight="1">
      <c r="A5" s="4" t="str">
        <f t="shared" si="0"/>
        <v>April 2025</v>
      </c>
      <c r="B5" s="4">
        <f t="shared" si="1"/>
        <v>762</v>
      </c>
      <c r="C5" s="4">
        <f>SUMIF(Production!L:L, A5, Production!J:J)</f>
        <v>11607</v>
      </c>
      <c r="D5" s="4">
        <f>SUMIF(Production!L:L, A5, Production!E:E)</f>
        <v>197</v>
      </c>
      <c r="E5" s="4">
        <f>SUMIF(Production!L:L, A5, Production!K:K)</f>
        <v>11410</v>
      </c>
      <c r="F5" s="4">
        <f>SUMIF('Egg Sales'!H:H, A5, 'Egg Sales'!J:J)</f>
        <v>11340</v>
      </c>
      <c r="G5" s="4">
        <f>B5+E5-F5</f>
        <v>832</v>
      </c>
      <c r="H5" s="4">
        <f t="shared" ref="H5:H25" si="2">B5+C5</f>
        <v>12369</v>
      </c>
      <c r="I5" s="4">
        <f>SUMIF('Egg Sales'!H:H, A5, 'Egg Sales'!I:I)</f>
        <v>20555</v>
      </c>
    </row>
    <row r="6" spans="1:9" ht="22.5" customHeight="1">
      <c r="A6" s="4" t="str">
        <f t="shared" si="0"/>
        <v>May 2025</v>
      </c>
      <c r="B6" s="4">
        <f t="shared" si="1"/>
        <v>832</v>
      </c>
      <c r="C6" s="4">
        <f>SUMIF(Production!L:L, A6, Production!J:J)</f>
        <v>20419</v>
      </c>
      <c r="D6" s="4">
        <f>SUMIF(Production!L:L, A6, Production!E:E)</f>
        <v>1271</v>
      </c>
      <c r="E6" s="4">
        <f>SUMIF(Production!L:L, A6, Production!K:K)</f>
        <v>19148</v>
      </c>
      <c r="F6" s="4">
        <f>SUMIF('Egg Sales'!H:H, A6, 'Egg Sales'!J:J)</f>
        <v>15990</v>
      </c>
      <c r="G6" s="4">
        <f>B6+E6-F6</f>
        <v>3990</v>
      </c>
      <c r="H6" s="4">
        <f t="shared" si="2"/>
        <v>21251</v>
      </c>
      <c r="I6" s="4">
        <f>SUMIF('Egg Sales'!H:H, A6, 'Egg Sales'!I:I)</f>
        <v>27685</v>
      </c>
    </row>
    <row r="7" spans="1:9" ht="22.5" customHeight="1">
      <c r="A7" s="4" t="str">
        <f t="shared" si="0"/>
        <v>June 2025</v>
      </c>
      <c r="B7" s="4">
        <f t="shared" si="1"/>
        <v>3990</v>
      </c>
      <c r="C7" s="4">
        <f>SUMIF(Production!L:L, A7, Production!J:J)</f>
        <v>38028</v>
      </c>
      <c r="D7" s="4">
        <f>SUMIF(Production!L:L, A7, Production!E:E)</f>
        <v>970</v>
      </c>
      <c r="E7" s="4">
        <f>SUMIF(Production!L:L, A7, Production!K:K)</f>
        <v>37058</v>
      </c>
      <c r="F7" s="4">
        <f>SUMIF('Egg Sales'!H:H, A7, 'Egg Sales'!J:J)</f>
        <v>36750</v>
      </c>
      <c r="G7" s="45">
        <f>(B7+E7)-F7-'PMT Summary'!C23</f>
        <v>4058</v>
      </c>
      <c r="H7" s="4">
        <f t="shared" si="2"/>
        <v>42018</v>
      </c>
      <c r="I7" s="4">
        <f>SUMIF('Egg Sales'!H:H, A7, 'Egg Sales'!I:I)</f>
        <v>61456</v>
      </c>
    </row>
    <row r="8" spans="1:9" ht="22.5" customHeight="1">
      <c r="A8" s="4" t="str">
        <f t="shared" si="0"/>
        <v>July 2025</v>
      </c>
      <c r="B8" s="45">
        <f t="shared" si="1"/>
        <v>4058</v>
      </c>
      <c r="C8" s="4">
        <f>SUMIF(Production!L:L, A8, Production!J:J)</f>
        <v>37791</v>
      </c>
      <c r="D8" s="4">
        <f>SUMIF(Production!L:L, A8, Production!E:E)</f>
        <v>637</v>
      </c>
      <c r="E8" s="4">
        <f>SUMIF(Production!L:L, A8, Production!K:K)</f>
        <v>37154</v>
      </c>
      <c r="F8" s="4">
        <f>SUMIF('Egg Sales'!H:H, A8, 'Egg Sales'!J:J)</f>
        <v>37590</v>
      </c>
      <c r="G8" s="45">
        <f t="shared" ref="G8:G25" si="3">B8+E8-F8</f>
        <v>3622</v>
      </c>
      <c r="H8" s="45">
        <f t="shared" si="2"/>
        <v>41849</v>
      </c>
      <c r="I8" s="4">
        <f>SUMIF('Egg Sales'!H:H, A8, 'Egg Sales'!I:I)</f>
        <v>66110</v>
      </c>
    </row>
    <row r="9" spans="1:9" ht="22.5" customHeight="1">
      <c r="A9" s="4" t="str">
        <f t="shared" si="0"/>
        <v>August 2025</v>
      </c>
      <c r="B9" s="45">
        <f t="shared" si="1"/>
        <v>3622</v>
      </c>
      <c r="C9" s="4">
        <f>SUMIF(Production!L:L, A9, Production!J:J)</f>
        <v>38340</v>
      </c>
      <c r="D9" s="4">
        <f>SUMIF(Production!L:L, A9, Production!E:E)</f>
        <v>547</v>
      </c>
      <c r="E9" s="4">
        <f>SUMIF(Production!L:L, A9, Production!K:K)</f>
        <v>37793</v>
      </c>
      <c r="F9" s="4">
        <f>SUMIF('Egg Sales'!H:H, A9, 'Egg Sales'!J:J)</f>
        <v>29820</v>
      </c>
      <c r="G9" s="45">
        <f t="shared" si="3"/>
        <v>11595</v>
      </c>
      <c r="H9" s="45">
        <f t="shared" si="2"/>
        <v>41962</v>
      </c>
      <c r="I9" s="4">
        <f>SUMIF('Egg Sales'!H:H, A9, 'Egg Sales'!I:I)</f>
        <v>55280</v>
      </c>
    </row>
    <row r="10" spans="1:9" ht="22.5" customHeight="1">
      <c r="A10" s="4" t="str">
        <f t="shared" si="0"/>
        <v>September 2025</v>
      </c>
      <c r="B10" s="45">
        <f t="shared" si="1"/>
        <v>11595</v>
      </c>
      <c r="C10" s="4">
        <f>SUMIF(Production!L:L, A10, Production!J:J)</f>
        <v>33261</v>
      </c>
      <c r="D10" s="4">
        <f>SUMIF(Production!L:L, A10, Production!E:E)</f>
        <v>516</v>
      </c>
      <c r="E10" s="4">
        <f>SUMIF(Production!L:L, A10, Production!K:K)</f>
        <v>32745</v>
      </c>
      <c r="F10" s="4">
        <f>SUMIF('Egg Sales'!H:H, A10, 'Egg Sales'!J:J)</f>
        <v>39000</v>
      </c>
      <c r="G10" s="45">
        <f t="shared" si="3"/>
        <v>5340</v>
      </c>
      <c r="H10" s="45">
        <f t="shared" si="2"/>
        <v>44856</v>
      </c>
      <c r="I10" s="4">
        <f>SUMIF('Egg Sales'!H:H, A10, 'Egg Sales'!I:I)</f>
        <v>70285</v>
      </c>
    </row>
    <row r="11" spans="1:9" ht="22.5" customHeight="1">
      <c r="A11" s="4" t="str">
        <f t="shared" si="0"/>
        <v>October 2025</v>
      </c>
      <c r="B11" s="45">
        <f t="shared" si="1"/>
        <v>5340</v>
      </c>
      <c r="C11" s="4">
        <f>SUMIF(Production!L:L, A11, Production!J:J)</f>
        <v>36746</v>
      </c>
      <c r="D11" s="4">
        <f>SUMIF(Production!L:L, A11, Production!E:E)</f>
        <v>673</v>
      </c>
      <c r="E11" s="4">
        <f>SUMIF(Production!L:L, A11, Production!K:K)</f>
        <v>36073</v>
      </c>
      <c r="F11" s="4">
        <f>SUMIF('Egg Sales'!H:H, A11, 'Egg Sales'!J:J)</f>
        <v>37500</v>
      </c>
      <c r="G11" s="45">
        <f t="shared" si="3"/>
        <v>3913</v>
      </c>
      <c r="H11" s="45">
        <f t="shared" si="2"/>
        <v>42086</v>
      </c>
      <c r="I11" s="4">
        <f>SUMIF('Egg Sales'!H:H, A11, 'Egg Sales'!I:I)</f>
        <v>61332</v>
      </c>
    </row>
    <row r="12" spans="1:9" ht="22.5" customHeight="1">
      <c r="A12" s="4" t="str">
        <f t="shared" si="0"/>
        <v>November 2025</v>
      </c>
      <c r="B12" s="45">
        <f t="shared" si="1"/>
        <v>3913</v>
      </c>
      <c r="C12" s="4">
        <f>SUMIF(Production!L:L, A12, Production!J:J)</f>
        <v>38195</v>
      </c>
      <c r="D12" s="4">
        <f>SUMIF(Production!L:L, A12, Production!E:E)</f>
        <v>654</v>
      </c>
      <c r="E12" s="4">
        <f>SUMIF(Production!L:L, A12, Production!K:K)</f>
        <v>37541</v>
      </c>
      <c r="F12" s="4">
        <f>SUMIF('Egg Sales'!H:H, A12, 'Egg Sales'!J:J)</f>
        <v>32160</v>
      </c>
      <c r="G12" s="45">
        <f t="shared" si="3"/>
        <v>9294</v>
      </c>
      <c r="H12" s="45">
        <f t="shared" si="2"/>
        <v>42108</v>
      </c>
      <c r="I12" s="4">
        <f>SUMIF('Egg Sales'!H:H, A12, 'Egg Sales'!I:I)</f>
        <v>53541</v>
      </c>
    </row>
    <row r="13" spans="1:9" ht="22.5" customHeight="1">
      <c r="A13" s="46" t="str">
        <f t="shared" si="0"/>
        <v>December 2025</v>
      </c>
      <c r="B13" s="47">
        <f t="shared" si="1"/>
        <v>9294</v>
      </c>
      <c r="C13" s="46">
        <f>SUMIF(Production!L:L, A13, Production!J:J)</f>
        <v>33909</v>
      </c>
      <c r="D13" s="46">
        <f>SUMIF(Production!L:L, A13, Production!E:E)</f>
        <v>728</v>
      </c>
      <c r="E13" s="46">
        <f>SUMIF(Production!L:L, A13, Production!K:K)</f>
        <v>33181</v>
      </c>
      <c r="F13" s="46">
        <f>SUMIF('Egg Sales'!H:H, A13, 'Egg Sales'!J:J)</f>
        <v>40470</v>
      </c>
      <c r="G13" s="47">
        <f t="shared" si="3"/>
        <v>2005</v>
      </c>
      <c r="H13" s="47">
        <f t="shared" si="2"/>
        <v>43203</v>
      </c>
      <c r="I13" s="46">
        <f>SUMIF('Egg Sales'!H:H, A13, 'Egg Sales'!I:I)</f>
        <v>66410</v>
      </c>
    </row>
    <row r="14" spans="1:9" ht="22.5" customHeight="1">
      <c r="A14" s="4" t="str">
        <f t="shared" si="0"/>
        <v>January 2026</v>
      </c>
      <c r="B14" s="45">
        <f t="shared" si="1"/>
        <v>2005</v>
      </c>
      <c r="C14" s="4">
        <f>SUMIF(Production!L:L, A14, Production!J:J)</f>
        <v>25311</v>
      </c>
      <c r="D14" s="4">
        <f>SUMIF(Production!L:L, A14, Production!E:E)</f>
        <v>744</v>
      </c>
      <c r="E14" s="4">
        <f>SUMIF(Production!L:L, A14, Production!K:K)</f>
        <v>24567</v>
      </c>
      <c r="F14" s="4">
        <f>SUMIF('Egg Sales'!H:H, A14, 'Egg Sales'!J:J)</f>
        <v>25080</v>
      </c>
      <c r="G14" s="45">
        <f t="shared" si="3"/>
        <v>1492</v>
      </c>
      <c r="H14" s="45">
        <f t="shared" si="2"/>
        <v>27316</v>
      </c>
      <c r="I14" s="4">
        <f>SUMIF('Egg Sales'!H:H, A14, 'Egg Sales'!I:I)</f>
        <v>40940</v>
      </c>
    </row>
    <row r="15" spans="1:9" ht="22.5" customHeight="1">
      <c r="A15" s="4" t="str">
        <f t="shared" si="0"/>
        <v>February 2026</v>
      </c>
      <c r="B15" s="45">
        <f t="shared" si="1"/>
        <v>1492</v>
      </c>
      <c r="C15" s="4">
        <f>SUMIF(Production!L:L, A15, Production!J:J)</f>
        <v>864</v>
      </c>
      <c r="D15" s="4">
        <f>SUMIF(Production!L:L, A15, Production!E:E)</f>
        <v>27</v>
      </c>
      <c r="E15" s="4">
        <f>SUMIF(Production!L:L, A15, Production!K:K)</f>
        <v>837</v>
      </c>
      <c r="F15" s="4">
        <f>SUMIF('Egg Sales'!H:H, A15, 'Egg Sales'!J:J)</f>
        <v>9450</v>
      </c>
      <c r="G15" s="45">
        <f t="shared" si="3"/>
        <v>-7121</v>
      </c>
      <c r="H15" s="45">
        <f t="shared" si="2"/>
        <v>2356</v>
      </c>
      <c r="I15" s="4">
        <f>SUMIF('Egg Sales'!H:H, A15, 'Egg Sales'!I:I)</f>
        <v>15750</v>
      </c>
    </row>
    <row r="16" spans="1:9" ht="22.5" customHeight="1">
      <c r="A16" s="4" t="str">
        <f t="shared" si="0"/>
        <v>March 2026</v>
      </c>
      <c r="B16" s="45">
        <f t="shared" si="1"/>
        <v>-7121</v>
      </c>
      <c r="C16" s="4">
        <f>SUMIF(Production!L:L, A16, Production!J:J)</f>
        <v>0</v>
      </c>
      <c r="D16" s="4">
        <f>SUMIF(Production!L:L, A16, Production!E:E)</f>
        <v>0</v>
      </c>
      <c r="E16" s="4">
        <f>SUMIF(Production!L:L, A16, Production!K:K)</f>
        <v>0</v>
      </c>
      <c r="F16" s="4">
        <f>SUMIF('Egg Sales'!H:H, A16, 'Egg Sales'!J:J)</f>
        <v>0</v>
      </c>
      <c r="G16" s="45">
        <f t="shared" si="3"/>
        <v>-7121</v>
      </c>
      <c r="H16" s="45">
        <f t="shared" si="2"/>
        <v>-7121</v>
      </c>
      <c r="I16" s="4">
        <f>SUMIF('Egg Sales'!H:H, A16, 'Egg Sales'!I:I)</f>
        <v>0</v>
      </c>
    </row>
    <row r="17" spans="1:9" ht="22.5" customHeight="1">
      <c r="A17" s="4" t="str">
        <f t="shared" si="0"/>
        <v>April 2026</v>
      </c>
      <c r="B17" s="45">
        <f t="shared" si="1"/>
        <v>-7121</v>
      </c>
      <c r="C17" s="4">
        <f>SUMIF(Production!L:L, A17, Production!J:J)</f>
        <v>0</v>
      </c>
      <c r="D17" s="4">
        <f>SUMIF(Production!L:L, A17, Production!E:E)</f>
        <v>0</v>
      </c>
      <c r="E17" s="4">
        <f>SUMIF(Production!L:L, A17, Production!K:K)</f>
        <v>0</v>
      </c>
      <c r="F17" s="4">
        <f>SUMIF('Egg Sales'!H:H, A17, 'Egg Sales'!J:J)</f>
        <v>0</v>
      </c>
      <c r="G17" s="45">
        <f t="shared" si="3"/>
        <v>-7121</v>
      </c>
      <c r="H17" s="45">
        <f t="shared" si="2"/>
        <v>-7121</v>
      </c>
      <c r="I17" s="4">
        <f>SUMIF('Egg Sales'!H:H, A17, 'Egg Sales'!I:I)</f>
        <v>0</v>
      </c>
    </row>
    <row r="18" spans="1:9" ht="22.5" customHeight="1">
      <c r="A18" s="4" t="str">
        <f t="shared" si="0"/>
        <v>May 2026</v>
      </c>
      <c r="B18" s="45">
        <f t="shared" si="1"/>
        <v>-7121</v>
      </c>
      <c r="C18" s="4">
        <f>SUMIF(Production!L:L, A18, Production!J:J)</f>
        <v>0</v>
      </c>
      <c r="D18" s="4">
        <f>SUMIF(Production!L:L, A18, Production!E:E)</f>
        <v>0</v>
      </c>
      <c r="E18" s="4">
        <f>SUMIF(Production!L:L, A18, Production!K:K)</f>
        <v>0</v>
      </c>
      <c r="F18" s="4">
        <f>SUMIF('Egg Sales'!H:H, A18, 'Egg Sales'!J:J)</f>
        <v>0</v>
      </c>
      <c r="G18" s="45">
        <f t="shared" si="3"/>
        <v>-7121</v>
      </c>
      <c r="H18" s="45">
        <f t="shared" si="2"/>
        <v>-7121</v>
      </c>
      <c r="I18" s="4">
        <f>SUMIF('Egg Sales'!H:H, A18, 'Egg Sales'!I:I)</f>
        <v>0</v>
      </c>
    </row>
    <row r="19" spans="1:9" ht="22.5" customHeight="1">
      <c r="A19" s="4" t="str">
        <f t="shared" si="0"/>
        <v>June 2026</v>
      </c>
      <c r="B19" s="45">
        <f t="shared" si="1"/>
        <v>-7121</v>
      </c>
      <c r="C19" s="4">
        <f>SUMIF(Production!L:L, A19, Production!J:J)</f>
        <v>0</v>
      </c>
      <c r="D19" s="4">
        <f>SUMIF(Production!L:L, A19, Production!E:E)</f>
        <v>0</v>
      </c>
      <c r="E19" s="4">
        <f>SUMIF(Production!L:L, A19, Production!K:K)</f>
        <v>0</v>
      </c>
      <c r="F19" s="4">
        <f>SUMIF('Egg Sales'!H:H, A19, 'Egg Sales'!J:J)</f>
        <v>0</v>
      </c>
      <c r="G19" s="45">
        <f t="shared" si="3"/>
        <v>-7121</v>
      </c>
      <c r="H19" s="45">
        <f t="shared" si="2"/>
        <v>-7121</v>
      </c>
      <c r="I19" s="4">
        <f>SUMIF('Egg Sales'!H:H, A19, 'Egg Sales'!I:I)</f>
        <v>0</v>
      </c>
    </row>
    <row r="20" spans="1:9" ht="22.5" customHeight="1">
      <c r="A20" s="4" t="str">
        <f t="shared" si="0"/>
        <v>July 2026</v>
      </c>
      <c r="B20" s="45">
        <f t="shared" si="1"/>
        <v>-7121</v>
      </c>
      <c r="C20" s="4">
        <f>SUMIF(Production!L:L, A20, Production!J:J)</f>
        <v>0</v>
      </c>
      <c r="D20" s="4">
        <f>SUMIF(Production!L:L, A20, Production!E:E)</f>
        <v>0</v>
      </c>
      <c r="E20" s="4">
        <f>SUMIF(Production!L:L, A20, Production!K:K)</f>
        <v>0</v>
      </c>
      <c r="F20" s="4">
        <f>SUMIF('Egg Sales'!H:H, A20, 'Egg Sales'!J:J)</f>
        <v>0</v>
      </c>
      <c r="G20" s="45">
        <f t="shared" si="3"/>
        <v>-7121</v>
      </c>
      <c r="H20" s="45">
        <f t="shared" si="2"/>
        <v>-7121</v>
      </c>
      <c r="I20" s="4">
        <f>SUMIF('Egg Sales'!H:H, A20, 'Egg Sales'!I:I)</f>
        <v>0</v>
      </c>
    </row>
    <row r="21" spans="1:9" ht="22.5" customHeight="1">
      <c r="A21" s="4" t="str">
        <f t="shared" si="0"/>
        <v>August 2026</v>
      </c>
      <c r="B21" s="45">
        <f t="shared" si="1"/>
        <v>-7121</v>
      </c>
      <c r="C21" s="4">
        <f>SUMIF(Production!L:L, A21, Production!J:J)</f>
        <v>0</v>
      </c>
      <c r="D21" s="4">
        <f>SUMIF(Production!L:L, A21, Production!E:E)</f>
        <v>0</v>
      </c>
      <c r="E21" s="4">
        <f>SUMIF(Production!L:L, A21, Production!K:K)</f>
        <v>0</v>
      </c>
      <c r="F21" s="4">
        <f>SUMIF('Egg Sales'!H:H, A21, 'Egg Sales'!J:J)</f>
        <v>0</v>
      </c>
      <c r="G21" s="45">
        <f t="shared" si="3"/>
        <v>-7121</v>
      </c>
      <c r="H21" s="45">
        <f t="shared" si="2"/>
        <v>-7121</v>
      </c>
      <c r="I21" s="4">
        <f>SUMIF('Egg Sales'!H:H, A21, 'Egg Sales'!I:I)</f>
        <v>0</v>
      </c>
    </row>
    <row r="22" spans="1:9" ht="22.5" customHeight="1">
      <c r="A22" s="4" t="str">
        <f t="shared" si="0"/>
        <v>September 2026</v>
      </c>
      <c r="B22" s="45">
        <f t="shared" si="1"/>
        <v>-7121</v>
      </c>
      <c r="C22" s="4">
        <f>SUMIF(Production!L:L, A22, Production!J:J)</f>
        <v>0</v>
      </c>
      <c r="D22" s="4">
        <f>SUMIF(Production!L:L, A22, Production!E:E)</f>
        <v>0</v>
      </c>
      <c r="E22" s="4">
        <f>SUMIF(Production!L:L, A22, Production!K:K)</f>
        <v>0</v>
      </c>
      <c r="F22" s="4">
        <f>SUMIF('Egg Sales'!H:H, A22, 'Egg Sales'!J:J)</f>
        <v>0</v>
      </c>
      <c r="G22" s="45">
        <f t="shared" si="3"/>
        <v>-7121</v>
      </c>
      <c r="H22" s="45">
        <f t="shared" si="2"/>
        <v>-7121</v>
      </c>
      <c r="I22" s="4">
        <f>SUMIF('Egg Sales'!H:H, A22, 'Egg Sales'!I:I)</f>
        <v>0</v>
      </c>
    </row>
    <row r="23" spans="1:9" ht="22.5" customHeight="1">
      <c r="A23" s="4" t="str">
        <f t="shared" si="0"/>
        <v>October 2026</v>
      </c>
      <c r="B23" s="45">
        <f t="shared" si="1"/>
        <v>-7121</v>
      </c>
      <c r="C23" s="4">
        <f>SUMIF(Production!L:L, A23, Production!J:J)</f>
        <v>0</v>
      </c>
      <c r="D23" s="4">
        <f>SUMIF(Production!L:L, A23, Production!E:E)</f>
        <v>0</v>
      </c>
      <c r="E23" s="4">
        <f>SUMIF(Production!L:L, A23, Production!K:K)</f>
        <v>0</v>
      </c>
      <c r="F23" s="4">
        <f>SUMIF('Egg Sales'!H:H, A23, 'Egg Sales'!J:J)</f>
        <v>0</v>
      </c>
      <c r="G23" s="45">
        <f t="shared" si="3"/>
        <v>-7121</v>
      </c>
      <c r="H23" s="45">
        <f t="shared" si="2"/>
        <v>-7121</v>
      </c>
      <c r="I23" s="4">
        <f>SUMIF('Egg Sales'!H:H, A23, 'Egg Sales'!I:I)</f>
        <v>0</v>
      </c>
    </row>
    <row r="24" spans="1:9" ht="22.5" customHeight="1">
      <c r="A24" s="4" t="str">
        <f t="shared" si="0"/>
        <v>November 2026</v>
      </c>
      <c r="B24" s="45">
        <f t="shared" si="1"/>
        <v>-7121</v>
      </c>
      <c r="C24" s="4">
        <f>SUMIF(Production!L:L, A24, Production!J:J)</f>
        <v>0</v>
      </c>
      <c r="D24" s="4">
        <f>SUMIF(Production!L:L, A24, Production!E:E)</f>
        <v>0</v>
      </c>
      <c r="E24" s="4">
        <f>SUMIF(Production!L:L, A24, Production!K:K)</f>
        <v>0</v>
      </c>
      <c r="F24" s="4">
        <f>SUMIF('Egg Sales'!H:H, A24, 'Egg Sales'!J:J)</f>
        <v>0</v>
      </c>
      <c r="G24" s="45">
        <f t="shared" si="3"/>
        <v>-7121</v>
      </c>
      <c r="H24" s="45">
        <f t="shared" si="2"/>
        <v>-7121</v>
      </c>
      <c r="I24" s="4">
        <f>SUMIF('Egg Sales'!H:H, A24, 'Egg Sales'!I:I)</f>
        <v>0</v>
      </c>
    </row>
    <row r="25" spans="1:9" ht="22.5" customHeight="1">
      <c r="A25" s="4" t="str">
        <f t="shared" si="0"/>
        <v>December 2026</v>
      </c>
      <c r="B25" s="45">
        <f t="shared" si="1"/>
        <v>-7121</v>
      </c>
      <c r="C25" s="4">
        <f>SUMIF(Production!L:L, A25, Production!J:J)</f>
        <v>0</v>
      </c>
      <c r="D25" s="4">
        <f>SUMIF(Production!L:L, A25, Production!E:E)</f>
        <v>0</v>
      </c>
      <c r="E25" s="4">
        <f>SUMIF(Production!L:L, A25, Production!K:K)</f>
        <v>0</v>
      </c>
      <c r="F25" s="4">
        <f>SUMIF('Egg Sales'!H:H, A25, 'Egg Sales'!J:J)</f>
        <v>0</v>
      </c>
      <c r="G25" s="45">
        <f t="shared" si="3"/>
        <v>-7121</v>
      </c>
      <c r="H25" s="45">
        <f t="shared" si="2"/>
        <v>-7121</v>
      </c>
      <c r="I25" s="4">
        <f>SUMIF('Egg Sales'!H:H, A25, 'Egg Sales'!I:I)</f>
        <v>0</v>
      </c>
    </row>
    <row r="26" spans="1:9" ht="22.5" customHeight="1">
      <c r="A26" s="4" t="str">
        <f t="shared" si="0"/>
        <v>January 2027</v>
      </c>
      <c r="B26" s="45">
        <f t="shared" si="1"/>
        <v>-7121</v>
      </c>
      <c r="F26" s="4"/>
      <c r="G26" s="4"/>
    </row>
    <row r="27" spans="1:9" ht="22.5" customHeight="1"/>
    <row r="29" spans="1:9" ht="22.5" customHeight="1">
      <c r="A29" s="14" t="s">
        <v>923</v>
      </c>
      <c r="B29" s="14" t="s">
        <v>924</v>
      </c>
      <c r="C29" s="14" t="s">
        <v>925</v>
      </c>
      <c r="D29" s="14" t="s">
        <v>926</v>
      </c>
      <c r="E29" s="14" t="s">
        <v>892</v>
      </c>
      <c r="F29" s="14" t="s">
        <v>927</v>
      </c>
      <c r="G29" s="14" t="s">
        <v>928</v>
      </c>
      <c r="H29" s="44" t="s">
        <v>929</v>
      </c>
      <c r="I29" s="14" t="s">
        <v>866</v>
      </c>
    </row>
    <row r="30" spans="1:9" ht="22.5" customHeight="1">
      <c r="A30" s="4" t="str">
        <f t="shared" ref="A30:A38" si="4">TEXT(DATE(2026, ROW(A1), 1), "MMMM")</f>
        <v>January</v>
      </c>
      <c r="B30" s="4"/>
      <c r="G30" s="4"/>
    </row>
    <row r="31" spans="1:9" ht="22.5" customHeight="1">
      <c r="A31" s="4" t="str">
        <f t="shared" si="4"/>
        <v>February</v>
      </c>
      <c r="B31" s="4"/>
      <c r="F31" s="4"/>
      <c r="G31" s="4"/>
    </row>
    <row r="32" spans="1:9" ht="22.5" customHeight="1">
      <c r="A32" s="4" t="str">
        <f t="shared" si="4"/>
        <v>March</v>
      </c>
      <c r="B32" s="4"/>
      <c r="F32" s="4"/>
      <c r="G32" s="4"/>
    </row>
    <row r="33" spans="1:7" ht="22.5" customHeight="1">
      <c r="A33" s="4" t="str">
        <f t="shared" si="4"/>
        <v>April</v>
      </c>
      <c r="B33" s="4"/>
      <c r="F33" s="4"/>
      <c r="G33" s="4"/>
    </row>
    <row r="34" spans="1:7" ht="22.5" customHeight="1">
      <c r="A34" s="4" t="str">
        <f t="shared" si="4"/>
        <v>May</v>
      </c>
      <c r="B34" s="4"/>
      <c r="F34" s="4"/>
      <c r="G34" s="4"/>
    </row>
    <row r="35" spans="1:7" ht="22.5" customHeight="1">
      <c r="A35" s="4" t="str">
        <f t="shared" si="4"/>
        <v>June</v>
      </c>
      <c r="B35" s="4"/>
      <c r="F35" s="4"/>
      <c r="G35" s="4"/>
    </row>
    <row r="36" spans="1:7" ht="22.5" customHeight="1">
      <c r="A36" s="4" t="str">
        <f t="shared" si="4"/>
        <v>July</v>
      </c>
      <c r="B36" s="4"/>
      <c r="F36" s="4"/>
      <c r="G36" s="4"/>
    </row>
    <row r="37" spans="1:7" ht="22.5" customHeight="1">
      <c r="A37" s="4" t="str">
        <f t="shared" si="4"/>
        <v>August</v>
      </c>
      <c r="B37" s="4"/>
      <c r="F37" s="4"/>
      <c r="G37" s="4"/>
    </row>
    <row r="38" spans="1:7" ht="22.5" customHeight="1">
      <c r="A38" s="4" t="str">
        <f t="shared" si="4"/>
        <v>September</v>
      </c>
      <c r="B38" s="4"/>
      <c r="F38" s="4"/>
      <c r="G38" s="4"/>
    </row>
  </sheetData>
  <pageMargins left="0.7" right="0.7" top="0.75" bottom="0.75" header="0.3" footer="0.3"/>
  <tableParts count="2">
    <tablePart r:id="rId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I25"/>
  <sheetViews>
    <sheetView workbookViewId="0">
      <pane ySplit="1" topLeftCell="A2" activePane="bottomLeft" state="frozen"/>
      <selection pane="bottomLeft" activeCell="B3" sqref="B3"/>
    </sheetView>
  </sheetViews>
  <sheetFormatPr defaultColWidth="12.640625" defaultRowHeight="15.75" customHeight="1"/>
  <cols>
    <col min="2" max="2" width="18.140625" customWidth="1"/>
    <col min="3" max="3" width="17.92578125" customWidth="1"/>
    <col min="6" max="6" width="17.140625" customWidth="1"/>
    <col min="7" max="7" width="17.5" customWidth="1"/>
    <col min="8" max="8" width="15.92578125" customWidth="1"/>
    <col min="9" max="9" width="13.78515625" customWidth="1"/>
  </cols>
  <sheetData>
    <row r="1" spans="1:9" ht="22.5" customHeight="1">
      <c r="A1" s="14" t="s">
        <v>923</v>
      </c>
      <c r="B1" s="14" t="s">
        <v>924</v>
      </c>
      <c r="C1" s="14" t="s">
        <v>925</v>
      </c>
      <c r="D1" s="14" t="s">
        <v>926</v>
      </c>
      <c r="E1" s="14" t="s">
        <v>892</v>
      </c>
      <c r="F1" s="14" t="s">
        <v>927</v>
      </c>
      <c r="G1" s="14" t="s">
        <v>928</v>
      </c>
      <c r="H1" s="44" t="s">
        <v>929</v>
      </c>
      <c r="I1" s="14" t="s">
        <v>866</v>
      </c>
    </row>
    <row r="2" spans="1:9" ht="22.5" customHeight="1">
      <c r="A2" s="4" t="str">
        <f t="shared" ref="A2:A13" si="0">TEXT(DATE(2025, ROW(A1), 1), "MMMM")</f>
        <v>January</v>
      </c>
      <c r="B2" s="4">
        <v>0</v>
      </c>
      <c r="C2" s="4">
        <f>SUMIF(Production!L:L, A2, Production!J:J)</f>
        <v>0</v>
      </c>
      <c r="D2" s="4">
        <f>SUMIF(Production!L:L, A2, Production!E:E)</f>
        <v>0</v>
      </c>
      <c r="E2" s="4">
        <f>SUMIF(Production!L:L, A2, Production!K:K)</f>
        <v>0</v>
      </c>
      <c r="F2" s="4">
        <f>SUMIF('Egg Sales'!H:H, A2, 'Egg Sales'!J:J)</f>
        <v>0</v>
      </c>
      <c r="G2" s="4">
        <v>5</v>
      </c>
      <c r="H2" s="4">
        <f>B2+C2</f>
        <v>0</v>
      </c>
      <c r="I2" s="4">
        <f>SUMIF('Egg Sales'!H:H, A2, 'Egg Sales'!I:I)</f>
        <v>0</v>
      </c>
    </row>
    <row r="3" spans="1:9" ht="22.5" customHeight="1">
      <c r="A3" s="4" t="str">
        <f t="shared" si="0"/>
        <v>February</v>
      </c>
      <c r="B3" s="4">
        <f t="shared" ref="B3:B13" si="1">G2</f>
        <v>5</v>
      </c>
      <c r="C3" s="4">
        <f>SUMIF(Production!L:L, A3, Production!J:J)</f>
        <v>0</v>
      </c>
      <c r="D3" s="4">
        <f>SUMIF(Production!L:L, A3, Production!E:E)</f>
        <v>0</v>
      </c>
      <c r="E3" s="4">
        <f>SUMIF(Production!L:L, A3, Production!K:K)</f>
        <v>0</v>
      </c>
      <c r="F3" s="4">
        <f>SUMIF('Egg Sales'!H:H, A3, 'Egg Sales'!J:J)</f>
        <v>0</v>
      </c>
      <c r="G3" s="4">
        <f>B3+E3-F3</f>
        <v>5</v>
      </c>
      <c r="H3" s="4">
        <f>B3+C3</f>
        <v>5</v>
      </c>
      <c r="I3" s="4">
        <f>SUMIF('Egg Sales'!H:H, A3, 'Egg Sales'!I:I)</f>
        <v>0</v>
      </c>
    </row>
    <row r="4" spans="1:9" ht="22.5" customHeight="1">
      <c r="A4" s="4" t="str">
        <f t="shared" si="0"/>
        <v>March</v>
      </c>
      <c r="B4" s="4">
        <f t="shared" si="1"/>
        <v>5</v>
      </c>
      <c r="C4" s="4">
        <f>SUMIF(Production!L:L, A4, Production!J:J)</f>
        <v>0</v>
      </c>
      <c r="D4" s="4">
        <f>SUMIF(Production!L:L, A4, Production!E:E)</f>
        <v>0</v>
      </c>
      <c r="E4" s="4">
        <f>SUMIF(Production!L:L, A4, Production!K:K)</f>
        <v>0</v>
      </c>
      <c r="F4" s="4">
        <f>SUMIF('Egg Sales'!H:H, A4, 'Egg Sales'!J:J)</f>
        <v>0</v>
      </c>
      <c r="G4" s="4">
        <f>B4+E4-F4</f>
        <v>5</v>
      </c>
      <c r="H4" s="4">
        <f>B4+C5</f>
        <v>5</v>
      </c>
      <c r="I4" s="4">
        <f>SUMIF('Egg Sales'!H:H, A4, 'Egg Sales'!I:I)</f>
        <v>0</v>
      </c>
    </row>
    <row r="5" spans="1:9" ht="22.5" customHeight="1">
      <c r="A5" s="4" t="str">
        <f t="shared" si="0"/>
        <v>April</v>
      </c>
      <c r="B5" s="4">
        <f t="shared" si="1"/>
        <v>5</v>
      </c>
      <c r="C5" s="4">
        <f>SUMIF(Production!L:L, A5, Production!J:J)</f>
        <v>0</v>
      </c>
      <c r="D5" s="4">
        <f>SUMIF(Production!L:L, A5, Production!E:E)</f>
        <v>0</v>
      </c>
      <c r="E5" s="4">
        <f>SUMIF(Production!L:L, A5, Production!K:K)</f>
        <v>0</v>
      </c>
      <c r="F5" s="4">
        <f>SUMIF('Egg Sales'!H:H, A5, 'Egg Sales'!J:J)</f>
        <v>0</v>
      </c>
      <c r="G5" s="4">
        <f>B5+E5-F5</f>
        <v>5</v>
      </c>
      <c r="H5" s="4">
        <f t="shared" ref="H5:H13" si="2">B5+C5</f>
        <v>5</v>
      </c>
      <c r="I5" s="4">
        <f>SUMIF('Egg Sales'!H:H, A5, 'Egg Sales'!I:I)</f>
        <v>0</v>
      </c>
    </row>
    <row r="6" spans="1:9" ht="22.5" customHeight="1">
      <c r="A6" s="4" t="str">
        <f t="shared" si="0"/>
        <v>May</v>
      </c>
      <c r="B6" s="4">
        <f t="shared" si="1"/>
        <v>5</v>
      </c>
      <c r="C6" s="4">
        <f>SUMIF(Production!L:L, A6, Production!J:J)</f>
        <v>0</v>
      </c>
      <c r="D6" s="4">
        <f>SUMIF(Production!L:L, A6, Production!E:E)</f>
        <v>0</v>
      </c>
      <c r="E6" s="4">
        <f>SUMIF(Production!L:L, A6, Production!K:K)</f>
        <v>0</v>
      </c>
      <c r="F6" s="4">
        <f>SUMIF('Egg Sales'!H:H, A6, 'Egg Sales'!J:J)</f>
        <v>0</v>
      </c>
      <c r="G6" s="4">
        <f>B6+E6-F6</f>
        <v>5</v>
      </c>
      <c r="H6" s="4">
        <f t="shared" si="2"/>
        <v>5</v>
      </c>
      <c r="I6" s="4">
        <f>SUMIF('Egg Sales'!H:H, A6, 'Egg Sales'!I:I)</f>
        <v>0</v>
      </c>
    </row>
    <row r="7" spans="1:9" ht="22.5" customHeight="1">
      <c r="A7" s="4" t="str">
        <f t="shared" si="0"/>
        <v>June</v>
      </c>
      <c r="B7" s="4">
        <f t="shared" si="1"/>
        <v>5</v>
      </c>
      <c r="C7" s="4">
        <f>SUMIF(Production!L:L, A7, Production!J:J)</f>
        <v>0</v>
      </c>
      <c r="D7" s="4">
        <f>SUMIF(Production!L:L, A7, Production!E:E)</f>
        <v>0</v>
      </c>
      <c r="E7" s="4">
        <f>SUMIF(Production!L:L, A7, Production!K:K)</f>
        <v>0</v>
      </c>
      <c r="F7" s="4">
        <f>SUMIF('Egg Sales'!H:H, A7, 'Egg Sales'!J:J)</f>
        <v>0</v>
      </c>
      <c r="G7" s="45">
        <f>(B7+E7)-F7-'PMT Summary'!C23</f>
        <v>-235</v>
      </c>
      <c r="H7" s="4">
        <f t="shared" si="2"/>
        <v>5</v>
      </c>
      <c r="I7" s="4">
        <f>SUMIF('Egg Sales'!H:H, A7, 'Egg Sales'!I:I)</f>
        <v>0</v>
      </c>
    </row>
    <row r="8" spans="1:9" ht="22.5" customHeight="1">
      <c r="A8" s="4" t="str">
        <f t="shared" si="0"/>
        <v>July</v>
      </c>
      <c r="B8" s="45">
        <f t="shared" si="1"/>
        <v>-235</v>
      </c>
      <c r="C8" s="4">
        <f>SUMIF(Production!L:L, A8, Production!J:J)</f>
        <v>0</v>
      </c>
      <c r="D8" s="4">
        <f>SUMIF(Production!L:L, A8, Production!E:E)</f>
        <v>0</v>
      </c>
      <c r="E8" s="4">
        <f>SUMIF(Production!L:L, A8, Production!K:K)</f>
        <v>0</v>
      </c>
      <c r="F8" s="4">
        <f>SUMIF('Egg Sales'!H:H, A8, 'Egg Sales'!J:J)</f>
        <v>0</v>
      </c>
      <c r="G8" s="45">
        <f t="shared" ref="G8:G13" si="3">B8+E8-F8</f>
        <v>-235</v>
      </c>
      <c r="H8" s="45">
        <f t="shared" si="2"/>
        <v>-235</v>
      </c>
      <c r="I8" s="4">
        <f>SUMIF('Egg Sales'!H:H, A8, 'Egg Sales'!I:I)</f>
        <v>0</v>
      </c>
    </row>
    <row r="9" spans="1:9" ht="22.5" customHeight="1">
      <c r="A9" s="4" t="str">
        <f t="shared" si="0"/>
        <v>August</v>
      </c>
      <c r="B9" s="45">
        <f t="shared" si="1"/>
        <v>-235</v>
      </c>
      <c r="C9" s="4">
        <f>SUMIF(Production!L:L, A9, Production!J:J)</f>
        <v>0</v>
      </c>
      <c r="D9" s="4">
        <f>SUMIF(Production!L:L, A9, Production!E:E)</f>
        <v>0</v>
      </c>
      <c r="E9" s="4">
        <f>SUMIF(Production!L:L, A9, Production!K:K)</f>
        <v>0</v>
      </c>
      <c r="F9" s="4">
        <f>SUMIF('Egg Sales'!H:H, A9, 'Egg Sales'!J:J)</f>
        <v>0</v>
      </c>
      <c r="G9" s="45">
        <f t="shared" si="3"/>
        <v>-235</v>
      </c>
      <c r="H9" s="45">
        <f t="shared" si="2"/>
        <v>-235</v>
      </c>
      <c r="I9" s="4">
        <f>SUMIF('Egg Sales'!H:H, A9, 'Egg Sales'!I:I)</f>
        <v>0</v>
      </c>
    </row>
    <row r="10" spans="1:9" ht="22.5" customHeight="1">
      <c r="A10" s="4" t="str">
        <f t="shared" si="0"/>
        <v>September</v>
      </c>
      <c r="B10" s="45">
        <f t="shared" si="1"/>
        <v>-235</v>
      </c>
      <c r="C10" s="4">
        <f>SUMIF(Production!L:L, A10, Production!J:J)</f>
        <v>0</v>
      </c>
      <c r="D10" s="4">
        <f>SUMIF(Production!L:L, A10, Production!E:E)</f>
        <v>0</v>
      </c>
      <c r="E10" s="4">
        <f>SUMIF(Production!L:L, A10, Production!K:K)</f>
        <v>0</v>
      </c>
      <c r="F10" s="4">
        <f>SUMIF('Egg Sales'!H:H, A10, 'Egg Sales'!J:J)</f>
        <v>0</v>
      </c>
      <c r="G10" s="45">
        <f t="shared" si="3"/>
        <v>-235</v>
      </c>
      <c r="H10" s="45">
        <f t="shared" si="2"/>
        <v>-235</v>
      </c>
      <c r="I10" s="4">
        <f>SUMIF('Egg Sales'!H:H, A10, 'Egg Sales'!I:I)</f>
        <v>0</v>
      </c>
    </row>
    <row r="11" spans="1:9" ht="22.5" customHeight="1">
      <c r="A11" s="4" t="str">
        <f t="shared" si="0"/>
        <v>October</v>
      </c>
      <c r="B11" s="45">
        <f t="shared" si="1"/>
        <v>-235</v>
      </c>
      <c r="C11" s="4">
        <f>SUMIF(Production!L:L, A11, Production!J:J)</f>
        <v>0</v>
      </c>
      <c r="D11" s="4">
        <f>SUMIF(Production!L:L, A11, Production!E:E)</f>
        <v>0</v>
      </c>
      <c r="E11" s="4">
        <f>SUMIF(Production!L:L, A11, Production!K:K)</f>
        <v>0</v>
      </c>
      <c r="F11" s="4">
        <f>SUMIF('Egg Sales'!H:H, A11, 'Egg Sales'!J:J)</f>
        <v>0</v>
      </c>
      <c r="G11" s="45">
        <f t="shared" si="3"/>
        <v>-235</v>
      </c>
      <c r="H11" s="45">
        <f t="shared" si="2"/>
        <v>-235</v>
      </c>
      <c r="I11" s="4">
        <f>SUMIF('Egg Sales'!H:H, A11, 'Egg Sales'!I:I)</f>
        <v>0</v>
      </c>
    </row>
    <row r="12" spans="1:9" ht="22.5" customHeight="1">
      <c r="A12" s="4" t="str">
        <f t="shared" si="0"/>
        <v>November</v>
      </c>
      <c r="B12" s="45">
        <f t="shared" si="1"/>
        <v>-235</v>
      </c>
      <c r="C12" s="4">
        <f>SUMIF(Production!L:L, A12, Production!J:J)</f>
        <v>0</v>
      </c>
      <c r="D12" s="4">
        <f>SUMIF(Production!L:L, A12, Production!E:E)</f>
        <v>0</v>
      </c>
      <c r="E12" s="4">
        <f>SUMIF(Production!L:L, A12, Production!K:K)</f>
        <v>0</v>
      </c>
      <c r="F12" s="4">
        <f>SUMIF('Egg Sales'!H:H, A12, 'Egg Sales'!J:J)</f>
        <v>0</v>
      </c>
      <c r="G12" s="45">
        <f t="shared" si="3"/>
        <v>-235</v>
      </c>
      <c r="H12" s="45">
        <f t="shared" si="2"/>
        <v>-235</v>
      </c>
      <c r="I12" s="4">
        <f>SUMIF('Egg Sales'!H:H, A12, 'Egg Sales'!I:I)</f>
        <v>0</v>
      </c>
    </row>
    <row r="13" spans="1:9" ht="22.5" customHeight="1">
      <c r="A13" s="4" t="str">
        <f t="shared" si="0"/>
        <v>December</v>
      </c>
      <c r="B13" s="45">
        <f t="shared" si="1"/>
        <v>-235</v>
      </c>
      <c r="C13" s="4">
        <f>SUMIF(Production!L:L, A13, Production!J:J)</f>
        <v>0</v>
      </c>
      <c r="D13" s="4">
        <f>SUMIF(Production!L:L, A13, Production!E:E)</f>
        <v>0</v>
      </c>
      <c r="E13" s="4">
        <f>SUMIF(Production!L:L, A13, Production!K:K)</f>
        <v>0</v>
      </c>
      <c r="F13" s="4">
        <f>SUMIF('Egg Sales'!H:H, A13, 'Egg Sales'!J:J)</f>
        <v>0</v>
      </c>
      <c r="G13" s="45">
        <f t="shared" si="3"/>
        <v>-235</v>
      </c>
      <c r="H13" s="45">
        <f t="shared" si="2"/>
        <v>-235</v>
      </c>
      <c r="I13" s="4">
        <f>SUMIF('Egg Sales'!H:H, A13, 'Egg Sales'!I:I)</f>
        <v>0</v>
      </c>
    </row>
    <row r="16" spans="1:9" ht="22.5" customHeight="1">
      <c r="A16" s="14" t="s">
        <v>923</v>
      </c>
      <c r="B16" s="14" t="s">
        <v>924</v>
      </c>
      <c r="C16" s="14" t="s">
        <v>925</v>
      </c>
      <c r="D16" s="14" t="s">
        <v>926</v>
      </c>
      <c r="E16" s="14" t="s">
        <v>892</v>
      </c>
      <c r="F16" s="14" t="s">
        <v>927</v>
      </c>
      <c r="G16" s="14" t="s">
        <v>928</v>
      </c>
      <c r="H16" s="44" t="s">
        <v>929</v>
      </c>
      <c r="I16" s="14" t="s">
        <v>866</v>
      </c>
    </row>
    <row r="17" spans="2:7" ht="22.5" customHeight="1">
      <c r="B17" s="4">
        <v>0</v>
      </c>
      <c r="F17" s="4"/>
      <c r="G17" s="4"/>
    </row>
    <row r="18" spans="2:7" ht="22.5" customHeight="1">
      <c r="B18" s="4"/>
      <c r="F18" s="4"/>
      <c r="G18" s="4"/>
    </row>
    <row r="19" spans="2:7" ht="22.5" customHeight="1">
      <c r="B19" s="4"/>
      <c r="F19" s="4"/>
      <c r="G19" s="4"/>
    </row>
    <row r="20" spans="2:7" ht="22.5" customHeight="1">
      <c r="B20" s="4"/>
      <c r="F20" s="4"/>
      <c r="G20" s="4"/>
    </row>
    <row r="21" spans="2:7" ht="22.5" customHeight="1">
      <c r="B21" s="4"/>
      <c r="F21" s="4"/>
      <c r="G21" s="4"/>
    </row>
    <row r="22" spans="2:7" ht="22.5" customHeight="1">
      <c r="B22" s="4"/>
      <c r="F22" s="4"/>
      <c r="G22" s="4"/>
    </row>
    <row r="23" spans="2:7" ht="22.5" customHeight="1">
      <c r="B23" s="4"/>
      <c r="F23" s="4"/>
      <c r="G23" s="4"/>
    </row>
    <row r="24" spans="2:7" ht="22.5" customHeight="1">
      <c r="B24" s="4"/>
      <c r="F24" s="4"/>
      <c r="G24" s="4"/>
    </row>
    <row r="25" spans="2:7" ht="22.5" customHeight="1">
      <c r="B25" s="4"/>
      <c r="F25" s="4"/>
      <c r="G25" s="4"/>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43251-9C4A-48B2-B030-4F7382E2B58F}">
  <dimension ref="A1:F107"/>
  <sheetViews>
    <sheetView topLeftCell="A53" workbookViewId="0">
      <selection activeCell="I70" sqref="I70"/>
    </sheetView>
  </sheetViews>
  <sheetFormatPr defaultRowHeight="13.15"/>
  <cols>
    <col min="1" max="1" width="43.85546875" customWidth="1"/>
    <col min="4" max="4" width="16.640625" bestFit="1" customWidth="1"/>
    <col min="5" max="5" width="14.28515625" bestFit="1" customWidth="1"/>
    <col min="6" max="6" width="9.92578125" bestFit="1" customWidth="1"/>
    <col min="7" max="7" width="7.2109375" bestFit="1" customWidth="1"/>
    <col min="8" max="8" width="10.7109375" bestFit="1" customWidth="1"/>
  </cols>
  <sheetData>
    <row r="1" spans="1:1" ht="15.75">
      <c r="A1" s="104" t="s">
        <v>2123</v>
      </c>
    </row>
    <row r="3" spans="1:1">
      <c r="A3" s="105" t="s">
        <v>2124</v>
      </c>
    </row>
    <row r="5" spans="1:1">
      <c r="A5" s="105" t="s">
        <v>2125</v>
      </c>
    </row>
    <row r="6" spans="1:1">
      <c r="A6" s="106"/>
    </row>
    <row r="7" spans="1:1">
      <c r="A7" s="107" t="s">
        <v>2126</v>
      </c>
    </row>
    <row r="8" spans="1:1">
      <c r="A8" s="106"/>
    </row>
    <row r="9" spans="1:1">
      <c r="A9" s="107" t="s">
        <v>2127</v>
      </c>
    </row>
    <row r="10" spans="1:1">
      <c r="A10" s="106"/>
    </row>
    <row r="11" spans="1:1">
      <c r="A11" s="107" t="s">
        <v>2128</v>
      </c>
    </row>
    <row r="12" spans="1:1">
      <c r="A12" s="106"/>
    </row>
    <row r="13" spans="1:1">
      <c r="A13" s="107" t="s">
        <v>2129</v>
      </c>
    </row>
    <row r="15" spans="1:1">
      <c r="A15" s="105" t="s">
        <v>2130</v>
      </c>
    </row>
    <row r="16" spans="1:1">
      <c r="A16" s="106"/>
    </row>
    <row r="17" spans="1:1">
      <c r="A17" s="107" t="s">
        <v>866</v>
      </c>
    </row>
    <row r="18" spans="1:1">
      <c r="A18" s="106"/>
    </row>
    <row r="19" spans="1:1">
      <c r="A19" s="107" t="s">
        <v>2131</v>
      </c>
    </row>
    <row r="20" spans="1:1">
      <c r="A20" s="106"/>
    </row>
    <row r="21" spans="1:1">
      <c r="A21" s="107" t="s">
        <v>2132</v>
      </c>
    </row>
    <row r="22" spans="1:1">
      <c r="A22" s="106"/>
    </row>
    <row r="23" spans="1:1">
      <c r="A23" s="107" t="s">
        <v>2133</v>
      </c>
    </row>
    <row r="24" spans="1:1">
      <c r="A24" s="106"/>
    </row>
    <row r="25" spans="1:1">
      <c r="A25" s="107" t="s">
        <v>2134</v>
      </c>
    </row>
    <row r="26" spans="1:1">
      <c r="A26" s="106"/>
    </row>
    <row r="27" spans="1:1">
      <c r="A27" s="107" t="s">
        <v>2135</v>
      </c>
    </row>
    <row r="28" spans="1:1">
      <c r="A28" s="106"/>
    </row>
    <row r="29" spans="1:1">
      <c r="A29" s="107" t="s">
        <v>2136</v>
      </c>
    </row>
    <row r="31" spans="1:1">
      <c r="A31" s="105" t="s">
        <v>2137</v>
      </c>
    </row>
    <row r="32" spans="1:1">
      <c r="A32" s="106"/>
    </row>
    <row r="33" spans="1:1">
      <c r="A33" s="107" t="s">
        <v>2138</v>
      </c>
    </row>
    <row r="34" spans="1:1">
      <c r="A34" s="106"/>
    </row>
    <row r="35" spans="1:1">
      <c r="A35" s="107" t="s">
        <v>2139</v>
      </c>
    </row>
    <row r="36" spans="1:1">
      <c r="A36" s="106"/>
    </row>
    <row r="37" spans="1:1">
      <c r="A37" s="107" t="s">
        <v>2140</v>
      </c>
    </row>
    <row r="39" spans="1:1">
      <c r="A39" s="105" t="s">
        <v>2141</v>
      </c>
    </row>
    <row r="40" spans="1:1">
      <c r="A40" s="106"/>
    </row>
    <row r="41" spans="1:1">
      <c r="A41" s="107" t="s">
        <v>2142</v>
      </c>
    </row>
    <row r="42" spans="1:1">
      <c r="A42" s="106"/>
    </row>
    <row r="43" spans="1:1">
      <c r="A43" s="107" t="s">
        <v>2143</v>
      </c>
    </row>
    <row r="45" spans="1:1" ht="15.75">
      <c r="A45" s="104" t="s">
        <v>2144</v>
      </c>
    </row>
    <row r="47" spans="1:1">
      <c r="A47" s="105" t="s">
        <v>2145</v>
      </c>
    </row>
    <row r="49" spans="1:6">
      <c r="A49" s="105" t="s">
        <v>2125</v>
      </c>
    </row>
    <row r="50" spans="1:6">
      <c r="A50" s="106"/>
    </row>
    <row r="51" spans="1:6">
      <c r="A51" s="107" t="s">
        <v>2146</v>
      </c>
    </row>
    <row r="52" spans="1:6">
      <c r="A52" s="106"/>
    </row>
    <row r="53" spans="1:6">
      <c r="A53" s="107" t="s">
        <v>2147</v>
      </c>
    </row>
    <row r="54" spans="1:6">
      <c r="A54" s="106"/>
    </row>
    <row r="55" spans="1:6">
      <c r="A55" s="107" t="s">
        <v>2148</v>
      </c>
      <c r="D55" s="110" t="s">
        <v>498</v>
      </c>
      <c r="E55" s="111" t="s">
        <v>2173</v>
      </c>
    </row>
    <row r="57" spans="1:6">
      <c r="A57" s="105" t="s">
        <v>2149</v>
      </c>
      <c r="D57" s="112" t="s">
        <v>2174</v>
      </c>
      <c r="E57" s="112" t="s">
        <v>2180</v>
      </c>
      <c r="F57" s="117"/>
    </row>
    <row r="58" spans="1:6">
      <c r="A58" s="106"/>
      <c r="D58" s="112" t="s">
        <v>2171</v>
      </c>
      <c r="E58" s="118" t="s">
        <v>2179</v>
      </c>
      <c r="F58" s="113" t="s">
        <v>2172</v>
      </c>
    </row>
    <row r="59" spans="1:6">
      <c r="A59" s="107" t="s">
        <v>2150</v>
      </c>
      <c r="D59" s="114" t="s">
        <v>2175</v>
      </c>
      <c r="E59" s="142">
        <v>40940</v>
      </c>
      <c r="F59" s="143">
        <v>40940</v>
      </c>
    </row>
    <row r="60" spans="1:6">
      <c r="A60" s="106"/>
      <c r="D60" s="116" t="s">
        <v>2176</v>
      </c>
      <c r="E60" s="144">
        <v>15750</v>
      </c>
      <c r="F60" s="145">
        <v>15750</v>
      </c>
    </row>
    <row r="61" spans="1:6">
      <c r="A61" s="107" t="s">
        <v>2151</v>
      </c>
      <c r="D61" s="115" t="s">
        <v>2172</v>
      </c>
      <c r="E61" s="146">
        <v>56690</v>
      </c>
      <c r="F61" s="147">
        <v>56690</v>
      </c>
    </row>
    <row r="62" spans="1:6">
      <c r="A62" s="106"/>
    </row>
    <row r="63" spans="1:6">
      <c r="A63" s="107" t="s">
        <v>2152</v>
      </c>
    </row>
    <row r="64" spans="1:6">
      <c r="A64" s="106"/>
    </row>
    <row r="65" spans="1:6">
      <c r="A65" s="107" t="s">
        <v>2153</v>
      </c>
    </row>
    <row r="66" spans="1:6">
      <c r="A66" s="106"/>
    </row>
    <row r="67" spans="1:6">
      <c r="A67" s="107" t="s">
        <v>2154</v>
      </c>
    </row>
    <row r="68" spans="1:6">
      <c r="A68" s="106"/>
    </row>
    <row r="69" spans="1:6">
      <c r="A69" s="107" t="s">
        <v>2155</v>
      </c>
    </row>
    <row r="70" spans="1:6">
      <c r="A70" s="106"/>
    </row>
    <row r="71" spans="1:6">
      <c r="A71" s="107" t="s">
        <v>2156</v>
      </c>
    </row>
    <row r="73" spans="1:6">
      <c r="A73" s="105" t="s">
        <v>2137</v>
      </c>
    </row>
    <row r="74" spans="1:6">
      <c r="A74" s="106"/>
    </row>
    <row r="75" spans="1:6">
      <c r="A75" s="107" t="s">
        <v>2157</v>
      </c>
    </row>
    <row r="76" spans="1:6">
      <c r="A76" s="106"/>
      <c r="D76" s="119" t="s">
        <v>2174</v>
      </c>
      <c r="E76" s="119" t="s">
        <v>2180</v>
      </c>
    </row>
    <row r="77" spans="1:6">
      <c r="A77" s="107" t="s">
        <v>2158</v>
      </c>
      <c r="D77" s="119" t="s">
        <v>2171</v>
      </c>
      <c r="E77" t="s">
        <v>2179</v>
      </c>
      <c r="F77" t="s">
        <v>2172</v>
      </c>
    </row>
    <row r="78" spans="1:6">
      <c r="A78" s="106"/>
      <c r="D78" s="120" t="s">
        <v>2175</v>
      </c>
      <c r="E78" s="148">
        <v>99054</v>
      </c>
      <c r="F78" s="148">
        <v>99054</v>
      </c>
    </row>
    <row r="79" spans="1:6">
      <c r="A79" s="107" t="s">
        <v>2159</v>
      </c>
      <c r="D79" s="120" t="s">
        <v>2176</v>
      </c>
      <c r="E79" s="148">
        <v>62420</v>
      </c>
      <c r="F79" s="148">
        <v>62420</v>
      </c>
    </row>
    <row r="80" spans="1:6">
      <c r="D80" s="120" t="s">
        <v>2172</v>
      </c>
      <c r="E80" s="148">
        <v>161474</v>
      </c>
      <c r="F80" s="148">
        <v>161474</v>
      </c>
    </row>
    <row r="81" spans="1:1">
      <c r="A81" s="105" t="s">
        <v>2141</v>
      </c>
    </row>
    <row r="82" spans="1:1">
      <c r="A82" s="106"/>
    </row>
    <row r="83" spans="1:1">
      <c r="A83" s="107" t="s">
        <v>2142</v>
      </c>
    </row>
    <row r="84" spans="1:1">
      <c r="A84" s="106"/>
    </row>
    <row r="85" spans="1:1">
      <c r="A85" s="107" t="s">
        <v>2160</v>
      </c>
    </row>
    <row r="87" spans="1:1" ht="17.649999999999999">
      <c r="A87" s="108" t="s">
        <v>2161</v>
      </c>
    </row>
    <row r="88" spans="1:1">
      <c r="A88" s="106"/>
    </row>
    <row r="89" spans="1:1">
      <c r="A89" s="107" t="s">
        <v>2162</v>
      </c>
    </row>
    <row r="90" spans="1:1">
      <c r="A90" s="106"/>
    </row>
    <row r="91" spans="1:1">
      <c r="A91" s="107" t="s">
        <v>2163</v>
      </c>
    </row>
    <row r="92" spans="1:1">
      <c r="A92" s="106"/>
    </row>
    <row r="93" spans="1:1">
      <c r="A93" s="107" t="s">
        <v>2164</v>
      </c>
    </row>
    <row r="94" spans="1:1">
      <c r="A94" s="106"/>
    </row>
    <row r="95" spans="1:1">
      <c r="A95" s="107" t="s">
        <v>2165</v>
      </c>
    </row>
    <row r="96" spans="1:1">
      <c r="A96" s="106"/>
    </row>
    <row r="97" spans="1:1">
      <c r="A97" s="107" t="s">
        <v>2166</v>
      </c>
    </row>
    <row r="99" spans="1:1">
      <c r="A99" s="109" t="s">
        <v>2167</v>
      </c>
    </row>
    <row r="100" spans="1:1">
      <c r="A100" s="106"/>
    </row>
    <row r="101" spans="1:1">
      <c r="A101" s="107" t="s">
        <v>2168</v>
      </c>
    </row>
    <row r="102" spans="1:1">
      <c r="A102" s="106"/>
    </row>
    <row r="103" spans="1:1">
      <c r="A103" s="107" t="s">
        <v>2169</v>
      </c>
    </row>
    <row r="104" spans="1:1">
      <c r="A104" s="106"/>
    </row>
    <row r="105" spans="1:1">
      <c r="A105" s="107" t="s">
        <v>2137</v>
      </c>
    </row>
    <row r="106" spans="1:1">
      <c r="A106" s="106"/>
    </row>
    <row r="107" spans="1:1">
      <c r="A107" s="107" t="s">
        <v>2170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9F801-713A-416E-8164-9B65DF9DBB48}">
  <dimension ref="A1:S10"/>
  <sheetViews>
    <sheetView tabSelected="1" workbookViewId="0">
      <selection activeCell="S7" sqref="S7"/>
    </sheetView>
  </sheetViews>
  <sheetFormatPr defaultRowHeight="13.15"/>
  <cols>
    <col min="1" max="3" width="9.140625" style="125"/>
    <col min="5" max="5" width="20.2109375" customWidth="1"/>
  </cols>
  <sheetData>
    <row r="1" spans="1:19" s="123" customFormat="1" ht="71.650000000000006" customHeight="1">
      <c r="B1" s="124" t="s">
        <v>2182</v>
      </c>
      <c r="C1" s="124"/>
      <c r="D1" s="124"/>
      <c r="E1" s="124"/>
      <c r="F1" s="124"/>
      <c r="G1" s="124"/>
      <c r="H1" s="124"/>
      <c r="I1" s="128"/>
      <c r="J1" s="124"/>
      <c r="K1" s="124"/>
      <c r="L1" s="124"/>
      <c r="M1" s="124"/>
      <c r="N1" s="124"/>
      <c r="O1" s="124"/>
      <c r="P1" s="124"/>
      <c r="Q1" s="124"/>
      <c r="R1" s="124"/>
      <c r="S1" s="124"/>
    </row>
    <row r="2" spans="1:19" s="121" customFormat="1" ht="12.75" customHeight="1">
      <c r="A2" s="123"/>
      <c r="B2" s="124"/>
      <c r="C2" s="124"/>
      <c r="D2" s="122"/>
      <c r="E2" s="122"/>
      <c r="F2" s="122"/>
      <c r="G2" s="122"/>
      <c r="H2" s="122"/>
      <c r="I2" s="122"/>
      <c r="J2" s="122"/>
      <c r="K2" s="122"/>
      <c r="L2" s="122"/>
      <c r="M2" s="122"/>
      <c r="N2" s="122"/>
      <c r="O2" s="122"/>
      <c r="P2" s="122"/>
      <c r="Q2" s="122"/>
      <c r="R2" s="122"/>
      <c r="S2" s="122"/>
    </row>
    <row r="3" spans="1:19" s="121" customFormat="1" ht="12.75" customHeight="1">
      <c r="A3" s="123"/>
      <c r="B3" s="123"/>
      <c r="C3" s="123"/>
    </row>
    <row r="4" spans="1:19" s="121" customFormat="1" ht="12.75" customHeight="1">
      <c r="A4" s="123"/>
      <c r="B4" s="123"/>
      <c r="C4" s="123"/>
    </row>
    <row r="5" spans="1:19" s="121" customFormat="1" ht="12.75" customHeight="1">
      <c r="A5" s="123"/>
      <c r="B5" s="123"/>
      <c r="C5" s="123"/>
    </row>
    <row r="6" spans="1:19">
      <c r="B6" s="126"/>
      <c r="C6" s="126"/>
      <c r="E6" s="109"/>
      <c r="F6" s="109"/>
      <c r="G6" s="109"/>
      <c r="H6" s="109"/>
    </row>
    <row r="7" spans="1:19">
      <c r="B7" s="126"/>
      <c r="C7" s="126"/>
      <c r="E7" s="109"/>
      <c r="F7" s="109"/>
      <c r="G7" s="109"/>
      <c r="H7" s="109"/>
    </row>
    <row r="8" spans="1:19">
      <c r="C8" s="126"/>
    </row>
    <row r="10" spans="1:19">
      <c r="C10" s="127"/>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61372-AD3F-4A45-B0DE-9BF18CF15FE4}">
  <dimension ref="A3:C25"/>
  <sheetViews>
    <sheetView workbookViewId="0">
      <selection activeCell="B25" sqref="B25"/>
    </sheetView>
  </sheetViews>
  <sheetFormatPr defaultRowHeight="13.15"/>
  <cols>
    <col min="1" max="1" width="18" bestFit="1" customWidth="1"/>
    <col min="2" max="2" width="15.28515625" bestFit="1" customWidth="1"/>
    <col min="3" max="3" width="10.7109375" bestFit="1" customWidth="1"/>
    <col min="4" max="4" width="7.2109375" bestFit="1" customWidth="1"/>
    <col min="5" max="5" width="10.7109375" bestFit="1" customWidth="1"/>
  </cols>
  <sheetData>
    <row r="3" spans="1:3">
      <c r="A3" s="119" t="s">
        <v>2174</v>
      </c>
      <c r="B3" s="119" t="s">
        <v>2180</v>
      </c>
    </row>
    <row r="4" spans="1:3">
      <c r="A4" s="119" t="s">
        <v>2171</v>
      </c>
      <c r="B4" t="s">
        <v>2179</v>
      </c>
      <c r="C4" t="s">
        <v>2172</v>
      </c>
    </row>
    <row r="5" spans="1:3">
      <c r="A5" s="120" t="s">
        <v>2175</v>
      </c>
      <c r="B5" s="148">
        <v>99054</v>
      </c>
      <c r="C5" s="148">
        <v>99054</v>
      </c>
    </row>
    <row r="6" spans="1:3">
      <c r="A6" s="120" t="s">
        <v>2176</v>
      </c>
      <c r="B6" s="148">
        <v>62420</v>
      </c>
      <c r="C6" s="148">
        <v>62420</v>
      </c>
    </row>
    <row r="7" spans="1:3">
      <c r="A7" s="120" t="s">
        <v>2172</v>
      </c>
      <c r="B7" s="148">
        <v>161474</v>
      </c>
      <c r="C7" s="148">
        <v>161474</v>
      </c>
    </row>
    <row r="25" spans="1:2">
      <c r="A25" s="109" t="s">
        <v>2187</v>
      </c>
      <c r="B25" s="149">
        <f>GETPIVOTDATA("Amount Paid",$A$3)</f>
        <v>161474</v>
      </c>
    </row>
  </sheetData>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405EA-3AE7-4876-A72B-786E37060E1C}">
  <dimension ref="A4:I24"/>
  <sheetViews>
    <sheetView topLeftCell="A2" workbookViewId="0">
      <selection activeCell="B8" sqref="B8"/>
    </sheetView>
  </sheetViews>
  <sheetFormatPr defaultRowHeight="13.15"/>
  <cols>
    <col min="1" max="1" width="20.140625" bestFit="1" customWidth="1"/>
    <col min="2" max="2" width="15.28515625" bestFit="1" customWidth="1"/>
    <col min="3" max="3" width="13.28515625" bestFit="1" customWidth="1"/>
    <col min="4" max="4" width="12.2109375" bestFit="1" customWidth="1"/>
    <col min="5" max="5" width="11.5" bestFit="1" customWidth="1"/>
    <col min="6" max="8" width="12.2109375" bestFit="1" customWidth="1"/>
    <col min="9" max="9" width="10.7109375" bestFit="1" customWidth="1"/>
    <col min="10" max="10" width="6.640625" bestFit="1" customWidth="1"/>
    <col min="11" max="11" width="10.7109375" bestFit="1" customWidth="1"/>
    <col min="12" max="12" width="9.78515625" customWidth="1"/>
    <col min="13" max="13" width="11.92578125" bestFit="1" customWidth="1"/>
    <col min="14" max="14" width="6.140625" bestFit="1" customWidth="1"/>
    <col min="15" max="15" width="12.5703125" bestFit="1" customWidth="1"/>
    <col min="16" max="16" width="11.92578125" bestFit="1" customWidth="1"/>
    <col min="17" max="17" width="10.42578125" bestFit="1" customWidth="1"/>
    <col min="18" max="20" width="11.92578125" bestFit="1" customWidth="1"/>
  </cols>
  <sheetData>
    <row r="4" spans="1:6">
      <c r="A4" s="119" t="s">
        <v>2174</v>
      </c>
      <c r="B4" s="119" t="s">
        <v>2180</v>
      </c>
    </row>
    <row r="5" spans="1:6">
      <c r="A5" s="119" t="s">
        <v>2171</v>
      </c>
      <c r="B5" t="s">
        <v>933</v>
      </c>
      <c r="C5" t="s">
        <v>936</v>
      </c>
      <c r="D5" t="s">
        <v>934</v>
      </c>
      <c r="E5" t="s">
        <v>2183</v>
      </c>
      <c r="F5" t="s">
        <v>2172</v>
      </c>
    </row>
    <row r="6" spans="1:6">
      <c r="A6" s="120" t="s">
        <v>948</v>
      </c>
      <c r="B6" s="148">
        <v>56190</v>
      </c>
      <c r="C6" s="148">
        <v>450</v>
      </c>
      <c r="D6" s="148"/>
      <c r="E6" s="148"/>
      <c r="F6" s="148">
        <v>56640</v>
      </c>
    </row>
    <row r="7" spans="1:6">
      <c r="A7" s="120" t="s">
        <v>952</v>
      </c>
      <c r="B7" s="148"/>
      <c r="C7" s="148"/>
      <c r="D7" s="148"/>
      <c r="E7" s="148">
        <v>29841</v>
      </c>
      <c r="F7" s="148">
        <v>29841</v>
      </c>
    </row>
    <row r="8" spans="1:6">
      <c r="A8" s="120" t="s">
        <v>951</v>
      </c>
      <c r="B8" s="148">
        <v>25870</v>
      </c>
      <c r="C8" s="148"/>
      <c r="D8" s="148"/>
      <c r="E8" s="148"/>
      <c r="F8" s="148">
        <v>25870</v>
      </c>
    </row>
    <row r="9" spans="1:6">
      <c r="A9" s="120" t="s">
        <v>958</v>
      </c>
      <c r="B9" s="148"/>
      <c r="C9" s="148"/>
      <c r="D9" s="148"/>
      <c r="E9" s="148">
        <v>20314</v>
      </c>
      <c r="F9" s="148">
        <v>20314</v>
      </c>
    </row>
    <row r="10" spans="1:6">
      <c r="A10" s="120" t="s">
        <v>950</v>
      </c>
      <c r="B10" s="148">
        <v>19113</v>
      </c>
      <c r="C10" s="148"/>
      <c r="D10" s="148"/>
      <c r="E10" s="148"/>
      <c r="F10" s="148">
        <v>19113</v>
      </c>
    </row>
    <row r="11" spans="1:6">
      <c r="A11" s="120" t="s">
        <v>821</v>
      </c>
      <c r="B11" s="148">
        <v>7696</v>
      </c>
      <c r="C11" s="148"/>
      <c r="D11" s="148"/>
      <c r="E11" s="148"/>
      <c r="F11" s="148">
        <v>7696</v>
      </c>
    </row>
    <row r="12" spans="1:6">
      <c r="A12" s="120" t="s">
        <v>1008</v>
      </c>
      <c r="B12" s="148"/>
      <c r="C12" s="148"/>
      <c r="D12" s="148">
        <v>2000</v>
      </c>
      <c r="E12" s="148"/>
      <c r="F12" s="148">
        <v>2000</v>
      </c>
    </row>
    <row r="13" spans="1:6">
      <c r="A13" s="120" t="s">
        <v>2172</v>
      </c>
      <c r="B13" s="148">
        <v>108869</v>
      </c>
      <c r="C13" s="148">
        <v>450</v>
      </c>
      <c r="D13" s="148">
        <v>2000</v>
      </c>
      <c r="E13" s="148">
        <v>50155</v>
      </c>
      <c r="F13" s="148">
        <v>161474</v>
      </c>
    </row>
    <row r="18" spans="1:9">
      <c r="A18" s="119" t="s">
        <v>2174</v>
      </c>
      <c r="B18" s="119" t="s">
        <v>2180</v>
      </c>
    </row>
    <row r="19" spans="1:9">
      <c r="A19" s="119" t="s">
        <v>2171</v>
      </c>
      <c r="B19" t="s">
        <v>948</v>
      </c>
      <c r="C19" t="s">
        <v>952</v>
      </c>
      <c r="D19" t="s">
        <v>951</v>
      </c>
      <c r="E19" t="s">
        <v>958</v>
      </c>
      <c r="F19" t="s">
        <v>950</v>
      </c>
      <c r="G19" t="s">
        <v>821</v>
      </c>
      <c r="H19" t="s">
        <v>1008</v>
      </c>
      <c r="I19" t="s">
        <v>2172</v>
      </c>
    </row>
    <row r="20" spans="1:9">
      <c r="A20" s="120" t="s">
        <v>933</v>
      </c>
      <c r="B20" s="148">
        <v>56190</v>
      </c>
      <c r="C20" s="148"/>
      <c r="D20" s="148">
        <v>25870</v>
      </c>
      <c r="E20" s="148"/>
      <c r="F20" s="148">
        <v>19113</v>
      </c>
      <c r="G20" s="148">
        <v>7696</v>
      </c>
      <c r="H20" s="148"/>
      <c r="I20" s="148">
        <v>108869</v>
      </c>
    </row>
    <row r="21" spans="1:9">
      <c r="A21" s="120" t="s">
        <v>936</v>
      </c>
      <c r="B21" s="148">
        <v>450</v>
      </c>
      <c r="C21" s="148"/>
      <c r="D21" s="148"/>
      <c r="E21" s="148"/>
      <c r="F21" s="148"/>
      <c r="G21" s="148"/>
      <c r="H21" s="148"/>
      <c r="I21" s="148">
        <v>450</v>
      </c>
    </row>
    <row r="22" spans="1:9">
      <c r="A22" s="120" t="s">
        <v>934</v>
      </c>
      <c r="B22" s="148"/>
      <c r="C22" s="148"/>
      <c r="D22" s="148"/>
      <c r="E22" s="148"/>
      <c r="F22" s="148"/>
      <c r="G22" s="148"/>
      <c r="H22" s="148">
        <v>2000</v>
      </c>
      <c r="I22" s="148">
        <v>2000</v>
      </c>
    </row>
    <row r="23" spans="1:9">
      <c r="A23" s="120" t="s">
        <v>2183</v>
      </c>
      <c r="B23" s="148"/>
      <c r="C23" s="148">
        <v>29841</v>
      </c>
      <c r="D23" s="148"/>
      <c r="E23" s="148">
        <v>20314</v>
      </c>
      <c r="F23" s="148"/>
      <c r="G23" s="148"/>
      <c r="H23" s="148"/>
      <c r="I23" s="148">
        <v>50155</v>
      </c>
    </row>
    <row r="24" spans="1:9">
      <c r="A24" s="120" t="s">
        <v>2172</v>
      </c>
      <c r="B24" s="148">
        <v>56640</v>
      </c>
      <c r="C24" s="148">
        <v>29841</v>
      </c>
      <c r="D24" s="148">
        <v>25870</v>
      </c>
      <c r="E24" s="148">
        <v>20314</v>
      </c>
      <c r="F24" s="148">
        <v>19113</v>
      </c>
      <c r="G24" s="148">
        <v>7696</v>
      </c>
      <c r="H24" s="148">
        <v>2000</v>
      </c>
      <c r="I24" s="148">
        <v>161474</v>
      </c>
    </row>
  </sheetData>
  <pageMargins left="0.7" right="0.7" top="0.75" bottom="0.75" header="0.3" footer="0.3"/>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C2014-5E4B-41AD-A088-E8C5493973B5}">
  <dimension ref="A4:C13"/>
  <sheetViews>
    <sheetView workbookViewId="0">
      <selection activeCell="B5" sqref="B5"/>
    </sheetView>
  </sheetViews>
  <sheetFormatPr defaultRowHeight="13.15"/>
  <cols>
    <col min="1" max="1" width="21.78515625" bestFit="1" customWidth="1"/>
    <col min="2" max="2" width="15.28515625" bestFit="1" customWidth="1"/>
    <col min="3" max="4" width="10.7109375" bestFit="1" customWidth="1"/>
    <col min="5" max="5" width="11.140625" customWidth="1"/>
    <col min="6" max="6" width="25.5703125" bestFit="1" customWidth="1"/>
    <col min="7" max="7" width="23.85546875" bestFit="1" customWidth="1"/>
    <col min="8" max="8" width="21" bestFit="1" customWidth="1"/>
    <col min="9" max="9" width="10.42578125" bestFit="1" customWidth="1"/>
    <col min="10" max="10" width="7.0703125" bestFit="1" customWidth="1"/>
    <col min="11" max="11" width="22.140625" bestFit="1" customWidth="1"/>
    <col min="12" max="12" width="17.7109375" bestFit="1" customWidth="1"/>
    <col min="13" max="13" width="16.2109375" bestFit="1" customWidth="1"/>
    <col min="14" max="14" width="25.5703125" bestFit="1" customWidth="1"/>
    <col min="15" max="15" width="21" bestFit="1" customWidth="1"/>
    <col min="16" max="16" width="10.42578125" bestFit="1" customWidth="1"/>
    <col min="17" max="17" width="11.92578125" bestFit="1" customWidth="1"/>
  </cols>
  <sheetData>
    <row r="4" spans="1:3">
      <c r="A4" s="119" t="s">
        <v>2174</v>
      </c>
      <c r="B4" s="119" t="s">
        <v>2180</v>
      </c>
    </row>
    <row r="5" spans="1:3">
      <c r="A5" s="119" t="s">
        <v>2171</v>
      </c>
      <c r="B5" t="s">
        <v>2179</v>
      </c>
      <c r="C5" t="s">
        <v>2172</v>
      </c>
    </row>
    <row r="6" spans="1:3">
      <c r="A6" s="120" t="s">
        <v>935</v>
      </c>
      <c r="B6" s="148">
        <v>2665</v>
      </c>
      <c r="C6" s="148">
        <v>2665</v>
      </c>
    </row>
    <row r="7" spans="1:3">
      <c r="A7" s="120" t="s">
        <v>943</v>
      </c>
      <c r="B7" s="148">
        <v>550</v>
      </c>
      <c r="C7" s="148">
        <v>550</v>
      </c>
    </row>
    <row r="8" spans="1:3">
      <c r="A8" s="120" t="s">
        <v>933</v>
      </c>
      <c r="B8" s="148">
        <v>2498</v>
      </c>
      <c r="C8" s="148">
        <v>2498</v>
      </c>
    </row>
    <row r="9" spans="1:3">
      <c r="A9" s="120" t="s">
        <v>942</v>
      </c>
      <c r="B9" s="148">
        <v>6200</v>
      </c>
      <c r="C9" s="148">
        <v>6200</v>
      </c>
    </row>
    <row r="10" spans="1:3">
      <c r="A10" s="120" t="s">
        <v>941</v>
      </c>
      <c r="B10" s="148">
        <v>14700</v>
      </c>
      <c r="C10" s="148">
        <v>14700</v>
      </c>
    </row>
    <row r="11" spans="1:3">
      <c r="A11" s="120" t="s">
        <v>937</v>
      </c>
      <c r="B11" s="148">
        <v>3228</v>
      </c>
      <c r="C11" s="148">
        <v>3228</v>
      </c>
    </row>
    <row r="12" spans="1:3">
      <c r="A12" s="120" t="s">
        <v>958</v>
      </c>
      <c r="B12" s="148">
        <v>11603</v>
      </c>
      <c r="C12" s="148">
        <v>11603</v>
      </c>
    </row>
    <row r="13" spans="1:3">
      <c r="A13" s="120" t="s">
        <v>2172</v>
      </c>
      <c r="B13" s="148">
        <v>41444</v>
      </c>
      <c r="C13" s="148">
        <v>41444</v>
      </c>
    </row>
  </sheetData>
  <pageMargins left="0.7" right="0.7" top="0.75" bottom="0.75" header="0.3" footer="0.3"/>
  <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W2035"/>
  <sheetViews>
    <sheetView zoomScale="88" workbookViewId="0">
      <pane xSplit="5" ySplit="1" topLeftCell="F2" activePane="bottomRight" state="frozen"/>
      <selection pane="topRight" activeCell="F1" sqref="F1"/>
      <selection pane="bottomLeft" activeCell="A2" sqref="A2"/>
      <selection pane="bottomRight" activeCell="E14" sqref="E14"/>
    </sheetView>
  </sheetViews>
  <sheetFormatPr defaultColWidth="12.640625" defaultRowHeight="15.75" customHeight="1"/>
  <cols>
    <col min="1" max="1" width="18.0703125" customWidth="1"/>
    <col min="2" max="2" width="25.42578125" customWidth="1"/>
    <col min="3" max="3" width="22.640625" customWidth="1"/>
    <col min="4" max="4" width="23.92578125" customWidth="1"/>
    <col min="5" max="5" width="15.5" customWidth="1"/>
    <col min="6" max="7" width="18.92578125" customWidth="1"/>
    <col min="8" max="8" width="25.0703125" customWidth="1"/>
    <col min="9" max="10" width="18.92578125" customWidth="1"/>
    <col min="11" max="11" width="23.92578125" customWidth="1"/>
    <col min="12" max="17" width="18.92578125" customWidth="1"/>
    <col min="18" max="18" width="24.28515625" customWidth="1"/>
    <col min="19" max="19" width="18.92578125" customWidth="1"/>
    <col min="20" max="20" width="24.92578125" customWidth="1"/>
    <col min="21" max="24" width="18.92578125" customWidth="1"/>
    <col min="25" max="25" width="20.2109375" customWidth="1"/>
  </cols>
  <sheetData>
    <row r="1" spans="1:23" ht="22.5" customHeight="1">
      <c r="A1" s="1" t="s">
        <v>0</v>
      </c>
      <c r="B1" s="1" t="s">
        <v>817</v>
      </c>
      <c r="C1" s="48" t="s">
        <v>818</v>
      </c>
      <c r="D1" s="49" t="s">
        <v>930</v>
      </c>
      <c r="E1" s="49" t="s">
        <v>931</v>
      </c>
      <c r="F1" s="49" t="s">
        <v>932</v>
      </c>
      <c r="G1" s="49" t="s">
        <v>933</v>
      </c>
      <c r="H1" s="49" t="s">
        <v>934</v>
      </c>
      <c r="I1" s="49" t="s">
        <v>935</v>
      </c>
      <c r="J1" s="49" t="s">
        <v>936</v>
      </c>
      <c r="K1" s="49" t="s">
        <v>937</v>
      </c>
      <c r="L1" s="49" t="s">
        <v>18</v>
      </c>
      <c r="M1" s="49" t="s">
        <v>19</v>
      </c>
      <c r="N1" s="49" t="s">
        <v>496</v>
      </c>
      <c r="O1" s="50" t="s">
        <v>938</v>
      </c>
      <c r="P1" s="49" t="s">
        <v>939</v>
      </c>
      <c r="Q1" s="49" t="s">
        <v>940</v>
      </c>
      <c r="R1" s="49" t="s">
        <v>941</v>
      </c>
      <c r="S1" s="49" t="s">
        <v>942</v>
      </c>
      <c r="T1" s="49" t="s">
        <v>943</v>
      </c>
      <c r="U1" s="1" t="s">
        <v>944</v>
      </c>
      <c r="V1" s="49" t="s">
        <v>945</v>
      </c>
      <c r="W1" s="1" t="s">
        <v>946</v>
      </c>
    </row>
    <row r="2" spans="1:23" ht="22.5" customHeight="1">
      <c r="A2" s="2">
        <v>46065.210324074076</v>
      </c>
      <c r="B2" s="4" t="s">
        <v>2201</v>
      </c>
      <c r="C2" s="4" t="s">
        <v>952</v>
      </c>
      <c r="D2" s="4"/>
      <c r="E2" s="4" t="s">
        <v>933</v>
      </c>
      <c r="F2" s="4"/>
      <c r="G2" s="4" t="s">
        <v>970</v>
      </c>
      <c r="H2" s="4"/>
      <c r="I2" s="4"/>
      <c r="J2" s="4"/>
      <c r="K2" s="4"/>
      <c r="L2" s="4">
        <v>1</v>
      </c>
      <c r="M2" s="4">
        <v>195</v>
      </c>
      <c r="N2" s="4">
        <v>195</v>
      </c>
      <c r="O2" s="4">
        <v>195</v>
      </c>
      <c r="P2" s="3">
        <v>46328</v>
      </c>
      <c r="Q2" s="4"/>
      <c r="R2" s="4"/>
      <c r="S2" s="4"/>
      <c r="T2" s="4"/>
      <c r="U2" s="151">
        <v>46054</v>
      </c>
      <c r="V2" s="4"/>
      <c r="W2" s="4" t="b">
        <v>1</v>
      </c>
    </row>
    <row r="3" spans="1:23" ht="22.5" customHeight="1">
      <c r="A3" s="2">
        <v>46065.210324074076</v>
      </c>
      <c r="B3" s="4" t="s">
        <v>2202</v>
      </c>
      <c r="C3" s="4" t="s">
        <v>952</v>
      </c>
      <c r="D3" s="4"/>
      <c r="E3" s="4" t="s">
        <v>933</v>
      </c>
      <c r="F3" s="4"/>
      <c r="G3" s="4" t="s">
        <v>970</v>
      </c>
      <c r="H3" s="4"/>
      <c r="I3" s="4"/>
      <c r="J3" s="4"/>
      <c r="K3" s="4"/>
      <c r="L3" s="4">
        <v>1</v>
      </c>
      <c r="M3" s="4">
        <v>438</v>
      </c>
      <c r="N3" s="4">
        <v>438</v>
      </c>
      <c r="O3" s="4">
        <v>438</v>
      </c>
      <c r="P3" s="3">
        <v>46328</v>
      </c>
      <c r="Q3" s="4"/>
      <c r="R3" s="4"/>
      <c r="S3" s="4"/>
      <c r="T3" s="4"/>
      <c r="U3" s="151">
        <v>46054</v>
      </c>
      <c r="V3" s="4"/>
      <c r="W3" s="4" t="b">
        <v>1</v>
      </c>
    </row>
    <row r="4" spans="1:23" ht="22.5" customHeight="1">
      <c r="A4" s="2">
        <v>46065.210324074076</v>
      </c>
      <c r="B4" s="4" t="s">
        <v>1133</v>
      </c>
      <c r="C4" s="4" t="s">
        <v>948</v>
      </c>
      <c r="D4" s="4" t="s">
        <v>933</v>
      </c>
      <c r="E4" s="4"/>
      <c r="F4" s="4"/>
      <c r="G4" s="4" t="s">
        <v>949</v>
      </c>
      <c r="H4" s="4"/>
      <c r="I4" s="4"/>
      <c r="J4" s="4"/>
      <c r="K4" s="4"/>
      <c r="L4" s="4">
        <v>10</v>
      </c>
      <c r="M4" s="4">
        <v>370</v>
      </c>
      <c r="N4" s="4">
        <v>3700</v>
      </c>
      <c r="O4" s="4">
        <v>3700</v>
      </c>
      <c r="P4" s="3">
        <v>46328</v>
      </c>
      <c r="Q4" s="4"/>
      <c r="R4" s="4"/>
      <c r="S4" s="4"/>
      <c r="T4" s="4"/>
      <c r="U4" s="151">
        <v>46054</v>
      </c>
      <c r="V4" s="4"/>
      <c r="W4" s="4" t="b">
        <v>1</v>
      </c>
    </row>
    <row r="5" spans="1:23" ht="22.5" customHeight="1">
      <c r="A5" s="2">
        <v>46065.210324074076</v>
      </c>
      <c r="B5" s="4" t="s">
        <v>1051</v>
      </c>
      <c r="C5" s="4" t="s">
        <v>950</v>
      </c>
      <c r="D5" s="4" t="s">
        <v>933</v>
      </c>
      <c r="E5" s="4"/>
      <c r="F5" s="4"/>
      <c r="G5" s="4" t="s">
        <v>949</v>
      </c>
      <c r="H5" s="4"/>
      <c r="I5" s="4"/>
      <c r="J5" s="4"/>
      <c r="K5" s="4"/>
      <c r="L5" s="4">
        <v>4</v>
      </c>
      <c r="M5" s="4">
        <v>392</v>
      </c>
      <c r="N5" s="4">
        <v>1568</v>
      </c>
      <c r="O5" s="4">
        <v>1568</v>
      </c>
      <c r="P5" s="3">
        <v>46328</v>
      </c>
      <c r="Q5" s="4"/>
      <c r="R5" s="4"/>
      <c r="S5" s="4"/>
      <c r="T5" s="4"/>
      <c r="U5" s="151">
        <v>46054</v>
      </c>
      <c r="V5" s="4"/>
      <c r="W5" s="4" t="b">
        <v>1</v>
      </c>
    </row>
    <row r="6" spans="1:23" ht="22.5" customHeight="1">
      <c r="A6" s="2">
        <v>46065.210324074076</v>
      </c>
      <c r="B6" s="4" t="s">
        <v>1051</v>
      </c>
      <c r="C6" s="4" t="s">
        <v>951</v>
      </c>
      <c r="D6" s="4" t="s">
        <v>933</v>
      </c>
      <c r="E6" s="4"/>
      <c r="F6" s="4"/>
      <c r="G6" s="4" t="s">
        <v>949</v>
      </c>
      <c r="H6" s="4"/>
      <c r="I6" s="4"/>
      <c r="J6" s="4"/>
      <c r="K6" s="4"/>
      <c r="L6" s="4">
        <v>5</v>
      </c>
      <c r="M6" s="4">
        <v>392</v>
      </c>
      <c r="N6" s="4">
        <v>1960</v>
      </c>
      <c r="O6" s="4">
        <v>1960</v>
      </c>
      <c r="P6" s="3">
        <v>46328</v>
      </c>
      <c r="Q6" s="4"/>
      <c r="R6" s="4"/>
      <c r="S6" s="4"/>
      <c r="T6" s="4"/>
      <c r="U6" s="151">
        <v>46054</v>
      </c>
      <c r="V6" s="4"/>
      <c r="W6" s="4" t="b">
        <v>1</v>
      </c>
    </row>
    <row r="7" spans="1:23" ht="22.5" customHeight="1">
      <c r="A7" s="2">
        <v>46065.210324074076</v>
      </c>
      <c r="B7" s="4" t="s">
        <v>838</v>
      </c>
      <c r="C7" s="4" t="s">
        <v>821</v>
      </c>
      <c r="D7" s="4" t="s">
        <v>933</v>
      </c>
      <c r="E7" s="4"/>
      <c r="F7" s="4"/>
      <c r="G7" s="4" t="s">
        <v>949</v>
      </c>
      <c r="H7" s="4"/>
      <c r="I7" s="4"/>
      <c r="J7" s="4"/>
      <c r="K7" s="4"/>
      <c r="L7" s="4">
        <v>2</v>
      </c>
      <c r="M7" s="4">
        <v>385</v>
      </c>
      <c r="N7" s="4">
        <v>770</v>
      </c>
      <c r="O7" s="4">
        <v>770</v>
      </c>
      <c r="P7" s="3">
        <v>46328</v>
      </c>
      <c r="Q7" s="4"/>
      <c r="R7" s="4"/>
      <c r="S7" s="4"/>
      <c r="T7" s="4"/>
      <c r="U7" s="151">
        <v>46054</v>
      </c>
      <c r="V7" s="4"/>
      <c r="W7" s="4" t="b">
        <v>1</v>
      </c>
    </row>
    <row r="8" spans="1:23" ht="22.5" customHeight="1">
      <c r="A8" s="2">
        <v>46064.040682870371</v>
      </c>
      <c r="B8" s="4" t="s">
        <v>2203</v>
      </c>
      <c r="C8" s="4" t="s">
        <v>958</v>
      </c>
      <c r="D8" s="4"/>
      <c r="E8" s="4"/>
      <c r="F8" s="4"/>
      <c r="G8" s="4"/>
      <c r="H8" s="4"/>
      <c r="I8" s="4"/>
      <c r="J8" s="4"/>
      <c r="K8" s="4"/>
      <c r="L8" s="4">
        <v>2</v>
      </c>
      <c r="M8" s="4">
        <v>550</v>
      </c>
      <c r="N8" s="4">
        <v>1100</v>
      </c>
      <c r="O8" s="4">
        <v>1100</v>
      </c>
      <c r="P8" s="3">
        <v>46297</v>
      </c>
      <c r="Q8" s="4"/>
      <c r="R8" s="4"/>
      <c r="S8" s="4"/>
      <c r="T8" s="4"/>
      <c r="U8" s="151">
        <v>46054</v>
      </c>
      <c r="V8" s="4"/>
      <c r="W8" s="4" t="b">
        <v>1</v>
      </c>
    </row>
    <row r="9" spans="1:23" ht="22.5" customHeight="1">
      <c r="A9" s="2">
        <v>46062.077534722222</v>
      </c>
      <c r="B9" s="4" t="s">
        <v>2204</v>
      </c>
      <c r="C9" s="4" t="s">
        <v>958</v>
      </c>
      <c r="D9" s="4"/>
      <c r="E9" s="4"/>
      <c r="F9" s="4"/>
      <c r="G9" s="4"/>
      <c r="H9" s="4"/>
      <c r="I9" s="4"/>
      <c r="J9" s="4"/>
      <c r="K9" s="4"/>
      <c r="L9" s="4">
        <v>3</v>
      </c>
      <c r="M9" s="4">
        <v>42</v>
      </c>
      <c r="N9" s="4">
        <v>126</v>
      </c>
      <c r="O9" s="4">
        <v>126</v>
      </c>
      <c r="P9" s="3">
        <v>46267</v>
      </c>
      <c r="Q9" s="4"/>
      <c r="R9" s="4"/>
      <c r="S9" s="4"/>
      <c r="T9" s="4"/>
      <c r="U9" s="151">
        <v>46054</v>
      </c>
      <c r="V9" s="4"/>
      <c r="W9" s="4" t="b">
        <v>1</v>
      </c>
    </row>
    <row r="10" spans="1:23" ht="22.5" customHeight="1">
      <c r="A10" s="2">
        <v>46062.077534722222</v>
      </c>
      <c r="B10" s="4" t="s">
        <v>2205</v>
      </c>
      <c r="C10" s="4" t="s">
        <v>958</v>
      </c>
      <c r="D10" s="4"/>
      <c r="E10" s="4"/>
      <c r="F10" s="4"/>
      <c r="G10" s="4"/>
      <c r="H10" s="4"/>
      <c r="I10" s="4"/>
      <c r="J10" s="4"/>
      <c r="K10" s="4"/>
      <c r="L10" s="4">
        <v>1</v>
      </c>
      <c r="M10" s="4">
        <v>60</v>
      </c>
      <c r="N10" s="4">
        <v>60</v>
      </c>
      <c r="O10" s="4">
        <v>60</v>
      </c>
      <c r="P10" s="3">
        <v>46267</v>
      </c>
      <c r="Q10" s="4"/>
      <c r="R10" s="4"/>
      <c r="S10" s="4"/>
      <c r="T10" s="4"/>
      <c r="U10" s="151">
        <v>46054</v>
      </c>
      <c r="V10" s="4"/>
      <c r="W10" s="4" t="b">
        <v>1</v>
      </c>
    </row>
    <row r="11" spans="1:23" ht="22.5" customHeight="1">
      <c r="A11" s="2">
        <v>46062.077534722222</v>
      </c>
      <c r="B11" s="4" t="s">
        <v>1133</v>
      </c>
      <c r="C11" s="4" t="s">
        <v>948</v>
      </c>
      <c r="D11" s="4" t="s">
        <v>933</v>
      </c>
      <c r="E11" s="4"/>
      <c r="F11" s="4"/>
      <c r="G11" s="4" t="s">
        <v>949</v>
      </c>
      <c r="H11" s="4"/>
      <c r="I11" s="4"/>
      <c r="J11" s="4"/>
      <c r="K11" s="4"/>
      <c r="L11" s="4">
        <v>11</v>
      </c>
      <c r="M11" s="4">
        <v>370</v>
      </c>
      <c r="N11" s="4">
        <v>4070</v>
      </c>
      <c r="O11" s="4">
        <v>4070</v>
      </c>
      <c r="P11" s="3">
        <v>46205</v>
      </c>
      <c r="Q11" s="4"/>
      <c r="R11" s="4"/>
      <c r="S11" s="4"/>
      <c r="T11" s="4"/>
      <c r="U11" s="151">
        <v>46054</v>
      </c>
      <c r="V11" s="4"/>
      <c r="W11" s="4" t="b">
        <v>1</v>
      </c>
    </row>
    <row r="12" spans="1:23" ht="22.5" customHeight="1">
      <c r="A12" s="2">
        <v>46062.077534722222</v>
      </c>
      <c r="B12" s="4" t="s">
        <v>1051</v>
      </c>
      <c r="C12" s="4" t="s">
        <v>950</v>
      </c>
      <c r="D12" s="4" t="s">
        <v>933</v>
      </c>
      <c r="E12" s="4"/>
      <c r="F12" s="4"/>
      <c r="G12" s="4" t="s">
        <v>949</v>
      </c>
      <c r="H12" s="4"/>
      <c r="I12" s="4"/>
      <c r="J12" s="4"/>
      <c r="K12" s="4"/>
      <c r="L12" s="4">
        <v>2</v>
      </c>
      <c r="M12" s="4">
        <v>392</v>
      </c>
      <c r="N12" s="4">
        <v>784</v>
      </c>
      <c r="O12" s="4">
        <v>784</v>
      </c>
      <c r="P12" s="3">
        <v>46205</v>
      </c>
      <c r="Q12" s="4"/>
      <c r="R12" s="4"/>
      <c r="S12" s="4"/>
      <c r="T12" s="4"/>
      <c r="U12" s="151">
        <v>46054</v>
      </c>
      <c r="V12" s="4"/>
      <c r="W12" s="4" t="b">
        <v>1</v>
      </c>
    </row>
    <row r="13" spans="1:23" ht="22.5" customHeight="1">
      <c r="A13" s="2">
        <v>46062.077534722222</v>
      </c>
      <c r="B13" s="4" t="s">
        <v>1051</v>
      </c>
      <c r="C13" s="4" t="s">
        <v>951</v>
      </c>
      <c r="D13" s="4" t="s">
        <v>933</v>
      </c>
      <c r="E13" s="4"/>
      <c r="F13" s="4"/>
      <c r="G13" s="4" t="s">
        <v>949</v>
      </c>
      <c r="H13" s="4"/>
      <c r="I13" s="4"/>
      <c r="J13" s="4"/>
      <c r="K13" s="4"/>
      <c r="L13" s="4">
        <v>5</v>
      </c>
      <c r="M13" s="4">
        <v>392</v>
      </c>
      <c r="N13" s="4">
        <v>1960</v>
      </c>
      <c r="O13" s="4">
        <v>1960</v>
      </c>
      <c r="P13" s="3">
        <v>46205</v>
      </c>
      <c r="Q13" s="4"/>
      <c r="R13" s="4"/>
      <c r="S13" s="4"/>
      <c r="T13" s="4"/>
      <c r="U13" s="151">
        <v>46054</v>
      </c>
      <c r="V13" s="4"/>
      <c r="W13" s="4" t="b">
        <v>1</v>
      </c>
    </row>
    <row r="14" spans="1:23" ht="22.5" customHeight="1">
      <c r="A14" s="2">
        <v>46062.077534722222</v>
      </c>
      <c r="B14" s="4" t="s">
        <v>1051</v>
      </c>
      <c r="C14" s="4" t="s">
        <v>821</v>
      </c>
      <c r="D14" s="4" t="s">
        <v>933</v>
      </c>
      <c r="E14" s="4"/>
      <c r="F14" s="4"/>
      <c r="G14" s="4" t="s">
        <v>949</v>
      </c>
      <c r="H14" s="4"/>
      <c r="I14" s="4"/>
      <c r="J14" s="4"/>
      <c r="K14" s="4"/>
      <c r="L14" s="4">
        <v>1</v>
      </c>
      <c r="M14" s="4">
        <v>392</v>
      </c>
      <c r="N14" s="4">
        <v>392</v>
      </c>
      <c r="O14" s="4">
        <v>392</v>
      </c>
      <c r="P14" s="3">
        <v>46205</v>
      </c>
      <c r="Q14" s="4"/>
      <c r="R14" s="4"/>
      <c r="S14" s="4"/>
      <c r="T14" s="4"/>
      <c r="U14" s="151">
        <v>46054</v>
      </c>
      <c r="V14" s="4"/>
      <c r="W14" s="4" t="b">
        <v>1</v>
      </c>
    </row>
    <row r="15" spans="1:23" ht="22.5" customHeight="1">
      <c r="A15" s="2">
        <v>46062.077534722222</v>
      </c>
      <c r="B15" s="4" t="s">
        <v>2206</v>
      </c>
      <c r="C15" s="4" t="s">
        <v>958</v>
      </c>
      <c r="D15" s="4"/>
      <c r="E15" s="4"/>
      <c r="F15" s="4"/>
      <c r="G15" s="4"/>
      <c r="H15" s="4"/>
      <c r="I15" s="4"/>
      <c r="J15" s="4"/>
      <c r="K15" s="4"/>
      <c r="L15" s="4">
        <v>1</v>
      </c>
      <c r="M15" s="4">
        <v>1000</v>
      </c>
      <c r="N15" s="4">
        <v>1000</v>
      </c>
      <c r="O15" s="4">
        <v>1000</v>
      </c>
      <c r="P15" s="3">
        <v>46205</v>
      </c>
      <c r="Q15" s="4"/>
      <c r="R15" s="4"/>
      <c r="S15" s="4"/>
      <c r="T15" s="4"/>
      <c r="U15" s="151">
        <v>46054</v>
      </c>
      <c r="V15" s="4"/>
      <c r="W15" s="4" t="b">
        <v>1</v>
      </c>
    </row>
    <row r="16" spans="1:23" ht="22.5" customHeight="1">
      <c r="A16" s="2">
        <v>46062.077534722222</v>
      </c>
      <c r="B16" s="4" t="s">
        <v>2207</v>
      </c>
      <c r="C16" s="4" t="s">
        <v>958</v>
      </c>
      <c r="D16" s="4"/>
      <c r="E16" s="4"/>
      <c r="F16" s="4"/>
      <c r="G16" s="4"/>
      <c r="H16" s="4"/>
      <c r="I16" s="4"/>
      <c r="J16" s="4"/>
      <c r="K16" s="4"/>
      <c r="L16" s="4">
        <v>1</v>
      </c>
      <c r="M16" s="4">
        <v>780</v>
      </c>
      <c r="N16" s="4">
        <v>780</v>
      </c>
      <c r="O16" s="4">
        <v>780</v>
      </c>
      <c r="P16" s="3">
        <v>46205</v>
      </c>
      <c r="Q16" s="4"/>
      <c r="R16" s="4"/>
      <c r="S16" s="4"/>
      <c r="T16" s="4"/>
      <c r="U16" s="151">
        <v>46054</v>
      </c>
      <c r="V16" s="4"/>
      <c r="W16" s="4" t="b">
        <v>1</v>
      </c>
    </row>
    <row r="17" spans="1:23" ht="22.5" customHeight="1">
      <c r="A17" s="2">
        <v>46062.077534722222</v>
      </c>
      <c r="B17" s="4" t="s">
        <v>2208</v>
      </c>
      <c r="C17" s="4" t="s">
        <v>958</v>
      </c>
      <c r="D17" s="4"/>
      <c r="E17" s="4"/>
      <c r="F17" s="4"/>
      <c r="G17" s="4"/>
      <c r="H17" s="4"/>
      <c r="I17" s="4"/>
      <c r="J17" s="4"/>
      <c r="K17" s="4"/>
      <c r="L17" s="4">
        <v>1</v>
      </c>
      <c r="M17" s="4">
        <v>600</v>
      </c>
      <c r="N17" s="4">
        <v>600</v>
      </c>
      <c r="O17" s="4">
        <v>600</v>
      </c>
      <c r="P17" s="3">
        <v>46205</v>
      </c>
      <c r="Q17" s="4"/>
      <c r="R17" s="4"/>
      <c r="S17" s="4"/>
      <c r="T17" s="4"/>
      <c r="U17" s="151">
        <v>46054</v>
      </c>
      <c r="V17" s="4"/>
      <c r="W17" s="4" t="b">
        <v>1</v>
      </c>
    </row>
    <row r="18" spans="1:23" ht="22.5" customHeight="1">
      <c r="A18" s="2">
        <v>46062.077534722222</v>
      </c>
      <c r="B18" s="4" t="s">
        <v>1179</v>
      </c>
      <c r="C18" s="4" t="s">
        <v>958</v>
      </c>
      <c r="D18" s="4"/>
      <c r="E18" s="4"/>
      <c r="F18" s="4"/>
      <c r="G18" s="4"/>
      <c r="H18" s="4"/>
      <c r="I18" s="4"/>
      <c r="J18" s="4"/>
      <c r="K18" s="4"/>
      <c r="L18" s="4">
        <v>1</v>
      </c>
      <c r="M18" s="4">
        <v>800</v>
      </c>
      <c r="N18" s="4">
        <v>800</v>
      </c>
      <c r="O18" s="4">
        <v>800</v>
      </c>
      <c r="P18" s="3">
        <v>46205</v>
      </c>
      <c r="Q18" s="4"/>
      <c r="R18" s="4"/>
      <c r="S18" s="4"/>
      <c r="T18" s="4"/>
      <c r="U18" s="151">
        <v>46054</v>
      </c>
      <c r="V18" s="4"/>
      <c r="W18" s="4" t="b">
        <v>1</v>
      </c>
    </row>
    <row r="19" spans="1:23" ht="22.5" customHeight="1">
      <c r="A19" s="2">
        <v>46061.081192129626</v>
      </c>
      <c r="B19" s="4" t="s">
        <v>2209</v>
      </c>
      <c r="C19" s="4" t="s">
        <v>958</v>
      </c>
      <c r="D19" s="4"/>
      <c r="E19" s="4"/>
      <c r="F19" s="4"/>
      <c r="G19" s="4"/>
      <c r="H19" s="4"/>
      <c r="I19" s="4"/>
      <c r="J19" s="4"/>
      <c r="K19" s="4"/>
      <c r="L19" s="4">
        <v>1</v>
      </c>
      <c r="M19" s="4">
        <v>1000</v>
      </c>
      <c r="N19" s="4">
        <v>1000</v>
      </c>
      <c r="O19" s="4">
        <v>1000</v>
      </c>
      <c r="P19" s="3">
        <v>46205</v>
      </c>
      <c r="Q19" s="4"/>
      <c r="R19" s="4"/>
      <c r="S19" s="4"/>
      <c r="T19" s="4"/>
      <c r="U19" s="151">
        <v>46054</v>
      </c>
      <c r="V19" s="4"/>
      <c r="W19" s="4" t="b">
        <v>1</v>
      </c>
    </row>
    <row r="20" spans="1:23" ht="22.5" customHeight="1">
      <c r="A20" s="2">
        <v>46060.081192129626</v>
      </c>
      <c r="B20" s="4" t="s">
        <v>847</v>
      </c>
      <c r="C20" s="4" t="s">
        <v>952</v>
      </c>
      <c r="D20" s="4"/>
      <c r="E20" s="4" t="s">
        <v>937</v>
      </c>
      <c r="F20" s="4"/>
      <c r="G20" s="4"/>
      <c r="H20" s="4"/>
      <c r="I20" s="4"/>
      <c r="J20" s="4"/>
      <c r="K20" s="4" t="s">
        <v>847</v>
      </c>
      <c r="L20" s="4">
        <v>1</v>
      </c>
      <c r="M20" s="4">
        <v>200</v>
      </c>
      <c r="N20" s="4">
        <v>200</v>
      </c>
      <c r="O20" s="4">
        <v>200</v>
      </c>
      <c r="P20" s="3">
        <v>46205</v>
      </c>
      <c r="Q20" s="4"/>
      <c r="R20" s="4"/>
      <c r="S20" s="4"/>
      <c r="T20" s="4"/>
      <c r="U20" s="151">
        <v>46054</v>
      </c>
      <c r="V20" s="4"/>
      <c r="W20" s="4" t="b">
        <v>1</v>
      </c>
    </row>
    <row r="21" spans="1:23" ht="22.5" customHeight="1">
      <c r="A21" s="2">
        <v>46060.081192129626</v>
      </c>
      <c r="B21" s="4" t="s">
        <v>2210</v>
      </c>
      <c r="C21" s="4" t="s">
        <v>958</v>
      </c>
      <c r="D21" s="4"/>
      <c r="E21" s="4"/>
      <c r="F21" s="4"/>
      <c r="G21" s="4"/>
      <c r="H21" s="4"/>
      <c r="I21" s="4"/>
      <c r="J21" s="4"/>
      <c r="K21" s="4"/>
      <c r="L21" s="4">
        <v>1</v>
      </c>
      <c r="M21" s="4">
        <v>40</v>
      </c>
      <c r="N21" s="4">
        <v>40</v>
      </c>
      <c r="O21" s="4">
        <v>40</v>
      </c>
      <c r="P21" s="3">
        <v>46205</v>
      </c>
      <c r="Q21" s="4"/>
      <c r="R21" s="4"/>
      <c r="S21" s="4"/>
      <c r="T21" s="4"/>
      <c r="U21" s="151">
        <v>46054</v>
      </c>
      <c r="V21" s="4"/>
      <c r="W21" s="4" t="b">
        <v>1</v>
      </c>
    </row>
    <row r="22" spans="1:23" ht="22.5" customHeight="1">
      <c r="A22" s="2">
        <v>46060.081192129626</v>
      </c>
      <c r="B22" s="4" t="s">
        <v>2211</v>
      </c>
      <c r="C22" s="4" t="s">
        <v>958</v>
      </c>
      <c r="D22" s="4"/>
      <c r="E22" s="4"/>
      <c r="F22" s="4"/>
      <c r="G22" s="4"/>
      <c r="H22" s="4"/>
      <c r="I22" s="4"/>
      <c r="J22" s="4"/>
      <c r="K22" s="4"/>
      <c r="L22" s="4">
        <v>15</v>
      </c>
      <c r="M22" s="4">
        <v>3</v>
      </c>
      <c r="N22" s="4">
        <v>45</v>
      </c>
      <c r="O22" s="4">
        <v>45</v>
      </c>
      <c r="P22" s="3">
        <v>46175</v>
      </c>
      <c r="Q22" s="4"/>
      <c r="R22" s="4"/>
      <c r="S22" s="4"/>
      <c r="T22" s="4"/>
      <c r="U22" s="151">
        <v>46054</v>
      </c>
      <c r="V22" s="4"/>
      <c r="W22" s="4" t="b">
        <v>1</v>
      </c>
    </row>
    <row r="23" spans="1:23" ht="22.5" customHeight="1">
      <c r="A23" s="2">
        <v>46060.081192129626</v>
      </c>
      <c r="B23" s="4" t="s">
        <v>1379</v>
      </c>
      <c r="C23" s="4" t="s">
        <v>958</v>
      </c>
      <c r="D23" s="4"/>
      <c r="E23" s="4"/>
      <c r="F23" s="4"/>
      <c r="G23" s="4"/>
      <c r="H23" s="4"/>
      <c r="I23" s="4"/>
      <c r="J23" s="4"/>
      <c r="K23" s="4"/>
      <c r="L23" s="4">
        <v>1</v>
      </c>
      <c r="M23" s="4">
        <v>60</v>
      </c>
      <c r="N23" s="4">
        <v>60</v>
      </c>
      <c r="O23" s="4">
        <v>60</v>
      </c>
      <c r="P23" s="3">
        <v>46175</v>
      </c>
      <c r="Q23" s="4"/>
      <c r="R23" s="4"/>
      <c r="S23" s="4"/>
      <c r="T23" s="4"/>
      <c r="U23" s="151">
        <v>46054</v>
      </c>
      <c r="V23" s="4"/>
      <c r="W23" s="4" t="b">
        <v>1</v>
      </c>
    </row>
    <row r="24" spans="1:23" ht="22.5" customHeight="1">
      <c r="A24" s="2">
        <v>46060.081192129626</v>
      </c>
      <c r="B24" s="4" t="s">
        <v>1380</v>
      </c>
      <c r="C24" s="4" t="s">
        <v>958</v>
      </c>
      <c r="D24" s="4"/>
      <c r="E24" s="4"/>
      <c r="F24" s="4"/>
      <c r="G24" s="4"/>
      <c r="H24" s="4"/>
      <c r="I24" s="4"/>
      <c r="J24" s="4"/>
      <c r="K24" s="4"/>
      <c r="L24" s="4">
        <v>4</v>
      </c>
      <c r="M24" s="4">
        <v>40</v>
      </c>
      <c r="N24" s="4">
        <v>160</v>
      </c>
      <c r="O24" s="4">
        <v>160</v>
      </c>
      <c r="P24" s="3">
        <v>46175</v>
      </c>
      <c r="Q24" s="4"/>
      <c r="R24" s="4"/>
      <c r="S24" s="4"/>
      <c r="T24" s="4"/>
      <c r="U24" s="151">
        <v>46054</v>
      </c>
      <c r="V24" s="4"/>
      <c r="W24" s="4" t="b">
        <v>1</v>
      </c>
    </row>
    <row r="25" spans="1:23" ht="22.5" customHeight="1">
      <c r="A25" s="2">
        <v>46060.081192129626</v>
      </c>
      <c r="B25" s="4" t="s">
        <v>2212</v>
      </c>
      <c r="C25" s="4" t="s">
        <v>958</v>
      </c>
      <c r="D25" s="4"/>
      <c r="E25" s="4"/>
      <c r="F25" s="4"/>
      <c r="G25" s="4"/>
      <c r="H25" s="4"/>
      <c r="I25" s="4"/>
      <c r="J25" s="4"/>
      <c r="K25" s="4"/>
      <c r="L25" s="4">
        <v>15</v>
      </c>
      <c r="M25" s="4">
        <v>60</v>
      </c>
      <c r="N25" s="4">
        <v>900</v>
      </c>
      <c r="O25" s="4">
        <v>900</v>
      </c>
      <c r="P25" s="3">
        <v>46175</v>
      </c>
      <c r="Q25" s="4"/>
      <c r="R25" s="4"/>
      <c r="S25" s="4"/>
      <c r="T25" s="4"/>
      <c r="U25" s="151">
        <v>46054</v>
      </c>
      <c r="V25" s="4"/>
      <c r="W25" s="4" t="b">
        <v>1</v>
      </c>
    </row>
    <row r="26" spans="1:23" ht="22.5" customHeight="1">
      <c r="A26" s="2">
        <v>46060.081192129626</v>
      </c>
      <c r="B26" s="4" t="s">
        <v>986</v>
      </c>
      <c r="C26" s="4" t="s">
        <v>958</v>
      </c>
      <c r="D26" s="4"/>
      <c r="E26" s="4"/>
      <c r="F26" s="4"/>
      <c r="G26" s="4"/>
      <c r="H26" s="4"/>
      <c r="I26" s="4"/>
      <c r="J26" s="4"/>
      <c r="K26" s="4"/>
      <c r="L26" s="4">
        <v>3</v>
      </c>
      <c r="M26" s="4">
        <v>230</v>
      </c>
      <c r="N26" s="4">
        <v>690</v>
      </c>
      <c r="O26" s="4">
        <v>690</v>
      </c>
      <c r="P26" s="3">
        <v>46175</v>
      </c>
      <c r="Q26" s="4"/>
      <c r="R26" s="4"/>
      <c r="S26" s="4"/>
      <c r="T26" s="4"/>
      <c r="U26" s="151">
        <v>46054</v>
      </c>
      <c r="V26" s="4"/>
      <c r="W26" s="4" t="b">
        <v>1</v>
      </c>
    </row>
    <row r="27" spans="1:23" ht="22.5" customHeight="1">
      <c r="A27" s="2">
        <v>46060.081192129626</v>
      </c>
      <c r="B27" s="4" t="s">
        <v>2213</v>
      </c>
      <c r="C27" s="4" t="s">
        <v>958</v>
      </c>
      <c r="D27" s="4"/>
      <c r="E27" s="4"/>
      <c r="F27" s="4"/>
      <c r="G27" s="4"/>
      <c r="H27" s="4"/>
      <c r="I27" s="4"/>
      <c r="J27" s="4"/>
      <c r="K27" s="4"/>
      <c r="L27" s="4">
        <v>1</v>
      </c>
      <c r="M27" s="4">
        <v>750</v>
      </c>
      <c r="N27" s="4">
        <v>750</v>
      </c>
      <c r="O27" s="4">
        <v>750</v>
      </c>
      <c r="P27" s="3">
        <v>46175</v>
      </c>
      <c r="Q27" s="4"/>
      <c r="R27" s="4"/>
      <c r="S27" s="4"/>
      <c r="T27" s="4"/>
      <c r="U27" s="151">
        <v>46054</v>
      </c>
      <c r="V27" s="4"/>
      <c r="W27" s="4" t="b">
        <v>1</v>
      </c>
    </row>
    <row r="28" spans="1:23" ht="22.5" customHeight="1">
      <c r="A28" s="2">
        <v>46060.081192129626</v>
      </c>
      <c r="B28" s="4" t="s">
        <v>2214</v>
      </c>
      <c r="C28" s="4" t="s">
        <v>958</v>
      </c>
      <c r="D28" s="4"/>
      <c r="E28" s="4"/>
      <c r="F28" s="4"/>
      <c r="G28" s="4"/>
      <c r="H28" s="4"/>
      <c r="I28" s="4"/>
      <c r="J28" s="4"/>
      <c r="K28" s="4"/>
      <c r="L28" s="4">
        <v>1</v>
      </c>
      <c r="M28" s="4">
        <v>600</v>
      </c>
      <c r="N28" s="4">
        <v>600</v>
      </c>
      <c r="O28" s="4">
        <v>600</v>
      </c>
      <c r="P28" s="3">
        <v>46175</v>
      </c>
      <c r="Q28" s="4"/>
      <c r="R28" s="4"/>
      <c r="S28" s="4"/>
      <c r="T28" s="4"/>
      <c r="U28" s="151">
        <v>46054</v>
      </c>
      <c r="V28" s="4"/>
      <c r="W28" s="4" t="b">
        <v>1</v>
      </c>
    </row>
    <row r="29" spans="1:23" ht="22.5" customHeight="1">
      <c r="A29" s="2">
        <v>46057.081192129626</v>
      </c>
      <c r="B29" s="4" t="s">
        <v>1133</v>
      </c>
      <c r="C29" s="4" t="s">
        <v>948</v>
      </c>
      <c r="D29" s="4" t="s">
        <v>933</v>
      </c>
      <c r="E29" s="4"/>
      <c r="F29" s="4"/>
      <c r="G29" s="4" t="s">
        <v>949</v>
      </c>
      <c r="H29" s="4"/>
      <c r="I29" s="4"/>
      <c r="J29" s="4"/>
      <c r="K29" s="4"/>
      <c r="L29" s="4">
        <v>10</v>
      </c>
      <c r="M29" s="4">
        <v>370</v>
      </c>
      <c r="N29" s="4">
        <v>3700</v>
      </c>
      <c r="O29" s="4">
        <v>3700</v>
      </c>
      <c r="P29" s="3">
        <v>46114</v>
      </c>
      <c r="Q29" s="4"/>
      <c r="R29" s="4"/>
      <c r="S29" s="4"/>
      <c r="T29" s="4"/>
      <c r="U29" s="151">
        <v>46054</v>
      </c>
      <c r="V29" s="4"/>
      <c r="W29" s="4" t="b">
        <v>1</v>
      </c>
    </row>
    <row r="30" spans="1:23" ht="22.5" customHeight="1">
      <c r="A30" s="2">
        <v>46057.081192129626</v>
      </c>
      <c r="B30" s="4" t="s">
        <v>1051</v>
      </c>
      <c r="C30" s="4" t="s">
        <v>950</v>
      </c>
      <c r="D30" s="4" t="s">
        <v>933</v>
      </c>
      <c r="E30" s="4"/>
      <c r="F30" s="4"/>
      <c r="G30" s="4" t="s">
        <v>949</v>
      </c>
      <c r="H30" s="4"/>
      <c r="I30" s="4"/>
      <c r="J30" s="4"/>
      <c r="K30" s="4"/>
      <c r="L30" s="4">
        <v>5</v>
      </c>
      <c r="M30" s="4">
        <v>392</v>
      </c>
      <c r="N30" s="4">
        <v>1960</v>
      </c>
      <c r="O30" s="4">
        <v>1960</v>
      </c>
      <c r="P30" s="3">
        <v>46114</v>
      </c>
      <c r="Q30" s="4"/>
      <c r="R30" s="4"/>
      <c r="S30" s="4"/>
      <c r="T30" s="4"/>
      <c r="U30" s="151">
        <v>46054</v>
      </c>
      <c r="V30" s="4"/>
      <c r="W30" s="4" t="b">
        <v>1</v>
      </c>
    </row>
    <row r="31" spans="1:23" ht="22.5" customHeight="1">
      <c r="A31" s="2">
        <v>46057.081192129626</v>
      </c>
      <c r="B31" s="4" t="s">
        <v>1051</v>
      </c>
      <c r="C31" s="4" t="s">
        <v>951</v>
      </c>
      <c r="D31" s="4" t="s">
        <v>933</v>
      </c>
      <c r="E31" s="4"/>
      <c r="F31" s="4"/>
      <c r="G31" s="4" t="s">
        <v>949</v>
      </c>
      <c r="H31" s="4"/>
      <c r="I31" s="4"/>
      <c r="J31" s="4"/>
      <c r="K31" s="4"/>
      <c r="L31" s="4">
        <v>4</v>
      </c>
      <c r="M31" s="4">
        <v>392</v>
      </c>
      <c r="N31" s="4">
        <v>1568</v>
      </c>
      <c r="O31" s="4">
        <v>1568</v>
      </c>
      <c r="P31" s="3">
        <v>46114</v>
      </c>
      <c r="Q31" s="4"/>
      <c r="R31" s="4"/>
      <c r="S31" s="4"/>
      <c r="T31" s="4"/>
      <c r="U31" s="151">
        <v>46054</v>
      </c>
      <c r="V31" s="4"/>
      <c r="W31" s="4" t="b">
        <v>1</v>
      </c>
    </row>
    <row r="32" spans="1:23" ht="22.5" customHeight="1">
      <c r="A32" s="2">
        <v>46057.081192129626</v>
      </c>
      <c r="B32" s="4" t="s">
        <v>1051</v>
      </c>
      <c r="C32" s="4" t="s">
        <v>821</v>
      </c>
      <c r="D32" s="4" t="s">
        <v>933</v>
      </c>
      <c r="E32" s="4"/>
      <c r="F32" s="4"/>
      <c r="G32" s="4" t="s">
        <v>949</v>
      </c>
      <c r="H32" s="4"/>
      <c r="I32" s="4"/>
      <c r="J32" s="4"/>
      <c r="K32" s="4"/>
      <c r="L32" s="4">
        <v>1</v>
      </c>
      <c r="M32" s="4">
        <v>392</v>
      </c>
      <c r="N32" s="4">
        <v>392</v>
      </c>
      <c r="O32" s="4">
        <v>392</v>
      </c>
      <c r="P32" s="3">
        <v>46114</v>
      </c>
      <c r="Q32" s="4"/>
      <c r="R32" s="4"/>
      <c r="S32" s="4"/>
      <c r="T32" s="4"/>
      <c r="U32" s="151">
        <v>46054</v>
      </c>
      <c r="V32" s="4"/>
      <c r="W32" s="4" t="b">
        <v>1</v>
      </c>
    </row>
    <row r="33" spans="1:23" ht="22.5" customHeight="1">
      <c r="A33" s="2">
        <v>46056.081192129626</v>
      </c>
      <c r="B33" s="4" t="s">
        <v>2215</v>
      </c>
      <c r="C33" s="4" t="s">
        <v>952</v>
      </c>
      <c r="D33" s="4"/>
      <c r="E33" s="4" t="s">
        <v>937</v>
      </c>
      <c r="F33" s="4"/>
      <c r="G33" s="4"/>
      <c r="H33" s="4"/>
      <c r="I33" s="4"/>
      <c r="J33" s="4"/>
      <c r="K33" s="4" t="s">
        <v>1016</v>
      </c>
      <c r="L33" s="4">
        <v>1</v>
      </c>
      <c r="M33" s="4">
        <v>1200</v>
      </c>
      <c r="N33" s="4">
        <v>1200</v>
      </c>
      <c r="O33" s="4">
        <v>1200</v>
      </c>
      <c r="P33" s="3">
        <v>46083</v>
      </c>
      <c r="Q33" s="4"/>
      <c r="R33" s="4"/>
      <c r="S33" s="4"/>
      <c r="T33" s="4"/>
      <c r="U33" s="151">
        <v>46054</v>
      </c>
      <c r="V33" s="4"/>
      <c r="W33" s="4" t="b">
        <v>1</v>
      </c>
    </row>
    <row r="34" spans="1:23" ht="22.5" customHeight="1">
      <c r="A34" s="2">
        <v>46056.081192129626</v>
      </c>
      <c r="B34" s="4" t="s">
        <v>2216</v>
      </c>
      <c r="C34" s="4" t="s">
        <v>952</v>
      </c>
      <c r="D34" s="4"/>
      <c r="E34" s="4" t="s">
        <v>942</v>
      </c>
      <c r="F34" s="4"/>
      <c r="G34" s="4"/>
      <c r="H34" s="4"/>
      <c r="I34" s="4"/>
      <c r="J34" s="4"/>
      <c r="K34" s="4"/>
      <c r="L34" s="4">
        <v>1</v>
      </c>
      <c r="M34" s="4">
        <v>4000</v>
      </c>
      <c r="N34" s="4">
        <v>4000</v>
      </c>
      <c r="O34" s="4">
        <v>4000</v>
      </c>
      <c r="P34" s="3">
        <v>46083</v>
      </c>
      <c r="Q34" s="4"/>
      <c r="R34" s="4"/>
      <c r="S34" s="4" t="s">
        <v>954</v>
      </c>
      <c r="T34" s="4"/>
      <c r="U34" s="151">
        <v>46054</v>
      </c>
      <c r="V34" s="4"/>
      <c r="W34" s="4" t="b">
        <v>1</v>
      </c>
    </row>
    <row r="35" spans="1:23" ht="22.5" customHeight="1">
      <c r="A35" s="2">
        <v>46056.081192129626</v>
      </c>
      <c r="B35" s="4" t="s">
        <v>2217</v>
      </c>
      <c r="C35" s="4" t="s">
        <v>952</v>
      </c>
      <c r="D35" s="4"/>
      <c r="E35" s="4" t="s">
        <v>937</v>
      </c>
      <c r="F35" s="4"/>
      <c r="G35" s="4"/>
      <c r="H35" s="4"/>
      <c r="I35" s="4"/>
      <c r="J35" s="4"/>
      <c r="K35" s="4" t="s">
        <v>856</v>
      </c>
      <c r="L35" s="4">
        <v>1</v>
      </c>
      <c r="M35" s="4">
        <v>90</v>
      </c>
      <c r="N35" s="4">
        <v>90</v>
      </c>
      <c r="O35" s="4">
        <v>90</v>
      </c>
      <c r="P35" s="3">
        <v>46083</v>
      </c>
      <c r="Q35" s="4"/>
      <c r="R35" s="4"/>
      <c r="S35" s="4"/>
      <c r="T35" s="4"/>
      <c r="U35" s="151">
        <v>46054</v>
      </c>
      <c r="V35" s="4"/>
      <c r="W35" s="4" t="b">
        <v>1</v>
      </c>
    </row>
    <row r="36" spans="1:23" ht="22.5" customHeight="1">
      <c r="A36" s="2">
        <v>46056.081192129626</v>
      </c>
      <c r="B36" s="4" t="s">
        <v>2218</v>
      </c>
      <c r="C36" s="4" t="s">
        <v>952</v>
      </c>
      <c r="D36" s="4"/>
      <c r="E36" s="4" t="s">
        <v>935</v>
      </c>
      <c r="F36" s="4"/>
      <c r="G36" s="4"/>
      <c r="H36" s="4"/>
      <c r="I36" s="4" t="s">
        <v>2219</v>
      </c>
      <c r="J36" s="4"/>
      <c r="K36" s="4"/>
      <c r="L36" s="4">
        <v>10</v>
      </c>
      <c r="M36" s="4">
        <v>3</v>
      </c>
      <c r="N36" s="4">
        <v>30</v>
      </c>
      <c r="O36" s="4">
        <v>30</v>
      </c>
      <c r="P36" s="3">
        <v>46083</v>
      </c>
      <c r="Q36" s="4"/>
      <c r="R36" s="4"/>
      <c r="S36" s="4"/>
      <c r="T36" s="4"/>
      <c r="U36" s="151">
        <v>46054</v>
      </c>
      <c r="V36" s="4"/>
      <c r="W36" s="4" t="b">
        <v>1</v>
      </c>
    </row>
    <row r="37" spans="1:23" ht="22.5" customHeight="1">
      <c r="A37" s="2">
        <v>46056.081192129626</v>
      </c>
      <c r="B37" s="4" t="s">
        <v>2220</v>
      </c>
      <c r="C37" s="4" t="s">
        <v>952</v>
      </c>
      <c r="D37" s="4"/>
      <c r="E37" s="4" t="s">
        <v>935</v>
      </c>
      <c r="F37" s="4"/>
      <c r="G37" s="4"/>
      <c r="H37" s="4"/>
      <c r="I37" s="4" t="s">
        <v>2219</v>
      </c>
      <c r="J37" s="4"/>
      <c r="K37" s="4"/>
      <c r="L37" s="4">
        <v>20</v>
      </c>
      <c r="M37" s="4">
        <v>3</v>
      </c>
      <c r="N37" s="4">
        <v>60</v>
      </c>
      <c r="O37" s="4">
        <v>60</v>
      </c>
      <c r="P37" s="3">
        <v>46083</v>
      </c>
      <c r="Q37" s="4"/>
      <c r="R37" s="4"/>
      <c r="S37" s="4"/>
      <c r="T37" s="4"/>
      <c r="U37" s="151">
        <v>46054</v>
      </c>
      <c r="V37" s="4"/>
      <c r="W37" s="4" t="b">
        <v>1</v>
      </c>
    </row>
    <row r="38" spans="1:23" ht="22.5" customHeight="1">
      <c r="A38" s="2">
        <v>46056.081192129626</v>
      </c>
      <c r="B38" s="4" t="s">
        <v>2221</v>
      </c>
      <c r="C38" s="4" t="s">
        <v>952</v>
      </c>
      <c r="D38" s="4"/>
      <c r="E38" s="4" t="s">
        <v>935</v>
      </c>
      <c r="F38" s="4"/>
      <c r="G38" s="4"/>
      <c r="H38" s="4"/>
      <c r="I38" s="4" t="s">
        <v>2219</v>
      </c>
      <c r="J38" s="4"/>
      <c r="K38" s="4"/>
      <c r="L38" s="4">
        <v>30</v>
      </c>
      <c r="M38" s="4">
        <v>26</v>
      </c>
      <c r="N38" s="4">
        <v>780</v>
      </c>
      <c r="O38" s="4">
        <v>780</v>
      </c>
      <c r="P38" s="3">
        <v>46083</v>
      </c>
      <c r="Q38" s="4"/>
      <c r="R38" s="4"/>
      <c r="S38" s="4"/>
      <c r="T38" s="4"/>
      <c r="U38" s="151">
        <v>46054</v>
      </c>
      <c r="V38" s="4"/>
      <c r="W38" s="4" t="b">
        <v>1</v>
      </c>
    </row>
    <row r="39" spans="1:23" ht="22.5" customHeight="1">
      <c r="A39" s="2">
        <v>46056.081192129626</v>
      </c>
      <c r="B39" s="4" t="s">
        <v>2222</v>
      </c>
      <c r="C39" s="4" t="s">
        <v>952</v>
      </c>
      <c r="D39" s="4"/>
      <c r="E39" s="4" t="s">
        <v>935</v>
      </c>
      <c r="F39" s="4"/>
      <c r="G39" s="4"/>
      <c r="H39" s="4"/>
      <c r="I39" s="4" t="s">
        <v>2219</v>
      </c>
      <c r="J39" s="4"/>
      <c r="K39" s="4"/>
      <c r="L39" s="4">
        <v>150</v>
      </c>
      <c r="M39" s="4">
        <v>6</v>
      </c>
      <c r="N39" s="4">
        <v>900</v>
      </c>
      <c r="O39" s="4">
        <v>900</v>
      </c>
      <c r="P39" s="3">
        <v>46083</v>
      </c>
      <c r="Q39" s="4"/>
      <c r="R39" s="4"/>
      <c r="S39" s="4"/>
      <c r="T39" s="4"/>
      <c r="U39" s="151">
        <v>46054</v>
      </c>
      <c r="V39" s="4"/>
      <c r="W39" s="4" t="b">
        <v>1</v>
      </c>
    </row>
    <row r="40" spans="1:23" ht="22.5" customHeight="1">
      <c r="A40" s="2">
        <v>46056.081192129626</v>
      </c>
      <c r="B40" s="4" t="s">
        <v>2223</v>
      </c>
      <c r="C40" s="4" t="s">
        <v>952</v>
      </c>
      <c r="D40" s="4"/>
      <c r="E40" s="4" t="s">
        <v>937</v>
      </c>
      <c r="F40" s="4"/>
      <c r="G40" s="4"/>
      <c r="H40" s="4"/>
      <c r="I40" s="4"/>
      <c r="J40" s="4"/>
      <c r="K40" s="4" t="s">
        <v>1016</v>
      </c>
      <c r="L40" s="4">
        <v>1</v>
      </c>
      <c r="M40" s="4">
        <v>160</v>
      </c>
      <c r="N40" s="4">
        <v>160</v>
      </c>
      <c r="O40" s="4">
        <v>160</v>
      </c>
      <c r="P40" s="4" t="s">
        <v>2224</v>
      </c>
      <c r="Q40" s="4"/>
      <c r="R40" s="4"/>
      <c r="S40" s="4"/>
      <c r="T40" s="4"/>
      <c r="U40" s="151">
        <v>46054</v>
      </c>
      <c r="V40" s="4"/>
      <c r="W40" s="4" t="b">
        <v>1</v>
      </c>
    </row>
    <row r="41" spans="1:23" ht="22.5" customHeight="1">
      <c r="A41" s="2">
        <v>46056.081192129626</v>
      </c>
      <c r="B41" s="4" t="s">
        <v>2225</v>
      </c>
      <c r="C41" s="4" t="s">
        <v>952</v>
      </c>
      <c r="D41" s="4"/>
      <c r="E41" s="4" t="s">
        <v>935</v>
      </c>
      <c r="F41" s="4"/>
      <c r="G41" s="4"/>
      <c r="H41" s="4"/>
      <c r="I41" s="4" t="s">
        <v>2225</v>
      </c>
      <c r="J41" s="4"/>
      <c r="K41" s="4"/>
      <c r="L41" s="4">
        <v>1</v>
      </c>
      <c r="M41" s="4">
        <v>620</v>
      </c>
      <c r="N41" s="4">
        <v>620</v>
      </c>
      <c r="O41" s="4">
        <v>620</v>
      </c>
      <c r="P41" s="3">
        <v>46055</v>
      </c>
      <c r="Q41" s="4"/>
      <c r="R41" s="4"/>
      <c r="S41" s="4"/>
      <c r="T41" s="4"/>
      <c r="U41" s="151">
        <v>46054</v>
      </c>
      <c r="V41" s="4"/>
      <c r="W41" s="4" t="b">
        <v>1</v>
      </c>
    </row>
    <row r="42" spans="1:23" ht="22.5" customHeight="1">
      <c r="A42" s="2">
        <v>46056.079108796293</v>
      </c>
      <c r="B42" s="4" t="s">
        <v>1131</v>
      </c>
      <c r="C42" s="4" t="s">
        <v>952</v>
      </c>
      <c r="D42" s="4"/>
      <c r="E42" s="4" t="s">
        <v>937</v>
      </c>
      <c r="F42" s="4"/>
      <c r="G42" s="4"/>
      <c r="H42" s="4"/>
      <c r="I42" s="4"/>
      <c r="J42" s="4"/>
      <c r="K42" s="4" t="s">
        <v>994</v>
      </c>
      <c r="L42" s="4">
        <v>1</v>
      </c>
      <c r="M42" s="4">
        <v>500</v>
      </c>
      <c r="N42" s="4">
        <v>500</v>
      </c>
      <c r="O42" s="4">
        <v>500</v>
      </c>
      <c r="P42" s="4" t="s">
        <v>2224</v>
      </c>
      <c r="Q42" s="4"/>
      <c r="R42" s="4"/>
      <c r="S42" s="4"/>
      <c r="T42" s="4"/>
      <c r="U42" s="151">
        <v>46054</v>
      </c>
      <c r="V42" s="4"/>
      <c r="W42" s="4" t="b">
        <v>1</v>
      </c>
    </row>
    <row r="43" spans="1:23" ht="22.5" customHeight="1">
      <c r="A43" s="2">
        <v>46055.740717592591</v>
      </c>
      <c r="B43" s="4" t="s">
        <v>2226</v>
      </c>
      <c r="C43" s="4" t="s">
        <v>952</v>
      </c>
      <c r="D43" s="4"/>
      <c r="E43" s="4" t="s">
        <v>941</v>
      </c>
      <c r="F43" s="4"/>
      <c r="G43" s="4"/>
      <c r="H43" s="4"/>
      <c r="I43" s="4"/>
      <c r="J43" s="4"/>
      <c r="K43" s="4"/>
      <c r="L43" s="4">
        <v>1</v>
      </c>
      <c r="M43" s="4">
        <v>13950</v>
      </c>
      <c r="N43" s="4">
        <v>13950</v>
      </c>
      <c r="O43" s="4">
        <v>13950</v>
      </c>
      <c r="P43" s="3">
        <v>46024</v>
      </c>
      <c r="Q43" s="4"/>
      <c r="R43" s="4" t="s">
        <v>979</v>
      </c>
      <c r="S43" s="4"/>
      <c r="T43" s="4"/>
      <c r="U43" s="151">
        <v>46054</v>
      </c>
      <c r="V43" s="4"/>
      <c r="W43" s="4" t="b">
        <v>1</v>
      </c>
    </row>
    <row r="44" spans="1:23" ht="22.5" customHeight="1">
      <c r="A44" s="2">
        <v>46054.470235833331</v>
      </c>
      <c r="B44" s="4" t="s">
        <v>947</v>
      </c>
      <c r="C44" s="4" t="s">
        <v>948</v>
      </c>
      <c r="D44" s="4" t="s">
        <v>933</v>
      </c>
      <c r="G44" s="4" t="s">
        <v>949</v>
      </c>
      <c r="L44" s="4">
        <v>13</v>
      </c>
      <c r="M44" s="4">
        <v>386</v>
      </c>
      <c r="N44" s="4">
        <v>5018</v>
      </c>
      <c r="O44" s="4">
        <f>L44*M44</f>
        <v>5018</v>
      </c>
      <c r="P44" s="3">
        <v>46053</v>
      </c>
      <c r="U44" s="4" t="str">
        <f>TEXT(A44, "MMMM YYYY")</f>
        <v>February 2026</v>
      </c>
      <c r="W44" s="4" t="b">
        <f>IF(N44=O44,TRUE,FALSE)</f>
        <v>1</v>
      </c>
    </row>
    <row r="45" spans="1:23" ht="22.5" customHeight="1">
      <c r="A45" s="2">
        <v>46054.466132476853</v>
      </c>
      <c r="B45" s="4" t="s">
        <v>841</v>
      </c>
      <c r="C45" s="4" t="s">
        <v>950</v>
      </c>
      <c r="D45" s="4" t="s">
        <v>933</v>
      </c>
      <c r="G45" s="4" t="s">
        <v>949</v>
      </c>
      <c r="L45" s="4">
        <v>4</v>
      </c>
      <c r="M45" s="4">
        <v>392</v>
      </c>
      <c r="N45" s="4">
        <v>1568</v>
      </c>
      <c r="O45" s="4">
        <f>L45*M45</f>
        <v>1568</v>
      </c>
      <c r="P45" s="3">
        <v>46053</v>
      </c>
      <c r="U45" s="4" t="str">
        <f>TEXT(A45, "MMMM YYYY")</f>
        <v>February 2026</v>
      </c>
      <c r="W45" s="4" t="b">
        <f>IF(N45=O45,TRUE,FALSE)</f>
        <v>1</v>
      </c>
    </row>
    <row r="46" spans="1:23" ht="22.5" customHeight="1">
      <c r="A46" s="2">
        <v>46054.464691180554</v>
      </c>
      <c r="B46" s="4" t="s">
        <v>841</v>
      </c>
      <c r="C46" s="4" t="s">
        <v>951</v>
      </c>
      <c r="D46" s="4" t="s">
        <v>933</v>
      </c>
      <c r="G46" s="4" t="s">
        <v>949</v>
      </c>
      <c r="L46" s="4">
        <v>2</v>
      </c>
      <c r="M46" s="4">
        <v>392</v>
      </c>
      <c r="N46" s="4">
        <v>784</v>
      </c>
      <c r="O46" s="4">
        <f>L46*M46</f>
        <v>784</v>
      </c>
      <c r="P46" s="3">
        <v>46053</v>
      </c>
      <c r="U46" s="4" t="str">
        <f>TEXT(A46, "MMMM YYYY")</f>
        <v>February 2026</v>
      </c>
      <c r="W46" s="4" t="b">
        <f>IF(N46=O46,TRUE,FALSE)</f>
        <v>1</v>
      </c>
    </row>
    <row r="47" spans="1:23" ht="22.5" customHeight="1">
      <c r="A47" s="2">
        <v>46054.460360023149</v>
      </c>
      <c r="B47" s="4" t="s">
        <v>841</v>
      </c>
      <c r="C47" s="4" t="s">
        <v>821</v>
      </c>
      <c r="D47" s="4" t="s">
        <v>933</v>
      </c>
      <c r="G47" s="4" t="s">
        <v>949</v>
      </c>
      <c r="L47" s="4">
        <v>1</v>
      </c>
      <c r="M47" s="4">
        <v>392</v>
      </c>
      <c r="N47" s="4">
        <v>392</v>
      </c>
      <c r="O47" s="4">
        <f>L47*M47</f>
        <v>392</v>
      </c>
      <c r="P47" s="3">
        <v>46053</v>
      </c>
      <c r="U47" s="4" t="str">
        <f>TEXT(A47, "MMMM YYYY")</f>
        <v>February 2026</v>
      </c>
      <c r="W47" s="4" t="b">
        <f>IF(N47=O47,TRUE,FALSE)</f>
        <v>1</v>
      </c>
    </row>
    <row r="48" spans="1:23" ht="22.5" customHeight="1">
      <c r="A48" s="2">
        <v>46052.513898969904</v>
      </c>
      <c r="B48" s="4" t="s">
        <v>852</v>
      </c>
      <c r="C48" s="4" t="s">
        <v>952</v>
      </c>
      <c r="E48" s="4" t="s">
        <v>937</v>
      </c>
      <c r="K48" s="4" t="s">
        <v>847</v>
      </c>
      <c r="L48" s="4">
        <v>1</v>
      </c>
      <c r="M48" s="4">
        <v>80</v>
      </c>
      <c r="N48" s="4">
        <v>80</v>
      </c>
      <c r="O48" s="4">
        <f>L48*M48</f>
        <v>80</v>
      </c>
      <c r="P48" s="3">
        <v>46052</v>
      </c>
      <c r="U48" s="4" t="str">
        <f>TEXT(A48, "MMMM YYYY")</f>
        <v>January 2026</v>
      </c>
      <c r="W48" s="4" t="b">
        <f>IF(N48=O48,TRUE,FALSE)</f>
        <v>1</v>
      </c>
    </row>
    <row r="49" spans="1:23" ht="22.5" customHeight="1">
      <c r="A49" s="2">
        <v>46052.510712800926</v>
      </c>
      <c r="B49" s="4" t="s">
        <v>852</v>
      </c>
      <c r="C49" s="4" t="s">
        <v>952</v>
      </c>
      <c r="E49" s="4" t="s">
        <v>937</v>
      </c>
      <c r="K49" s="4" t="s">
        <v>847</v>
      </c>
      <c r="L49" s="4">
        <v>1</v>
      </c>
      <c r="M49" s="4">
        <v>85</v>
      </c>
      <c r="N49" s="4">
        <v>85</v>
      </c>
      <c r="O49" s="4">
        <f>L49*M49</f>
        <v>85</v>
      </c>
      <c r="P49" s="3">
        <v>46050</v>
      </c>
      <c r="U49" s="4" t="str">
        <f>TEXT(A49, "MMMM YYYY")</f>
        <v>January 2026</v>
      </c>
      <c r="W49" s="4" t="b">
        <f>IF(N49=O49,TRUE,FALSE)</f>
        <v>1</v>
      </c>
    </row>
    <row r="50" spans="1:23" ht="22.5" customHeight="1">
      <c r="A50" s="2">
        <v>46052.509204236107</v>
      </c>
      <c r="B50" s="4" t="s">
        <v>852</v>
      </c>
      <c r="C50" s="4" t="s">
        <v>952</v>
      </c>
      <c r="E50" s="4" t="s">
        <v>937</v>
      </c>
      <c r="K50" s="4" t="s">
        <v>847</v>
      </c>
      <c r="L50" s="4">
        <v>1</v>
      </c>
      <c r="M50" s="4">
        <v>100</v>
      </c>
      <c r="N50" s="4">
        <v>100</v>
      </c>
      <c r="O50" s="4">
        <f>L50*M50</f>
        <v>100</v>
      </c>
      <c r="P50" s="3">
        <v>46042</v>
      </c>
      <c r="U50" s="4" t="str">
        <f>TEXT(A50, "MMMM YYYY")</f>
        <v>January 2026</v>
      </c>
      <c r="W50" s="4" t="b">
        <f>IF(N50=O50,TRUE,FALSE)</f>
        <v>1</v>
      </c>
    </row>
    <row r="51" spans="1:23" ht="22.5" customHeight="1">
      <c r="A51" s="2">
        <v>46052.354293310185</v>
      </c>
      <c r="B51" s="4" t="s">
        <v>953</v>
      </c>
      <c r="C51" s="4" t="s">
        <v>952</v>
      </c>
      <c r="E51" s="4" t="s">
        <v>942</v>
      </c>
      <c r="L51" s="4">
        <v>1</v>
      </c>
      <c r="M51" s="4">
        <v>600</v>
      </c>
      <c r="N51" s="4">
        <v>600</v>
      </c>
      <c r="O51" s="4">
        <f>L51*M51</f>
        <v>600</v>
      </c>
      <c r="P51" s="3">
        <v>46052</v>
      </c>
      <c r="S51" s="4" t="s">
        <v>954</v>
      </c>
      <c r="U51" s="4" t="str">
        <f>TEXT(A51, "MMMM YYYY")</f>
        <v>January 2026</v>
      </c>
      <c r="W51" s="4" t="b">
        <f>IF(N51=O51,TRUE,FALSE)</f>
        <v>1</v>
      </c>
    </row>
    <row r="52" spans="1:23" ht="22.5" customHeight="1">
      <c r="A52" s="2">
        <v>46052.353472546296</v>
      </c>
      <c r="B52" s="4" t="s">
        <v>955</v>
      </c>
      <c r="C52" s="4" t="s">
        <v>952</v>
      </c>
      <c r="E52" s="4" t="s">
        <v>942</v>
      </c>
      <c r="L52" s="4">
        <v>1</v>
      </c>
      <c r="M52" s="4">
        <v>800</v>
      </c>
      <c r="N52" s="4">
        <v>800</v>
      </c>
      <c r="O52" s="4">
        <f>L52*M52</f>
        <v>800</v>
      </c>
      <c r="P52" s="3">
        <v>46052</v>
      </c>
      <c r="S52" s="4" t="s">
        <v>954</v>
      </c>
      <c r="U52" s="4" t="str">
        <f>TEXT(A52, "MMMM YYYY")</f>
        <v>January 2026</v>
      </c>
      <c r="W52" s="4" t="b">
        <f>IF(N52=O52,TRUE,FALSE)</f>
        <v>1</v>
      </c>
    </row>
    <row r="53" spans="1:23" ht="22.5" customHeight="1">
      <c r="A53" s="2">
        <v>46052.353134652774</v>
      </c>
      <c r="B53" s="4" t="s">
        <v>956</v>
      </c>
      <c r="C53" s="4" t="s">
        <v>952</v>
      </c>
      <c r="E53" s="4" t="s">
        <v>942</v>
      </c>
      <c r="L53" s="4">
        <v>1</v>
      </c>
      <c r="M53" s="4">
        <v>800</v>
      </c>
      <c r="N53" s="4">
        <v>800</v>
      </c>
      <c r="O53" s="4">
        <f>L53*M53</f>
        <v>800</v>
      </c>
      <c r="P53" s="3">
        <v>46052</v>
      </c>
      <c r="S53" s="4" t="s">
        <v>954</v>
      </c>
      <c r="U53" s="4" t="str">
        <f>TEXT(A53, "MMMM YYYY")</f>
        <v>January 2026</v>
      </c>
      <c r="W53" s="4" t="b">
        <f>IF(N53=O53,TRUE,FALSE)</f>
        <v>1</v>
      </c>
    </row>
    <row r="54" spans="1:23" ht="22.5" customHeight="1">
      <c r="A54" s="2">
        <v>46052.347264814816</v>
      </c>
      <c r="B54" s="4" t="s">
        <v>957</v>
      </c>
      <c r="C54" s="4" t="s">
        <v>958</v>
      </c>
      <c r="E54" s="4" t="s">
        <v>958</v>
      </c>
      <c r="L54" s="4">
        <v>1</v>
      </c>
      <c r="M54" s="4">
        <v>1700</v>
      </c>
      <c r="N54" s="4">
        <v>1700</v>
      </c>
      <c r="O54" s="4">
        <f>L54*M54</f>
        <v>1700</v>
      </c>
      <c r="P54" s="3">
        <v>46052</v>
      </c>
      <c r="U54" s="4" t="str">
        <f>TEXT(A54, "MMMM YYYY")</f>
        <v>January 2026</v>
      </c>
      <c r="W54" s="4" t="b">
        <f>IF(N54=O54,TRUE,FALSE)</f>
        <v>1</v>
      </c>
    </row>
    <row r="55" spans="1:23" ht="22.5" customHeight="1">
      <c r="A55" s="2">
        <v>46052.336378437496</v>
      </c>
      <c r="B55" s="4" t="s">
        <v>959</v>
      </c>
      <c r="C55" s="4" t="s">
        <v>958</v>
      </c>
      <c r="E55" s="4" t="s">
        <v>958</v>
      </c>
      <c r="L55" s="4">
        <v>1</v>
      </c>
      <c r="M55" s="4">
        <v>1500</v>
      </c>
      <c r="N55" s="4">
        <v>1500</v>
      </c>
      <c r="O55" s="4">
        <f>L55*M55</f>
        <v>1500</v>
      </c>
      <c r="P55" s="3">
        <v>46052</v>
      </c>
      <c r="U55" s="4" t="str">
        <f>TEXT(A55, "MMMM YYYY")</f>
        <v>January 2026</v>
      </c>
      <c r="W55" s="4" t="b">
        <f>IF(N55=O55,TRUE,FALSE)</f>
        <v>1</v>
      </c>
    </row>
    <row r="56" spans="1:23" ht="22.5" customHeight="1">
      <c r="A56" s="2">
        <v>46052.334780451391</v>
      </c>
      <c r="B56" s="4" t="s">
        <v>960</v>
      </c>
      <c r="C56" s="4" t="s">
        <v>950</v>
      </c>
      <c r="D56" s="4" t="s">
        <v>933</v>
      </c>
      <c r="G56" s="4" t="s">
        <v>961</v>
      </c>
      <c r="L56" s="4">
        <v>1</v>
      </c>
      <c r="M56" s="4">
        <v>70</v>
      </c>
      <c r="N56" s="4">
        <v>70</v>
      </c>
      <c r="O56" s="4">
        <f>L56*M56</f>
        <v>70</v>
      </c>
      <c r="P56" s="3">
        <v>46052</v>
      </c>
      <c r="U56" s="4" t="str">
        <f>TEXT(A56, "MMMM YYYY")</f>
        <v>January 2026</v>
      </c>
      <c r="W56" s="4" t="b">
        <f>IF(N56=O56,TRUE,FALSE)</f>
        <v>1</v>
      </c>
    </row>
    <row r="57" spans="1:23" ht="22.5" customHeight="1">
      <c r="A57" s="2">
        <v>46052.334212905094</v>
      </c>
      <c r="B57" s="4" t="s">
        <v>960</v>
      </c>
      <c r="C57" s="4" t="s">
        <v>951</v>
      </c>
      <c r="D57" s="4" t="s">
        <v>933</v>
      </c>
      <c r="G57" s="4" t="s">
        <v>961</v>
      </c>
      <c r="L57" s="4">
        <v>1</v>
      </c>
      <c r="M57" s="4">
        <v>95</v>
      </c>
      <c r="N57" s="4">
        <v>95</v>
      </c>
      <c r="O57" s="4">
        <f>L57*M57</f>
        <v>95</v>
      </c>
      <c r="P57" s="3">
        <v>46052</v>
      </c>
      <c r="U57" s="4" t="str">
        <f>TEXT(A57, "MMMM YYYY")</f>
        <v>January 2026</v>
      </c>
      <c r="W57" s="4" t="b">
        <f>IF(N57=O57,TRUE,FALSE)</f>
        <v>1</v>
      </c>
    </row>
    <row r="58" spans="1:23" ht="22.5" customHeight="1">
      <c r="A58" s="2">
        <v>46052.331052615744</v>
      </c>
      <c r="B58" s="4" t="s">
        <v>960</v>
      </c>
      <c r="C58" s="4" t="s">
        <v>821</v>
      </c>
      <c r="D58" s="4" t="s">
        <v>933</v>
      </c>
      <c r="G58" s="4" t="s">
        <v>961</v>
      </c>
      <c r="L58" s="4">
        <v>1</v>
      </c>
      <c r="M58" s="4">
        <v>45</v>
      </c>
      <c r="N58" s="4">
        <v>45</v>
      </c>
      <c r="O58" s="4">
        <f>L58*M58</f>
        <v>45</v>
      </c>
      <c r="P58" s="3">
        <v>46052</v>
      </c>
      <c r="U58" s="4" t="str">
        <f>TEXT(A58, "MMMM YYYY")</f>
        <v>January 2026</v>
      </c>
      <c r="W58" s="4" t="b">
        <f>IF(N58=O58,TRUE,FALSE)</f>
        <v>1</v>
      </c>
    </row>
    <row r="59" spans="1:23" ht="22.5" customHeight="1">
      <c r="A59" s="2">
        <v>46051.445748229162</v>
      </c>
      <c r="B59" s="4" t="s">
        <v>962</v>
      </c>
      <c r="C59" s="4" t="s">
        <v>958</v>
      </c>
      <c r="E59" s="4" t="s">
        <v>958</v>
      </c>
      <c r="L59" s="4">
        <v>1</v>
      </c>
      <c r="M59" s="4">
        <v>500</v>
      </c>
      <c r="N59" s="4">
        <v>500</v>
      </c>
      <c r="O59" s="4">
        <f>L59*M59</f>
        <v>500</v>
      </c>
      <c r="P59" s="3">
        <v>46051</v>
      </c>
      <c r="U59" s="4" t="str">
        <f>TEXT(A59, "MMMM YYYY")</f>
        <v>January 2026</v>
      </c>
      <c r="W59" s="4" t="b">
        <f>IF(N59=O59,TRUE,FALSE)</f>
        <v>1</v>
      </c>
    </row>
    <row r="60" spans="1:23" ht="22.5" customHeight="1">
      <c r="A60" s="2">
        <v>46051.444594247689</v>
      </c>
      <c r="B60" s="4" t="s">
        <v>963</v>
      </c>
      <c r="C60" s="4" t="s">
        <v>958</v>
      </c>
      <c r="E60" s="4" t="s">
        <v>958</v>
      </c>
      <c r="L60" s="4">
        <v>4</v>
      </c>
      <c r="M60" s="4">
        <v>8</v>
      </c>
      <c r="N60" s="4">
        <v>32</v>
      </c>
      <c r="O60" s="4">
        <f>L60*M60</f>
        <v>32</v>
      </c>
      <c r="P60" s="3">
        <v>46051</v>
      </c>
      <c r="U60" s="4" t="str">
        <f>TEXT(A60, "MMMM YYYY")</f>
        <v>January 2026</v>
      </c>
      <c r="W60" s="4" t="b">
        <f>IF(N60=O60,TRUE,FALSE)</f>
        <v>1</v>
      </c>
    </row>
    <row r="61" spans="1:23" ht="22.5" customHeight="1">
      <c r="A61" s="2">
        <v>46051.443778993053</v>
      </c>
      <c r="B61" s="4" t="s">
        <v>964</v>
      </c>
      <c r="C61" s="4" t="s">
        <v>958</v>
      </c>
      <c r="E61" s="4" t="s">
        <v>958</v>
      </c>
      <c r="L61" s="4">
        <v>1</v>
      </c>
      <c r="M61" s="4">
        <v>70</v>
      </c>
      <c r="N61" s="4">
        <v>70</v>
      </c>
      <c r="O61" s="4">
        <f>L61*M61</f>
        <v>70</v>
      </c>
      <c r="P61" s="3">
        <v>46051</v>
      </c>
      <c r="U61" s="4" t="str">
        <f>TEXT(A61, "MMMM YYYY")</f>
        <v>January 2026</v>
      </c>
      <c r="W61" s="4" t="b">
        <f>IF(N61=O61,TRUE,FALSE)</f>
        <v>1</v>
      </c>
    </row>
    <row r="62" spans="1:23" ht="22.5" customHeight="1">
      <c r="A62" s="2">
        <v>46051.443395821756</v>
      </c>
      <c r="B62" s="4" t="s">
        <v>965</v>
      </c>
      <c r="C62" s="4" t="s">
        <v>958</v>
      </c>
      <c r="E62" s="4" t="s">
        <v>958</v>
      </c>
      <c r="L62" s="4">
        <v>5</v>
      </c>
      <c r="M62" s="4">
        <v>15</v>
      </c>
      <c r="N62" s="4">
        <v>75</v>
      </c>
      <c r="O62" s="4">
        <f>L62*M62</f>
        <v>75</v>
      </c>
      <c r="P62" s="3">
        <v>46051</v>
      </c>
      <c r="U62" s="4" t="str">
        <f>TEXT(A62, "MMMM YYYY")</f>
        <v>January 2026</v>
      </c>
      <c r="W62" s="4" t="b">
        <f>IF(N62=O62,TRUE,FALSE)</f>
        <v>1</v>
      </c>
    </row>
    <row r="63" spans="1:23" ht="22.5" customHeight="1">
      <c r="A63" s="2">
        <v>46051.44192331018</v>
      </c>
      <c r="B63" s="4" t="s">
        <v>966</v>
      </c>
      <c r="C63" s="4" t="s">
        <v>958</v>
      </c>
      <c r="E63" s="4" t="s">
        <v>958</v>
      </c>
      <c r="L63" s="4">
        <v>4</v>
      </c>
      <c r="M63" s="4">
        <v>19</v>
      </c>
      <c r="N63" s="4">
        <v>76</v>
      </c>
      <c r="O63" s="4">
        <f>L63*M63</f>
        <v>76</v>
      </c>
      <c r="P63" s="3">
        <v>46051</v>
      </c>
      <c r="U63" s="4" t="str">
        <f>TEXT(A63, "MMMM YYYY")</f>
        <v>January 2026</v>
      </c>
      <c r="W63" s="4" t="b">
        <f>IF(N63=O63,TRUE,FALSE)</f>
        <v>1</v>
      </c>
    </row>
    <row r="64" spans="1:23" ht="22.5" customHeight="1">
      <c r="A64" s="2">
        <v>46051.44111861111</v>
      </c>
      <c r="B64" s="4" t="s">
        <v>967</v>
      </c>
      <c r="C64" s="4" t="s">
        <v>958</v>
      </c>
      <c r="E64" s="4" t="s">
        <v>958</v>
      </c>
      <c r="L64" s="4">
        <v>5</v>
      </c>
      <c r="M64" s="4">
        <v>105</v>
      </c>
      <c r="N64" s="4">
        <v>525</v>
      </c>
      <c r="O64" s="4">
        <f>L64*M64</f>
        <v>525</v>
      </c>
      <c r="P64" s="3">
        <v>46051</v>
      </c>
      <c r="U64" s="4" t="str">
        <f>TEXT(A64, "MMMM YYYY")</f>
        <v>January 2026</v>
      </c>
      <c r="W64" s="4" t="b">
        <f>IF(N64=O64,TRUE,FALSE)</f>
        <v>1</v>
      </c>
    </row>
    <row r="65" spans="1:23" ht="22.5" customHeight="1">
      <c r="A65" s="2">
        <v>46051.440427754627</v>
      </c>
      <c r="B65" s="4" t="s">
        <v>968</v>
      </c>
      <c r="C65" s="4" t="s">
        <v>958</v>
      </c>
      <c r="E65" s="4" t="s">
        <v>958</v>
      </c>
      <c r="L65" s="4">
        <v>1</v>
      </c>
      <c r="M65" s="4">
        <v>1200</v>
      </c>
      <c r="N65" s="4">
        <v>1200</v>
      </c>
      <c r="O65" s="4">
        <f>L65*M65</f>
        <v>1200</v>
      </c>
      <c r="P65" s="3">
        <v>46050</v>
      </c>
      <c r="U65" s="4" t="str">
        <f>TEXT(A65, "MMMM YYYY")</f>
        <v>January 2026</v>
      </c>
      <c r="W65" s="4" t="b">
        <f>IF(N65=O65,TRUE,FALSE)</f>
        <v>1</v>
      </c>
    </row>
    <row r="66" spans="1:23" ht="22.5" customHeight="1">
      <c r="A66" s="2">
        <v>46050.53809105324</v>
      </c>
      <c r="B66" s="4" t="s">
        <v>969</v>
      </c>
      <c r="C66" s="4" t="s">
        <v>952</v>
      </c>
      <c r="E66" s="4" t="s">
        <v>933</v>
      </c>
      <c r="G66" s="4" t="s">
        <v>970</v>
      </c>
      <c r="L66" s="4">
        <v>1</v>
      </c>
      <c r="M66" s="4">
        <v>760</v>
      </c>
      <c r="N66" s="4">
        <v>760</v>
      </c>
      <c r="O66" s="4">
        <f>L66*M66</f>
        <v>760</v>
      </c>
      <c r="P66" s="3">
        <v>46050</v>
      </c>
      <c r="U66" s="4" t="str">
        <f>TEXT(A66, "MMMM YYYY")</f>
        <v>January 2026</v>
      </c>
      <c r="W66" s="4" t="b">
        <f>IF(N66=O66,TRUE,FALSE)</f>
        <v>1</v>
      </c>
    </row>
    <row r="67" spans="1:23" ht="22.5" customHeight="1">
      <c r="A67" s="2">
        <v>46050.537224467596</v>
      </c>
      <c r="B67" s="4" t="s">
        <v>971</v>
      </c>
      <c r="C67" s="4" t="s">
        <v>952</v>
      </c>
      <c r="E67" s="4" t="s">
        <v>933</v>
      </c>
      <c r="G67" s="4" t="s">
        <v>970</v>
      </c>
      <c r="L67" s="4">
        <v>1</v>
      </c>
      <c r="M67" s="4">
        <v>230</v>
      </c>
      <c r="N67" s="4">
        <v>230</v>
      </c>
      <c r="O67" s="4">
        <f>L67*M67</f>
        <v>230</v>
      </c>
      <c r="P67" s="3">
        <v>46050</v>
      </c>
      <c r="U67" s="4" t="str">
        <f>TEXT(A67, "MMMM YYYY")</f>
        <v>January 2026</v>
      </c>
      <c r="W67" s="4" t="b">
        <f>IF(N67=O67,TRUE,FALSE)</f>
        <v>1</v>
      </c>
    </row>
    <row r="68" spans="1:23" ht="22.5" customHeight="1">
      <c r="A68" s="2">
        <v>46050.536676828706</v>
      </c>
      <c r="B68" s="4" t="s">
        <v>947</v>
      </c>
      <c r="C68" s="4" t="s">
        <v>948</v>
      </c>
      <c r="D68" s="4" t="s">
        <v>933</v>
      </c>
      <c r="G68" s="4" t="s">
        <v>949</v>
      </c>
      <c r="L68" s="4">
        <v>8</v>
      </c>
      <c r="M68" s="4">
        <v>386</v>
      </c>
      <c r="N68" s="4">
        <v>3088</v>
      </c>
      <c r="O68" s="4">
        <f>L68*M68</f>
        <v>3088</v>
      </c>
      <c r="P68" s="3">
        <v>46050</v>
      </c>
      <c r="U68" s="4" t="str">
        <f>TEXT(A68, "MMMM YYYY")</f>
        <v>January 2026</v>
      </c>
      <c r="W68" s="4" t="b">
        <f>IF(N68=O68,TRUE,FALSE)</f>
        <v>1</v>
      </c>
    </row>
    <row r="69" spans="1:23" ht="22.5" customHeight="1">
      <c r="A69" s="2">
        <v>46050.53525789352</v>
      </c>
      <c r="B69" s="4" t="s">
        <v>841</v>
      </c>
      <c r="C69" s="4" t="s">
        <v>950</v>
      </c>
      <c r="D69" s="4" t="s">
        <v>933</v>
      </c>
      <c r="G69" s="4" t="s">
        <v>949</v>
      </c>
      <c r="L69" s="4">
        <v>3</v>
      </c>
      <c r="M69" s="4">
        <v>392</v>
      </c>
      <c r="N69" s="4">
        <v>1176</v>
      </c>
      <c r="O69" s="4">
        <f>L69*M69</f>
        <v>1176</v>
      </c>
      <c r="P69" s="3">
        <v>46050</v>
      </c>
      <c r="U69" s="4" t="str">
        <f>TEXT(A69, "MMMM YYYY")</f>
        <v>January 2026</v>
      </c>
      <c r="W69" s="4" t="b">
        <f>IF(N69=O69,TRUE,FALSE)</f>
        <v>1</v>
      </c>
    </row>
    <row r="70" spans="1:23" ht="22.5" customHeight="1">
      <c r="A70" s="2">
        <v>46050.533070833335</v>
      </c>
      <c r="B70" s="4" t="s">
        <v>841</v>
      </c>
      <c r="C70" s="4" t="s">
        <v>951</v>
      </c>
      <c r="D70" s="4" t="s">
        <v>933</v>
      </c>
      <c r="G70" s="4" t="s">
        <v>949</v>
      </c>
      <c r="L70" s="4">
        <v>7</v>
      </c>
      <c r="M70" s="4">
        <v>392</v>
      </c>
      <c r="N70" s="4">
        <v>2744</v>
      </c>
      <c r="O70" s="4">
        <f>L70*M70</f>
        <v>2744</v>
      </c>
      <c r="P70" s="3">
        <v>46050</v>
      </c>
      <c r="U70" s="4" t="str">
        <f>TEXT(A70, "MMMM YYYY")</f>
        <v>January 2026</v>
      </c>
      <c r="W70" s="4" t="b">
        <f>IF(N70=O70,TRUE,FALSE)</f>
        <v>1</v>
      </c>
    </row>
    <row r="71" spans="1:23" ht="22.5" customHeight="1">
      <c r="A71" s="2">
        <v>46050.529534340283</v>
      </c>
      <c r="B71" s="4" t="s">
        <v>841</v>
      </c>
      <c r="C71" s="4" t="s">
        <v>821</v>
      </c>
      <c r="D71" s="4" t="s">
        <v>933</v>
      </c>
      <c r="G71" s="4" t="s">
        <v>949</v>
      </c>
      <c r="L71" s="4">
        <v>2</v>
      </c>
      <c r="M71" s="4">
        <v>392</v>
      </c>
      <c r="N71" s="4">
        <v>784</v>
      </c>
      <c r="O71" s="4">
        <f>L71*M71</f>
        <v>784</v>
      </c>
      <c r="P71" s="3">
        <v>46050</v>
      </c>
      <c r="U71" s="4" t="str">
        <f>TEXT(A71, "MMMM YYYY")</f>
        <v>January 2026</v>
      </c>
      <c r="W71" s="4" t="b">
        <f>IF(N71=O71,TRUE,FALSE)</f>
        <v>1</v>
      </c>
    </row>
    <row r="72" spans="1:23" ht="22.5" customHeight="1">
      <c r="A72" s="2">
        <v>46050.525936111109</v>
      </c>
      <c r="B72" s="4" t="s">
        <v>972</v>
      </c>
      <c r="C72" s="4" t="s">
        <v>958</v>
      </c>
      <c r="E72" s="4" t="s">
        <v>958</v>
      </c>
      <c r="L72" s="4">
        <v>1</v>
      </c>
      <c r="M72" s="4">
        <v>40</v>
      </c>
      <c r="N72" s="4">
        <v>40</v>
      </c>
      <c r="O72" s="4">
        <f>L72*M72</f>
        <v>40</v>
      </c>
      <c r="P72" s="3">
        <v>46050</v>
      </c>
      <c r="U72" s="4" t="str">
        <f>TEXT(A72, "MMMM YYYY")</f>
        <v>January 2026</v>
      </c>
      <c r="W72" s="4" t="b">
        <f>IF(N72=O72,TRUE,FALSE)</f>
        <v>1</v>
      </c>
    </row>
    <row r="73" spans="1:23" ht="22.5" customHeight="1">
      <c r="A73" s="2">
        <v>46050.525711168986</v>
      </c>
      <c r="B73" s="4" t="s">
        <v>973</v>
      </c>
      <c r="C73" s="4" t="s">
        <v>958</v>
      </c>
      <c r="E73" s="4" t="s">
        <v>958</v>
      </c>
      <c r="L73" s="4">
        <v>2</v>
      </c>
      <c r="M73" s="4">
        <v>80</v>
      </c>
      <c r="N73" s="4">
        <v>160</v>
      </c>
      <c r="O73" s="4">
        <f>L73*M73</f>
        <v>160</v>
      </c>
      <c r="P73" s="3">
        <v>46050</v>
      </c>
      <c r="U73" s="4" t="str">
        <f>TEXT(A73, "MMMM YYYY")</f>
        <v>January 2026</v>
      </c>
      <c r="W73" s="4" t="b">
        <f>IF(N73=O73,TRUE,FALSE)</f>
        <v>1</v>
      </c>
    </row>
    <row r="74" spans="1:23" ht="22.5" customHeight="1">
      <c r="A74" s="2">
        <v>46050.525008206023</v>
      </c>
      <c r="B74" s="4" t="s">
        <v>974</v>
      </c>
      <c r="C74" s="4" t="s">
        <v>958</v>
      </c>
      <c r="E74" s="4" t="s">
        <v>958</v>
      </c>
      <c r="L74" s="4">
        <v>2</v>
      </c>
      <c r="M74" s="4">
        <v>140</v>
      </c>
      <c r="N74" s="4">
        <v>280</v>
      </c>
      <c r="O74" s="4">
        <f>L74*M74</f>
        <v>280</v>
      </c>
      <c r="P74" s="3">
        <v>46050</v>
      </c>
      <c r="U74" s="4" t="str">
        <f>TEXT(A74, "MMMM YYYY")</f>
        <v>January 2026</v>
      </c>
      <c r="W74" s="4" t="b">
        <f>IF(N74=O74,TRUE,FALSE)</f>
        <v>1</v>
      </c>
    </row>
    <row r="75" spans="1:23" ht="22.5" customHeight="1">
      <c r="A75" s="2">
        <v>46050.524208078699</v>
      </c>
      <c r="B75" s="4" t="s">
        <v>975</v>
      </c>
      <c r="C75" s="4" t="s">
        <v>952</v>
      </c>
      <c r="E75" s="4" t="s">
        <v>937</v>
      </c>
      <c r="K75" s="4" t="s">
        <v>976</v>
      </c>
      <c r="L75" s="4">
        <v>1</v>
      </c>
      <c r="M75" s="4">
        <v>28</v>
      </c>
      <c r="N75" s="4">
        <v>28</v>
      </c>
      <c r="O75" s="4">
        <f>L75*M75</f>
        <v>28</v>
      </c>
      <c r="P75" s="3">
        <v>46050</v>
      </c>
      <c r="U75" s="4" t="str">
        <f>TEXT(A75, "MMMM YYYY")</f>
        <v>January 2026</v>
      </c>
      <c r="W75" s="4" t="b">
        <f>IF(N75=O75,TRUE,FALSE)</f>
        <v>1</v>
      </c>
    </row>
    <row r="76" spans="1:23" ht="22.5" customHeight="1">
      <c r="A76" s="2">
        <v>46050.521312268524</v>
      </c>
      <c r="B76" s="4" t="s">
        <v>977</v>
      </c>
      <c r="C76" s="4" t="s">
        <v>952</v>
      </c>
      <c r="E76" s="4" t="s">
        <v>933</v>
      </c>
      <c r="G76" s="4" t="s">
        <v>970</v>
      </c>
      <c r="L76" s="4">
        <v>1</v>
      </c>
      <c r="M76" s="4">
        <v>30</v>
      </c>
      <c r="N76" s="4">
        <v>30</v>
      </c>
      <c r="O76" s="4">
        <f>L76*M76</f>
        <v>30</v>
      </c>
      <c r="P76" s="3">
        <v>46050</v>
      </c>
      <c r="U76" s="4" t="str">
        <f>TEXT(A76, "MMMM YYYY")</f>
        <v>January 2026</v>
      </c>
      <c r="W76" s="4" t="b">
        <f>IF(N76=O76,TRUE,FALSE)</f>
        <v>1</v>
      </c>
    </row>
    <row r="77" spans="1:23" ht="22.5" customHeight="1">
      <c r="A77" s="2">
        <v>46050.519990428242</v>
      </c>
      <c r="B77" s="4" t="s">
        <v>978</v>
      </c>
      <c r="C77" s="4" t="s">
        <v>952</v>
      </c>
      <c r="E77" s="4" t="s">
        <v>941</v>
      </c>
      <c r="L77" s="4">
        <v>1</v>
      </c>
      <c r="M77" s="4">
        <v>750</v>
      </c>
      <c r="N77" s="4">
        <v>750</v>
      </c>
      <c r="O77" s="4">
        <f>L77*M77</f>
        <v>750</v>
      </c>
      <c r="P77" s="3">
        <v>46049</v>
      </c>
      <c r="R77" s="4" t="s">
        <v>979</v>
      </c>
      <c r="U77" s="4" t="str">
        <f>TEXT(A77, "MMMM YYYY")</f>
        <v>January 2026</v>
      </c>
      <c r="W77" s="4" t="b">
        <f>IF(N77=O77,TRUE,FALSE)</f>
        <v>1</v>
      </c>
    </row>
    <row r="78" spans="1:23" ht="22.5" customHeight="1">
      <c r="A78" s="2">
        <v>46050.517766331017</v>
      </c>
      <c r="B78" s="4" t="s">
        <v>980</v>
      </c>
      <c r="C78" s="4" t="s">
        <v>952</v>
      </c>
      <c r="E78" s="4" t="s">
        <v>943</v>
      </c>
      <c r="L78" s="4">
        <v>1</v>
      </c>
      <c r="M78" s="4">
        <v>350</v>
      </c>
      <c r="N78" s="4">
        <v>350</v>
      </c>
      <c r="O78" s="4">
        <f>L78*M78</f>
        <v>350</v>
      </c>
      <c r="P78" s="3">
        <v>46049</v>
      </c>
      <c r="T78" s="4" t="s">
        <v>981</v>
      </c>
      <c r="U78" s="4" t="str">
        <f>TEXT(A78, "MMMM YYYY")</f>
        <v>January 2026</v>
      </c>
      <c r="W78" s="4" t="b">
        <f>IF(N78=O78,TRUE,FALSE)</f>
        <v>1</v>
      </c>
    </row>
    <row r="79" spans="1:23" ht="22.5" customHeight="1">
      <c r="A79" s="2">
        <v>46049.315746875</v>
      </c>
      <c r="B79" s="4" t="s">
        <v>982</v>
      </c>
      <c r="C79" s="4" t="s">
        <v>958</v>
      </c>
      <c r="E79" s="4" t="s">
        <v>958</v>
      </c>
      <c r="L79" s="4">
        <v>3</v>
      </c>
      <c r="M79" s="4">
        <v>60</v>
      </c>
      <c r="N79" s="4">
        <v>180</v>
      </c>
      <c r="O79" s="4">
        <f>L79*M79</f>
        <v>180</v>
      </c>
      <c r="P79" s="3">
        <v>46048</v>
      </c>
      <c r="U79" s="4" t="str">
        <f>TEXT(A79, "MMMM YYYY")</f>
        <v>January 2026</v>
      </c>
      <c r="W79" s="4" t="b">
        <f>IF(N79=O79,TRUE,FALSE)</f>
        <v>1</v>
      </c>
    </row>
    <row r="80" spans="1:23" ht="22.5" customHeight="1">
      <c r="A80" s="2">
        <v>46049.315030844911</v>
      </c>
      <c r="B80" s="4" t="s">
        <v>983</v>
      </c>
      <c r="C80" s="4" t="s">
        <v>958</v>
      </c>
      <c r="E80" s="4" t="s">
        <v>958</v>
      </c>
      <c r="L80" s="4">
        <v>4</v>
      </c>
      <c r="M80" s="4">
        <v>140</v>
      </c>
      <c r="N80" s="4">
        <v>560</v>
      </c>
      <c r="O80" s="4">
        <f>L80*M80</f>
        <v>560</v>
      </c>
      <c r="P80" s="3">
        <v>46048</v>
      </c>
      <c r="U80" s="4" t="str">
        <f>TEXT(A80, "MMMM YYYY")</f>
        <v>January 2026</v>
      </c>
      <c r="W80" s="4" t="b">
        <f>IF(N80=O80,TRUE,FALSE)</f>
        <v>1</v>
      </c>
    </row>
    <row r="81" spans="1:23" ht="22.5" customHeight="1">
      <c r="A81" s="2">
        <v>46049.313570891201</v>
      </c>
      <c r="B81" s="4" t="s">
        <v>984</v>
      </c>
      <c r="C81" s="4" t="s">
        <v>958</v>
      </c>
      <c r="E81" s="4" t="s">
        <v>958</v>
      </c>
      <c r="L81" s="4">
        <v>5</v>
      </c>
      <c r="M81" s="4">
        <v>75</v>
      </c>
      <c r="N81" s="4">
        <v>375</v>
      </c>
      <c r="O81" s="4">
        <f>L81*M81</f>
        <v>375</v>
      </c>
      <c r="P81" s="3">
        <v>46048</v>
      </c>
      <c r="U81" s="4" t="str">
        <f>TEXT(A81, "MMMM YYYY")</f>
        <v>January 2026</v>
      </c>
      <c r="W81" s="4" t="b">
        <f>IF(N81=O81,TRUE,FALSE)</f>
        <v>1</v>
      </c>
    </row>
    <row r="82" spans="1:23" ht="22.5" customHeight="1">
      <c r="A82" s="2">
        <v>46049.312919340278</v>
      </c>
      <c r="B82" s="4" t="s">
        <v>985</v>
      </c>
      <c r="C82" s="4" t="s">
        <v>958</v>
      </c>
      <c r="E82" s="4" t="s">
        <v>958</v>
      </c>
      <c r="L82" s="4">
        <v>10</v>
      </c>
      <c r="M82" s="4">
        <v>55</v>
      </c>
      <c r="N82" s="4">
        <v>550</v>
      </c>
      <c r="O82" s="4">
        <f>L82*M82</f>
        <v>550</v>
      </c>
      <c r="P82" s="3">
        <v>46048</v>
      </c>
      <c r="U82" s="4" t="str">
        <f>TEXT(A82, "MMMM YYYY")</f>
        <v>January 2026</v>
      </c>
      <c r="W82" s="4" t="b">
        <f>IF(N82=O82,TRUE,FALSE)</f>
        <v>1</v>
      </c>
    </row>
    <row r="83" spans="1:23" ht="22.5" customHeight="1">
      <c r="A83" s="2">
        <v>46049.038165497681</v>
      </c>
      <c r="B83" s="4" t="s">
        <v>986</v>
      </c>
      <c r="C83" s="4" t="s">
        <v>958</v>
      </c>
      <c r="E83" s="4" t="s">
        <v>958</v>
      </c>
      <c r="L83" s="4">
        <v>21</v>
      </c>
      <c r="M83" s="4">
        <v>180</v>
      </c>
      <c r="N83" s="4">
        <v>3780</v>
      </c>
      <c r="O83" s="4">
        <f>L83*M83</f>
        <v>3780</v>
      </c>
      <c r="P83" s="3">
        <v>46048</v>
      </c>
      <c r="U83" s="4" t="str">
        <f>TEXT(A83, "MMMM YYYY")</f>
        <v>January 2026</v>
      </c>
      <c r="W83" s="4" t="b">
        <f>IF(N83=O83,TRUE,FALSE)</f>
        <v>1</v>
      </c>
    </row>
    <row r="84" spans="1:23" ht="22.5" customHeight="1">
      <c r="A84" s="2">
        <v>46048.321016909722</v>
      </c>
      <c r="B84" s="4" t="s">
        <v>947</v>
      </c>
      <c r="C84" s="4" t="s">
        <v>948</v>
      </c>
      <c r="D84" s="4" t="s">
        <v>933</v>
      </c>
      <c r="G84" s="4" t="s">
        <v>949</v>
      </c>
      <c r="L84" s="4">
        <v>11</v>
      </c>
      <c r="M84" s="4">
        <v>388</v>
      </c>
      <c r="N84" s="4">
        <v>4268</v>
      </c>
      <c r="O84" s="4">
        <f>L84*M84</f>
        <v>4268</v>
      </c>
      <c r="P84" s="3">
        <v>46046</v>
      </c>
      <c r="U84" s="4" t="str">
        <f>TEXT(A84, "MMMM YYYY")</f>
        <v>January 2026</v>
      </c>
      <c r="W84" s="4" t="b">
        <f>IF(N84=O84,TRUE,FALSE)</f>
        <v>1</v>
      </c>
    </row>
    <row r="85" spans="1:23" ht="22.5" customHeight="1">
      <c r="A85" s="2">
        <v>46048.319717141203</v>
      </c>
      <c r="B85" s="4" t="s">
        <v>841</v>
      </c>
      <c r="C85" s="4" t="s">
        <v>950</v>
      </c>
      <c r="D85" s="4" t="s">
        <v>933</v>
      </c>
      <c r="G85" s="4" t="s">
        <v>949</v>
      </c>
      <c r="L85" s="4">
        <v>2</v>
      </c>
      <c r="M85" s="4">
        <v>392</v>
      </c>
      <c r="N85" s="4">
        <v>784</v>
      </c>
      <c r="O85" s="4">
        <f>L85*M85</f>
        <v>784</v>
      </c>
      <c r="P85" s="3">
        <v>46046</v>
      </c>
      <c r="U85" s="4" t="str">
        <f>TEXT(A85, "MMMM YYYY")</f>
        <v>January 2026</v>
      </c>
      <c r="W85" s="4" t="b">
        <f>IF(N85=O85,TRUE,FALSE)</f>
        <v>1</v>
      </c>
    </row>
    <row r="86" spans="1:23" ht="22.5" customHeight="1">
      <c r="A86" s="2">
        <v>46048.275214525464</v>
      </c>
      <c r="B86" s="4" t="s">
        <v>841</v>
      </c>
      <c r="C86" s="4" t="s">
        <v>951</v>
      </c>
      <c r="D86" s="4" t="s">
        <v>933</v>
      </c>
      <c r="G86" s="4" t="s">
        <v>949</v>
      </c>
      <c r="L86" s="4">
        <v>7</v>
      </c>
      <c r="M86" s="4">
        <v>392</v>
      </c>
      <c r="N86" s="4">
        <v>2744</v>
      </c>
      <c r="O86" s="4">
        <f>L86*M86</f>
        <v>2744</v>
      </c>
      <c r="P86" s="3">
        <v>46046</v>
      </c>
      <c r="U86" s="4" t="str">
        <f>TEXT(A86, "MMMM YYYY")</f>
        <v>January 2026</v>
      </c>
      <c r="W86" s="4" t="b">
        <f>IF(N86=O86,TRUE,FALSE)</f>
        <v>1</v>
      </c>
    </row>
    <row r="87" spans="1:23" ht="22.5" customHeight="1">
      <c r="A87" s="2">
        <v>46048.272463449073</v>
      </c>
      <c r="B87" s="4" t="s">
        <v>841</v>
      </c>
      <c r="C87" s="4" t="s">
        <v>821</v>
      </c>
      <c r="D87" s="4" t="s">
        <v>933</v>
      </c>
      <c r="G87" s="4" t="s">
        <v>949</v>
      </c>
      <c r="L87" s="4">
        <v>1</v>
      </c>
      <c r="M87" s="4">
        <v>392</v>
      </c>
      <c r="N87" s="4">
        <v>392</v>
      </c>
      <c r="O87" s="4">
        <f>L87*M87</f>
        <v>392</v>
      </c>
      <c r="P87" s="3">
        <v>46046</v>
      </c>
      <c r="U87" s="4" t="str">
        <f>TEXT(A87, "MMMM YYYY")</f>
        <v>January 2026</v>
      </c>
      <c r="W87" s="4" t="b">
        <f>IF(N87=O87,TRUE,FALSE)</f>
        <v>1</v>
      </c>
    </row>
    <row r="88" spans="1:23" ht="22.5" customHeight="1">
      <c r="A88" s="2">
        <v>46048.24421827546</v>
      </c>
      <c r="B88" s="4" t="s">
        <v>987</v>
      </c>
      <c r="C88" s="4" t="s">
        <v>948</v>
      </c>
      <c r="D88" s="4" t="s">
        <v>933</v>
      </c>
      <c r="G88" s="4" t="s">
        <v>988</v>
      </c>
      <c r="L88" s="4">
        <v>1500</v>
      </c>
      <c r="M88" s="4">
        <v>0.8</v>
      </c>
      <c r="N88" s="4">
        <v>1200</v>
      </c>
      <c r="O88" s="4">
        <f>L88*M88</f>
        <v>1200</v>
      </c>
      <c r="P88" s="3">
        <v>46046</v>
      </c>
      <c r="U88" s="4" t="str">
        <f>TEXT(A88, "MMMM YYYY")</f>
        <v>January 2026</v>
      </c>
      <c r="W88" s="4" t="b">
        <f>IF(N88=O88,TRUE,FALSE)</f>
        <v>1</v>
      </c>
    </row>
    <row r="89" spans="1:23" ht="22.5" customHeight="1">
      <c r="A89" s="2">
        <v>46043.52391048611</v>
      </c>
      <c r="B89" s="4" t="s">
        <v>947</v>
      </c>
      <c r="C89" s="4" t="s">
        <v>948</v>
      </c>
      <c r="D89" s="4" t="s">
        <v>933</v>
      </c>
      <c r="G89" s="4" t="s">
        <v>949</v>
      </c>
      <c r="L89" s="4">
        <v>10</v>
      </c>
      <c r="M89" s="4">
        <v>388</v>
      </c>
      <c r="N89" s="4">
        <v>3880</v>
      </c>
      <c r="O89" s="4">
        <f>L89*M89</f>
        <v>3880</v>
      </c>
      <c r="P89" s="3">
        <v>46043</v>
      </c>
      <c r="U89" s="4" t="str">
        <f>TEXT(A89, "MMMM YYYY")</f>
        <v>January 2026</v>
      </c>
      <c r="W89" s="4" t="b">
        <f>IF(N89=O89,TRUE,FALSE)</f>
        <v>1</v>
      </c>
    </row>
    <row r="90" spans="1:23" ht="22.5" customHeight="1">
      <c r="A90" s="2">
        <v>46043.52300108796</v>
      </c>
      <c r="B90" s="4" t="s">
        <v>841</v>
      </c>
      <c r="C90" s="4" t="s">
        <v>950</v>
      </c>
      <c r="D90" s="4" t="s">
        <v>933</v>
      </c>
      <c r="G90" s="4" t="s">
        <v>949</v>
      </c>
      <c r="L90" s="4">
        <v>5</v>
      </c>
      <c r="M90" s="4">
        <v>396</v>
      </c>
      <c r="N90" s="4">
        <v>1980</v>
      </c>
      <c r="O90" s="4">
        <f>L90*M90</f>
        <v>1980</v>
      </c>
      <c r="P90" s="3">
        <v>46043</v>
      </c>
      <c r="U90" s="4" t="str">
        <f>TEXT(A90, "MMMM YYYY")</f>
        <v>January 2026</v>
      </c>
      <c r="W90" s="4" t="b">
        <f>IF(N90=O90,TRUE,FALSE)</f>
        <v>1</v>
      </c>
    </row>
    <row r="91" spans="1:23" ht="22.5" customHeight="1">
      <c r="A91" s="2">
        <v>46043.521650648152</v>
      </c>
      <c r="B91" s="4" t="s">
        <v>841</v>
      </c>
      <c r="C91" s="4" t="s">
        <v>951</v>
      </c>
      <c r="D91" s="4" t="s">
        <v>933</v>
      </c>
      <c r="G91" s="4" t="s">
        <v>949</v>
      </c>
      <c r="L91" s="4">
        <v>4</v>
      </c>
      <c r="M91" s="4">
        <v>396</v>
      </c>
      <c r="N91" s="4">
        <v>1584</v>
      </c>
      <c r="O91" s="4">
        <f>L91*M91</f>
        <v>1584</v>
      </c>
      <c r="P91" s="3">
        <v>46043</v>
      </c>
      <c r="U91" s="4" t="str">
        <f>TEXT(A91, "MMMM YYYY")</f>
        <v>January 2026</v>
      </c>
      <c r="W91" s="4" t="b">
        <f>IF(N91=O91,TRUE,FALSE)</f>
        <v>1</v>
      </c>
    </row>
    <row r="92" spans="1:23" ht="22.5" customHeight="1">
      <c r="A92" s="2">
        <v>46043.520406226853</v>
      </c>
      <c r="B92" s="4" t="s">
        <v>841</v>
      </c>
      <c r="C92" s="4" t="s">
        <v>821</v>
      </c>
      <c r="D92" s="4" t="s">
        <v>933</v>
      </c>
      <c r="G92" s="4" t="s">
        <v>949</v>
      </c>
      <c r="L92" s="4">
        <v>2</v>
      </c>
      <c r="M92" s="4">
        <v>396</v>
      </c>
      <c r="N92" s="4">
        <v>792</v>
      </c>
      <c r="O92" s="4">
        <f>L92*M92</f>
        <v>792</v>
      </c>
      <c r="P92" s="3">
        <v>46043</v>
      </c>
      <c r="U92" s="4" t="str">
        <f>TEXT(A92, "MMMM YYYY")</f>
        <v>January 2026</v>
      </c>
      <c r="W92" s="4" t="b">
        <f>IF(N92=O92,TRUE,FALSE)</f>
        <v>1</v>
      </c>
    </row>
    <row r="93" spans="1:23" ht="22.5" customHeight="1">
      <c r="A93" s="2">
        <v>46038.657622210652</v>
      </c>
      <c r="B93" s="4" t="s">
        <v>989</v>
      </c>
      <c r="C93" s="4" t="s">
        <v>952</v>
      </c>
      <c r="E93" s="4" t="s">
        <v>933</v>
      </c>
      <c r="G93" s="4" t="s">
        <v>990</v>
      </c>
      <c r="L93" s="4">
        <v>1</v>
      </c>
      <c r="M93" s="4">
        <v>420</v>
      </c>
      <c r="N93" s="4">
        <v>420</v>
      </c>
      <c r="O93" s="4">
        <f>L93*M93</f>
        <v>420</v>
      </c>
      <c r="P93" s="3">
        <v>46036</v>
      </c>
      <c r="U93" s="4" t="str">
        <f>TEXT(A93, "MMMM YYYY")</f>
        <v>January 2026</v>
      </c>
      <c r="W93" s="4" t="b">
        <f>IF(N93=O93,TRUE,FALSE)</f>
        <v>1</v>
      </c>
    </row>
    <row r="94" spans="1:23" ht="22.5" customHeight="1">
      <c r="A94" s="2">
        <v>46038.65608458333</v>
      </c>
      <c r="B94" s="4" t="s">
        <v>991</v>
      </c>
      <c r="C94" s="4" t="s">
        <v>948</v>
      </c>
      <c r="D94" s="4" t="s">
        <v>933</v>
      </c>
      <c r="G94" s="4" t="s">
        <v>992</v>
      </c>
      <c r="L94" s="4">
        <v>1</v>
      </c>
      <c r="M94" s="4">
        <v>198</v>
      </c>
      <c r="N94" s="4">
        <v>198</v>
      </c>
      <c r="O94" s="4">
        <f>L94*M94</f>
        <v>198</v>
      </c>
      <c r="P94" s="3">
        <v>46036</v>
      </c>
      <c r="U94" s="4" t="str">
        <f>TEXT(A94, "MMMM YYYY")</f>
        <v>January 2026</v>
      </c>
      <c r="W94" s="4" t="b">
        <f>IF(N94=O94,TRUE,FALSE)</f>
        <v>1</v>
      </c>
    </row>
    <row r="95" spans="1:23" ht="22.5" customHeight="1">
      <c r="A95" s="2">
        <v>46038.65336546296</v>
      </c>
      <c r="B95" s="4" t="s">
        <v>947</v>
      </c>
      <c r="C95" s="4" t="s">
        <v>948</v>
      </c>
      <c r="D95" s="4" t="s">
        <v>933</v>
      </c>
      <c r="G95" s="4" t="s">
        <v>949</v>
      </c>
      <c r="L95" s="4">
        <v>21</v>
      </c>
      <c r="M95" s="4">
        <v>396</v>
      </c>
      <c r="N95" s="4">
        <v>8316</v>
      </c>
      <c r="O95" s="4">
        <f>L95*M95</f>
        <v>8316</v>
      </c>
      <c r="P95" s="3">
        <v>46036</v>
      </c>
      <c r="U95" s="4" t="str">
        <f>TEXT(A95, "MMMM YYYY")</f>
        <v>January 2026</v>
      </c>
      <c r="W95" s="4" t="b">
        <f>IF(N95=O95,TRUE,FALSE)</f>
        <v>1</v>
      </c>
    </row>
    <row r="96" spans="1:23" ht="22.5" customHeight="1">
      <c r="A96" s="2">
        <v>46038.341700104167</v>
      </c>
      <c r="B96" s="4" t="s">
        <v>841</v>
      </c>
      <c r="C96" s="4" t="s">
        <v>950</v>
      </c>
      <c r="D96" s="4" t="s">
        <v>933</v>
      </c>
      <c r="G96" s="4" t="s">
        <v>949</v>
      </c>
      <c r="L96" s="4">
        <v>7</v>
      </c>
      <c r="M96" s="4">
        <v>401</v>
      </c>
      <c r="N96" s="4">
        <v>2807</v>
      </c>
      <c r="O96" s="4">
        <f>L96*M96</f>
        <v>2807</v>
      </c>
      <c r="P96" s="3">
        <v>46036</v>
      </c>
      <c r="U96" s="4" t="str">
        <f>TEXT(A96, "MMMM YYYY")</f>
        <v>January 2026</v>
      </c>
      <c r="W96" s="4" t="b">
        <f>IF(N96=O96,TRUE,FALSE)</f>
        <v>1</v>
      </c>
    </row>
    <row r="97" spans="1:23" ht="22.5" customHeight="1">
      <c r="A97" s="2">
        <v>46038.340218379628</v>
      </c>
      <c r="B97" s="4" t="s">
        <v>841</v>
      </c>
      <c r="C97" s="4" t="s">
        <v>951</v>
      </c>
      <c r="D97" s="4" t="s">
        <v>933</v>
      </c>
      <c r="G97" s="4" t="s">
        <v>949</v>
      </c>
      <c r="L97" s="4">
        <v>10</v>
      </c>
      <c r="M97" s="4">
        <v>401</v>
      </c>
      <c r="N97" s="4">
        <v>4010</v>
      </c>
      <c r="O97" s="4">
        <f>L97*M97</f>
        <v>4010</v>
      </c>
      <c r="P97" s="3">
        <v>46036</v>
      </c>
      <c r="U97" s="4" t="str">
        <f>TEXT(A97, "MMMM YYYY")</f>
        <v>January 2026</v>
      </c>
      <c r="W97" s="4" t="b">
        <f>IF(N97=O97,TRUE,FALSE)</f>
        <v>1</v>
      </c>
    </row>
    <row r="98" spans="1:23" ht="22.5" customHeight="1">
      <c r="A98" s="2">
        <v>46038.32892133102</v>
      </c>
      <c r="B98" s="4" t="s">
        <v>841</v>
      </c>
      <c r="C98" s="4" t="s">
        <v>821</v>
      </c>
      <c r="D98" s="4" t="s">
        <v>933</v>
      </c>
      <c r="G98" s="4" t="s">
        <v>949</v>
      </c>
      <c r="L98" s="4">
        <v>3</v>
      </c>
      <c r="M98" s="4">
        <v>401</v>
      </c>
      <c r="N98" s="4">
        <v>1203</v>
      </c>
      <c r="O98" s="4">
        <f>L98*M98</f>
        <v>1203</v>
      </c>
      <c r="P98" s="3">
        <v>46036</v>
      </c>
      <c r="U98" s="4" t="str">
        <f>TEXT(A98, "MMMM YYYY")</f>
        <v>January 2026</v>
      </c>
      <c r="W98" s="4" t="b">
        <f>IF(N98=O98,TRUE,FALSE)</f>
        <v>1</v>
      </c>
    </row>
    <row r="99" spans="1:23" ht="22.5" customHeight="1">
      <c r="A99" s="2">
        <v>46036.312639745374</v>
      </c>
      <c r="B99" s="4" t="s">
        <v>993</v>
      </c>
      <c r="C99" s="4" t="s">
        <v>952</v>
      </c>
      <c r="E99" s="4" t="s">
        <v>937</v>
      </c>
      <c r="K99" s="4" t="s">
        <v>994</v>
      </c>
      <c r="L99" s="4">
        <v>1</v>
      </c>
      <c r="M99" s="4">
        <v>400</v>
      </c>
      <c r="N99" s="4">
        <v>400</v>
      </c>
      <c r="O99" s="4">
        <f>L99*M99</f>
        <v>400</v>
      </c>
      <c r="P99" s="3">
        <v>46034</v>
      </c>
      <c r="U99" s="4" t="str">
        <f>TEXT(A99, "MMMM YYYY")</f>
        <v>January 2026</v>
      </c>
      <c r="W99" s="4" t="b">
        <f>IF(N99=O99,TRUE,FALSE)</f>
        <v>1</v>
      </c>
    </row>
    <row r="100" spans="1:23" ht="22.5" customHeight="1">
      <c r="A100" s="2">
        <v>46032.4446249537</v>
      </c>
      <c r="B100" s="4" t="s">
        <v>995</v>
      </c>
      <c r="C100" s="4" t="s">
        <v>948</v>
      </c>
      <c r="D100" s="4" t="s">
        <v>933</v>
      </c>
      <c r="G100" s="4" t="s">
        <v>961</v>
      </c>
      <c r="L100" s="4">
        <v>2</v>
      </c>
      <c r="M100" s="4">
        <v>590</v>
      </c>
      <c r="N100" s="4">
        <v>1180</v>
      </c>
      <c r="O100" s="4">
        <f>L100*M100</f>
        <v>1180</v>
      </c>
      <c r="P100" s="3">
        <v>46032</v>
      </c>
      <c r="U100" s="4" t="str">
        <f>TEXT(A100, "MMMM YYYY")</f>
        <v>January 2026</v>
      </c>
      <c r="W100" s="4" t="b">
        <f>IF(N100=O100,TRUE,FALSE)</f>
        <v>1</v>
      </c>
    </row>
    <row r="101" spans="1:23" ht="22.5" customHeight="1">
      <c r="A101" s="2">
        <v>46032.437372476852</v>
      </c>
      <c r="B101" s="4" t="s">
        <v>996</v>
      </c>
      <c r="C101" s="4" t="s">
        <v>948</v>
      </c>
      <c r="D101" s="4" t="s">
        <v>933</v>
      </c>
      <c r="G101" s="4" t="s">
        <v>997</v>
      </c>
      <c r="L101" s="4">
        <v>10</v>
      </c>
      <c r="M101" s="4">
        <v>5</v>
      </c>
      <c r="N101" s="4">
        <v>50</v>
      </c>
      <c r="O101" s="4">
        <f>L101*M101</f>
        <v>50</v>
      </c>
      <c r="P101" s="3">
        <v>46032</v>
      </c>
      <c r="U101" s="4" t="str">
        <f>TEXT(A101, "MMMM YYYY")</f>
        <v>January 2026</v>
      </c>
      <c r="W101" s="4" t="b">
        <f>IF(N101=O101,TRUE,FALSE)</f>
        <v>1</v>
      </c>
    </row>
    <row r="102" spans="1:23" ht="22.5" customHeight="1">
      <c r="A102" s="2">
        <v>46032.436643240741</v>
      </c>
      <c r="B102" s="4" t="s">
        <v>998</v>
      </c>
      <c r="C102" s="4" t="s">
        <v>948</v>
      </c>
      <c r="D102" s="4" t="s">
        <v>933</v>
      </c>
      <c r="G102" s="4" t="s">
        <v>997</v>
      </c>
      <c r="L102" s="4">
        <v>1</v>
      </c>
      <c r="M102" s="4">
        <v>350</v>
      </c>
      <c r="N102" s="4">
        <v>350</v>
      </c>
      <c r="O102" s="4">
        <f>L102*M102</f>
        <v>350</v>
      </c>
      <c r="P102" s="3">
        <v>46032</v>
      </c>
      <c r="U102" s="4" t="str">
        <f>TEXT(A102, "MMMM YYYY")</f>
        <v>January 2026</v>
      </c>
      <c r="W102" s="4" t="b">
        <f>IF(N102=O102,TRUE,FALSE)</f>
        <v>1</v>
      </c>
    </row>
    <row r="103" spans="1:23" ht="22.5" customHeight="1">
      <c r="A103" s="2">
        <v>46032.433449652774</v>
      </c>
      <c r="B103" s="4" t="s">
        <v>947</v>
      </c>
      <c r="C103" s="4" t="s">
        <v>948</v>
      </c>
      <c r="D103" s="4" t="s">
        <v>933</v>
      </c>
      <c r="G103" s="4" t="s">
        <v>949</v>
      </c>
      <c r="L103" s="4">
        <v>17</v>
      </c>
      <c r="M103" s="4">
        <v>396</v>
      </c>
      <c r="N103" s="4">
        <v>6732</v>
      </c>
      <c r="O103" s="4">
        <f>L103*M103</f>
        <v>6732</v>
      </c>
      <c r="P103" s="3">
        <v>46031</v>
      </c>
      <c r="U103" s="4" t="str">
        <f>TEXT(A103, "MMMM YYYY")</f>
        <v>January 2026</v>
      </c>
      <c r="W103" s="4" t="b">
        <f>IF(N103=O103,TRUE,FALSE)</f>
        <v>1</v>
      </c>
    </row>
    <row r="104" spans="1:23" ht="22.5" customHeight="1">
      <c r="A104" s="2">
        <v>46032.429218518519</v>
      </c>
      <c r="B104" s="4" t="s">
        <v>841</v>
      </c>
      <c r="C104" s="4" t="s">
        <v>950</v>
      </c>
      <c r="D104" s="4" t="s">
        <v>933</v>
      </c>
      <c r="G104" s="4" t="s">
        <v>949</v>
      </c>
      <c r="L104" s="4">
        <v>5</v>
      </c>
      <c r="M104" s="4">
        <v>401</v>
      </c>
      <c r="N104" s="4">
        <v>2005</v>
      </c>
      <c r="O104" s="4">
        <f>L104*M104</f>
        <v>2005</v>
      </c>
      <c r="P104" s="3">
        <v>46031</v>
      </c>
      <c r="U104" s="4" t="str">
        <f>TEXT(A104, "MMMM YYYY")</f>
        <v>January 2026</v>
      </c>
      <c r="W104" s="4" t="b">
        <f>IF(N104=O104,TRUE,FALSE)</f>
        <v>1</v>
      </c>
    </row>
    <row r="105" spans="1:23" ht="22.5" customHeight="1">
      <c r="A105" s="2">
        <v>46032.428625925924</v>
      </c>
      <c r="B105" s="4" t="s">
        <v>841</v>
      </c>
      <c r="C105" s="4" t="s">
        <v>951</v>
      </c>
      <c r="D105" s="4" t="s">
        <v>933</v>
      </c>
      <c r="G105" s="4" t="s">
        <v>949</v>
      </c>
      <c r="L105" s="4">
        <v>7</v>
      </c>
      <c r="M105" s="4">
        <v>401</v>
      </c>
      <c r="N105" s="4">
        <v>2807</v>
      </c>
      <c r="O105" s="4">
        <f>L105*M105</f>
        <v>2807</v>
      </c>
      <c r="P105" s="3">
        <v>46031</v>
      </c>
      <c r="U105" s="4" t="str">
        <f>TEXT(A105, "MMMM YYYY")</f>
        <v>January 2026</v>
      </c>
      <c r="W105" s="4" t="b">
        <f>IF(N105=O105,TRUE,FALSE)</f>
        <v>1</v>
      </c>
    </row>
    <row r="106" spans="1:23" ht="22.5" customHeight="1">
      <c r="A106" s="2">
        <v>46032.427374039355</v>
      </c>
      <c r="B106" s="4" t="s">
        <v>999</v>
      </c>
      <c r="C106" s="4" t="s">
        <v>821</v>
      </c>
      <c r="D106" s="4" t="s">
        <v>933</v>
      </c>
      <c r="G106" s="4" t="s">
        <v>949</v>
      </c>
      <c r="L106" s="4">
        <v>2</v>
      </c>
      <c r="M106" s="4">
        <v>465</v>
      </c>
      <c r="N106" s="4">
        <v>930</v>
      </c>
      <c r="O106" s="4">
        <f>L106*M106</f>
        <v>930</v>
      </c>
      <c r="P106" s="3">
        <v>46031</v>
      </c>
      <c r="U106" s="4" t="str">
        <f>TEXT(A106, "MMMM YYYY")</f>
        <v>January 2026</v>
      </c>
      <c r="W106" s="4" t="b">
        <f>IF(N106=O106,TRUE,FALSE)</f>
        <v>1</v>
      </c>
    </row>
    <row r="107" spans="1:23" ht="22.5" customHeight="1">
      <c r="A107" s="2">
        <v>46030.321863206016</v>
      </c>
      <c r="B107" s="4" t="s">
        <v>947</v>
      </c>
      <c r="C107" s="4" t="s">
        <v>948</v>
      </c>
      <c r="D107" s="4" t="s">
        <v>933</v>
      </c>
      <c r="G107" s="4" t="s">
        <v>949</v>
      </c>
      <c r="L107" s="4">
        <v>4</v>
      </c>
      <c r="M107" s="4">
        <v>396</v>
      </c>
      <c r="N107" s="4">
        <v>1584</v>
      </c>
      <c r="O107" s="4">
        <f>L107*M107</f>
        <v>1584</v>
      </c>
      <c r="P107" s="3">
        <v>46029</v>
      </c>
      <c r="U107" s="4" t="str">
        <f>TEXT(A107, "MMMM YYYY")</f>
        <v>January 2026</v>
      </c>
      <c r="W107" s="4" t="b">
        <f>IF(N107=O107,TRUE,FALSE)</f>
        <v>1</v>
      </c>
    </row>
    <row r="108" spans="1:23" ht="22.5" customHeight="1">
      <c r="A108" s="2">
        <v>46030.320839976848</v>
      </c>
      <c r="B108" s="4" t="s">
        <v>841</v>
      </c>
      <c r="C108" s="4" t="s">
        <v>950</v>
      </c>
      <c r="D108" s="4" t="s">
        <v>933</v>
      </c>
      <c r="G108" s="4" t="s">
        <v>949</v>
      </c>
      <c r="L108" s="4">
        <v>2</v>
      </c>
      <c r="M108" s="4">
        <v>401</v>
      </c>
      <c r="N108" s="4">
        <v>802</v>
      </c>
      <c r="O108" s="4">
        <f>L108*M108</f>
        <v>802</v>
      </c>
      <c r="P108" s="3">
        <v>46029</v>
      </c>
      <c r="U108" s="4" t="str">
        <f>TEXT(A108, "MMMM YYYY")</f>
        <v>January 2026</v>
      </c>
      <c r="W108" s="4" t="b">
        <f>IF(N108=O108,TRUE,FALSE)</f>
        <v>1</v>
      </c>
    </row>
    <row r="109" spans="1:23" ht="22.5" customHeight="1">
      <c r="A109" s="2">
        <v>46030.320524201394</v>
      </c>
      <c r="B109" s="4" t="s">
        <v>841</v>
      </c>
      <c r="C109" s="4" t="s">
        <v>951</v>
      </c>
      <c r="D109" s="4" t="s">
        <v>933</v>
      </c>
      <c r="G109" s="4" t="s">
        <v>949</v>
      </c>
      <c r="L109" s="4">
        <v>3</v>
      </c>
      <c r="M109" s="4">
        <v>401</v>
      </c>
      <c r="N109" s="4">
        <v>1203</v>
      </c>
      <c r="O109" s="4">
        <f>L109*M109</f>
        <v>1203</v>
      </c>
      <c r="P109" s="3">
        <v>46029</v>
      </c>
      <c r="U109" s="4" t="str">
        <f>TEXT(A109, "MMMM YYYY")</f>
        <v>January 2026</v>
      </c>
      <c r="W109" s="4" t="b">
        <f>IF(N109=O109,TRUE,FALSE)</f>
        <v>1</v>
      </c>
    </row>
    <row r="110" spans="1:23" ht="22.5" customHeight="1">
      <c r="A110" s="2">
        <v>46030.319959085653</v>
      </c>
      <c r="B110" s="4" t="s">
        <v>841</v>
      </c>
      <c r="C110" s="4" t="s">
        <v>821</v>
      </c>
      <c r="D110" s="4" t="s">
        <v>933</v>
      </c>
      <c r="G110" s="4" t="s">
        <v>949</v>
      </c>
      <c r="L110" s="4">
        <v>1</v>
      </c>
      <c r="M110" s="4">
        <v>401</v>
      </c>
      <c r="N110" s="4">
        <v>401</v>
      </c>
      <c r="O110" s="4">
        <f>L110*M110</f>
        <v>401</v>
      </c>
      <c r="P110" s="3">
        <v>46029</v>
      </c>
      <c r="U110" s="4" t="str">
        <f>TEXT(A110, "MMMM YYYY")</f>
        <v>January 2026</v>
      </c>
      <c r="W110" s="4" t="b">
        <f>IF(N110=O110,TRUE,FALSE)</f>
        <v>1</v>
      </c>
    </row>
    <row r="111" spans="1:23" ht="22.5" customHeight="1">
      <c r="A111" s="2">
        <v>46030.149458333333</v>
      </c>
      <c r="B111" s="4" t="s">
        <v>1000</v>
      </c>
      <c r="C111" s="4" t="s">
        <v>948</v>
      </c>
      <c r="D111" s="4" t="s">
        <v>933</v>
      </c>
      <c r="G111" s="4" t="s">
        <v>970</v>
      </c>
      <c r="L111" s="4">
        <v>2</v>
      </c>
      <c r="M111" s="4">
        <v>95</v>
      </c>
      <c r="N111" s="4">
        <v>190</v>
      </c>
      <c r="O111" s="4">
        <f>L111*M111</f>
        <v>190</v>
      </c>
      <c r="P111" s="3">
        <v>46029</v>
      </c>
      <c r="U111" s="4" t="str">
        <f>TEXT(A111, "MMMM YYYY")</f>
        <v>January 2026</v>
      </c>
      <c r="W111" s="4" t="b">
        <f>IF(N111=O111,TRUE,FALSE)</f>
        <v>1</v>
      </c>
    </row>
    <row r="112" spans="1:23" ht="22.5" customHeight="1">
      <c r="A112" s="2">
        <v>46030.147765601854</v>
      </c>
      <c r="B112" s="4" t="s">
        <v>1001</v>
      </c>
      <c r="C112" s="4" t="s">
        <v>952</v>
      </c>
      <c r="E112" s="4" t="s">
        <v>933</v>
      </c>
      <c r="G112" s="4" t="s">
        <v>970</v>
      </c>
      <c r="L112" s="4">
        <v>1</v>
      </c>
      <c r="M112" s="4">
        <v>230</v>
      </c>
      <c r="N112" s="4">
        <v>230</v>
      </c>
      <c r="O112" s="4">
        <f>L112*M112</f>
        <v>230</v>
      </c>
      <c r="P112" s="3">
        <v>46029</v>
      </c>
      <c r="U112" s="4" t="str">
        <f>TEXT(A112, "MMMM YYYY")</f>
        <v>January 2026</v>
      </c>
      <c r="W112" s="4" t="b">
        <f>IF(N112=O112,TRUE,FALSE)</f>
        <v>1</v>
      </c>
    </row>
    <row r="113" spans="1:23" ht="22.5" customHeight="1">
      <c r="A113" s="2">
        <v>46030.146971516202</v>
      </c>
      <c r="B113" s="4" t="s">
        <v>1002</v>
      </c>
      <c r="C113" s="4" t="s">
        <v>952</v>
      </c>
      <c r="E113" s="4" t="s">
        <v>933</v>
      </c>
      <c r="G113" s="4" t="s">
        <v>970</v>
      </c>
      <c r="L113" s="4">
        <v>1</v>
      </c>
      <c r="M113" s="4">
        <v>195</v>
      </c>
      <c r="N113" s="4">
        <v>195</v>
      </c>
      <c r="O113" s="4">
        <f>L113*M113</f>
        <v>195</v>
      </c>
      <c r="P113" s="3">
        <v>46029</v>
      </c>
      <c r="U113" s="4" t="str">
        <f>TEXT(A113, "MMMM YYYY")</f>
        <v>January 2026</v>
      </c>
      <c r="W113" s="4" t="b">
        <f>IF(N113=O113,TRUE,FALSE)</f>
        <v>1</v>
      </c>
    </row>
    <row r="114" spans="1:23" ht="22.5" customHeight="1">
      <c r="A114" s="2">
        <v>46029.491853321757</v>
      </c>
      <c r="B114" s="4" t="s">
        <v>1003</v>
      </c>
      <c r="C114" s="4" t="s">
        <v>952</v>
      </c>
      <c r="E114" s="4" t="s">
        <v>935</v>
      </c>
      <c r="I114" s="4" t="s">
        <v>1004</v>
      </c>
      <c r="L114" s="4">
        <v>1</v>
      </c>
      <c r="M114" s="4">
        <v>25</v>
      </c>
      <c r="N114" s="4">
        <v>25</v>
      </c>
      <c r="O114" s="4">
        <f>L114*M114</f>
        <v>25</v>
      </c>
      <c r="P114" s="3">
        <v>46028</v>
      </c>
      <c r="U114" s="4" t="str">
        <f>TEXT(A114, "MMMM YYYY")</f>
        <v>January 2026</v>
      </c>
      <c r="W114" s="4" t="b">
        <f>IF(N114=O114,TRUE,FALSE)</f>
        <v>1</v>
      </c>
    </row>
    <row r="115" spans="1:23" ht="22.5" customHeight="1">
      <c r="A115" s="2">
        <v>46029.488032048612</v>
      </c>
      <c r="B115" s="4" t="s">
        <v>1005</v>
      </c>
      <c r="C115" s="4" t="s">
        <v>952</v>
      </c>
      <c r="E115" s="4" t="s">
        <v>935</v>
      </c>
      <c r="I115" s="4" t="s">
        <v>1006</v>
      </c>
      <c r="L115" s="4">
        <v>25</v>
      </c>
      <c r="M115" s="4">
        <v>10</v>
      </c>
      <c r="N115" s="4">
        <v>250</v>
      </c>
      <c r="O115" s="4">
        <f>L115*M115</f>
        <v>250</v>
      </c>
      <c r="P115" s="3">
        <v>46028</v>
      </c>
      <c r="U115" s="4" t="str">
        <f>TEXT(A115, "MMMM YYYY")</f>
        <v>January 2026</v>
      </c>
      <c r="W115" s="4" t="b">
        <f>IF(N115=O115,TRUE,FALSE)</f>
        <v>1</v>
      </c>
    </row>
    <row r="116" spans="1:23" ht="22.5" customHeight="1">
      <c r="A116" s="2">
        <v>46029.486469814816</v>
      </c>
      <c r="B116" s="4" t="s">
        <v>1007</v>
      </c>
      <c r="C116" s="4" t="s">
        <v>1008</v>
      </c>
      <c r="D116" s="4" t="s">
        <v>934</v>
      </c>
      <c r="H116" s="4" t="s">
        <v>856</v>
      </c>
      <c r="L116" s="4">
        <v>1</v>
      </c>
      <c r="M116" s="4">
        <v>2000</v>
      </c>
      <c r="N116" s="4">
        <v>2000</v>
      </c>
      <c r="O116" s="4">
        <f>L116*M116</f>
        <v>2000</v>
      </c>
      <c r="P116" s="3">
        <v>46028</v>
      </c>
      <c r="U116" s="4" t="str">
        <f>TEXT(A116, "MMMM YYYY")</f>
        <v>January 2026</v>
      </c>
      <c r="W116" s="4" t="b">
        <f>IF(N116=O116,TRUE,FALSE)</f>
        <v>1</v>
      </c>
    </row>
    <row r="117" spans="1:23" ht="22.5" customHeight="1">
      <c r="A117" s="2">
        <v>46029.485816863424</v>
      </c>
      <c r="B117" s="4" t="s">
        <v>1009</v>
      </c>
      <c r="C117" s="4" t="s">
        <v>952</v>
      </c>
      <c r="E117" s="4" t="s">
        <v>943</v>
      </c>
      <c r="L117" s="4">
        <v>1</v>
      </c>
      <c r="M117" s="4">
        <v>200</v>
      </c>
      <c r="N117" s="4">
        <v>200</v>
      </c>
      <c r="O117" s="4">
        <f>L117*M117</f>
        <v>200</v>
      </c>
      <c r="P117" s="3">
        <v>46028</v>
      </c>
      <c r="T117" s="4" t="s">
        <v>853</v>
      </c>
      <c r="U117" s="4" t="str">
        <f>TEXT(A117, "MMMM YYYY")</f>
        <v>January 2026</v>
      </c>
      <c r="W117" s="4" t="b">
        <f>IF(N117=O117,TRUE,FALSE)</f>
        <v>1</v>
      </c>
    </row>
    <row r="118" spans="1:23" ht="22.5" customHeight="1">
      <c r="A118" s="2">
        <v>46027.597127696761</v>
      </c>
      <c r="B118" s="4" t="s">
        <v>1010</v>
      </c>
      <c r="C118" s="4" t="s">
        <v>952</v>
      </c>
      <c r="E118" s="4" t="s">
        <v>937</v>
      </c>
      <c r="K118" s="4" t="s">
        <v>976</v>
      </c>
      <c r="L118" s="4">
        <v>4</v>
      </c>
      <c r="M118" s="4">
        <v>40</v>
      </c>
      <c r="N118" s="4">
        <v>160</v>
      </c>
      <c r="O118" s="4">
        <f>L118*M118</f>
        <v>160</v>
      </c>
      <c r="P118" s="3">
        <v>46027</v>
      </c>
      <c r="U118" s="4" t="str">
        <f>TEXT(A118, "MMMM YYYY")</f>
        <v>January 2026</v>
      </c>
      <c r="W118" s="4" t="b">
        <f>IF(N118=O118,TRUE,FALSE)</f>
        <v>1</v>
      </c>
    </row>
    <row r="119" spans="1:23" ht="22.5" customHeight="1">
      <c r="A119" s="2">
        <v>46027.590907800928</v>
      </c>
      <c r="B119" s="4" t="s">
        <v>1011</v>
      </c>
      <c r="C119" s="4" t="s">
        <v>952</v>
      </c>
      <c r="E119" s="4" t="s">
        <v>937</v>
      </c>
      <c r="K119" s="4" t="s">
        <v>1012</v>
      </c>
      <c r="L119" s="4">
        <v>3</v>
      </c>
      <c r="M119" s="4">
        <v>15</v>
      </c>
      <c r="N119" s="4">
        <v>45</v>
      </c>
      <c r="O119" s="4">
        <f>L119*M119</f>
        <v>45</v>
      </c>
      <c r="P119" s="3">
        <v>46027</v>
      </c>
      <c r="U119" s="4" t="str">
        <f>TEXT(A119, "MMMM YYYY")</f>
        <v>January 2026</v>
      </c>
      <c r="W119" s="4" t="b">
        <f>IF(N119=O119,TRUE,FALSE)</f>
        <v>1</v>
      </c>
    </row>
    <row r="120" spans="1:23" ht="22.5" customHeight="1">
      <c r="A120" s="2">
        <v>46026.670636122682</v>
      </c>
      <c r="B120" s="4" t="s">
        <v>1013</v>
      </c>
      <c r="C120" s="4" t="s">
        <v>948</v>
      </c>
      <c r="D120" s="4" t="s">
        <v>936</v>
      </c>
      <c r="J120" s="4" t="s">
        <v>1014</v>
      </c>
      <c r="L120" s="4">
        <v>1</v>
      </c>
      <c r="M120" s="4">
        <v>450</v>
      </c>
      <c r="N120" s="4">
        <v>450</v>
      </c>
      <c r="O120" s="4">
        <f>L120*M120</f>
        <v>450</v>
      </c>
      <c r="P120" s="3">
        <v>46025</v>
      </c>
      <c r="U120" s="4" t="str">
        <f>TEXT(A120, "MMMM YYYY")</f>
        <v>January 2026</v>
      </c>
      <c r="W120" s="4" t="b">
        <f>IF(N120=O120,TRUE,FALSE)</f>
        <v>1</v>
      </c>
    </row>
    <row r="121" spans="1:23" ht="22.5" customHeight="1">
      <c r="A121" s="2">
        <v>46024.278687893515</v>
      </c>
      <c r="B121" s="4" t="s">
        <v>841</v>
      </c>
      <c r="C121" s="4" t="s">
        <v>950</v>
      </c>
      <c r="D121" s="4" t="s">
        <v>933</v>
      </c>
      <c r="G121" s="4" t="s">
        <v>949</v>
      </c>
      <c r="L121" s="4">
        <v>9</v>
      </c>
      <c r="M121" s="4">
        <v>401</v>
      </c>
      <c r="N121" s="4">
        <v>3609</v>
      </c>
      <c r="O121" s="4">
        <f>L121*M121</f>
        <v>3609</v>
      </c>
      <c r="P121" s="3">
        <v>46022</v>
      </c>
      <c r="U121" s="4" t="str">
        <f>TEXT(A121, "MMMM YYYY")</f>
        <v>January 2026</v>
      </c>
      <c r="W121" s="4" t="b">
        <f>IF(N121=O121,TRUE,FALSE)</f>
        <v>1</v>
      </c>
    </row>
    <row r="122" spans="1:23" ht="22.5" customHeight="1">
      <c r="A122" s="2">
        <v>46024.260438229168</v>
      </c>
      <c r="B122" s="4" t="s">
        <v>947</v>
      </c>
      <c r="C122" s="4" t="s">
        <v>948</v>
      </c>
      <c r="D122" s="4" t="s">
        <v>933</v>
      </c>
      <c r="G122" s="4" t="s">
        <v>949</v>
      </c>
      <c r="L122" s="4">
        <v>21</v>
      </c>
      <c r="M122" s="4">
        <v>396</v>
      </c>
      <c r="N122" s="4">
        <v>8316</v>
      </c>
      <c r="O122" s="4">
        <f>L122*M122</f>
        <v>8316</v>
      </c>
      <c r="P122" s="3">
        <v>46022</v>
      </c>
      <c r="U122" s="4" t="str">
        <f>TEXT(A122, "MMMM YYYY")</f>
        <v>January 2026</v>
      </c>
      <c r="W122" s="4" t="b">
        <f>IF(N122=O122,TRUE,FALSE)</f>
        <v>1</v>
      </c>
    </row>
    <row r="123" spans="1:23" ht="22.5" customHeight="1">
      <c r="A123" s="2">
        <v>46024.259020150464</v>
      </c>
      <c r="B123" s="4" t="s">
        <v>841</v>
      </c>
      <c r="C123" s="4" t="s">
        <v>951</v>
      </c>
      <c r="D123" s="4" t="s">
        <v>933</v>
      </c>
      <c r="G123" s="4" t="s">
        <v>949</v>
      </c>
      <c r="L123" s="4">
        <v>11</v>
      </c>
      <c r="M123" s="4">
        <v>401</v>
      </c>
      <c r="N123" s="4">
        <v>4411</v>
      </c>
      <c r="O123" s="4">
        <f>L123*M123</f>
        <v>4411</v>
      </c>
      <c r="P123" s="3">
        <v>46022</v>
      </c>
      <c r="U123" s="4" t="str">
        <f>TEXT(A123, "MMMM YYYY")</f>
        <v>January 2026</v>
      </c>
      <c r="W123" s="4" t="b">
        <f>IF(N123=O123,TRUE,FALSE)</f>
        <v>1</v>
      </c>
    </row>
    <row r="124" spans="1:23" ht="22.5" customHeight="1">
      <c r="A124" s="2">
        <v>46024.255701851856</v>
      </c>
      <c r="B124" s="4" t="s">
        <v>841</v>
      </c>
      <c r="C124" s="4" t="s">
        <v>821</v>
      </c>
      <c r="D124" s="4" t="s">
        <v>933</v>
      </c>
      <c r="G124" s="4" t="s">
        <v>949</v>
      </c>
      <c r="L124" s="4">
        <v>3</v>
      </c>
      <c r="M124" s="4">
        <v>401</v>
      </c>
      <c r="N124" s="4">
        <v>1203</v>
      </c>
      <c r="O124" s="4">
        <f>L124*M124</f>
        <v>1203</v>
      </c>
      <c r="P124" s="3">
        <v>46022</v>
      </c>
      <c r="U124" s="4" t="str">
        <f>TEXT(A124, "MMMM YYYY")</f>
        <v>January 2026</v>
      </c>
      <c r="W124" s="4" t="b">
        <f>IF(N124=O124,TRUE,FALSE)</f>
        <v>1</v>
      </c>
    </row>
    <row r="125" spans="1:23" ht="22.5" customHeight="1">
      <c r="A125" s="2">
        <v>46024.254603275462</v>
      </c>
      <c r="B125" s="4" t="s">
        <v>1015</v>
      </c>
      <c r="C125" s="4" t="s">
        <v>952</v>
      </c>
      <c r="E125" s="4" t="s">
        <v>937</v>
      </c>
      <c r="K125" s="4" t="s">
        <v>1016</v>
      </c>
      <c r="L125" s="4">
        <v>1</v>
      </c>
      <c r="M125" s="4">
        <v>180</v>
      </c>
      <c r="N125" s="4">
        <v>180</v>
      </c>
      <c r="O125" s="4">
        <f>L125*M125</f>
        <v>180</v>
      </c>
      <c r="P125" s="3">
        <v>46021</v>
      </c>
      <c r="U125" s="4" t="str">
        <f>TEXT(A125, "MMMM YYYY")</f>
        <v>January 2026</v>
      </c>
      <c r="W125" s="4" t="b">
        <f>IF(N125=O125,TRUE,FALSE)</f>
        <v>1</v>
      </c>
    </row>
    <row r="126" spans="1:23" ht="22.5" customHeight="1">
      <c r="A126" s="2">
        <v>46024.251444363428</v>
      </c>
      <c r="B126" s="4" t="s">
        <v>1017</v>
      </c>
      <c r="C126" s="4" t="s">
        <v>948</v>
      </c>
      <c r="D126" s="4" t="s">
        <v>933</v>
      </c>
      <c r="G126" s="4" t="s">
        <v>997</v>
      </c>
      <c r="L126" s="4">
        <v>1</v>
      </c>
      <c r="M126" s="4">
        <v>350</v>
      </c>
      <c r="N126" s="4">
        <v>350</v>
      </c>
      <c r="O126" s="4">
        <f>L126*M126</f>
        <v>350</v>
      </c>
      <c r="P126" s="3">
        <v>46020</v>
      </c>
      <c r="U126" s="4" t="str">
        <f>TEXT(A126, "MMMM YYYY")</f>
        <v>January 2026</v>
      </c>
      <c r="W126" s="4" t="b">
        <f>IF(N126=O126,TRUE,FALSE)</f>
        <v>1</v>
      </c>
    </row>
    <row r="127" spans="1:23" ht="22.5" customHeight="1">
      <c r="A127" s="2">
        <v>46021.217222291671</v>
      </c>
      <c r="B127" s="4" t="s">
        <v>845</v>
      </c>
      <c r="C127" s="4" t="s">
        <v>952</v>
      </c>
      <c r="E127" s="4" t="s">
        <v>934</v>
      </c>
      <c r="H127" s="4" t="s">
        <v>846</v>
      </c>
      <c r="L127" s="4">
        <v>20</v>
      </c>
      <c r="M127" s="4">
        <v>77</v>
      </c>
      <c r="N127" s="4">
        <v>1540</v>
      </c>
      <c r="O127" s="4">
        <f>L127*M127</f>
        <v>1540</v>
      </c>
      <c r="P127" s="3">
        <v>46020</v>
      </c>
      <c r="U127" s="4" t="str">
        <f>TEXT(A127, "MMMM YYYY")</f>
        <v>December 2025</v>
      </c>
      <c r="W127" s="4" t="b">
        <f>IF(N127=O127,TRUE,FALSE)</f>
        <v>1</v>
      </c>
    </row>
    <row r="128" spans="1:23" ht="22.5" customHeight="1">
      <c r="A128" s="2">
        <v>46021.151689479171</v>
      </c>
      <c r="B128" s="4" t="s">
        <v>1018</v>
      </c>
      <c r="C128" s="4" t="s">
        <v>952</v>
      </c>
      <c r="E128" s="4" t="s">
        <v>942</v>
      </c>
      <c r="L128" s="4">
        <v>1</v>
      </c>
      <c r="M128" s="4">
        <v>4000</v>
      </c>
      <c r="N128" s="4">
        <v>4000</v>
      </c>
      <c r="O128" s="4">
        <f>L128*M128</f>
        <v>4000</v>
      </c>
      <c r="P128" s="3">
        <v>46020</v>
      </c>
      <c r="S128" s="4" t="s">
        <v>954</v>
      </c>
      <c r="U128" s="4" t="str">
        <f>TEXT(A128, "MMMM YYYY")</f>
        <v>December 2025</v>
      </c>
      <c r="W128" s="4" t="b">
        <f>IF(N128=O128,TRUE,FALSE)</f>
        <v>1</v>
      </c>
    </row>
    <row r="129" spans="1:23" ht="22.5" customHeight="1">
      <c r="A129" s="2">
        <v>46021.151269155089</v>
      </c>
      <c r="B129" s="4" t="s">
        <v>1019</v>
      </c>
      <c r="C129" s="4" t="s">
        <v>952</v>
      </c>
      <c r="E129" s="4" t="s">
        <v>937</v>
      </c>
      <c r="K129" s="4" t="s">
        <v>1016</v>
      </c>
      <c r="L129" s="4">
        <v>1</v>
      </c>
      <c r="M129" s="4">
        <v>1200</v>
      </c>
      <c r="N129" s="4">
        <v>1200</v>
      </c>
      <c r="O129" s="4">
        <f>L129*M129</f>
        <v>1200</v>
      </c>
      <c r="P129" s="3">
        <v>46020</v>
      </c>
      <c r="U129" s="4" t="str">
        <f>TEXT(A129, "MMMM YYYY")</f>
        <v>December 2025</v>
      </c>
      <c r="W129" s="4" t="b">
        <f>IF(N129=O129,TRUE,FALSE)</f>
        <v>1</v>
      </c>
    </row>
    <row r="130" spans="1:23" ht="22.5" customHeight="1">
      <c r="A130" s="2">
        <v>46021.150748796295</v>
      </c>
      <c r="B130" s="4" t="s">
        <v>1020</v>
      </c>
      <c r="C130" s="4" t="s">
        <v>952</v>
      </c>
      <c r="E130" s="4" t="s">
        <v>942</v>
      </c>
      <c r="L130" s="4">
        <v>1</v>
      </c>
      <c r="M130" s="4">
        <v>250</v>
      </c>
      <c r="N130" s="4">
        <v>250</v>
      </c>
      <c r="O130" s="4">
        <f>L130*M130</f>
        <v>250</v>
      </c>
      <c r="P130" s="3">
        <v>46020</v>
      </c>
      <c r="S130" s="4" t="s">
        <v>1014</v>
      </c>
      <c r="U130" s="4" t="str">
        <f>TEXT(A130, "MMMM YYYY")</f>
        <v>December 2025</v>
      </c>
      <c r="W130" s="4" t="b">
        <f>IF(N130=O130,TRUE,FALSE)</f>
        <v>1</v>
      </c>
    </row>
    <row r="131" spans="1:23" ht="22.5" customHeight="1">
      <c r="A131" s="2">
        <v>46021.150348750001</v>
      </c>
      <c r="B131" s="4" t="s">
        <v>1021</v>
      </c>
      <c r="C131" s="4" t="s">
        <v>952</v>
      </c>
      <c r="E131" s="4" t="s">
        <v>942</v>
      </c>
      <c r="L131" s="4">
        <v>1</v>
      </c>
      <c r="M131" s="4">
        <v>500</v>
      </c>
      <c r="N131" s="4">
        <v>500</v>
      </c>
      <c r="O131" s="4">
        <f>L131*M131</f>
        <v>500</v>
      </c>
      <c r="P131" s="3">
        <v>46020</v>
      </c>
      <c r="S131" s="4" t="s">
        <v>954</v>
      </c>
      <c r="U131" s="4" t="str">
        <f>TEXT(A131, "MMMM YYYY")</f>
        <v>December 2025</v>
      </c>
      <c r="W131" s="4" t="b">
        <f>IF(N131=O131,TRUE,FALSE)</f>
        <v>1</v>
      </c>
    </row>
    <row r="132" spans="1:23" ht="22.5" customHeight="1">
      <c r="A132" s="2">
        <v>46021.149935393521</v>
      </c>
      <c r="B132" s="4" t="s">
        <v>1022</v>
      </c>
      <c r="C132" s="4" t="s">
        <v>952</v>
      </c>
      <c r="E132" s="4" t="s">
        <v>942</v>
      </c>
      <c r="L132" s="4">
        <v>1</v>
      </c>
      <c r="M132" s="4">
        <v>250</v>
      </c>
      <c r="N132" s="4">
        <v>250</v>
      </c>
      <c r="O132" s="4">
        <f>L132*M132</f>
        <v>250</v>
      </c>
      <c r="P132" s="3">
        <v>46020</v>
      </c>
      <c r="S132" s="4" t="s">
        <v>1014</v>
      </c>
      <c r="U132" s="4" t="str">
        <f>TEXT(A132, "MMMM YYYY")</f>
        <v>December 2025</v>
      </c>
      <c r="W132" s="4" t="b">
        <f>IF(N132=O132,TRUE,FALSE)</f>
        <v>1</v>
      </c>
    </row>
    <row r="133" spans="1:23" ht="22.5" customHeight="1">
      <c r="A133" s="2">
        <v>46021.14930125</v>
      </c>
      <c r="B133" s="4" t="s">
        <v>1023</v>
      </c>
      <c r="C133" s="4" t="s">
        <v>952</v>
      </c>
      <c r="E133" s="4" t="s">
        <v>942</v>
      </c>
      <c r="L133" s="4">
        <v>1</v>
      </c>
      <c r="M133" s="4">
        <v>500</v>
      </c>
      <c r="N133" s="4">
        <v>500</v>
      </c>
      <c r="O133" s="4">
        <f>L133*M133</f>
        <v>500</v>
      </c>
      <c r="P133" s="3">
        <v>46020</v>
      </c>
      <c r="S133" s="4" t="s">
        <v>954</v>
      </c>
      <c r="U133" s="4" t="str">
        <f>TEXT(A133, "MMMM YYYY")</f>
        <v>December 2025</v>
      </c>
      <c r="W133" s="4" t="b">
        <f>IF(N133=O133,TRUE,FALSE)</f>
        <v>1</v>
      </c>
    </row>
    <row r="134" spans="1:23" ht="22.5" customHeight="1">
      <c r="A134" s="2">
        <v>46021.147775196761</v>
      </c>
      <c r="B134" s="4" t="s">
        <v>1024</v>
      </c>
      <c r="C134" s="4" t="s">
        <v>952</v>
      </c>
      <c r="E134" s="4" t="s">
        <v>942</v>
      </c>
      <c r="L134" s="4">
        <v>1</v>
      </c>
      <c r="M134" s="4">
        <v>300</v>
      </c>
      <c r="N134" s="4">
        <v>300</v>
      </c>
      <c r="O134" s="4">
        <f>L134*M134</f>
        <v>300</v>
      </c>
      <c r="P134" s="3">
        <v>46020</v>
      </c>
      <c r="S134" s="4" t="s">
        <v>1014</v>
      </c>
      <c r="U134" s="4" t="str">
        <f>TEXT(A134, "MMMM YYYY")</f>
        <v>December 2025</v>
      </c>
      <c r="W134" s="4" t="b">
        <f>IF(N134=O134,TRUE,FALSE)</f>
        <v>1</v>
      </c>
    </row>
    <row r="135" spans="1:23" ht="22.5" customHeight="1">
      <c r="A135" s="2">
        <v>46021.146954421296</v>
      </c>
      <c r="B135" s="4" t="s">
        <v>1025</v>
      </c>
      <c r="C135" s="4" t="s">
        <v>952</v>
      </c>
      <c r="E135" s="4" t="s">
        <v>942</v>
      </c>
      <c r="L135" s="4">
        <v>1</v>
      </c>
      <c r="M135" s="4">
        <v>250</v>
      </c>
      <c r="N135" s="4">
        <v>250</v>
      </c>
      <c r="O135" s="4">
        <f>L135*M135</f>
        <v>250</v>
      </c>
      <c r="P135" s="3">
        <v>46020</v>
      </c>
      <c r="S135" s="4" t="s">
        <v>1014</v>
      </c>
      <c r="U135" s="4" t="str">
        <f>TEXT(A135, "MMMM YYYY")</f>
        <v>December 2025</v>
      </c>
      <c r="W135" s="4" t="b">
        <f>IF(N135=O135,TRUE,FALSE)</f>
        <v>1</v>
      </c>
    </row>
    <row r="136" spans="1:23" ht="22.5" customHeight="1">
      <c r="A136" s="2">
        <v>46021.146004803246</v>
      </c>
      <c r="B136" s="4" t="s">
        <v>1026</v>
      </c>
      <c r="C136" s="4" t="s">
        <v>952</v>
      </c>
      <c r="E136" s="4" t="s">
        <v>942</v>
      </c>
      <c r="L136" s="4">
        <v>1</v>
      </c>
      <c r="M136" s="4">
        <v>600</v>
      </c>
      <c r="N136" s="4">
        <v>600</v>
      </c>
      <c r="O136" s="4">
        <f>L136*M136</f>
        <v>600</v>
      </c>
      <c r="P136" s="3">
        <v>46020</v>
      </c>
      <c r="S136" s="4" t="s">
        <v>954</v>
      </c>
      <c r="U136" s="4" t="str">
        <f>TEXT(A136, "MMMM YYYY")</f>
        <v>December 2025</v>
      </c>
      <c r="W136" s="4" t="b">
        <f>IF(N136=O136,TRUE,FALSE)</f>
        <v>1</v>
      </c>
    </row>
    <row r="137" spans="1:23" ht="22.5" customHeight="1">
      <c r="A137" s="2">
        <v>46020.416222777778</v>
      </c>
      <c r="B137" s="4" t="s">
        <v>1027</v>
      </c>
      <c r="C137" s="4" t="s">
        <v>952</v>
      </c>
      <c r="E137" s="4" t="s">
        <v>942</v>
      </c>
      <c r="L137" s="4">
        <v>1</v>
      </c>
      <c r="M137" s="4">
        <v>500</v>
      </c>
      <c r="N137" s="4">
        <v>500</v>
      </c>
      <c r="O137" s="4">
        <f>L137*M137</f>
        <v>500</v>
      </c>
      <c r="P137" s="3">
        <v>46019</v>
      </c>
      <c r="S137" s="4" t="s">
        <v>954</v>
      </c>
      <c r="U137" s="4" t="str">
        <f>TEXT(A137, "MMMM YYYY")</f>
        <v>December 2025</v>
      </c>
      <c r="W137" s="4" t="b">
        <f>IF(N137=O137,TRUE,FALSE)</f>
        <v>1</v>
      </c>
    </row>
    <row r="138" spans="1:23" ht="22.5" customHeight="1">
      <c r="A138" s="2">
        <v>46020.282580405095</v>
      </c>
      <c r="B138" s="4" t="s">
        <v>852</v>
      </c>
      <c r="C138" s="4" t="s">
        <v>952</v>
      </c>
      <c r="E138" s="4" t="s">
        <v>937</v>
      </c>
      <c r="K138" s="4" t="s">
        <v>847</v>
      </c>
      <c r="L138" s="4">
        <v>1</v>
      </c>
      <c r="M138" s="4">
        <v>180</v>
      </c>
      <c r="N138" s="4">
        <v>180</v>
      </c>
      <c r="O138" s="4">
        <f>L138*M138</f>
        <v>180</v>
      </c>
      <c r="P138" s="3">
        <v>46019</v>
      </c>
      <c r="U138" s="4" t="str">
        <f>TEXT(A138, "MMMM YYYY")</f>
        <v>December 2025</v>
      </c>
      <c r="W138" s="4" t="b">
        <f>IF(N138=O138,TRUE,FALSE)</f>
        <v>1</v>
      </c>
    </row>
    <row r="139" spans="1:23" ht="22.5" customHeight="1">
      <c r="A139" s="2">
        <v>46020.282153101856</v>
      </c>
      <c r="B139" s="4" t="s">
        <v>1028</v>
      </c>
      <c r="C139" s="4" t="s">
        <v>1008</v>
      </c>
      <c r="D139" s="4" t="s">
        <v>935</v>
      </c>
      <c r="I139" s="4" t="s">
        <v>1029</v>
      </c>
      <c r="L139" s="4">
        <v>20</v>
      </c>
      <c r="M139" s="4">
        <v>170</v>
      </c>
      <c r="N139" s="4">
        <v>3400</v>
      </c>
      <c r="O139" s="4">
        <f>L139*M139</f>
        <v>3400</v>
      </c>
      <c r="P139" s="3">
        <v>46019</v>
      </c>
      <c r="U139" s="4" t="str">
        <f>TEXT(A139, "MMMM YYYY")</f>
        <v>December 2025</v>
      </c>
      <c r="W139" s="4" t="b">
        <f>IF(N139=O139,TRUE,FALSE)</f>
        <v>1</v>
      </c>
    </row>
    <row r="140" spans="1:23" ht="22.5" customHeight="1">
      <c r="A140" s="2">
        <v>46018.349125578708</v>
      </c>
      <c r="B140" s="4" t="s">
        <v>1030</v>
      </c>
      <c r="C140" s="4" t="s">
        <v>948</v>
      </c>
      <c r="D140" s="4" t="s">
        <v>933</v>
      </c>
      <c r="G140" s="4" t="s">
        <v>961</v>
      </c>
      <c r="L140" s="4">
        <v>1</v>
      </c>
      <c r="M140" s="4">
        <v>540</v>
      </c>
      <c r="N140" s="4">
        <v>540</v>
      </c>
      <c r="O140" s="4">
        <f>L140*M140</f>
        <v>540</v>
      </c>
      <c r="P140" s="3">
        <v>46017</v>
      </c>
      <c r="U140" s="4" t="str">
        <f>TEXT(A140, "MMMM YYYY")</f>
        <v>December 2025</v>
      </c>
      <c r="W140" s="4" t="b">
        <f>IF(N140=O140,TRUE,FALSE)</f>
        <v>1</v>
      </c>
    </row>
    <row r="141" spans="1:23" ht="22.5" customHeight="1">
      <c r="A141" s="2">
        <v>46018.347028321761</v>
      </c>
      <c r="B141" s="4" t="s">
        <v>1028</v>
      </c>
      <c r="C141" s="4" t="s">
        <v>1008</v>
      </c>
      <c r="D141" s="4" t="s">
        <v>935</v>
      </c>
      <c r="I141" s="4" t="s">
        <v>1029</v>
      </c>
      <c r="L141" s="4">
        <v>20</v>
      </c>
      <c r="M141" s="4">
        <v>170</v>
      </c>
      <c r="N141" s="4">
        <v>3400</v>
      </c>
      <c r="O141" s="4">
        <f>L141*M141</f>
        <v>3400</v>
      </c>
      <c r="P141" s="3">
        <v>46015</v>
      </c>
      <c r="U141" s="4" t="str">
        <f>TEXT(A141, "MMMM YYYY")</f>
        <v>December 2025</v>
      </c>
      <c r="W141" s="4" t="b">
        <f>IF(N141=O141,TRUE,FALSE)</f>
        <v>1</v>
      </c>
    </row>
    <row r="142" spans="1:23" ht="22.5" customHeight="1">
      <c r="A142" s="2">
        <v>46018.345372245371</v>
      </c>
      <c r="B142" s="4" t="s">
        <v>1031</v>
      </c>
      <c r="C142" s="4" t="s">
        <v>1008</v>
      </c>
      <c r="D142" s="4" t="s">
        <v>934</v>
      </c>
      <c r="H142" s="4" t="s">
        <v>1032</v>
      </c>
      <c r="L142" s="4">
        <v>3</v>
      </c>
      <c r="M142" s="4">
        <v>200</v>
      </c>
      <c r="N142" s="4">
        <v>600</v>
      </c>
      <c r="O142" s="4">
        <f>L142*M142</f>
        <v>600</v>
      </c>
      <c r="P142" s="3">
        <v>46014</v>
      </c>
      <c r="U142" s="4" t="str">
        <f>TEXT(A142, "MMMM YYYY")</f>
        <v>December 2025</v>
      </c>
      <c r="W142" s="4" t="b">
        <f>IF(N142=O142,TRUE,FALSE)</f>
        <v>1</v>
      </c>
    </row>
    <row r="143" spans="1:23" ht="22.5" customHeight="1">
      <c r="A143" s="2">
        <v>46018.34352278935</v>
      </c>
      <c r="B143" s="4" t="s">
        <v>1033</v>
      </c>
      <c r="C143" s="4" t="s">
        <v>1008</v>
      </c>
      <c r="D143" s="4" t="s">
        <v>934</v>
      </c>
      <c r="H143" s="4" t="s">
        <v>1032</v>
      </c>
      <c r="L143" s="4">
        <v>1</v>
      </c>
      <c r="M143" s="4">
        <v>150</v>
      </c>
      <c r="N143" s="4">
        <v>150</v>
      </c>
      <c r="O143" s="4">
        <f>L143*M143</f>
        <v>150</v>
      </c>
      <c r="P143" s="3">
        <v>46012</v>
      </c>
      <c r="U143" s="4" t="str">
        <f>TEXT(A143, "MMMM YYYY")</f>
        <v>December 2025</v>
      </c>
      <c r="W143" s="4" t="b">
        <f>IF(N143=O143,TRUE,FALSE)</f>
        <v>1</v>
      </c>
    </row>
    <row r="144" spans="1:23" ht="22.5" customHeight="1">
      <c r="A144" s="2">
        <v>46015.678221041671</v>
      </c>
      <c r="B144" s="4" t="s">
        <v>947</v>
      </c>
      <c r="C144" s="4" t="s">
        <v>948</v>
      </c>
      <c r="D144" s="4" t="s">
        <v>933</v>
      </c>
      <c r="G144" s="4" t="s">
        <v>949</v>
      </c>
      <c r="L144" s="4">
        <v>20</v>
      </c>
      <c r="M144" s="4">
        <v>396</v>
      </c>
      <c r="N144" s="4">
        <v>7920</v>
      </c>
      <c r="O144" s="4">
        <f>L144*M144</f>
        <v>7920</v>
      </c>
      <c r="P144" s="3">
        <v>46013</v>
      </c>
      <c r="U144" s="4" t="str">
        <f>TEXT(A144, "MMMM YYYY")</f>
        <v>December 2025</v>
      </c>
      <c r="W144" s="4" t="b">
        <f>IF(N144=O144,TRUE,FALSE)</f>
        <v>1</v>
      </c>
    </row>
    <row r="145" spans="1:23" ht="22.5" customHeight="1">
      <c r="A145" s="2">
        <v>46015.674331076385</v>
      </c>
      <c r="B145" s="4" t="s">
        <v>841</v>
      </c>
      <c r="C145" s="4" t="s">
        <v>950</v>
      </c>
      <c r="D145" s="4" t="s">
        <v>933</v>
      </c>
      <c r="G145" s="4" t="s">
        <v>949</v>
      </c>
      <c r="L145" s="4">
        <v>5</v>
      </c>
      <c r="M145" s="4">
        <v>400</v>
      </c>
      <c r="N145" s="4">
        <v>2000</v>
      </c>
      <c r="O145" s="4">
        <f>L145*M145</f>
        <v>2000</v>
      </c>
      <c r="P145" s="3">
        <v>46013</v>
      </c>
      <c r="U145" s="4" t="str">
        <f>TEXT(A145, "MMMM YYYY")</f>
        <v>December 2025</v>
      </c>
      <c r="W145" s="4" t="b">
        <f>IF(N145=O145,TRUE,FALSE)</f>
        <v>1</v>
      </c>
    </row>
    <row r="146" spans="1:23" ht="22.5" customHeight="1">
      <c r="A146" s="2">
        <v>46015.673825162041</v>
      </c>
      <c r="B146" s="4" t="s">
        <v>841</v>
      </c>
      <c r="C146" s="4" t="s">
        <v>951</v>
      </c>
      <c r="D146" s="4" t="s">
        <v>933</v>
      </c>
      <c r="G146" s="4" t="s">
        <v>949</v>
      </c>
      <c r="L146" s="4">
        <v>10</v>
      </c>
      <c r="M146" s="4">
        <v>400</v>
      </c>
      <c r="N146" s="4">
        <v>4000</v>
      </c>
      <c r="O146" s="4">
        <f>L146*M146</f>
        <v>4000</v>
      </c>
      <c r="P146" s="3">
        <v>46013</v>
      </c>
      <c r="U146" s="4" t="str">
        <f>TEXT(A146, "MMMM YYYY")</f>
        <v>December 2025</v>
      </c>
      <c r="W146" s="4" t="b">
        <f>IF(N146=O146,TRUE,FALSE)</f>
        <v>1</v>
      </c>
    </row>
    <row r="147" spans="1:23" ht="22.5" customHeight="1">
      <c r="A147" s="2">
        <v>46015.672769317127</v>
      </c>
      <c r="B147" s="4" t="s">
        <v>1034</v>
      </c>
      <c r="C147" s="4" t="s">
        <v>821</v>
      </c>
      <c r="D147" s="4" t="s">
        <v>933</v>
      </c>
      <c r="G147" s="4" t="s">
        <v>949</v>
      </c>
      <c r="L147" s="4">
        <v>2</v>
      </c>
      <c r="M147" s="4">
        <v>380</v>
      </c>
      <c r="N147" s="4">
        <v>760</v>
      </c>
      <c r="O147" s="4">
        <f>L147*M147</f>
        <v>760</v>
      </c>
      <c r="P147" s="3">
        <v>46013</v>
      </c>
      <c r="U147" s="4" t="str">
        <f>TEXT(A147, "MMMM YYYY")</f>
        <v>December 2025</v>
      </c>
      <c r="W147" s="4" t="b">
        <f>IF(N147=O147,TRUE,FALSE)</f>
        <v>1</v>
      </c>
    </row>
    <row r="148" spans="1:23" ht="22.5" customHeight="1">
      <c r="A148" s="2">
        <v>46015.67167246528</v>
      </c>
      <c r="B148" s="4" t="s">
        <v>1035</v>
      </c>
      <c r="C148" s="4" t="s">
        <v>1008</v>
      </c>
      <c r="D148" s="4" t="s">
        <v>936</v>
      </c>
      <c r="J148" s="4" t="s">
        <v>1014</v>
      </c>
      <c r="L148" s="4">
        <v>3</v>
      </c>
      <c r="M148" s="4">
        <v>200</v>
      </c>
      <c r="N148" s="4">
        <v>600</v>
      </c>
      <c r="O148" s="4">
        <f>L148*M148</f>
        <v>600</v>
      </c>
      <c r="P148" s="3">
        <v>46011</v>
      </c>
      <c r="U148" s="4" t="str">
        <f>TEXT(A148, "MMMM YYYY")</f>
        <v>December 2025</v>
      </c>
      <c r="W148" s="4" t="b">
        <f>IF(N148=O148,TRUE,FALSE)</f>
        <v>1</v>
      </c>
    </row>
    <row r="149" spans="1:23" ht="22.5" customHeight="1">
      <c r="A149" s="2">
        <v>46015.6701230787</v>
      </c>
      <c r="B149" s="4" t="s">
        <v>1033</v>
      </c>
      <c r="C149" s="4" t="s">
        <v>1008</v>
      </c>
      <c r="D149" s="4" t="s">
        <v>934</v>
      </c>
      <c r="H149" s="4" t="s">
        <v>1032</v>
      </c>
      <c r="L149" s="4">
        <v>1</v>
      </c>
      <c r="M149" s="4">
        <v>150</v>
      </c>
      <c r="N149" s="4">
        <v>150</v>
      </c>
      <c r="O149" s="4">
        <f>L149*M149</f>
        <v>150</v>
      </c>
      <c r="P149" s="3">
        <v>46011</v>
      </c>
      <c r="U149" s="4" t="str">
        <f>TEXT(A149, "MMMM YYYY")</f>
        <v>December 2025</v>
      </c>
      <c r="W149" s="4" t="b">
        <f>IF(N149=O149,TRUE,FALSE)</f>
        <v>1</v>
      </c>
    </row>
    <row r="150" spans="1:23" ht="22.5" customHeight="1">
      <c r="A150" s="2">
        <v>46014.75630015046</v>
      </c>
      <c r="B150" s="4" t="s">
        <v>993</v>
      </c>
      <c r="C150" s="4" t="s">
        <v>952</v>
      </c>
      <c r="E150" s="4" t="s">
        <v>937</v>
      </c>
      <c r="K150" s="4" t="s">
        <v>994</v>
      </c>
      <c r="L150" s="4">
        <v>1</v>
      </c>
      <c r="M150" s="4">
        <v>500</v>
      </c>
      <c r="N150" s="4">
        <v>500</v>
      </c>
      <c r="O150" s="4">
        <f>L150*M150</f>
        <v>500</v>
      </c>
      <c r="P150" s="3">
        <v>46013</v>
      </c>
      <c r="U150" s="4" t="str">
        <f>TEXT(A150, "MMMM YYYY")</f>
        <v>December 2025</v>
      </c>
      <c r="W150" s="4" t="b">
        <f>IF(N150=O150,TRUE,FALSE)</f>
        <v>1</v>
      </c>
    </row>
    <row r="151" spans="1:23" ht="22.5" customHeight="1">
      <c r="A151" s="2">
        <v>46013.234011886569</v>
      </c>
      <c r="B151" s="4" t="s">
        <v>1036</v>
      </c>
      <c r="C151" s="4" t="s">
        <v>1008</v>
      </c>
      <c r="D151" s="4" t="s">
        <v>935</v>
      </c>
      <c r="I151" s="4" t="s">
        <v>1029</v>
      </c>
      <c r="L151" s="4">
        <v>40</v>
      </c>
      <c r="M151" s="4">
        <v>170</v>
      </c>
      <c r="N151" s="4">
        <v>6800</v>
      </c>
      <c r="O151" s="4">
        <f>L151*M151</f>
        <v>6800</v>
      </c>
      <c r="P151" s="3">
        <v>46011</v>
      </c>
      <c r="U151" s="4" t="str">
        <f>TEXT(A151, "MMMM YYYY")</f>
        <v>December 2025</v>
      </c>
      <c r="W151" s="4" t="b">
        <f>IF(N151=O151,TRUE,FALSE)</f>
        <v>1</v>
      </c>
    </row>
    <row r="152" spans="1:23" ht="22.5" customHeight="1">
      <c r="A152" s="2">
        <v>46012.092283333332</v>
      </c>
      <c r="B152" s="4" t="s">
        <v>1037</v>
      </c>
      <c r="C152" s="4" t="s">
        <v>1008</v>
      </c>
      <c r="D152" s="4" t="s">
        <v>934</v>
      </c>
      <c r="H152" s="4" t="s">
        <v>1032</v>
      </c>
      <c r="L152" s="4">
        <v>65</v>
      </c>
      <c r="M152" s="4">
        <v>15</v>
      </c>
      <c r="N152" s="4">
        <v>975</v>
      </c>
      <c r="O152" s="4">
        <f>L152*M152</f>
        <v>975</v>
      </c>
      <c r="P152" s="3">
        <v>46011</v>
      </c>
      <c r="U152" s="4" t="str">
        <f>TEXT(A152, "MMMM YYYY")</f>
        <v>December 2025</v>
      </c>
      <c r="W152" s="4" t="b">
        <f>IF(N152=O152,TRUE,FALSE)</f>
        <v>1</v>
      </c>
    </row>
    <row r="153" spans="1:23" ht="22.5" customHeight="1">
      <c r="A153" s="2">
        <v>46012.089867951392</v>
      </c>
      <c r="B153" s="4" t="s">
        <v>852</v>
      </c>
      <c r="C153" s="4" t="s">
        <v>952</v>
      </c>
      <c r="E153" s="4" t="s">
        <v>937</v>
      </c>
      <c r="K153" s="4" t="s">
        <v>847</v>
      </c>
      <c r="L153" s="4">
        <v>1</v>
      </c>
      <c r="M153" s="4">
        <v>60</v>
      </c>
      <c r="N153" s="4">
        <v>60</v>
      </c>
      <c r="O153" s="4">
        <f>L153*M153</f>
        <v>60</v>
      </c>
      <c r="P153" s="3">
        <v>46011</v>
      </c>
      <c r="U153" s="4" t="str">
        <f>TEXT(A153, "MMMM YYYY")</f>
        <v>December 2025</v>
      </c>
      <c r="W153" s="4" t="b">
        <f>IF(N153=O153,TRUE,FALSE)</f>
        <v>1</v>
      </c>
    </row>
    <row r="154" spans="1:23" ht="22.5" customHeight="1">
      <c r="A154" s="2">
        <v>46012.085186446755</v>
      </c>
      <c r="B154" s="4" t="s">
        <v>1015</v>
      </c>
      <c r="C154" s="4" t="s">
        <v>952</v>
      </c>
      <c r="E154" s="4" t="s">
        <v>937</v>
      </c>
      <c r="K154" s="4" t="s">
        <v>1016</v>
      </c>
      <c r="L154" s="4">
        <v>1</v>
      </c>
      <c r="M154" s="4">
        <v>185</v>
      </c>
      <c r="N154" s="4">
        <v>185</v>
      </c>
      <c r="O154" s="4">
        <f>L154*M154</f>
        <v>185</v>
      </c>
      <c r="P154" s="3">
        <v>46010</v>
      </c>
      <c r="U154" s="4" t="str">
        <f>TEXT(A154, "MMMM YYYY")</f>
        <v>December 2025</v>
      </c>
      <c r="W154" s="4" t="b">
        <f>IF(N154=O154,TRUE,FALSE)</f>
        <v>1</v>
      </c>
    </row>
    <row r="155" spans="1:23" ht="22.5" customHeight="1">
      <c r="A155" s="2">
        <v>46012.082692013893</v>
      </c>
      <c r="B155" s="4" t="s">
        <v>1038</v>
      </c>
      <c r="C155" s="4" t="s">
        <v>1008</v>
      </c>
      <c r="D155" s="4" t="s">
        <v>934</v>
      </c>
      <c r="H155" s="4" t="s">
        <v>1032</v>
      </c>
      <c r="L155" s="4">
        <v>1</v>
      </c>
      <c r="M155" s="4">
        <v>155</v>
      </c>
      <c r="N155" s="4">
        <v>155</v>
      </c>
      <c r="O155" s="4">
        <f>L155*M155</f>
        <v>155</v>
      </c>
      <c r="P155" s="3">
        <v>46010</v>
      </c>
      <c r="U155" s="4" t="str">
        <f>TEXT(A155, "MMMM YYYY")</f>
        <v>December 2025</v>
      </c>
      <c r="W155" s="4" t="b">
        <f>IF(N155=O155,TRUE,FALSE)</f>
        <v>1</v>
      </c>
    </row>
    <row r="156" spans="1:23" ht="22.5" customHeight="1">
      <c r="A156" s="2">
        <v>46010.355049317128</v>
      </c>
      <c r="B156" s="4" t="s">
        <v>1039</v>
      </c>
      <c r="C156" s="4" t="s">
        <v>952</v>
      </c>
      <c r="E156" s="4" t="s">
        <v>934</v>
      </c>
      <c r="H156" s="4" t="s">
        <v>1032</v>
      </c>
      <c r="L156" s="4">
        <v>2</v>
      </c>
      <c r="M156" s="4">
        <v>16</v>
      </c>
      <c r="N156" s="4">
        <v>32</v>
      </c>
      <c r="O156" s="4">
        <f>L156*M156</f>
        <v>32</v>
      </c>
      <c r="P156" s="3">
        <v>46009</v>
      </c>
      <c r="U156" s="4" t="str">
        <f>TEXT(A156, "MMMM YYYY")</f>
        <v>December 2025</v>
      </c>
      <c r="W156" s="4" t="b">
        <f>IF(N156=O156,TRUE,FALSE)</f>
        <v>1</v>
      </c>
    </row>
    <row r="157" spans="1:23" ht="22.5" customHeight="1">
      <c r="A157" s="2">
        <v>46010.35442851852</v>
      </c>
      <c r="B157" s="4" t="s">
        <v>1040</v>
      </c>
      <c r="C157" s="4" t="s">
        <v>952</v>
      </c>
      <c r="E157" s="4" t="s">
        <v>933</v>
      </c>
      <c r="G157" s="4" t="s">
        <v>970</v>
      </c>
      <c r="L157" s="4">
        <v>1</v>
      </c>
      <c r="M157" s="4">
        <v>80</v>
      </c>
      <c r="N157" s="4">
        <v>80</v>
      </c>
      <c r="O157" s="4">
        <f>L157*M157</f>
        <v>80</v>
      </c>
      <c r="P157" s="3">
        <v>46009</v>
      </c>
      <c r="U157" s="4" t="str">
        <f>TEXT(A157, "MMMM YYYY")</f>
        <v>December 2025</v>
      </c>
      <c r="W157" s="4" t="b">
        <f>IF(N157=O157,TRUE,FALSE)</f>
        <v>1</v>
      </c>
    </row>
    <row r="158" spans="1:23" ht="22.5" customHeight="1">
      <c r="A158" s="2">
        <v>46010.353869768514</v>
      </c>
      <c r="B158" s="4" t="s">
        <v>1041</v>
      </c>
      <c r="C158" s="4" t="s">
        <v>952</v>
      </c>
      <c r="E158" s="4" t="s">
        <v>933</v>
      </c>
      <c r="G158" s="4" t="s">
        <v>970</v>
      </c>
      <c r="L158" s="4">
        <v>1</v>
      </c>
      <c r="M158" s="4">
        <v>65</v>
      </c>
      <c r="N158" s="4">
        <v>65</v>
      </c>
      <c r="O158" s="4">
        <f>L158*M158</f>
        <v>65</v>
      </c>
      <c r="P158" s="3">
        <v>46009</v>
      </c>
      <c r="U158" s="4" t="str">
        <f>TEXT(A158, "MMMM YYYY")</f>
        <v>December 2025</v>
      </c>
      <c r="W158" s="4" t="b">
        <f>IF(N158=O158,TRUE,FALSE)</f>
        <v>1</v>
      </c>
    </row>
    <row r="159" spans="1:23" ht="22.5" customHeight="1">
      <c r="A159" s="2">
        <v>46010.353323425923</v>
      </c>
      <c r="B159" s="4" t="s">
        <v>1042</v>
      </c>
      <c r="C159" s="4" t="s">
        <v>948</v>
      </c>
      <c r="D159" s="4" t="s">
        <v>933</v>
      </c>
      <c r="G159" s="4" t="s">
        <v>997</v>
      </c>
      <c r="L159" s="4">
        <v>1</v>
      </c>
      <c r="M159" s="4">
        <v>365</v>
      </c>
      <c r="N159" s="4">
        <v>365</v>
      </c>
      <c r="O159" s="4">
        <f>L159*M159</f>
        <v>365</v>
      </c>
      <c r="P159" s="3">
        <v>46008</v>
      </c>
      <c r="U159" s="4" t="str">
        <f>TEXT(A159, "MMMM YYYY")</f>
        <v>December 2025</v>
      </c>
      <c r="W159" s="4" t="b">
        <f>IF(N159=O159,TRUE,FALSE)</f>
        <v>1</v>
      </c>
    </row>
    <row r="160" spans="1:23" ht="22.5" customHeight="1">
      <c r="A160" s="2">
        <v>46010.352829062496</v>
      </c>
      <c r="B160" s="4" t="s">
        <v>831</v>
      </c>
      <c r="C160" s="4" t="s">
        <v>952</v>
      </c>
      <c r="E160" s="4" t="s">
        <v>933</v>
      </c>
      <c r="G160" s="4" t="s">
        <v>997</v>
      </c>
      <c r="L160" s="4">
        <v>1</v>
      </c>
      <c r="M160" s="4">
        <v>95</v>
      </c>
      <c r="N160" s="4">
        <v>95</v>
      </c>
      <c r="O160" s="4">
        <f>L160*M160</f>
        <v>95</v>
      </c>
      <c r="P160" s="3">
        <v>46008</v>
      </c>
      <c r="U160" s="4" t="str">
        <f>TEXT(A160, "MMMM YYYY")</f>
        <v>December 2025</v>
      </c>
      <c r="W160" s="4" t="b">
        <f>IF(N160=O160,TRUE,FALSE)</f>
        <v>1</v>
      </c>
    </row>
    <row r="161" spans="1:23" ht="22.5" customHeight="1">
      <c r="A161" s="2">
        <v>46010.350295902783</v>
      </c>
      <c r="B161" s="4" t="s">
        <v>1043</v>
      </c>
      <c r="C161" s="4" t="s">
        <v>1008</v>
      </c>
      <c r="D161" s="4" t="s">
        <v>933</v>
      </c>
      <c r="G161" s="4" t="s">
        <v>949</v>
      </c>
      <c r="L161" s="4">
        <v>4</v>
      </c>
      <c r="M161" s="4">
        <v>460</v>
      </c>
      <c r="N161" s="4">
        <v>1840</v>
      </c>
      <c r="O161" s="4">
        <f>L161*M161</f>
        <v>1840</v>
      </c>
      <c r="P161" s="3">
        <v>46008</v>
      </c>
      <c r="U161" s="4" t="str">
        <f>TEXT(A161, "MMMM YYYY")</f>
        <v>December 2025</v>
      </c>
      <c r="W161" s="4" t="b">
        <f>IF(N161=O161,TRUE,FALSE)</f>
        <v>1</v>
      </c>
    </row>
    <row r="162" spans="1:23" ht="22.5" customHeight="1">
      <c r="A162" s="2">
        <v>46010.345919421292</v>
      </c>
      <c r="B162" s="4" t="s">
        <v>1044</v>
      </c>
      <c r="C162" s="4" t="s">
        <v>948</v>
      </c>
      <c r="D162" s="4" t="s">
        <v>933</v>
      </c>
      <c r="G162" s="4" t="s">
        <v>949</v>
      </c>
      <c r="L162" s="4">
        <v>21</v>
      </c>
      <c r="M162" s="4">
        <v>398</v>
      </c>
      <c r="N162" s="4">
        <v>8358</v>
      </c>
      <c r="O162" s="4">
        <f>L162*M162</f>
        <v>8358</v>
      </c>
      <c r="P162" s="3">
        <v>46008</v>
      </c>
      <c r="U162" s="4" t="str">
        <f>TEXT(A162, "MMMM YYYY")</f>
        <v>December 2025</v>
      </c>
      <c r="W162" s="4" t="b">
        <f>IF(N162=O162,TRUE,FALSE)</f>
        <v>1</v>
      </c>
    </row>
    <row r="163" spans="1:23" ht="22.5" customHeight="1">
      <c r="A163" s="2">
        <v>46009.100093171292</v>
      </c>
      <c r="B163" s="4" t="s">
        <v>841</v>
      </c>
      <c r="C163" s="4" t="s">
        <v>950</v>
      </c>
      <c r="D163" s="4" t="s">
        <v>933</v>
      </c>
      <c r="G163" s="4" t="s">
        <v>949</v>
      </c>
      <c r="L163" s="4">
        <v>7</v>
      </c>
      <c r="M163" s="4">
        <v>401</v>
      </c>
      <c r="N163" s="4">
        <v>2807</v>
      </c>
      <c r="O163" s="4">
        <f>L163*M163</f>
        <v>2807</v>
      </c>
      <c r="P163" s="3">
        <v>46008</v>
      </c>
      <c r="U163" s="4" t="str">
        <f>TEXT(A163, "MMMM YYYY")</f>
        <v>December 2025</v>
      </c>
      <c r="W163" s="4" t="b">
        <f>IF(N163=O163,TRUE,FALSE)</f>
        <v>1</v>
      </c>
    </row>
    <row r="164" spans="1:23" ht="22.5" customHeight="1">
      <c r="A164" s="2">
        <v>46009.099351481476</v>
      </c>
      <c r="B164" s="4" t="s">
        <v>841</v>
      </c>
      <c r="C164" s="4" t="s">
        <v>951</v>
      </c>
      <c r="D164" s="4" t="s">
        <v>933</v>
      </c>
      <c r="G164" s="4" t="s">
        <v>949</v>
      </c>
      <c r="L164" s="4">
        <v>13</v>
      </c>
      <c r="M164" s="4">
        <v>401</v>
      </c>
      <c r="N164" s="4">
        <v>5213</v>
      </c>
      <c r="O164" s="4">
        <f>L164*M164</f>
        <v>5213</v>
      </c>
      <c r="P164" s="3">
        <v>46008</v>
      </c>
      <c r="U164" s="4" t="str">
        <f>TEXT(A164, "MMMM YYYY")</f>
        <v>December 2025</v>
      </c>
      <c r="W164" s="4" t="b">
        <f>IF(N164=O164,TRUE,FALSE)</f>
        <v>1</v>
      </c>
    </row>
    <row r="165" spans="1:23" ht="22.5" customHeight="1">
      <c r="A165" s="2">
        <v>46009.095339155094</v>
      </c>
      <c r="B165" s="4" t="s">
        <v>1034</v>
      </c>
      <c r="C165" s="4" t="s">
        <v>821</v>
      </c>
      <c r="D165" s="4" t="s">
        <v>933</v>
      </c>
      <c r="G165" s="4" t="s">
        <v>949</v>
      </c>
      <c r="L165" s="4">
        <v>5</v>
      </c>
      <c r="M165" s="4">
        <v>380</v>
      </c>
      <c r="N165" s="4">
        <v>1900</v>
      </c>
      <c r="O165" s="4">
        <f>L165*M165</f>
        <v>1900</v>
      </c>
      <c r="P165" s="3">
        <v>46008</v>
      </c>
      <c r="U165" s="4" t="str">
        <f>TEXT(A165, "MMMM YYYY")</f>
        <v>December 2025</v>
      </c>
      <c r="W165" s="4" t="b">
        <f>IF(N165=O165,TRUE,FALSE)</f>
        <v>1</v>
      </c>
    </row>
    <row r="166" spans="1:23" ht="22.5" customHeight="1">
      <c r="A166" s="2">
        <v>46009.083995266206</v>
      </c>
      <c r="B166" s="4" t="s">
        <v>852</v>
      </c>
      <c r="C166" s="4" t="s">
        <v>952</v>
      </c>
      <c r="E166" s="4" t="s">
        <v>937</v>
      </c>
      <c r="K166" s="4" t="s">
        <v>847</v>
      </c>
      <c r="L166" s="4">
        <v>1</v>
      </c>
      <c r="M166" s="4">
        <v>150</v>
      </c>
      <c r="N166" s="4">
        <v>150</v>
      </c>
      <c r="O166" s="4">
        <f>L166*M166</f>
        <v>150</v>
      </c>
      <c r="P166" s="3">
        <v>46008</v>
      </c>
      <c r="U166" s="4" t="str">
        <f>TEXT(A166, "MMMM YYYY")</f>
        <v>December 2025</v>
      </c>
      <c r="W166" s="4" t="b">
        <f>IF(N166=O166,TRUE,FALSE)</f>
        <v>1</v>
      </c>
    </row>
    <row r="167" spans="1:23" ht="22.5" customHeight="1">
      <c r="A167" s="2">
        <v>46009.083509085649</v>
      </c>
      <c r="B167" s="4" t="s">
        <v>1045</v>
      </c>
      <c r="C167" s="4" t="s">
        <v>952</v>
      </c>
      <c r="E167" s="4" t="s">
        <v>941</v>
      </c>
      <c r="L167" s="4">
        <v>1</v>
      </c>
      <c r="M167" s="4">
        <v>600</v>
      </c>
      <c r="N167" s="4">
        <v>600</v>
      </c>
      <c r="O167" s="4">
        <f>L167*M167</f>
        <v>600</v>
      </c>
      <c r="P167" s="3">
        <v>46008</v>
      </c>
      <c r="R167" s="4" t="s">
        <v>979</v>
      </c>
      <c r="U167" s="4" t="str">
        <f>TEXT(A167, "MMMM YYYY")</f>
        <v>December 2025</v>
      </c>
      <c r="W167" s="4" t="b">
        <f>IF(N167=O167,TRUE,FALSE)</f>
        <v>1</v>
      </c>
    </row>
    <row r="168" spans="1:23" ht="22.5" customHeight="1">
      <c r="A168" s="2">
        <v>46009.081196388885</v>
      </c>
      <c r="B168" s="4" t="s">
        <v>1046</v>
      </c>
      <c r="C168" s="4" t="s">
        <v>952</v>
      </c>
      <c r="E168" s="4" t="s">
        <v>941</v>
      </c>
      <c r="L168" s="4">
        <v>1</v>
      </c>
      <c r="M168" s="4">
        <v>850</v>
      </c>
      <c r="N168" s="4">
        <v>850</v>
      </c>
      <c r="O168" s="4">
        <f>L168*M168</f>
        <v>850</v>
      </c>
      <c r="P168" s="3">
        <v>46008</v>
      </c>
      <c r="R168" s="4" t="s">
        <v>1047</v>
      </c>
      <c r="U168" s="4" t="str">
        <f>TEXT(A168, "MMMM YYYY")</f>
        <v>December 2025</v>
      </c>
      <c r="W168" s="4" t="b">
        <f>IF(N168=O168,TRUE,FALSE)</f>
        <v>1</v>
      </c>
    </row>
    <row r="169" spans="1:23" ht="22.5" customHeight="1">
      <c r="A169" s="2">
        <v>46008.071098854169</v>
      </c>
      <c r="B169" s="4" t="s">
        <v>852</v>
      </c>
      <c r="C169" s="4" t="s">
        <v>952</v>
      </c>
      <c r="E169" s="4" t="s">
        <v>937</v>
      </c>
      <c r="K169" s="4" t="s">
        <v>847</v>
      </c>
      <c r="L169" s="4">
        <v>1</v>
      </c>
      <c r="M169" s="4">
        <v>60</v>
      </c>
      <c r="N169" s="4">
        <v>60</v>
      </c>
      <c r="O169" s="4">
        <f>L169*M169</f>
        <v>60</v>
      </c>
      <c r="P169" s="3">
        <v>46006</v>
      </c>
      <c r="U169" s="4" t="str">
        <f>TEXT(A169, "MMMM YYYY")</f>
        <v>December 2025</v>
      </c>
      <c r="W169" s="4" t="b">
        <f>IF(N169=O169,TRUE,FALSE)</f>
        <v>1</v>
      </c>
    </row>
    <row r="170" spans="1:23" ht="22.5" customHeight="1">
      <c r="A170" s="2">
        <v>46008.070487893521</v>
      </c>
      <c r="B170" s="4" t="s">
        <v>1048</v>
      </c>
      <c r="C170" s="4" t="s">
        <v>952</v>
      </c>
      <c r="E170" s="4" t="s">
        <v>942</v>
      </c>
      <c r="L170" s="4">
        <v>1</v>
      </c>
      <c r="M170" s="4">
        <v>4000</v>
      </c>
      <c r="N170" s="4">
        <v>4000</v>
      </c>
      <c r="O170" s="4">
        <f>L170*M170</f>
        <v>4000</v>
      </c>
      <c r="P170" s="3">
        <v>46008</v>
      </c>
      <c r="S170" s="4" t="s">
        <v>954</v>
      </c>
      <c r="U170" s="4" t="str">
        <f>TEXT(A170, "MMMM YYYY")</f>
        <v>December 2025</v>
      </c>
      <c r="W170" s="4" t="b">
        <f>IF(N170=O170,TRUE,FALSE)</f>
        <v>1</v>
      </c>
    </row>
    <row r="171" spans="1:23" ht="22.5" customHeight="1">
      <c r="A171" s="2">
        <v>46003.970871354162</v>
      </c>
      <c r="B171" s="4" t="s">
        <v>1049</v>
      </c>
      <c r="C171" s="4" t="s">
        <v>1008</v>
      </c>
      <c r="D171" s="4" t="s">
        <v>933</v>
      </c>
      <c r="G171" s="4" t="s">
        <v>949</v>
      </c>
      <c r="L171" s="4">
        <v>2</v>
      </c>
      <c r="M171" s="4">
        <v>460</v>
      </c>
      <c r="N171" s="4">
        <v>920</v>
      </c>
      <c r="O171" s="4">
        <f>L171*M171</f>
        <v>920</v>
      </c>
      <c r="P171" s="3">
        <v>46003</v>
      </c>
      <c r="U171" s="4" t="str">
        <f>TEXT(A171, "MMMM YYYY")</f>
        <v>December 2025</v>
      </c>
      <c r="W171" s="4" t="b">
        <f>IF(N171=O171,TRUE,FALSE)</f>
        <v>1</v>
      </c>
    </row>
    <row r="172" spans="1:23" ht="22.5" customHeight="1">
      <c r="A172" s="2">
        <v>46003.970162303245</v>
      </c>
      <c r="B172" s="4" t="s">
        <v>1050</v>
      </c>
      <c r="C172" s="4" t="s">
        <v>948</v>
      </c>
      <c r="D172" s="4" t="s">
        <v>933</v>
      </c>
      <c r="G172" s="4" t="s">
        <v>949</v>
      </c>
      <c r="L172" s="4">
        <v>10</v>
      </c>
      <c r="M172" s="4">
        <v>409</v>
      </c>
      <c r="N172" s="4">
        <v>4090</v>
      </c>
      <c r="O172" s="4">
        <f>L172*M172</f>
        <v>4090</v>
      </c>
      <c r="P172" s="3">
        <v>46003</v>
      </c>
      <c r="U172" s="4" t="str">
        <f>TEXT(A172, "MMMM YYYY")</f>
        <v>December 2025</v>
      </c>
      <c r="W172" s="4" t="b">
        <f>IF(N172=O172,TRUE,FALSE)</f>
        <v>1</v>
      </c>
    </row>
    <row r="173" spans="1:23" ht="22.5" customHeight="1">
      <c r="A173" s="2">
        <v>46003.969372719905</v>
      </c>
      <c r="B173" s="4" t="s">
        <v>841</v>
      </c>
      <c r="C173" s="4" t="s">
        <v>950</v>
      </c>
      <c r="D173" s="4" t="s">
        <v>933</v>
      </c>
      <c r="G173" s="4" t="s">
        <v>949</v>
      </c>
      <c r="L173" s="4">
        <v>3</v>
      </c>
      <c r="M173" s="4">
        <v>400</v>
      </c>
      <c r="N173" s="4">
        <v>1200</v>
      </c>
      <c r="O173" s="4">
        <f>L173*M173</f>
        <v>1200</v>
      </c>
      <c r="P173" s="3">
        <v>46003</v>
      </c>
      <c r="U173" s="4" t="str">
        <f>TEXT(A173, "MMMM YYYY")</f>
        <v>December 2025</v>
      </c>
      <c r="W173" s="4" t="b">
        <f>IF(N173=O173,TRUE,FALSE)</f>
        <v>1</v>
      </c>
    </row>
    <row r="174" spans="1:23" ht="22.5" customHeight="1">
      <c r="A174" s="2">
        <v>46003.964985671293</v>
      </c>
      <c r="B174" s="4" t="s">
        <v>1051</v>
      </c>
      <c r="C174" s="4" t="s">
        <v>951</v>
      </c>
      <c r="D174" s="4" t="s">
        <v>933</v>
      </c>
      <c r="G174" s="4" t="s">
        <v>949</v>
      </c>
      <c r="L174" s="4">
        <v>10</v>
      </c>
      <c r="M174" s="4">
        <v>400</v>
      </c>
      <c r="N174" s="4">
        <v>4000</v>
      </c>
      <c r="O174" s="4">
        <f>L174*M174</f>
        <v>4000</v>
      </c>
      <c r="P174" s="3">
        <v>46003</v>
      </c>
      <c r="U174" s="4" t="str">
        <f>TEXT(A174, "MMMM YYYY")</f>
        <v>December 2025</v>
      </c>
      <c r="W174" s="4" t="b">
        <f>IF(N174=O174,TRUE,FALSE)</f>
        <v>1</v>
      </c>
    </row>
    <row r="175" spans="1:23" ht="22.5" customHeight="1">
      <c r="A175" s="2">
        <v>46003.962953333335</v>
      </c>
      <c r="B175" s="4" t="s">
        <v>1034</v>
      </c>
      <c r="C175" s="4" t="s">
        <v>821</v>
      </c>
      <c r="D175" s="4" t="s">
        <v>933</v>
      </c>
      <c r="G175" s="4" t="s">
        <v>949</v>
      </c>
      <c r="L175" s="4">
        <v>2</v>
      </c>
      <c r="M175" s="4">
        <v>390</v>
      </c>
      <c r="N175" s="4">
        <v>780</v>
      </c>
      <c r="O175" s="4">
        <f>L175*M175</f>
        <v>780</v>
      </c>
      <c r="P175" s="3">
        <v>46003</v>
      </c>
      <c r="U175" s="4" t="str">
        <f>TEXT(A175, "MMMM YYYY")</f>
        <v>December 2025</v>
      </c>
      <c r="W175" s="4" t="b">
        <f>IF(N175=O175,TRUE,FALSE)</f>
        <v>1</v>
      </c>
    </row>
    <row r="176" spans="1:23" ht="22.5" customHeight="1">
      <c r="A176" s="2">
        <v>46003.948211469906</v>
      </c>
      <c r="B176" s="4" t="s">
        <v>852</v>
      </c>
      <c r="C176" s="4" t="s">
        <v>952</v>
      </c>
      <c r="E176" s="4" t="s">
        <v>937</v>
      </c>
      <c r="K176" s="4" t="s">
        <v>847</v>
      </c>
      <c r="L176" s="4">
        <v>1</v>
      </c>
      <c r="M176" s="4">
        <v>150</v>
      </c>
      <c r="N176" s="4">
        <v>150</v>
      </c>
      <c r="O176" s="4">
        <f>L176*M176</f>
        <v>150</v>
      </c>
      <c r="P176" s="3">
        <v>46003</v>
      </c>
      <c r="U176" s="4" t="str">
        <f>TEXT(A176, "MMMM YYYY")</f>
        <v>December 2025</v>
      </c>
      <c r="W176" s="4" t="b">
        <f>IF(N176=O176,TRUE,FALSE)</f>
        <v>1</v>
      </c>
    </row>
    <row r="177" spans="1:23" ht="22.5" customHeight="1">
      <c r="A177" s="2">
        <v>46003.946507326385</v>
      </c>
      <c r="B177" s="4" t="s">
        <v>993</v>
      </c>
      <c r="C177" s="4" t="s">
        <v>952</v>
      </c>
      <c r="E177" s="4" t="s">
        <v>937</v>
      </c>
      <c r="K177" s="4" t="s">
        <v>994</v>
      </c>
      <c r="L177" s="4">
        <v>1</v>
      </c>
      <c r="M177" s="4">
        <v>500</v>
      </c>
      <c r="N177" s="4">
        <v>500</v>
      </c>
      <c r="O177" s="4">
        <f>L177*M177</f>
        <v>500</v>
      </c>
      <c r="P177" s="3">
        <v>45999</v>
      </c>
      <c r="U177" s="4" t="str">
        <f>TEXT(A177, "MMMM YYYY")</f>
        <v>December 2025</v>
      </c>
      <c r="W177" s="4" t="b">
        <f>IF(N177=O177,TRUE,FALSE)</f>
        <v>1</v>
      </c>
    </row>
    <row r="178" spans="1:23" ht="22.5" customHeight="1">
      <c r="A178" s="2">
        <v>46003.945790752317</v>
      </c>
      <c r="B178" s="4" t="s">
        <v>852</v>
      </c>
      <c r="C178" s="4" t="s">
        <v>952</v>
      </c>
      <c r="E178" s="4" t="s">
        <v>937</v>
      </c>
      <c r="K178" s="4" t="s">
        <v>847</v>
      </c>
      <c r="L178" s="4">
        <v>1</v>
      </c>
      <c r="M178" s="4">
        <v>100</v>
      </c>
      <c r="N178" s="4">
        <v>100</v>
      </c>
      <c r="O178" s="4">
        <f>L178*M178</f>
        <v>100</v>
      </c>
      <c r="P178" s="3">
        <v>46002</v>
      </c>
      <c r="U178" s="4" t="str">
        <f>TEXT(A178, "MMMM YYYY")</f>
        <v>December 2025</v>
      </c>
      <c r="W178" s="4" t="b">
        <f>IF(N178=O178,TRUE,FALSE)</f>
        <v>1</v>
      </c>
    </row>
    <row r="179" spans="1:23" ht="22.5" customHeight="1">
      <c r="A179" s="2">
        <v>46003.061618240739</v>
      </c>
      <c r="B179" s="4" t="s">
        <v>1049</v>
      </c>
      <c r="C179" s="4" t="s">
        <v>1008</v>
      </c>
      <c r="D179" s="4" t="s">
        <v>933</v>
      </c>
      <c r="G179" s="4" t="s">
        <v>949</v>
      </c>
      <c r="L179" s="4">
        <v>2</v>
      </c>
      <c r="M179" s="4">
        <v>460</v>
      </c>
      <c r="N179" s="4">
        <v>920</v>
      </c>
      <c r="O179" s="4">
        <f>L179*M179</f>
        <v>920</v>
      </c>
      <c r="P179" s="3">
        <v>46001</v>
      </c>
      <c r="U179" s="4" t="str">
        <f>TEXT(A179, "MMMM YYYY")</f>
        <v>December 2025</v>
      </c>
      <c r="W179" s="4" t="b">
        <f>IF(N179=O179,TRUE,FALSE)</f>
        <v>1</v>
      </c>
    </row>
    <row r="180" spans="1:23" ht="22.5" customHeight="1">
      <c r="A180" s="2">
        <v>46003.060618206015</v>
      </c>
      <c r="B180" s="4" t="s">
        <v>1050</v>
      </c>
      <c r="C180" s="4" t="s">
        <v>948</v>
      </c>
      <c r="D180" s="4" t="s">
        <v>933</v>
      </c>
      <c r="G180" s="4" t="s">
        <v>949</v>
      </c>
      <c r="L180" s="4">
        <v>10</v>
      </c>
      <c r="M180" s="4">
        <v>409</v>
      </c>
      <c r="N180" s="4">
        <v>4090</v>
      </c>
      <c r="O180" s="4">
        <f>L180*M180</f>
        <v>4090</v>
      </c>
      <c r="P180" s="3">
        <v>46001</v>
      </c>
      <c r="U180" s="4" t="str">
        <f>TEXT(A180, "MMMM YYYY")</f>
        <v>December 2025</v>
      </c>
      <c r="W180" s="4" t="b">
        <f>IF(N180=O180,TRUE,FALSE)</f>
        <v>1</v>
      </c>
    </row>
    <row r="181" spans="1:23" ht="22.5" customHeight="1">
      <c r="A181" s="2">
        <v>46003.058761921297</v>
      </c>
      <c r="B181" s="4" t="s">
        <v>841</v>
      </c>
      <c r="C181" s="4" t="s">
        <v>950</v>
      </c>
      <c r="D181" s="4" t="s">
        <v>933</v>
      </c>
      <c r="G181" s="4" t="s">
        <v>949</v>
      </c>
      <c r="L181" s="4">
        <v>4</v>
      </c>
      <c r="M181" s="4">
        <v>400</v>
      </c>
      <c r="N181" s="4">
        <v>1600</v>
      </c>
      <c r="O181" s="4">
        <f>L181*M181</f>
        <v>1600</v>
      </c>
      <c r="P181" s="3">
        <v>46001</v>
      </c>
      <c r="U181" s="4" t="str">
        <f>TEXT(A181, "MMMM YYYY")</f>
        <v>December 2025</v>
      </c>
      <c r="W181" s="4" t="b">
        <f>IF(N181=O181,TRUE,FALSE)</f>
        <v>1</v>
      </c>
    </row>
    <row r="182" spans="1:23" ht="22.5" customHeight="1">
      <c r="A182" s="2">
        <v>46003.058221493055</v>
      </c>
      <c r="B182" s="4" t="s">
        <v>841</v>
      </c>
      <c r="C182" s="4" t="s">
        <v>951</v>
      </c>
      <c r="D182" s="4" t="s">
        <v>933</v>
      </c>
      <c r="G182" s="4" t="s">
        <v>949</v>
      </c>
      <c r="L182" s="4">
        <v>6</v>
      </c>
      <c r="M182" s="4">
        <v>400</v>
      </c>
      <c r="N182" s="4">
        <v>2400</v>
      </c>
      <c r="O182" s="4">
        <f>L182*M182</f>
        <v>2400</v>
      </c>
      <c r="P182" s="3">
        <v>46001</v>
      </c>
      <c r="U182" s="4" t="str">
        <f>TEXT(A182, "MMMM YYYY")</f>
        <v>December 2025</v>
      </c>
      <c r="W182" s="4" t="b">
        <f>IF(N182=O182,TRUE,FALSE)</f>
        <v>1</v>
      </c>
    </row>
    <row r="183" spans="1:23" ht="22.5" customHeight="1">
      <c r="A183" s="2">
        <v>46003.05672922454</v>
      </c>
      <c r="B183" s="4" t="s">
        <v>1034</v>
      </c>
      <c r="C183" s="4" t="s">
        <v>821</v>
      </c>
      <c r="D183" s="4" t="s">
        <v>933</v>
      </c>
      <c r="G183" s="4" t="s">
        <v>949</v>
      </c>
      <c r="L183" s="4">
        <v>3</v>
      </c>
      <c r="M183" s="4">
        <v>390</v>
      </c>
      <c r="N183" s="4">
        <v>1170</v>
      </c>
      <c r="O183" s="4">
        <f>L183*M183</f>
        <v>1170</v>
      </c>
      <c r="P183" s="3">
        <v>46001</v>
      </c>
      <c r="U183" s="4" t="str">
        <f>TEXT(A183, "MMMM YYYY")</f>
        <v>December 2025</v>
      </c>
      <c r="W183" s="4" t="b">
        <f>IF(N183=O183,TRUE,FALSE)</f>
        <v>1</v>
      </c>
    </row>
    <row r="184" spans="1:23" ht="22.5" customHeight="1">
      <c r="A184" s="2">
        <v>46003.055186412035</v>
      </c>
      <c r="B184" s="4" t="s">
        <v>1052</v>
      </c>
      <c r="C184" s="4" t="s">
        <v>952</v>
      </c>
      <c r="E184" s="4" t="s">
        <v>942</v>
      </c>
      <c r="L184" s="4">
        <v>1</v>
      </c>
      <c r="M184" s="4">
        <v>300</v>
      </c>
      <c r="N184" s="4">
        <v>300</v>
      </c>
      <c r="O184" s="4">
        <f>L184*M184</f>
        <v>300</v>
      </c>
      <c r="P184" s="3">
        <v>46001</v>
      </c>
      <c r="S184" s="4" t="s">
        <v>1014</v>
      </c>
      <c r="U184" s="4" t="str">
        <f>TEXT(A184, "MMMM YYYY")</f>
        <v>December 2025</v>
      </c>
      <c r="W184" s="4" t="b">
        <f>IF(N184=O184,TRUE,FALSE)</f>
        <v>1</v>
      </c>
    </row>
    <row r="185" spans="1:23" ht="22.5" customHeight="1">
      <c r="A185" s="2">
        <v>46003.054713530088</v>
      </c>
      <c r="B185" s="4" t="s">
        <v>1053</v>
      </c>
      <c r="C185" s="4" t="s">
        <v>952</v>
      </c>
      <c r="E185" s="4" t="s">
        <v>942</v>
      </c>
      <c r="L185" s="4">
        <v>1</v>
      </c>
      <c r="M185" s="4">
        <v>300</v>
      </c>
      <c r="N185" s="4">
        <v>300</v>
      </c>
      <c r="O185" s="4">
        <f>L185*M185</f>
        <v>300</v>
      </c>
      <c r="P185" s="3">
        <v>46001</v>
      </c>
      <c r="S185" s="4" t="s">
        <v>1014</v>
      </c>
      <c r="U185" s="4" t="str">
        <f>TEXT(A185, "MMMM YYYY")</f>
        <v>December 2025</v>
      </c>
      <c r="W185" s="4" t="b">
        <f>IF(N185=O185,TRUE,FALSE)</f>
        <v>1</v>
      </c>
    </row>
    <row r="186" spans="1:23" ht="22.5" customHeight="1">
      <c r="A186" s="2">
        <v>46003.054231828704</v>
      </c>
      <c r="B186" s="4" t="s">
        <v>1054</v>
      </c>
      <c r="C186" s="4" t="s">
        <v>1008</v>
      </c>
      <c r="D186" s="4" t="s">
        <v>936</v>
      </c>
      <c r="J186" s="4" t="s">
        <v>1014</v>
      </c>
      <c r="L186" s="4">
        <v>2</v>
      </c>
      <c r="M186" s="4">
        <v>100</v>
      </c>
      <c r="N186" s="4">
        <v>200</v>
      </c>
      <c r="O186" s="4">
        <f>L186*M186</f>
        <v>200</v>
      </c>
      <c r="P186" s="3">
        <v>46001</v>
      </c>
      <c r="U186" s="4" t="str">
        <f>TEXT(A186, "MMMM YYYY")</f>
        <v>December 2025</v>
      </c>
      <c r="W186" s="4" t="b">
        <f>IF(N186=O186,TRUE,FALSE)</f>
        <v>1</v>
      </c>
    </row>
    <row r="187" spans="1:23" ht="22.5" customHeight="1">
      <c r="A187" s="2">
        <v>46003.05296616898</v>
      </c>
      <c r="B187" s="4" t="s">
        <v>1055</v>
      </c>
      <c r="C187" s="4" t="s">
        <v>1008</v>
      </c>
      <c r="D187" s="4" t="s">
        <v>936</v>
      </c>
      <c r="J187" s="4" t="s">
        <v>1014</v>
      </c>
      <c r="L187" s="4">
        <v>50</v>
      </c>
      <c r="M187" s="4">
        <v>12</v>
      </c>
      <c r="N187" s="4">
        <v>600</v>
      </c>
      <c r="O187" s="4">
        <f>L187*M187</f>
        <v>600</v>
      </c>
      <c r="P187" s="3">
        <v>46000</v>
      </c>
      <c r="U187" s="4" t="str">
        <f>TEXT(A187, "MMMM YYYY")</f>
        <v>December 2025</v>
      </c>
      <c r="W187" s="4" t="b">
        <f>IF(N187=O187,TRUE,FALSE)</f>
        <v>1</v>
      </c>
    </row>
    <row r="188" spans="1:23" ht="22.5" customHeight="1">
      <c r="A188" s="2">
        <v>46003.051399826392</v>
      </c>
      <c r="B188" s="4" t="s">
        <v>1056</v>
      </c>
      <c r="C188" s="4" t="s">
        <v>1008</v>
      </c>
      <c r="D188" s="4" t="s">
        <v>934</v>
      </c>
      <c r="H188" s="4" t="s">
        <v>1032</v>
      </c>
      <c r="L188" s="4">
        <v>2</v>
      </c>
      <c r="M188" s="4">
        <v>5</v>
      </c>
      <c r="N188" s="4">
        <v>10</v>
      </c>
      <c r="O188" s="4">
        <f>L188*M188</f>
        <v>10</v>
      </c>
      <c r="P188" s="3">
        <v>46000</v>
      </c>
      <c r="U188" s="4" t="str">
        <f>TEXT(A188, "MMMM YYYY")</f>
        <v>December 2025</v>
      </c>
      <c r="W188" s="4" t="b">
        <f>IF(N188=O188,TRUE,FALSE)</f>
        <v>1</v>
      </c>
    </row>
    <row r="189" spans="1:23" ht="22.5" customHeight="1">
      <c r="A189" s="2">
        <v>45999.012988912036</v>
      </c>
      <c r="B189" s="4" t="s">
        <v>1057</v>
      </c>
      <c r="C189" s="4" t="s">
        <v>1008</v>
      </c>
      <c r="D189" s="4" t="s">
        <v>934</v>
      </c>
      <c r="H189" s="4" t="s">
        <v>1032</v>
      </c>
      <c r="L189" s="4">
        <v>2</v>
      </c>
      <c r="M189" s="4">
        <v>50</v>
      </c>
      <c r="N189" s="4">
        <v>100</v>
      </c>
      <c r="O189" s="4">
        <f>L189*M189</f>
        <v>100</v>
      </c>
      <c r="P189" s="3">
        <v>45998</v>
      </c>
      <c r="U189" s="4" t="str">
        <f>TEXT(A189, "MMMM YYYY")</f>
        <v>December 2025</v>
      </c>
      <c r="W189" s="4" t="b">
        <f>IF(N189=O189,TRUE,FALSE)</f>
        <v>1</v>
      </c>
    </row>
    <row r="190" spans="1:23" ht="22.5" customHeight="1">
      <c r="A190" s="2">
        <v>45999.008523877317</v>
      </c>
      <c r="B190" s="4" t="s">
        <v>1058</v>
      </c>
      <c r="C190" s="4" t="s">
        <v>1008</v>
      </c>
      <c r="D190" s="4" t="s">
        <v>934</v>
      </c>
      <c r="H190" s="4" t="s">
        <v>1032</v>
      </c>
      <c r="L190" s="4">
        <v>1</v>
      </c>
      <c r="M190" s="4">
        <v>28</v>
      </c>
      <c r="N190" s="4">
        <v>28</v>
      </c>
      <c r="O190" s="4">
        <f>L190*M190</f>
        <v>28</v>
      </c>
      <c r="P190" s="3">
        <v>45994</v>
      </c>
      <c r="U190" s="4" t="str">
        <f>TEXT(A190, "MMMM YYYY")</f>
        <v>December 2025</v>
      </c>
      <c r="W190" s="4" t="b">
        <f>IF(N190=O190,TRUE,FALSE)</f>
        <v>1</v>
      </c>
    </row>
    <row r="191" spans="1:23" ht="22.5" customHeight="1">
      <c r="A191" s="2">
        <v>45999.005724201386</v>
      </c>
      <c r="B191" s="4" t="s">
        <v>1059</v>
      </c>
      <c r="C191" s="4" t="s">
        <v>952</v>
      </c>
      <c r="E191" s="4" t="s">
        <v>937</v>
      </c>
      <c r="K191" s="4" t="s">
        <v>1016</v>
      </c>
      <c r="L191" s="4">
        <v>1</v>
      </c>
      <c r="M191" s="4">
        <v>1200</v>
      </c>
      <c r="N191" s="4">
        <v>1200</v>
      </c>
      <c r="O191" s="4">
        <f>L191*M191</f>
        <v>1200</v>
      </c>
      <c r="P191" s="3">
        <v>45999</v>
      </c>
      <c r="U191" s="4" t="str">
        <f>TEXT(A191, "MMMM YYYY")</f>
        <v>December 2025</v>
      </c>
      <c r="W191" s="4" t="b">
        <f>IF(N191=O191,TRUE,FALSE)</f>
        <v>1</v>
      </c>
    </row>
    <row r="192" spans="1:23" ht="22.5" customHeight="1">
      <c r="A192" s="2">
        <v>45998.466594525467</v>
      </c>
      <c r="B192" s="4" t="s">
        <v>1060</v>
      </c>
      <c r="C192" s="4" t="s">
        <v>1008</v>
      </c>
      <c r="D192" s="4" t="s">
        <v>934</v>
      </c>
      <c r="H192" s="4" t="s">
        <v>1032</v>
      </c>
      <c r="L192" s="4">
        <v>1</v>
      </c>
      <c r="M192" s="4">
        <v>15</v>
      </c>
      <c r="N192" s="4">
        <v>15</v>
      </c>
      <c r="O192" s="4">
        <f>L192*M192</f>
        <v>15</v>
      </c>
      <c r="P192" s="3">
        <v>45994</v>
      </c>
      <c r="U192" s="4" t="str">
        <f>TEXT(A192, "MMMM YYYY")</f>
        <v>December 2025</v>
      </c>
      <c r="W192" s="4" t="b">
        <f>IF(N192=O192,TRUE,FALSE)</f>
        <v>1</v>
      </c>
    </row>
    <row r="193" spans="1:23" ht="22.5" customHeight="1">
      <c r="A193" s="2">
        <v>45998.463471296302</v>
      </c>
      <c r="B193" s="4" t="s">
        <v>1056</v>
      </c>
      <c r="C193" s="4" t="s">
        <v>1008</v>
      </c>
      <c r="D193" s="4" t="s">
        <v>934</v>
      </c>
      <c r="H193" s="4" t="s">
        <v>1032</v>
      </c>
      <c r="L193" s="4">
        <v>4</v>
      </c>
      <c r="M193" s="4">
        <v>2.5</v>
      </c>
      <c r="N193" s="4">
        <v>10</v>
      </c>
      <c r="O193" s="4">
        <f>L193*M193</f>
        <v>10</v>
      </c>
      <c r="P193" s="3">
        <v>45994</v>
      </c>
      <c r="U193" s="4" t="str">
        <f>TEXT(A193, "MMMM YYYY")</f>
        <v>December 2025</v>
      </c>
      <c r="W193" s="4" t="b">
        <f>IF(N193=O193,TRUE,FALSE)</f>
        <v>1</v>
      </c>
    </row>
    <row r="194" spans="1:23" ht="22.5" customHeight="1">
      <c r="A194" s="2">
        <v>45995.499810601847</v>
      </c>
      <c r="B194" s="4" t="s">
        <v>1002</v>
      </c>
      <c r="C194" s="4" t="s">
        <v>952</v>
      </c>
      <c r="E194" s="4" t="s">
        <v>933</v>
      </c>
      <c r="G194" s="4" t="s">
        <v>970</v>
      </c>
      <c r="L194" s="4">
        <v>1</v>
      </c>
      <c r="M194" s="4">
        <v>195</v>
      </c>
      <c r="N194" s="4">
        <v>195</v>
      </c>
      <c r="O194" s="4">
        <f>L194*M194</f>
        <v>195</v>
      </c>
      <c r="P194" s="3">
        <v>45994</v>
      </c>
      <c r="U194" s="4" t="str">
        <f>TEXT(A194, "MMMM YYYY")</f>
        <v>December 2025</v>
      </c>
      <c r="W194" s="4" t="b">
        <f>IF(N194=O194,TRUE,FALSE)</f>
        <v>1</v>
      </c>
    </row>
    <row r="195" spans="1:23" ht="22.5" customHeight="1">
      <c r="A195" s="2">
        <v>45995.496456851848</v>
      </c>
      <c r="B195" s="4" t="s">
        <v>1049</v>
      </c>
      <c r="C195" s="4" t="s">
        <v>1008</v>
      </c>
      <c r="D195" s="4" t="s">
        <v>933</v>
      </c>
      <c r="G195" s="4" t="s">
        <v>949</v>
      </c>
      <c r="L195" s="4">
        <v>5</v>
      </c>
      <c r="M195" s="4">
        <v>460</v>
      </c>
      <c r="N195" s="4">
        <v>2300</v>
      </c>
      <c r="O195" s="4">
        <f>L195*M195</f>
        <v>2300</v>
      </c>
      <c r="P195" s="3">
        <v>45994</v>
      </c>
      <c r="U195" s="4" t="str">
        <f>TEXT(A195, "MMMM YYYY")</f>
        <v>December 2025</v>
      </c>
      <c r="W195" s="4" t="b">
        <f>IF(N195=O195,TRUE,FALSE)</f>
        <v>1</v>
      </c>
    </row>
    <row r="196" spans="1:23" ht="22.5" customHeight="1">
      <c r="A196" s="2">
        <v>45995.484360567134</v>
      </c>
      <c r="B196" s="4" t="s">
        <v>1050</v>
      </c>
      <c r="C196" s="4" t="s">
        <v>948</v>
      </c>
      <c r="D196" s="4" t="s">
        <v>933</v>
      </c>
      <c r="G196" s="4" t="s">
        <v>949</v>
      </c>
      <c r="L196" s="4">
        <v>21</v>
      </c>
      <c r="M196" s="4">
        <v>409</v>
      </c>
      <c r="N196" s="4">
        <v>8589</v>
      </c>
      <c r="O196" s="4">
        <f>L196*M196</f>
        <v>8589</v>
      </c>
      <c r="P196" s="3">
        <v>45994</v>
      </c>
      <c r="U196" s="4" t="str">
        <f>TEXT(A196, "MMMM YYYY")</f>
        <v>December 2025</v>
      </c>
      <c r="W196" s="4" t="b">
        <f>IF(N196=O196,TRUE,FALSE)</f>
        <v>1</v>
      </c>
    </row>
    <row r="197" spans="1:23" ht="22.5" customHeight="1">
      <c r="A197" s="2">
        <v>45995.483076863427</v>
      </c>
      <c r="B197" s="4" t="s">
        <v>841</v>
      </c>
      <c r="C197" s="4" t="s">
        <v>950</v>
      </c>
      <c r="D197" s="4" t="s">
        <v>933</v>
      </c>
      <c r="G197" s="4" t="s">
        <v>949</v>
      </c>
      <c r="L197" s="4">
        <v>7</v>
      </c>
      <c r="M197" s="4">
        <v>400</v>
      </c>
      <c r="N197" s="4">
        <v>2800</v>
      </c>
      <c r="O197" s="4">
        <f>L197*M197</f>
        <v>2800</v>
      </c>
      <c r="P197" s="3">
        <v>45994</v>
      </c>
      <c r="U197" s="4" t="str">
        <f>TEXT(A197, "MMMM YYYY")</f>
        <v>December 2025</v>
      </c>
      <c r="W197" s="4" t="b">
        <f>IF(N197=O197,TRUE,FALSE)</f>
        <v>1</v>
      </c>
    </row>
    <row r="198" spans="1:23" ht="22.5" customHeight="1">
      <c r="A198" s="2">
        <v>45995.482025787038</v>
      </c>
      <c r="B198" s="4" t="s">
        <v>841</v>
      </c>
      <c r="C198" s="4" t="s">
        <v>951</v>
      </c>
      <c r="D198" s="4" t="s">
        <v>933</v>
      </c>
      <c r="G198" s="4" t="s">
        <v>949</v>
      </c>
      <c r="L198" s="4">
        <v>14</v>
      </c>
      <c r="M198" s="4">
        <v>400</v>
      </c>
      <c r="N198" s="4">
        <v>5600</v>
      </c>
      <c r="O198" s="4">
        <f>L198*M198</f>
        <v>5600</v>
      </c>
      <c r="P198" s="3">
        <v>45994</v>
      </c>
      <c r="U198" s="4" t="str">
        <f>TEXT(A198, "MMMM YYYY")</f>
        <v>December 2025</v>
      </c>
      <c r="W198" s="4" t="b">
        <f>IF(N198=O198,TRUE,FALSE)</f>
        <v>1</v>
      </c>
    </row>
    <row r="199" spans="1:23" ht="22.5" customHeight="1">
      <c r="A199" s="2">
        <v>45995.480901979172</v>
      </c>
      <c r="B199" s="4" t="s">
        <v>1034</v>
      </c>
      <c r="C199" s="4" t="s">
        <v>821</v>
      </c>
      <c r="D199" s="4" t="s">
        <v>933</v>
      </c>
      <c r="G199" s="4" t="s">
        <v>949</v>
      </c>
      <c r="L199" s="4">
        <v>6</v>
      </c>
      <c r="M199" s="4">
        <v>380</v>
      </c>
      <c r="N199" s="4">
        <v>2280</v>
      </c>
      <c r="O199" s="4">
        <f>L199*M199</f>
        <v>2280</v>
      </c>
      <c r="P199" s="3">
        <v>45994</v>
      </c>
      <c r="U199" s="4" t="str">
        <f>TEXT(A199, "MMMM YYYY")</f>
        <v>December 2025</v>
      </c>
      <c r="W199" s="4" t="b">
        <f>IF(N199=O199,TRUE,FALSE)</f>
        <v>1</v>
      </c>
    </row>
    <row r="200" spans="1:23" ht="22.5" customHeight="1">
      <c r="A200" s="2">
        <v>45995.475311481481</v>
      </c>
      <c r="B200" s="4" t="s">
        <v>1037</v>
      </c>
      <c r="C200" s="4" t="s">
        <v>1008</v>
      </c>
      <c r="D200" s="4" t="s">
        <v>934</v>
      </c>
      <c r="H200" s="4" t="s">
        <v>1032</v>
      </c>
      <c r="L200" s="4">
        <v>90</v>
      </c>
      <c r="M200" s="4">
        <v>12</v>
      </c>
      <c r="N200" s="4">
        <v>1080</v>
      </c>
      <c r="O200" s="4">
        <f>L200*M200</f>
        <v>1080</v>
      </c>
      <c r="P200" s="3">
        <v>45994</v>
      </c>
      <c r="U200" s="4" t="str">
        <f>TEXT(A200, "MMMM YYYY")</f>
        <v>December 2025</v>
      </c>
      <c r="W200" s="4" t="b">
        <f>IF(N200=O200,TRUE,FALSE)</f>
        <v>1</v>
      </c>
    </row>
    <row r="201" spans="1:23" ht="22.5" customHeight="1">
      <c r="A201" s="2">
        <v>45995.472360127314</v>
      </c>
      <c r="B201" s="4" t="s">
        <v>852</v>
      </c>
      <c r="C201" s="4" t="s">
        <v>952</v>
      </c>
      <c r="E201" s="4" t="s">
        <v>937</v>
      </c>
      <c r="K201" s="4" t="s">
        <v>847</v>
      </c>
      <c r="L201" s="4">
        <v>1</v>
      </c>
      <c r="M201" s="4">
        <v>100</v>
      </c>
      <c r="N201" s="4">
        <v>100</v>
      </c>
      <c r="O201" s="4">
        <f>L201*M201</f>
        <v>100</v>
      </c>
      <c r="P201" s="3">
        <v>45994</v>
      </c>
      <c r="U201" s="4" t="str">
        <f>TEXT(A201, "MMMM YYYY")</f>
        <v>December 2025</v>
      </c>
      <c r="W201" s="4" t="b">
        <f>IF(N201=O201,TRUE,FALSE)</f>
        <v>1</v>
      </c>
    </row>
    <row r="202" spans="1:23" ht="22.5" customHeight="1">
      <c r="A202" s="2">
        <v>45995.470371192132</v>
      </c>
      <c r="B202" s="4" t="s">
        <v>1061</v>
      </c>
      <c r="C202" s="4" t="s">
        <v>1008</v>
      </c>
      <c r="D202" s="4" t="s">
        <v>934</v>
      </c>
      <c r="H202" s="4" t="s">
        <v>1032</v>
      </c>
      <c r="L202" s="4">
        <v>1</v>
      </c>
      <c r="M202" s="4">
        <v>160</v>
      </c>
      <c r="N202" s="4">
        <v>160</v>
      </c>
      <c r="O202" s="4">
        <f>L202*M202</f>
        <v>160</v>
      </c>
      <c r="P202" s="3">
        <v>45994</v>
      </c>
      <c r="U202" s="4" t="str">
        <f>TEXT(A202, "MMMM YYYY")</f>
        <v>December 2025</v>
      </c>
      <c r="W202" s="4" t="b">
        <f>IF(N202=O202,TRUE,FALSE)</f>
        <v>1</v>
      </c>
    </row>
    <row r="203" spans="1:23" ht="22.5" customHeight="1">
      <c r="A203" s="2">
        <v>45995.468782013893</v>
      </c>
      <c r="B203" s="4" t="s">
        <v>1062</v>
      </c>
      <c r="C203" s="4" t="s">
        <v>952</v>
      </c>
      <c r="E203" s="4" t="s">
        <v>937</v>
      </c>
      <c r="K203" s="4" t="s">
        <v>1016</v>
      </c>
      <c r="L203" s="4">
        <v>1</v>
      </c>
      <c r="M203" s="4">
        <v>290</v>
      </c>
      <c r="N203" s="4">
        <v>290</v>
      </c>
      <c r="O203" s="4">
        <f>L203*M203</f>
        <v>290</v>
      </c>
      <c r="P203" s="3">
        <v>45994</v>
      </c>
      <c r="U203" s="4" t="str">
        <f>TEXT(A203, "MMMM YYYY")</f>
        <v>December 2025</v>
      </c>
      <c r="W203" s="4" t="b">
        <f>IF(N203=O203,TRUE,FALSE)</f>
        <v>1</v>
      </c>
    </row>
    <row r="204" spans="1:23" ht="22.5" customHeight="1">
      <c r="A204" s="2">
        <v>45995.465835925927</v>
      </c>
      <c r="B204" s="4" t="s">
        <v>1063</v>
      </c>
      <c r="C204" s="4" t="s">
        <v>952</v>
      </c>
      <c r="E204" s="4" t="s">
        <v>937</v>
      </c>
      <c r="K204" s="4" t="s">
        <v>1016</v>
      </c>
      <c r="L204" s="4">
        <v>1</v>
      </c>
      <c r="M204" s="4">
        <v>180</v>
      </c>
      <c r="N204" s="4">
        <v>180</v>
      </c>
      <c r="O204" s="4">
        <f>L204*M204</f>
        <v>180</v>
      </c>
      <c r="P204" s="3">
        <v>45994</v>
      </c>
      <c r="U204" s="4" t="str">
        <f>TEXT(A204, "MMMM YYYY")</f>
        <v>December 2025</v>
      </c>
      <c r="W204" s="4" t="b">
        <f>IF(N204=O204,TRUE,FALSE)</f>
        <v>1</v>
      </c>
    </row>
    <row r="205" spans="1:23" ht="22.5" customHeight="1">
      <c r="A205" s="2">
        <v>45994.068555150458</v>
      </c>
      <c r="B205" s="4" t="s">
        <v>1064</v>
      </c>
      <c r="C205" s="4" t="s">
        <v>952</v>
      </c>
      <c r="E205" s="4" t="s">
        <v>937</v>
      </c>
      <c r="K205" s="4" t="s">
        <v>1012</v>
      </c>
      <c r="L205" s="4">
        <v>2</v>
      </c>
      <c r="M205" s="4">
        <v>25</v>
      </c>
      <c r="N205" s="4">
        <v>50</v>
      </c>
      <c r="O205" s="4">
        <f>L205*M205</f>
        <v>50</v>
      </c>
      <c r="P205" s="3">
        <v>45993</v>
      </c>
      <c r="U205" s="4" t="str">
        <f>TEXT(A205, "MMMM YYYY")</f>
        <v>December 2025</v>
      </c>
      <c r="W205" s="4" t="b">
        <f>IF(N205=O205,TRUE,FALSE)</f>
        <v>1</v>
      </c>
    </row>
    <row r="206" spans="1:23" ht="22.5" customHeight="1">
      <c r="A206" s="2">
        <v>45994.067351215279</v>
      </c>
      <c r="B206" s="4" t="s">
        <v>1065</v>
      </c>
      <c r="C206" s="4" t="s">
        <v>952</v>
      </c>
      <c r="E206" s="4" t="s">
        <v>942</v>
      </c>
      <c r="L206" s="4">
        <v>1</v>
      </c>
      <c r="M206" s="4">
        <v>600</v>
      </c>
      <c r="N206" s="4">
        <v>600</v>
      </c>
      <c r="O206" s="4">
        <f>L206*M206</f>
        <v>600</v>
      </c>
      <c r="P206" s="3">
        <v>45993</v>
      </c>
      <c r="S206" s="4" t="s">
        <v>954</v>
      </c>
      <c r="U206" s="4" t="str">
        <f>TEXT(A206, "MMMM YYYY")</f>
        <v>December 2025</v>
      </c>
      <c r="W206" s="4" t="b">
        <f>IF(N206=O206,TRUE,FALSE)</f>
        <v>1</v>
      </c>
    </row>
    <row r="207" spans="1:23" ht="22.5" customHeight="1">
      <c r="A207" s="2">
        <v>45994.066861284722</v>
      </c>
      <c r="B207" s="4" t="s">
        <v>1066</v>
      </c>
      <c r="C207" s="4" t="s">
        <v>952</v>
      </c>
      <c r="E207" s="4" t="s">
        <v>942</v>
      </c>
      <c r="L207" s="4">
        <v>1</v>
      </c>
      <c r="M207" s="4">
        <v>500</v>
      </c>
      <c r="N207" s="4">
        <v>500</v>
      </c>
      <c r="O207" s="4">
        <f>L207*M207</f>
        <v>500</v>
      </c>
      <c r="P207" s="3">
        <v>45993</v>
      </c>
      <c r="S207" s="4" t="s">
        <v>954</v>
      </c>
      <c r="U207" s="4" t="str">
        <f>TEXT(A207, "MMMM YYYY")</f>
        <v>December 2025</v>
      </c>
      <c r="W207" s="4" t="b">
        <f>IF(N207=O207,TRUE,FALSE)</f>
        <v>1</v>
      </c>
    </row>
    <row r="208" spans="1:23" ht="22.5" customHeight="1">
      <c r="A208" s="2">
        <v>45993.15359159722</v>
      </c>
      <c r="B208" s="4" t="s">
        <v>1067</v>
      </c>
      <c r="C208" s="4" t="s">
        <v>952</v>
      </c>
      <c r="E208" s="4" t="s">
        <v>943</v>
      </c>
      <c r="L208" s="4">
        <v>1</v>
      </c>
      <c r="M208" s="4">
        <v>650</v>
      </c>
      <c r="N208" s="4">
        <v>650</v>
      </c>
      <c r="O208" s="4">
        <f>L208*M208</f>
        <v>650</v>
      </c>
      <c r="P208" s="3">
        <v>45992</v>
      </c>
      <c r="T208" s="4" t="s">
        <v>1068</v>
      </c>
      <c r="U208" s="4" t="str">
        <f>TEXT(A208, "MMMM YYYY")</f>
        <v>December 2025</v>
      </c>
      <c r="W208" s="4" t="b">
        <f>IF(N208=O208,TRUE,FALSE)</f>
        <v>1</v>
      </c>
    </row>
    <row r="209" spans="1:23" ht="22.5" customHeight="1">
      <c r="A209" s="2">
        <v>45993.152906736112</v>
      </c>
      <c r="B209" s="4" t="s">
        <v>852</v>
      </c>
      <c r="C209" s="4" t="s">
        <v>952</v>
      </c>
      <c r="E209" s="4" t="s">
        <v>937</v>
      </c>
      <c r="K209" s="4" t="s">
        <v>847</v>
      </c>
      <c r="L209" s="4">
        <v>1</v>
      </c>
      <c r="M209" s="4">
        <v>100</v>
      </c>
      <c r="N209" s="4">
        <v>100</v>
      </c>
      <c r="O209" s="4">
        <f>L209*M209</f>
        <v>100</v>
      </c>
      <c r="P209" s="3">
        <v>45992</v>
      </c>
      <c r="U209" s="4" t="str">
        <f>TEXT(A209, "MMMM YYYY")</f>
        <v>December 2025</v>
      </c>
      <c r="W209" s="4" t="b">
        <f>IF(N209=O209,TRUE,FALSE)</f>
        <v>1</v>
      </c>
    </row>
    <row r="210" spans="1:23" ht="22.5" customHeight="1">
      <c r="A210" s="2">
        <v>45989.563368090283</v>
      </c>
      <c r="B210" s="4" t="s">
        <v>1069</v>
      </c>
      <c r="C210" s="4" t="s">
        <v>950</v>
      </c>
      <c r="D210" s="4" t="s">
        <v>933</v>
      </c>
      <c r="G210" s="4" t="s">
        <v>961</v>
      </c>
      <c r="L210" s="4">
        <v>1</v>
      </c>
      <c r="M210" s="4">
        <v>75</v>
      </c>
      <c r="N210" s="4">
        <v>75</v>
      </c>
      <c r="O210" s="4">
        <f>L210*M210</f>
        <v>75</v>
      </c>
      <c r="P210" s="3">
        <v>45989</v>
      </c>
      <c r="U210" s="4" t="str">
        <f>TEXT(A210, "MMMM YYYY")</f>
        <v>November 2025</v>
      </c>
      <c r="W210" s="4" t="b">
        <f>IF(N210=O210,TRUE,FALSE)</f>
        <v>1</v>
      </c>
    </row>
    <row r="211" spans="1:23" ht="22.5" customHeight="1">
      <c r="A211" s="2">
        <v>45989.49333986111</v>
      </c>
      <c r="B211" s="4" t="s">
        <v>1069</v>
      </c>
      <c r="C211" s="4" t="s">
        <v>951</v>
      </c>
      <c r="D211" s="4" t="s">
        <v>933</v>
      </c>
      <c r="G211" s="4" t="s">
        <v>961</v>
      </c>
      <c r="L211" s="4">
        <v>1</v>
      </c>
      <c r="M211" s="4">
        <v>110</v>
      </c>
      <c r="N211" s="4">
        <v>110</v>
      </c>
      <c r="O211" s="4">
        <f>L211*M211</f>
        <v>110</v>
      </c>
      <c r="P211" s="3">
        <v>45989</v>
      </c>
      <c r="U211" s="4" t="str">
        <f>TEXT(A211, "MMMM YYYY")</f>
        <v>November 2025</v>
      </c>
      <c r="W211" s="4" t="b">
        <f>IF(N211=O211,TRUE,FALSE)</f>
        <v>1</v>
      </c>
    </row>
    <row r="212" spans="1:23" ht="22.5" customHeight="1">
      <c r="A212" s="2">
        <v>45989.492405787038</v>
      </c>
      <c r="B212" s="4" t="s">
        <v>1069</v>
      </c>
      <c r="C212" s="4" t="s">
        <v>821</v>
      </c>
      <c r="D212" s="4" t="s">
        <v>933</v>
      </c>
      <c r="G212" s="4" t="s">
        <v>961</v>
      </c>
      <c r="L212" s="4">
        <v>1</v>
      </c>
      <c r="M212" s="4">
        <v>70</v>
      </c>
      <c r="N212" s="4">
        <v>70</v>
      </c>
      <c r="O212" s="4">
        <f>L212*M212</f>
        <v>70</v>
      </c>
      <c r="P212" s="3">
        <v>45989</v>
      </c>
      <c r="U212" s="4" t="str">
        <f>TEXT(A212, "MMMM YYYY")</f>
        <v>November 2025</v>
      </c>
      <c r="W212" s="4" t="b">
        <f>IF(N212=O212,TRUE,FALSE)</f>
        <v>1</v>
      </c>
    </row>
    <row r="213" spans="1:23" ht="22.5" customHeight="1">
      <c r="A213" s="2">
        <v>45989.491086412032</v>
      </c>
      <c r="B213" s="4" t="s">
        <v>1070</v>
      </c>
      <c r="C213" s="4" t="s">
        <v>952</v>
      </c>
      <c r="E213" s="4" t="s">
        <v>933</v>
      </c>
      <c r="G213" s="4" t="s">
        <v>970</v>
      </c>
      <c r="L213" s="4">
        <v>1</v>
      </c>
      <c r="M213" s="4">
        <v>220</v>
      </c>
      <c r="N213" s="4">
        <v>220</v>
      </c>
      <c r="O213" s="4">
        <f>L213*M213</f>
        <v>220</v>
      </c>
      <c r="P213" s="3">
        <v>45989</v>
      </c>
      <c r="U213" s="4" t="str">
        <f>TEXT(A213, "MMMM YYYY")</f>
        <v>November 2025</v>
      </c>
      <c r="W213" s="4" t="b">
        <f>IF(N213=O213,TRUE,FALSE)</f>
        <v>1</v>
      </c>
    </row>
    <row r="214" spans="1:23" ht="22.5" customHeight="1">
      <c r="A214" s="2">
        <v>45989.490366504629</v>
      </c>
      <c r="B214" s="4" t="s">
        <v>1071</v>
      </c>
      <c r="C214" s="4" t="s">
        <v>948</v>
      </c>
      <c r="D214" s="4" t="s">
        <v>933</v>
      </c>
      <c r="G214" s="4" t="s">
        <v>997</v>
      </c>
      <c r="L214" s="4">
        <v>1</v>
      </c>
      <c r="M214" s="4">
        <v>175</v>
      </c>
      <c r="N214" s="4">
        <v>175</v>
      </c>
      <c r="O214" s="4">
        <f>L214*M214</f>
        <v>175</v>
      </c>
      <c r="P214" s="3">
        <v>45989</v>
      </c>
      <c r="U214" s="4" t="str">
        <f>TEXT(A214, "MMMM YYYY")</f>
        <v>November 2025</v>
      </c>
      <c r="W214" s="4" t="b">
        <f>IF(N214=O214,TRUE,FALSE)</f>
        <v>1</v>
      </c>
    </row>
    <row r="215" spans="1:23" ht="22.5" customHeight="1">
      <c r="A215" s="2">
        <v>45988.54740221065</v>
      </c>
      <c r="B215" s="4" t="s">
        <v>1049</v>
      </c>
      <c r="C215" s="4" t="s">
        <v>1008</v>
      </c>
      <c r="D215" s="4" t="s">
        <v>933</v>
      </c>
      <c r="G215" s="4" t="s">
        <v>949</v>
      </c>
      <c r="L215" s="4">
        <v>7</v>
      </c>
      <c r="M215" s="4">
        <v>460</v>
      </c>
      <c r="N215" s="4">
        <v>3220</v>
      </c>
      <c r="O215" s="4">
        <f>L215*M215</f>
        <v>3220</v>
      </c>
      <c r="P215" s="3">
        <v>45987</v>
      </c>
      <c r="U215" s="4" t="str">
        <f>TEXT(A215, "MMMM YYYY")</f>
        <v>November 2025</v>
      </c>
      <c r="W215" s="4" t="b">
        <f>IF(N215=O215,TRUE,FALSE)</f>
        <v>1</v>
      </c>
    </row>
    <row r="216" spans="1:23" ht="22.5" customHeight="1">
      <c r="A216" s="2">
        <v>45988.508125914348</v>
      </c>
      <c r="B216" s="4" t="s">
        <v>1050</v>
      </c>
      <c r="C216" s="4" t="s">
        <v>948</v>
      </c>
      <c r="D216" s="4" t="s">
        <v>933</v>
      </c>
      <c r="G216" s="4" t="s">
        <v>949</v>
      </c>
      <c r="L216" s="4">
        <v>21</v>
      </c>
      <c r="M216" s="4">
        <v>409</v>
      </c>
      <c r="N216" s="4">
        <v>8589</v>
      </c>
      <c r="O216" s="4">
        <f>L216*M216</f>
        <v>8589</v>
      </c>
      <c r="P216" s="3">
        <v>45987</v>
      </c>
      <c r="U216" s="4" t="str">
        <f>TEXT(A216, "MMMM YYYY")</f>
        <v>November 2025</v>
      </c>
      <c r="W216" s="4" t="b">
        <f>IF(N216=O216,TRUE,FALSE)</f>
        <v>1</v>
      </c>
    </row>
    <row r="217" spans="1:23" ht="22.5" customHeight="1">
      <c r="A217" s="2">
        <v>45988.481166435187</v>
      </c>
      <c r="B217" s="4" t="s">
        <v>841</v>
      </c>
      <c r="C217" s="4" t="s">
        <v>950</v>
      </c>
      <c r="D217" s="4" t="s">
        <v>933</v>
      </c>
      <c r="G217" s="4" t="s">
        <v>949</v>
      </c>
      <c r="L217" s="4">
        <v>7</v>
      </c>
      <c r="M217" s="4">
        <v>400</v>
      </c>
      <c r="N217" s="4">
        <v>2800</v>
      </c>
      <c r="O217" s="4">
        <f>L217*M217</f>
        <v>2800</v>
      </c>
      <c r="P217" s="3">
        <v>45987</v>
      </c>
      <c r="U217" s="4" t="str">
        <f>TEXT(A217, "MMMM YYYY")</f>
        <v>November 2025</v>
      </c>
      <c r="W217" s="4" t="b">
        <f>IF(N217=O217,TRUE,FALSE)</f>
        <v>1</v>
      </c>
    </row>
    <row r="218" spans="1:23" ht="22.5" customHeight="1">
      <c r="A218" s="2">
        <v>45988.363617916664</v>
      </c>
      <c r="B218" s="4" t="s">
        <v>841</v>
      </c>
      <c r="C218" s="4" t="s">
        <v>951</v>
      </c>
      <c r="D218" s="4" t="s">
        <v>933</v>
      </c>
      <c r="G218" s="4" t="s">
        <v>949</v>
      </c>
      <c r="L218" s="4">
        <v>14</v>
      </c>
      <c r="M218" s="4">
        <v>400</v>
      </c>
      <c r="N218" s="4">
        <v>5600</v>
      </c>
      <c r="O218" s="4">
        <f>L218*M218</f>
        <v>5600</v>
      </c>
      <c r="P218" s="3">
        <v>45987</v>
      </c>
      <c r="U218" s="4" t="str">
        <f>TEXT(A218, "MMMM YYYY")</f>
        <v>November 2025</v>
      </c>
      <c r="W218" s="4" t="b">
        <f>IF(N218=O218,TRUE,FALSE)</f>
        <v>1</v>
      </c>
    </row>
    <row r="219" spans="1:23" ht="22.5" customHeight="1">
      <c r="A219" s="2">
        <v>45988.361898773146</v>
      </c>
      <c r="B219" s="4" t="s">
        <v>1034</v>
      </c>
      <c r="C219" s="4" t="s">
        <v>821</v>
      </c>
      <c r="D219" s="4" t="s">
        <v>933</v>
      </c>
      <c r="G219" s="4" t="s">
        <v>949</v>
      </c>
      <c r="L219" s="4">
        <v>5</v>
      </c>
      <c r="M219" s="4">
        <v>390</v>
      </c>
      <c r="N219" s="4">
        <v>1950</v>
      </c>
      <c r="O219" s="4">
        <f>L219*M219</f>
        <v>1950</v>
      </c>
      <c r="P219" s="3">
        <v>45987</v>
      </c>
      <c r="U219" s="4" t="str">
        <f>TEXT(A219, "MMMM YYYY")</f>
        <v>November 2025</v>
      </c>
      <c r="W219" s="4" t="b">
        <f>IF(N219=O219,TRUE,FALSE)</f>
        <v>1</v>
      </c>
    </row>
    <row r="220" spans="1:23" ht="22.5" customHeight="1">
      <c r="A220" s="2">
        <v>45988.344211863427</v>
      </c>
      <c r="B220" s="4" t="s">
        <v>852</v>
      </c>
      <c r="C220" s="4" t="s">
        <v>952</v>
      </c>
      <c r="E220" s="4" t="s">
        <v>937</v>
      </c>
      <c r="K220" s="4" t="s">
        <v>847</v>
      </c>
      <c r="L220" s="4">
        <v>1</v>
      </c>
      <c r="M220" s="4">
        <v>195</v>
      </c>
      <c r="N220" s="4">
        <v>195</v>
      </c>
      <c r="O220" s="4">
        <f>L220*M220</f>
        <v>195</v>
      </c>
      <c r="P220" s="3">
        <v>45985</v>
      </c>
      <c r="U220" s="4" t="str">
        <f>TEXT(A220, "MMMM YYYY")</f>
        <v>November 2025</v>
      </c>
      <c r="W220" s="4" t="b">
        <f>IF(N220=O220,TRUE,FALSE)</f>
        <v>1</v>
      </c>
    </row>
    <row r="221" spans="1:23" ht="22.5" customHeight="1">
      <c r="A221" s="2">
        <v>45983.137867488425</v>
      </c>
      <c r="B221" s="4" t="s">
        <v>1072</v>
      </c>
      <c r="C221" s="4" t="s">
        <v>1008</v>
      </c>
      <c r="D221" s="4" t="s">
        <v>933</v>
      </c>
      <c r="G221" s="4" t="s">
        <v>949</v>
      </c>
      <c r="L221" s="4">
        <v>6</v>
      </c>
      <c r="M221" s="4">
        <v>465</v>
      </c>
      <c r="N221" s="4">
        <v>2790</v>
      </c>
      <c r="O221" s="4">
        <f>L221*M221</f>
        <v>2790</v>
      </c>
      <c r="P221" s="3">
        <v>45980</v>
      </c>
      <c r="U221" s="4" t="str">
        <f>TEXT(A221, "MMMM YYYY")</f>
        <v>November 2025</v>
      </c>
      <c r="W221" s="4" t="b">
        <f>IF(N221=O221,TRUE,FALSE)</f>
        <v>1</v>
      </c>
    </row>
    <row r="222" spans="1:23" ht="22.5" customHeight="1">
      <c r="A222" s="2">
        <v>45982.313462303238</v>
      </c>
      <c r="B222" s="4" t="s">
        <v>1073</v>
      </c>
      <c r="C222" s="4" t="s">
        <v>948</v>
      </c>
      <c r="D222" s="4" t="s">
        <v>933</v>
      </c>
      <c r="G222" s="4" t="s">
        <v>949</v>
      </c>
      <c r="L222" s="4">
        <v>17</v>
      </c>
      <c r="M222" s="4">
        <v>412</v>
      </c>
      <c r="N222" s="4">
        <v>7004</v>
      </c>
      <c r="O222" s="4">
        <f>L222*M222</f>
        <v>7004</v>
      </c>
      <c r="P222" s="3">
        <v>45980</v>
      </c>
      <c r="U222" s="4" t="str">
        <f>TEXT(A222, "MMMM YYYY")</f>
        <v>November 2025</v>
      </c>
      <c r="W222" s="4" t="b">
        <f>IF(N222=O222,TRUE,FALSE)</f>
        <v>1</v>
      </c>
    </row>
    <row r="223" spans="1:23" ht="22.5" customHeight="1">
      <c r="A223" s="2">
        <v>45982.079750231482</v>
      </c>
      <c r="B223" s="4" t="s">
        <v>841</v>
      </c>
      <c r="C223" s="4" t="s">
        <v>950</v>
      </c>
      <c r="D223" s="4" t="s">
        <v>933</v>
      </c>
      <c r="G223" s="4" t="s">
        <v>949</v>
      </c>
      <c r="L223" s="4">
        <v>7</v>
      </c>
      <c r="M223" s="4">
        <v>404</v>
      </c>
      <c r="N223" s="4">
        <v>2828</v>
      </c>
      <c r="O223" s="4">
        <f>L223*M223</f>
        <v>2828</v>
      </c>
      <c r="P223" s="3">
        <v>45980</v>
      </c>
      <c r="U223" s="4" t="str">
        <f>TEXT(A223, "MMMM YYYY")</f>
        <v>November 2025</v>
      </c>
      <c r="W223" s="4" t="b">
        <f>IF(N223=O223,TRUE,FALSE)</f>
        <v>1</v>
      </c>
    </row>
    <row r="224" spans="1:23" ht="22.5" customHeight="1">
      <c r="A224" s="2">
        <v>45982.079257245372</v>
      </c>
      <c r="B224" s="4" t="s">
        <v>841</v>
      </c>
      <c r="C224" s="4" t="s">
        <v>951</v>
      </c>
      <c r="D224" s="4" t="s">
        <v>933</v>
      </c>
      <c r="G224" s="4" t="s">
        <v>949</v>
      </c>
      <c r="L224" s="4">
        <v>14</v>
      </c>
      <c r="M224" s="4">
        <v>404</v>
      </c>
      <c r="N224" s="4">
        <v>5656</v>
      </c>
      <c r="O224" s="4">
        <f>L224*M224</f>
        <v>5656</v>
      </c>
      <c r="P224" s="3">
        <v>45980</v>
      </c>
      <c r="U224" s="4" t="str">
        <f>TEXT(A224, "MMMM YYYY")</f>
        <v>November 2025</v>
      </c>
      <c r="W224" s="4" t="b">
        <f>IF(N224=O224,TRUE,FALSE)</f>
        <v>1</v>
      </c>
    </row>
    <row r="225" spans="1:23" ht="22.5" customHeight="1">
      <c r="A225" s="2">
        <v>45982.077465138893</v>
      </c>
      <c r="B225" s="4" t="s">
        <v>1034</v>
      </c>
      <c r="C225" s="4" t="s">
        <v>821</v>
      </c>
      <c r="D225" s="4" t="s">
        <v>933</v>
      </c>
      <c r="G225" s="4" t="s">
        <v>949</v>
      </c>
      <c r="L225" s="4">
        <v>6</v>
      </c>
      <c r="M225" s="4">
        <v>390</v>
      </c>
      <c r="N225" s="4">
        <v>2340</v>
      </c>
      <c r="O225" s="4">
        <f>L225*M225</f>
        <v>2340</v>
      </c>
      <c r="P225" s="3">
        <v>45980</v>
      </c>
      <c r="U225" s="4" t="str">
        <f>TEXT(A225, "MMMM YYYY")</f>
        <v>November 2025</v>
      </c>
      <c r="W225" s="4" t="b">
        <f>IF(N225=O225,TRUE,FALSE)</f>
        <v>1</v>
      </c>
    </row>
    <row r="226" spans="1:23" ht="22.5" customHeight="1">
      <c r="A226" s="2">
        <v>45980.669253391199</v>
      </c>
      <c r="B226" s="4" t="s">
        <v>1074</v>
      </c>
      <c r="C226" s="4" t="s">
        <v>952</v>
      </c>
      <c r="E226" s="4" t="s">
        <v>934</v>
      </c>
      <c r="H226" s="4" t="s">
        <v>846</v>
      </c>
      <c r="L226" s="4">
        <v>20</v>
      </c>
      <c r="M226" s="4">
        <v>77</v>
      </c>
      <c r="N226" s="4">
        <v>1540</v>
      </c>
      <c r="O226" s="4">
        <f>L226*M226</f>
        <v>1540</v>
      </c>
      <c r="P226" s="3">
        <v>45980</v>
      </c>
      <c r="U226" s="4" t="str">
        <f>TEXT(A226, "MMMM YYYY")</f>
        <v>November 2025</v>
      </c>
      <c r="W226" s="4" t="b">
        <f>IF(N226=O226,TRUE,FALSE)</f>
        <v>1</v>
      </c>
    </row>
    <row r="227" spans="1:23" ht="22.5" customHeight="1">
      <c r="A227" s="2">
        <v>45980.09729336806</v>
      </c>
      <c r="B227" s="4" t="s">
        <v>852</v>
      </c>
      <c r="C227" s="4" t="s">
        <v>952</v>
      </c>
      <c r="E227" s="4" t="s">
        <v>937</v>
      </c>
      <c r="K227" s="4" t="s">
        <v>847</v>
      </c>
      <c r="L227" s="4">
        <v>1</v>
      </c>
      <c r="M227" s="4">
        <v>190</v>
      </c>
      <c r="N227" s="4">
        <v>190</v>
      </c>
      <c r="O227" s="4">
        <f>L227*M227</f>
        <v>190</v>
      </c>
      <c r="P227" s="3">
        <v>45979</v>
      </c>
      <c r="U227" s="4" t="str">
        <f>TEXT(A227, "MMMM YYYY")</f>
        <v>November 2025</v>
      </c>
      <c r="W227" s="4" t="b">
        <f>IF(N227=O227,TRUE,FALSE)</f>
        <v>1</v>
      </c>
    </row>
    <row r="228" spans="1:23" ht="22.5" customHeight="1">
      <c r="A228" s="2">
        <v>45980.096921956021</v>
      </c>
      <c r="B228" s="4" t="s">
        <v>852</v>
      </c>
      <c r="C228" s="4" t="s">
        <v>952</v>
      </c>
      <c r="E228" s="4" t="s">
        <v>937</v>
      </c>
      <c r="K228" s="4" t="s">
        <v>847</v>
      </c>
      <c r="L228" s="4">
        <v>1</v>
      </c>
      <c r="M228" s="4">
        <v>85</v>
      </c>
      <c r="N228" s="4">
        <v>85</v>
      </c>
      <c r="O228" s="4">
        <f>L228*M228</f>
        <v>85</v>
      </c>
      <c r="P228" s="3">
        <v>45978</v>
      </c>
      <c r="U228" s="4" t="str">
        <f>TEXT(A228, "MMMM YYYY")</f>
        <v>November 2025</v>
      </c>
      <c r="W228" s="4" t="b">
        <f>IF(N228=O228,TRUE,FALSE)</f>
        <v>1</v>
      </c>
    </row>
    <row r="229" spans="1:23" ht="22.5" customHeight="1">
      <c r="A229" s="2">
        <v>45980.09636891204</v>
      </c>
      <c r="B229" s="4" t="s">
        <v>1075</v>
      </c>
      <c r="C229" s="4" t="s">
        <v>952</v>
      </c>
      <c r="E229" s="4" t="s">
        <v>933</v>
      </c>
      <c r="G229" s="4" t="s">
        <v>992</v>
      </c>
      <c r="L229" s="4">
        <v>1</v>
      </c>
      <c r="M229" s="4">
        <v>410</v>
      </c>
      <c r="N229" s="4">
        <v>410</v>
      </c>
      <c r="O229" s="4">
        <f>L229*M229</f>
        <v>410</v>
      </c>
      <c r="P229" s="3">
        <v>45978</v>
      </c>
      <c r="U229" s="4" t="str">
        <f>TEXT(A229, "MMMM YYYY")</f>
        <v>November 2025</v>
      </c>
      <c r="W229" s="4" t="b">
        <f>IF(N229=O229,TRUE,FALSE)</f>
        <v>1</v>
      </c>
    </row>
    <row r="230" spans="1:23" ht="22.5" customHeight="1">
      <c r="A230" s="2">
        <v>45974.272365972225</v>
      </c>
      <c r="B230" s="4" t="s">
        <v>1015</v>
      </c>
      <c r="C230" s="4" t="s">
        <v>952</v>
      </c>
      <c r="E230" s="4" t="s">
        <v>937</v>
      </c>
      <c r="K230" s="4" t="s">
        <v>1016</v>
      </c>
      <c r="L230" s="4">
        <v>1</v>
      </c>
      <c r="M230" s="4">
        <v>180</v>
      </c>
      <c r="N230" s="4">
        <v>180</v>
      </c>
      <c r="O230" s="4">
        <f>L230*M230</f>
        <v>180</v>
      </c>
      <c r="P230" s="3">
        <v>45973</v>
      </c>
      <c r="U230" s="4" t="str">
        <f>TEXT(A230, "MMMM YYYY")</f>
        <v>November 2025</v>
      </c>
      <c r="W230" s="4" t="b">
        <f>IF(N230=O230,TRUE,FALSE)</f>
        <v>1</v>
      </c>
    </row>
    <row r="231" spans="1:23" ht="22.5" customHeight="1">
      <c r="A231" s="2">
        <v>45974.271593206024</v>
      </c>
      <c r="B231" s="4" t="s">
        <v>1042</v>
      </c>
      <c r="C231" s="4" t="s">
        <v>948</v>
      </c>
      <c r="D231" s="4" t="s">
        <v>933</v>
      </c>
      <c r="G231" s="4" t="s">
        <v>997</v>
      </c>
      <c r="L231" s="4">
        <v>1</v>
      </c>
      <c r="M231" s="4">
        <v>365</v>
      </c>
      <c r="N231" s="4">
        <v>365</v>
      </c>
      <c r="O231" s="4">
        <f>L231*M231</f>
        <v>365</v>
      </c>
      <c r="P231" s="3">
        <v>45973</v>
      </c>
      <c r="U231" s="4" t="str">
        <f>TEXT(A231, "MMMM YYYY")</f>
        <v>November 2025</v>
      </c>
      <c r="W231" s="4" t="b">
        <f>IF(N231=O231,TRUE,FALSE)</f>
        <v>1</v>
      </c>
    </row>
    <row r="232" spans="1:23" ht="22.5" customHeight="1">
      <c r="A232" s="2">
        <v>45974.271034837962</v>
      </c>
      <c r="B232" s="4" t="s">
        <v>1076</v>
      </c>
      <c r="C232" s="4" t="s">
        <v>952</v>
      </c>
      <c r="E232" s="4" t="s">
        <v>937</v>
      </c>
      <c r="K232" s="4" t="s">
        <v>1012</v>
      </c>
      <c r="L232" s="4">
        <v>1</v>
      </c>
      <c r="M232" s="4">
        <v>230</v>
      </c>
      <c r="N232" s="4">
        <v>230</v>
      </c>
      <c r="O232" s="4">
        <f>L232*M232</f>
        <v>230</v>
      </c>
      <c r="P232" s="3">
        <v>45973</v>
      </c>
      <c r="U232" s="4" t="str">
        <f>TEXT(A232, "MMMM YYYY")</f>
        <v>November 2025</v>
      </c>
      <c r="W232" s="4" t="b">
        <f>IF(N232=O232,TRUE,FALSE)</f>
        <v>1</v>
      </c>
    </row>
    <row r="233" spans="1:23" ht="22.5" customHeight="1">
      <c r="A233" s="2">
        <v>45974.270663263887</v>
      </c>
      <c r="B233" s="4" t="s">
        <v>1072</v>
      </c>
      <c r="C233" s="4" t="s">
        <v>1008</v>
      </c>
      <c r="D233" s="4" t="s">
        <v>933</v>
      </c>
      <c r="G233" s="4" t="s">
        <v>949</v>
      </c>
      <c r="L233" s="4">
        <v>7</v>
      </c>
      <c r="M233" s="4">
        <v>465</v>
      </c>
      <c r="N233" s="4">
        <v>3255</v>
      </c>
      <c r="O233" s="4">
        <f>L233*M233</f>
        <v>3255</v>
      </c>
      <c r="P233" s="3">
        <v>45973</v>
      </c>
      <c r="U233" s="4" t="str">
        <f>TEXT(A233, "MMMM YYYY")</f>
        <v>November 2025</v>
      </c>
      <c r="W233" s="4" t="b">
        <f>IF(N233=O233,TRUE,FALSE)</f>
        <v>1</v>
      </c>
    </row>
    <row r="234" spans="1:23" ht="22.5" customHeight="1">
      <c r="A234" s="2">
        <v>45974.269675381947</v>
      </c>
      <c r="B234" s="4" t="s">
        <v>1073</v>
      </c>
      <c r="C234" s="4" t="s">
        <v>948</v>
      </c>
      <c r="D234" s="4" t="s">
        <v>933</v>
      </c>
      <c r="G234" s="4" t="s">
        <v>949</v>
      </c>
      <c r="L234" s="4">
        <v>14</v>
      </c>
      <c r="M234" s="4">
        <v>412</v>
      </c>
      <c r="N234" s="4">
        <v>5768</v>
      </c>
      <c r="O234" s="4">
        <f>L234*M234</f>
        <v>5768</v>
      </c>
      <c r="P234" s="3">
        <v>45973</v>
      </c>
      <c r="U234" s="4" t="str">
        <f>TEXT(A234, "MMMM YYYY")</f>
        <v>November 2025</v>
      </c>
      <c r="W234" s="4" t="b">
        <f>IF(N234=O234,TRUE,FALSE)</f>
        <v>1</v>
      </c>
    </row>
    <row r="235" spans="1:23" ht="22.5" customHeight="1">
      <c r="A235" s="2">
        <v>45974.268175925929</v>
      </c>
      <c r="B235" s="4" t="s">
        <v>841</v>
      </c>
      <c r="C235" s="4" t="s">
        <v>950</v>
      </c>
      <c r="D235" s="4" t="s">
        <v>933</v>
      </c>
      <c r="G235" s="4" t="s">
        <v>949</v>
      </c>
      <c r="L235" s="4">
        <v>7</v>
      </c>
      <c r="M235" s="4">
        <v>404</v>
      </c>
      <c r="N235" s="4">
        <v>2828</v>
      </c>
      <c r="O235" s="4">
        <f>L235*M235</f>
        <v>2828</v>
      </c>
      <c r="P235" s="3">
        <v>45973</v>
      </c>
      <c r="U235" s="4" t="str">
        <f>TEXT(A235, "MMMM YYYY")</f>
        <v>November 2025</v>
      </c>
      <c r="W235" s="4" t="b">
        <f>IF(N235=O235,TRUE,FALSE)</f>
        <v>1</v>
      </c>
    </row>
    <row r="236" spans="1:23" ht="22.5" customHeight="1">
      <c r="A236" s="2">
        <v>45974.267656157404</v>
      </c>
      <c r="B236" s="4" t="s">
        <v>843</v>
      </c>
      <c r="C236" s="4" t="s">
        <v>951</v>
      </c>
      <c r="D236" s="4" t="s">
        <v>933</v>
      </c>
      <c r="G236" s="4" t="s">
        <v>949</v>
      </c>
      <c r="L236" s="4">
        <v>14</v>
      </c>
      <c r="M236" s="4">
        <v>404</v>
      </c>
      <c r="N236" s="4">
        <v>5656</v>
      </c>
      <c r="O236" s="4">
        <f>L236*M236</f>
        <v>5656</v>
      </c>
      <c r="P236" s="3">
        <v>45973</v>
      </c>
      <c r="U236" s="4" t="str">
        <f>TEXT(A236, "MMMM YYYY")</f>
        <v>November 2025</v>
      </c>
      <c r="W236" s="4" t="b">
        <f>IF(N236=O236,TRUE,FALSE)</f>
        <v>1</v>
      </c>
    </row>
    <row r="237" spans="1:23" ht="22.5" customHeight="1">
      <c r="A237" s="2">
        <v>45974.26701398148</v>
      </c>
      <c r="B237" s="4" t="s">
        <v>1034</v>
      </c>
      <c r="C237" s="4" t="s">
        <v>821</v>
      </c>
      <c r="D237" s="4" t="s">
        <v>933</v>
      </c>
      <c r="G237" s="4" t="s">
        <v>949</v>
      </c>
      <c r="L237" s="4">
        <v>7</v>
      </c>
      <c r="M237" s="4">
        <v>390</v>
      </c>
      <c r="N237" s="4">
        <v>2730</v>
      </c>
      <c r="O237" s="4">
        <f>L237*M237</f>
        <v>2730</v>
      </c>
      <c r="P237" s="3">
        <v>45973</v>
      </c>
      <c r="U237" s="4" t="str">
        <f>TEXT(A237, "MMMM YYYY")</f>
        <v>November 2025</v>
      </c>
      <c r="W237" s="4" t="b">
        <f>IF(N237=O237,TRUE,FALSE)</f>
        <v>1</v>
      </c>
    </row>
    <row r="238" spans="1:23" ht="22.5" customHeight="1">
      <c r="A238" s="2">
        <v>45973.644775324079</v>
      </c>
      <c r="B238" s="4" t="s">
        <v>1077</v>
      </c>
      <c r="C238" s="4" t="s">
        <v>952</v>
      </c>
      <c r="E238" s="4" t="s">
        <v>933</v>
      </c>
      <c r="G238" s="4" t="s">
        <v>970</v>
      </c>
      <c r="L238" s="4">
        <v>1</v>
      </c>
      <c r="M238" s="4">
        <v>10</v>
      </c>
      <c r="N238" s="4">
        <v>10</v>
      </c>
      <c r="O238" s="4">
        <f>L238*M238</f>
        <v>10</v>
      </c>
      <c r="P238" s="3">
        <v>45973</v>
      </c>
      <c r="U238" s="4" t="str">
        <f>TEXT(A238, "MMMM YYYY")</f>
        <v>November 2025</v>
      </c>
      <c r="W238" s="4" t="b">
        <f>IF(N238=O238,TRUE,FALSE)</f>
        <v>1</v>
      </c>
    </row>
    <row r="239" spans="1:23" ht="22.5" customHeight="1">
      <c r="A239" s="2">
        <v>45973.643587303246</v>
      </c>
      <c r="B239" s="4" t="s">
        <v>1078</v>
      </c>
      <c r="C239" s="4" t="s">
        <v>952</v>
      </c>
      <c r="E239" s="4" t="s">
        <v>933</v>
      </c>
      <c r="G239" s="4" t="s">
        <v>970</v>
      </c>
      <c r="L239" s="4">
        <v>1</v>
      </c>
      <c r="M239" s="4">
        <v>450</v>
      </c>
      <c r="N239" s="4">
        <v>450</v>
      </c>
      <c r="O239" s="4">
        <f>L239*M239</f>
        <v>450</v>
      </c>
      <c r="P239" s="3">
        <v>45973</v>
      </c>
      <c r="U239" s="4" t="str">
        <f>TEXT(A239, "MMMM YYYY")</f>
        <v>November 2025</v>
      </c>
      <c r="W239" s="4" t="b">
        <f>IF(N239=O239,TRUE,FALSE)</f>
        <v>1</v>
      </c>
    </row>
    <row r="240" spans="1:23" ht="22.5" customHeight="1">
      <c r="A240" s="2">
        <v>45973.64117221065</v>
      </c>
      <c r="B240" s="4" t="s">
        <v>1079</v>
      </c>
      <c r="C240" s="4" t="s">
        <v>952</v>
      </c>
      <c r="E240" s="4" t="s">
        <v>933</v>
      </c>
      <c r="G240" s="4" t="s">
        <v>970</v>
      </c>
      <c r="L240" s="4">
        <v>1</v>
      </c>
      <c r="M240" s="4">
        <v>70</v>
      </c>
      <c r="N240" s="4">
        <v>70</v>
      </c>
      <c r="O240" s="4">
        <f>L240*M240</f>
        <v>70</v>
      </c>
      <c r="P240" s="3">
        <v>45966</v>
      </c>
      <c r="U240" s="4" t="str">
        <f>TEXT(A240, "MMMM YYYY")</f>
        <v>November 2025</v>
      </c>
      <c r="W240" s="4" t="b">
        <f>IF(N240=O240,TRUE,FALSE)</f>
        <v>1</v>
      </c>
    </row>
    <row r="241" spans="1:23" ht="22.5" customHeight="1">
      <c r="A241" s="2">
        <v>45973.640402222227</v>
      </c>
      <c r="B241" s="4" t="s">
        <v>1080</v>
      </c>
      <c r="C241" s="4" t="s">
        <v>952</v>
      </c>
      <c r="E241" s="4" t="s">
        <v>937</v>
      </c>
      <c r="K241" s="4" t="s">
        <v>1012</v>
      </c>
      <c r="L241" s="4">
        <v>2</v>
      </c>
      <c r="M241" s="4">
        <v>50</v>
      </c>
      <c r="N241" s="4">
        <v>100</v>
      </c>
      <c r="O241" s="4">
        <f>L241*M241</f>
        <v>100</v>
      </c>
      <c r="P241" s="3">
        <v>45966</v>
      </c>
      <c r="U241" s="4" t="str">
        <f>TEXT(A241, "MMMM YYYY")</f>
        <v>November 2025</v>
      </c>
      <c r="W241" s="4" t="b">
        <f>IF(N241=O241,TRUE,FALSE)</f>
        <v>1</v>
      </c>
    </row>
    <row r="242" spans="1:23" ht="22.5" customHeight="1">
      <c r="A242" s="2">
        <v>45973.294317199077</v>
      </c>
      <c r="B242" s="4" t="s">
        <v>993</v>
      </c>
      <c r="C242" s="4" t="s">
        <v>952</v>
      </c>
      <c r="E242" s="4" t="s">
        <v>937</v>
      </c>
      <c r="K242" s="4" t="s">
        <v>994</v>
      </c>
      <c r="L242" s="4">
        <v>1</v>
      </c>
      <c r="M242" s="4">
        <v>400</v>
      </c>
      <c r="N242" s="4">
        <v>400</v>
      </c>
      <c r="O242" s="4">
        <f>L242*M242</f>
        <v>400</v>
      </c>
      <c r="P242" s="3">
        <v>45972</v>
      </c>
      <c r="U242" s="4" t="str">
        <f>TEXT(A242, "MMMM YYYY")</f>
        <v>November 2025</v>
      </c>
      <c r="W242" s="4" t="b">
        <f>IF(N242=O242,TRUE,FALSE)</f>
        <v>1</v>
      </c>
    </row>
    <row r="243" spans="1:23" ht="22.5" customHeight="1">
      <c r="A243" s="2">
        <v>45973.293542141204</v>
      </c>
      <c r="B243" s="4" t="s">
        <v>852</v>
      </c>
      <c r="C243" s="4" t="s">
        <v>952</v>
      </c>
      <c r="E243" s="4" t="s">
        <v>937</v>
      </c>
      <c r="K243" s="4" t="s">
        <v>847</v>
      </c>
      <c r="L243" s="4">
        <v>1</v>
      </c>
      <c r="M243" s="4">
        <v>160</v>
      </c>
      <c r="N243" s="4">
        <v>160</v>
      </c>
      <c r="O243" s="4">
        <f>L243*M243</f>
        <v>160</v>
      </c>
      <c r="P243" s="3">
        <v>45971</v>
      </c>
      <c r="U243" s="4" t="str">
        <f>TEXT(A243, "MMMM YYYY")</f>
        <v>November 2025</v>
      </c>
      <c r="W243" s="4" t="b">
        <f>IF(N243=O243,TRUE,FALSE)</f>
        <v>1</v>
      </c>
    </row>
    <row r="244" spans="1:23" ht="22.5" customHeight="1">
      <c r="A244" s="2">
        <v>45969.654859166665</v>
      </c>
      <c r="B244" s="4" t="s">
        <v>1081</v>
      </c>
      <c r="C244" s="4" t="s">
        <v>948</v>
      </c>
      <c r="D244" s="4" t="s">
        <v>936</v>
      </c>
      <c r="J244" s="4" t="s">
        <v>1014</v>
      </c>
      <c r="L244" s="4">
        <v>5</v>
      </c>
      <c r="M244" s="4">
        <v>40</v>
      </c>
      <c r="N244" s="4">
        <v>200</v>
      </c>
      <c r="O244" s="4">
        <f>L244*M244</f>
        <v>200</v>
      </c>
      <c r="P244" s="3">
        <v>45969</v>
      </c>
      <c r="U244" s="4" t="str">
        <f>TEXT(A244, "MMMM YYYY")</f>
        <v>November 2025</v>
      </c>
      <c r="W244" s="4" t="b">
        <f>IF(N244=O244,TRUE,FALSE)</f>
        <v>1</v>
      </c>
    </row>
    <row r="245" spans="1:23" ht="22.5" customHeight="1">
      <c r="A245" s="2">
        <v>45969.650598935186</v>
      </c>
      <c r="B245" s="4" t="s">
        <v>1072</v>
      </c>
      <c r="C245" s="4" t="s">
        <v>1008</v>
      </c>
      <c r="D245" s="4" t="s">
        <v>933</v>
      </c>
      <c r="G245" s="4" t="s">
        <v>949</v>
      </c>
      <c r="L245" s="4">
        <v>465</v>
      </c>
      <c r="M245" s="4">
        <v>2</v>
      </c>
      <c r="N245" s="4">
        <v>930</v>
      </c>
      <c r="O245" s="4">
        <f>L245*M245</f>
        <v>930</v>
      </c>
      <c r="P245" s="3">
        <v>45969</v>
      </c>
      <c r="U245" s="4" t="str">
        <f>TEXT(A245, "MMMM YYYY")</f>
        <v>November 2025</v>
      </c>
      <c r="W245" s="4" t="b">
        <f>IF(N245=O245,TRUE,FALSE)</f>
        <v>1</v>
      </c>
    </row>
    <row r="246" spans="1:23" ht="22.5" customHeight="1">
      <c r="A246" s="2">
        <v>45969.645741782406</v>
      </c>
      <c r="B246" s="4" t="s">
        <v>1073</v>
      </c>
      <c r="C246" s="4" t="s">
        <v>948</v>
      </c>
      <c r="D246" s="4" t="s">
        <v>933</v>
      </c>
      <c r="G246" s="4" t="s">
        <v>949</v>
      </c>
      <c r="L246" s="4">
        <v>4</v>
      </c>
      <c r="M246" s="4">
        <v>412</v>
      </c>
      <c r="N246" s="4">
        <v>1648</v>
      </c>
      <c r="O246" s="4">
        <f>L246*M246</f>
        <v>1648</v>
      </c>
      <c r="P246" s="3">
        <v>45969</v>
      </c>
      <c r="U246" s="4" t="str">
        <f>TEXT(A246, "MMMM YYYY")</f>
        <v>November 2025</v>
      </c>
      <c r="W246" s="4" t="b">
        <f>IF(N246=O246,TRUE,FALSE)</f>
        <v>1</v>
      </c>
    </row>
    <row r="247" spans="1:23" ht="22.5" customHeight="1">
      <c r="A247" s="2">
        <v>45969.64486054398</v>
      </c>
      <c r="B247" s="4" t="s">
        <v>841</v>
      </c>
      <c r="C247" s="4" t="s">
        <v>950</v>
      </c>
      <c r="D247" s="4" t="s">
        <v>933</v>
      </c>
      <c r="G247" s="4" t="s">
        <v>949</v>
      </c>
      <c r="L247" s="4">
        <v>7</v>
      </c>
      <c r="M247" s="4">
        <v>404</v>
      </c>
      <c r="N247" s="4">
        <v>2828</v>
      </c>
      <c r="O247" s="4">
        <f>L247*M247</f>
        <v>2828</v>
      </c>
      <c r="P247" s="3">
        <v>45969</v>
      </c>
      <c r="U247" s="4" t="str">
        <f>TEXT(A247, "MMMM YYYY")</f>
        <v>November 2025</v>
      </c>
      <c r="W247" s="4" t="b">
        <f>IF(N247=O247,TRUE,FALSE)</f>
        <v>1</v>
      </c>
    </row>
    <row r="248" spans="1:23" ht="22.5" customHeight="1">
      <c r="A248" s="2">
        <v>45969.644470729167</v>
      </c>
      <c r="B248" s="4" t="s">
        <v>1034</v>
      </c>
      <c r="C248" s="4" t="s">
        <v>821</v>
      </c>
      <c r="D248" s="4" t="s">
        <v>933</v>
      </c>
      <c r="G248" s="4" t="s">
        <v>949</v>
      </c>
      <c r="L248" s="4">
        <v>2</v>
      </c>
      <c r="M248" s="4">
        <v>390</v>
      </c>
      <c r="N248" s="4">
        <v>780</v>
      </c>
      <c r="O248" s="4">
        <f>L248*M248</f>
        <v>780</v>
      </c>
      <c r="P248" s="3">
        <v>45969</v>
      </c>
      <c r="U248" s="4" t="str">
        <f>TEXT(A248, "MMMM YYYY")</f>
        <v>November 2025</v>
      </c>
      <c r="W248" s="4" t="b">
        <f>IF(N248=O248,TRUE,FALSE)</f>
        <v>1</v>
      </c>
    </row>
    <row r="249" spans="1:23" ht="22.5" customHeight="1">
      <c r="A249" s="2">
        <v>45968.377052418982</v>
      </c>
      <c r="B249" s="4" t="s">
        <v>1082</v>
      </c>
      <c r="C249" s="4" t="s">
        <v>952</v>
      </c>
      <c r="E249" s="4" t="s">
        <v>933</v>
      </c>
      <c r="G249" s="4" t="s">
        <v>970</v>
      </c>
      <c r="L249" s="4">
        <v>1</v>
      </c>
      <c r="M249" s="4">
        <v>80</v>
      </c>
      <c r="N249" s="4">
        <v>80</v>
      </c>
      <c r="O249" s="4">
        <f>L249*M249</f>
        <v>80</v>
      </c>
      <c r="P249" s="3">
        <v>45968</v>
      </c>
      <c r="U249" s="4" t="str">
        <f>TEXT(A249, "MMMM YYYY")</f>
        <v>November 2025</v>
      </c>
      <c r="W249" s="4" t="b">
        <f>IF(N249=O249,TRUE,FALSE)</f>
        <v>1</v>
      </c>
    </row>
    <row r="250" spans="1:23" ht="22.5" customHeight="1">
      <c r="A250" s="2">
        <v>45968.376734143516</v>
      </c>
      <c r="B250" s="4" t="s">
        <v>1083</v>
      </c>
      <c r="C250" s="4" t="s">
        <v>952</v>
      </c>
      <c r="E250" s="4" t="s">
        <v>933</v>
      </c>
      <c r="G250" s="4" t="s">
        <v>970</v>
      </c>
      <c r="L250" s="4">
        <v>1</v>
      </c>
      <c r="M250" s="4">
        <v>30</v>
      </c>
      <c r="N250" s="4">
        <v>30</v>
      </c>
      <c r="O250" s="4">
        <f>L250*M250</f>
        <v>30</v>
      </c>
      <c r="P250" s="3">
        <v>45968</v>
      </c>
      <c r="U250" s="4" t="str">
        <f>TEXT(A250, "MMMM YYYY")</f>
        <v>November 2025</v>
      </c>
      <c r="W250" s="4" t="b">
        <f>IF(N250=O250,TRUE,FALSE)</f>
        <v>1</v>
      </c>
    </row>
    <row r="251" spans="1:23" ht="22.5" customHeight="1">
      <c r="A251" s="2">
        <v>45968.375644837965</v>
      </c>
      <c r="B251" s="4" t="s">
        <v>1084</v>
      </c>
      <c r="C251" s="4" t="s">
        <v>1008</v>
      </c>
      <c r="D251" s="4" t="s">
        <v>933</v>
      </c>
      <c r="G251" s="4" t="s">
        <v>961</v>
      </c>
      <c r="L251" s="4">
        <v>1</v>
      </c>
      <c r="M251" s="4">
        <v>75</v>
      </c>
      <c r="N251" s="4">
        <v>75</v>
      </c>
      <c r="O251" s="4">
        <f>L251*M251</f>
        <v>75</v>
      </c>
      <c r="P251" s="3">
        <v>45968</v>
      </c>
      <c r="U251" s="4" t="str">
        <f>TEXT(A251, "MMMM YYYY")</f>
        <v>November 2025</v>
      </c>
      <c r="W251" s="4" t="b">
        <f>IF(N251=O251,TRUE,FALSE)</f>
        <v>1</v>
      </c>
    </row>
    <row r="252" spans="1:23" ht="22.5" customHeight="1">
      <c r="A252" s="2">
        <v>45968.374483217594</v>
      </c>
      <c r="B252" s="4" t="s">
        <v>1085</v>
      </c>
      <c r="C252" s="4" t="s">
        <v>948</v>
      </c>
      <c r="D252" s="4" t="s">
        <v>933</v>
      </c>
      <c r="G252" s="4" t="s">
        <v>961</v>
      </c>
      <c r="L252" s="4">
        <v>1</v>
      </c>
      <c r="M252" s="4">
        <v>520</v>
      </c>
      <c r="N252" s="4">
        <v>520</v>
      </c>
      <c r="O252" s="4">
        <f>L252*M252</f>
        <v>520</v>
      </c>
      <c r="P252" s="3">
        <v>45967</v>
      </c>
      <c r="U252" s="4" t="str">
        <f>TEXT(A252, "MMMM YYYY")</f>
        <v>November 2025</v>
      </c>
      <c r="W252" s="4" t="b">
        <f>IF(N252=O252,TRUE,FALSE)</f>
        <v>1</v>
      </c>
    </row>
    <row r="253" spans="1:23" ht="22.5" customHeight="1">
      <c r="A253" s="2">
        <v>45968.371096226852</v>
      </c>
      <c r="B253" s="4" t="s">
        <v>1086</v>
      </c>
      <c r="C253" s="4" t="s">
        <v>952</v>
      </c>
      <c r="E253" s="4" t="s">
        <v>933</v>
      </c>
      <c r="G253" s="4" t="s">
        <v>997</v>
      </c>
      <c r="L253" s="4">
        <v>1</v>
      </c>
      <c r="M253" s="4">
        <v>550</v>
      </c>
      <c r="N253" s="4">
        <v>550</v>
      </c>
      <c r="O253" s="4">
        <f>L253*M253</f>
        <v>550</v>
      </c>
      <c r="P253" s="3">
        <v>45967</v>
      </c>
      <c r="U253" s="4" t="str">
        <f>TEXT(A253, "MMMM YYYY")</f>
        <v>November 2025</v>
      </c>
      <c r="W253" s="4" t="b">
        <f>IF(N253=O253,TRUE,FALSE)</f>
        <v>1</v>
      </c>
    </row>
    <row r="254" spans="1:23" ht="22.5" customHeight="1">
      <c r="A254" s="2">
        <v>45968.367505104165</v>
      </c>
      <c r="B254" s="4" t="s">
        <v>1073</v>
      </c>
      <c r="C254" s="4" t="s">
        <v>948</v>
      </c>
      <c r="D254" s="4" t="s">
        <v>933</v>
      </c>
      <c r="G254" s="4" t="s">
        <v>949</v>
      </c>
      <c r="L254" s="4">
        <v>3</v>
      </c>
      <c r="M254" s="4">
        <v>414</v>
      </c>
      <c r="N254" s="4">
        <v>1242</v>
      </c>
      <c r="O254" s="4">
        <f>L254*M254</f>
        <v>1242</v>
      </c>
      <c r="P254" s="3">
        <v>45967</v>
      </c>
      <c r="U254" s="4" t="str">
        <f>TEXT(A254, "MMMM YYYY")</f>
        <v>November 2025</v>
      </c>
      <c r="W254" s="4" t="b">
        <f>IF(N254=O254,TRUE,FALSE)</f>
        <v>1</v>
      </c>
    </row>
    <row r="255" spans="1:23" ht="22.5" customHeight="1">
      <c r="A255" s="2">
        <v>45968.314868217596</v>
      </c>
      <c r="B255" s="4" t="s">
        <v>1072</v>
      </c>
      <c r="C255" s="4" t="s">
        <v>1008</v>
      </c>
      <c r="D255" s="4" t="s">
        <v>933</v>
      </c>
      <c r="G255" s="4" t="s">
        <v>949</v>
      </c>
      <c r="L255" s="4">
        <v>2</v>
      </c>
      <c r="M255" s="4">
        <v>465</v>
      </c>
      <c r="N255" s="4">
        <v>930</v>
      </c>
      <c r="O255" s="4">
        <f>L255*M255</f>
        <v>930</v>
      </c>
      <c r="P255" s="3">
        <v>45967</v>
      </c>
      <c r="U255" s="4" t="str">
        <f>TEXT(A255, "MMMM YYYY")</f>
        <v>November 2025</v>
      </c>
      <c r="W255" s="4" t="b">
        <f>IF(N255=O255,TRUE,FALSE)</f>
        <v>1</v>
      </c>
    </row>
    <row r="256" spans="1:23" ht="22.5" customHeight="1">
      <c r="A256" s="2">
        <v>45967.77765773148</v>
      </c>
      <c r="B256" s="4" t="s">
        <v>1072</v>
      </c>
      <c r="C256" s="4" t="s">
        <v>1008</v>
      </c>
      <c r="D256" s="4" t="s">
        <v>933</v>
      </c>
      <c r="G256" s="4" t="s">
        <v>949</v>
      </c>
      <c r="L256" s="4">
        <v>2</v>
      </c>
      <c r="M256" s="4">
        <v>465</v>
      </c>
      <c r="N256" s="4">
        <v>930</v>
      </c>
      <c r="O256" s="4">
        <f>L256*M256</f>
        <v>930</v>
      </c>
      <c r="P256" s="3">
        <v>45966</v>
      </c>
      <c r="U256" s="4" t="str">
        <f>TEXT(A256, "MMMM YYYY")</f>
        <v>November 2025</v>
      </c>
      <c r="W256" s="4" t="b">
        <f>IF(N256=O256,TRUE,FALSE)</f>
        <v>1</v>
      </c>
    </row>
    <row r="257" spans="1:23" ht="22.5" customHeight="1">
      <c r="A257" s="2">
        <v>45967.254490717591</v>
      </c>
      <c r="B257" s="4" t="s">
        <v>1087</v>
      </c>
      <c r="C257" s="4" t="s">
        <v>948</v>
      </c>
      <c r="D257" s="4" t="s">
        <v>933</v>
      </c>
      <c r="G257" s="4" t="s">
        <v>949</v>
      </c>
      <c r="L257" s="4">
        <v>6</v>
      </c>
      <c r="M257" s="4">
        <v>414</v>
      </c>
      <c r="N257" s="4">
        <v>2484</v>
      </c>
      <c r="O257" s="4">
        <f>L257*M257</f>
        <v>2484</v>
      </c>
      <c r="P257" s="3">
        <v>45966</v>
      </c>
      <c r="U257" s="4" t="str">
        <f>TEXT(A257, "MMMM YYYY")</f>
        <v>November 2025</v>
      </c>
      <c r="W257" s="4" t="b">
        <f>IF(N257=O257,TRUE,FALSE)</f>
        <v>1</v>
      </c>
    </row>
    <row r="258" spans="1:23" ht="22.5" customHeight="1">
      <c r="A258" s="2">
        <v>45967.250319120372</v>
      </c>
      <c r="B258" s="4" t="s">
        <v>843</v>
      </c>
      <c r="C258" s="4" t="s">
        <v>950</v>
      </c>
      <c r="D258" s="4" t="s">
        <v>933</v>
      </c>
      <c r="G258" s="4" t="s">
        <v>949</v>
      </c>
      <c r="L258" s="4">
        <v>5</v>
      </c>
      <c r="M258" s="4">
        <v>405</v>
      </c>
      <c r="N258" s="4">
        <v>2025</v>
      </c>
      <c r="O258" s="4">
        <f>L258*M258</f>
        <v>2025</v>
      </c>
      <c r="P258" s="3">
        <v>45966</v>
      </c>
      <c r="U258" s="4" t="str">
        <f>TEXT(A258, "MMMM YYYY")</f>
        <v>November 2025</v>
      </c>
      <c r="W258" s="4" t="b">
        <f>IF(N258=O258,TRUE,FALSE)</f>
        <v>1</v>
      </c>
    </row>
    <row r="259" spans="1:23" ht="22.5" customHeight="1">
      <c r="A259" s="2">
        <v>45967.249759606479</v>
      </c>
      <c r="B259" s="4" t="s">
        <v>840</v>
      </c>
      <c r="C259" s="4" t="s">
        <v>951</v>
      </c>
      <c r="D259" s="4" t="s">
        <v>933</v>
      </c>
      <c r="G259" s="4" t="s">
        <v>949</v>
      </c>
      <c r="L259" s="4">
        <v>10</v>
      </c>
      <c r="M259" s="4">
        <v>405</v>
      </c>
      <c r="N259" s="4">
        <v>4050</v>
      </c>
      <c r="O259" s="4">
        <f>L259*M259</f>
        <v>4050</v>
      </c>
      <c r="P259" s="3">
        <v>45966</v>
      </c>
      <c r="U259" s="4" t="str">
        <f>TEXT(A259, "MMMM YYYY")</f>
        <v>November 2025</v>
      </c>
      <c r="W259" s="4" t="b">
        <f>IF(N259=O259,TRUE,FALSE)</f>
        <v>1</v>
      </c>
    </row>
    <row r="260" spans="1:23" ht="22.5" customHeight="1">
      <c r="A260" s="2">
        <v>45967.249264363425</v>
      </c>
      <c r="B260" s="4" t="s">
        <v>1034</v>
      </c>
      <c r="C260" s="4" t="s">
        <v>821</v>
      </c>
      <c r="D260" s="4" t="s">
        <v>933</v>
      </c>
      <c r="G260" s="4" t="s">
        <v>949</v>
      </c>
      <c r="L260" s="4">
        <v>5</v>
      </c>
      <c r="M260" s="4">
        <v>390</v>
      </c>
      <c r="N260" s="4">
        <v>1950</v>
      </c>
      <c r="O260" s="4">
        <f>L260*M260</f>
        <v>1950</v>
      </c>
      <c r="P260" s="3">
        <v>45966</v>
      </c>
      <c r="U260" s="4" t="str">
        <f>TEXT(A260, "MMMM YYYY")</f>
        <v>November 2025</v>
      </c>
      <c r="W260" s="4" t="b">
        <f>IF(N260=O260,TRUE,FALSE)</f>
        <v>1</v>
      </c>
    </row>
    <row r="261" spans="1:23" ht="22.5" customHeight="1">
      <c r="A261" s="2">
        <v>45965.513690451393</v>
      </c>
      <c r="B261" s="4" t="s">
        <v>1088</v>
      </c>
      <c r="C261" s="4" t="s">
        <v>952</v>
      </c>
      <c r="E261" s="4" t="s">
        <v>937</v>
      </c>
      <c r="K261" s="4" t="s">
        <v>1016</v>
      </c>
      <c r="L261" s="4">
        <v>1</v>
      </c>
      <c r="M261" s="4">
        <v>1200</v>
      </c>
      <c r="N261" s="4">
        <v>1200</v>
      </c>
      <c r="O261" s="4">
        <f>L261*M261</f>
        <v>1200</v>
      </c>
      <c r="P261" s="3">
        <v>45965</v>
      </c>
      <c r="U261" s="4" t="str">
        <f>TEXT(A261, "MMMM YYYY")</f>
        <v>November 2025</v>
      </c>
      <c r="W261" s="4" t="b">
        <f>IF(N261=O261,TRUE,FALSE)</f>
        <v>1</v>
      </c>
    </row>
    <row r="262" spans="1:23" ht="22.5" customHeight="1">
      <c r="A262" s="2">
        <v>45965.51321041667</v>
      </c>
      <c r="B262" s="4" t="s">
        <v>1089</v>
      </c>
      <c r="C262" s="4" t="s">
        <v>952</v>
      </c>
      <c r="E262" s="4" t="s">
        <v>942</v>
      </c>
      <c r="L262" s="4">
        <v>1</v>
      </c>
      <c r="M262" s="4">
        <v>4000</v>
      </c>
      <c r="N262" s="4">
        <v>4000</v>
      </c>
      <c r="O262" s="4">
        <f>L262*M262</f>
        <v>4000</v>
      </c>
      <c r="P262" s="3">
        <v>45965</v>
      </c>
      <c r="S262" s="4" t="s">
        <v>954</v>
      </c>
      <c r="U262" s="4" t="str">
        <f>TEXT(A262, "MMMM YYYY")</f>
        <v>November 2025</v>
      </c>
      <c r="W262" s="4" t="b">
        <f>IF(N262=O262,TRUE,FALSE)</f>
        <v>1</v>
      </c>
    </row>
    <row r="263" spans="1:23" ht="22.5" customHeight="1">
      <c r="A263" s="2">
        <v>45965.444853032408</v>
      </c>
      <c r="B263" s="4" t="s">
        <v>1090</v>
      </c>
      <c r="C263" s="4" t="s">
        <v>948</v>
      </c>
      <c r="D263" s="4" t="s">
        <v>933</v>
      </c>
      <c r="G263" s="4" t="s">
        <v>949</v>
      </c>
      <c r="L263" s="4">
        <v>5</v>
      </c>
      <c r="M263" s="4">
        <v>451</v>
      </c>
      <c r="N263" s="4">
        <v>2255</v>
      </c>
      <c r="O263" s="4">
        <f>L263*M263</f>
        <v>2255</v>
      </c>
      <c r="P263" s="3">
        <v>45964</v>
      </c>
      <c r="U263" s="4" t="str">
        <f>TEXT(A263, "MMMM YYYY")</f>
        <v>November 2025</v>
      </c>
      <c r="W263" s="4" t="b">
        <f>IF(N263=O263,TRUE,FALSE)</f>
        <v>1</v>
      </c>
    </row>
    <row r="264" spans="1:23" ht="22.5" customHeight="1">
      <c r="A264" s="2">
        <v>45964.623246342591</v>
      </c>
      <c r="B264" s="4" t="s">
        <v>1091</v>
      </c>
      <c r="C264" s="4" t="s">
        <v>958</v>
      </c>
      <c r="E264" s="4" t="s">
        <v>958</v>
      </c>
      <c r="L264" s="4">
        <v>2</v>
      </c>
      <c r="M264" s="4">
        <v>150</v>
      </c>
      <c r="N264" s="4">
        <v>300</v>
      </c>
      <c r="O264" s="4">
        <f>L264*M264</f>
        <v>300</v>
      </c>
      <c r="P264" s="3">
        <v>45964</v>
      </c>
      <c r="U264" s="4" t="str">
        <f>TEXT(A264, "MMMM YYYY")</f>
        <v>November 2025</v>
      </c>
      <c r="W264" s="4" t="b">
        <f>IF(N264=O264,TRUE,FALSE)</f>
        <v>1</v>
      </c>
    </row>
    <row r="265" spans="1:23" ht="22.5" customHeight="1">
      <c r="A265" s="2">
        <v>45964.622788726847</v>
      </c>
      <c r="B265" s="4" t="s">
        <v>1092</v>
      </c>
      <c r="C265" s="4" t="s">
        <v>958</v>
      </c>
      <c r="E265" s="4" t="s">
        <v>958</v>
      </c>
      <c r="L265" s="4">
        <v>1</v>
      </c>
      <c r="M265" s="4">
        <v>45</v>
      </c>
      <c r="N265" s="4">
        <v>45</v>
      </c>
      <c r="O265" s="4">
        <f>L265*M265</f>
        <v>45</v>
      </c>
      <c r="P265" s="3">
        <v>45964</v>
      </c>
      <c r="U265" s="4" t="str">
        <f>TEXT(A265, "MMMM YYYY")</f>
        <v>November 2025</v>
      </c>
      <c r="W265" s="4" t="b">
        <f>IF(N265=O265,TRUE,FALSE)</f>
        <v>1</v>
      </c>
    </row>
    <row r="266" spans="1:23" ht="22.5" customHeight="1">
      <c r="A266" s="2">
        <v>45964.622214583331</v>
      </c>
      <c r="B266" s="4" t="s">
        <v>1093</v>
      </c>
      <c r="C266" s="4" t="s">
        <v>958</v>
      </c>
      <c r="E266" s="4" t="s">
        <v>958</v>
      </c>
      <c r="L266" s="4">
        <v>8</v>
      </c>
      <c r="M266" s="4">
        <v>8</v>
      </c>
      <c r="N266" s="4">
        <v>64</v>
      </c>
      <c r="O266" s="4">
        <f>L266*M266</f>
        <v>64</v>
      </c>
      <c r="P266" s="3">
        <v>45964</v>
      </c>
      <c r="U266" s="4" t="str">
        <f>TEXT(A266, "MMMM YYYY")</f>
        <v>November 2025</v>
      </c>
      <c r="W266" s="4" t="b">
        <f>IF(N266=O266,TRUE,FALSE)</f>
        <v>1</v>
      </c>
    </row>
    <row r="267" spans="1:23" ht="22.5" customHeight="1">
      <c r="A267" s="2">
        <v>45964.621430937499</v>
      </c>
      <c r="B267" s="4" t="s">
        <v>1094</v>
      </c>
      <c r="C267" s="4" t="s">
        <v>958</v>
      </c>
      <c r="E267" s="4" t="s">
        <v>958</v>
      </c>
      <c r="L267" s="4">
        <v>6</v>
      </c>
      <c r="M267" s="4">
        <v>10</v>
      </c>
      <c r="N267" s="4">
        <v>60</v>
      </c>
      <c r="O267" s="4">
        <f>L267*M267</f>
        <v>60</v>
      </c>
      <c r="P267" s="3">
        <v>45964</v>
      </c>
      <c r="U267" s="4" t="str">
        <f>TEXT(A267, "MMMM YYYY")</f>
        <v>November 2025</v>
      </c>
      <c r="W267" s="4" t="b">
        <f>IF(N267=O267,TRUE,FALSE)</f>
        <v>1</v>
      </c>
    </row>
    <row r="268" spans="1:23" ht="22.5" customHeight="1">
      <c r="A268" s="2">
        <v>45964.620584861113</v>
      </c>
      <c r="B268" s="4" t="s">
        <v>1095</v>
      </c>
      <c r="C268" s="4" t="s">
        <v>958</v>
      </c>
      <c r="E268" s="4" t="s">
        <v>958</v>
      </c>
      <c r="L268" s="4">
        <v>8</v>
      </c>
      <c r="M268" s="4">
        <v>68</v>
      </c>
      <c r="N268" s="4">
        <v>544</v>
      </c>
      <c r="O268" s="4">
        <f>L268*M268</f>
        <v>544</v>
      </c>
      <c r="P268" s="3">
        <v>45964</v>
      </c>
      <c r="U268" s="4" t="str">
        <f>TEXT(A268, "MMMM YYYY")</f>
        <v>November 2025</v>
      </c>
      <c r="W268" s="4" t="b">
        <f>IF(N268=O268,TRUE,FALSE)</f>
        <v>1</v>
      </c>
    </row>
    <row r="269" spans="1:23" ht="22.5" customHeight="1">
      <c r="A269" s="2">
        <v>45964.618595844906</v>
      </c>
      <c r="B269" s="4" t="s">
        <v>1096</v>
      </c>
      <c r="C269" s="4" t="s">
        <v>952</v>
      </c>
      <c r="E269" s="4" t="s">
        <v>942</v>
      </c>
      <c r="L269" s="4">
        <v>1</v>
      </c>
      <c r="M269" s="4">
        <v>350</v>
      </c>
      <c r="N269" s="4">
        <v>350</v>
      </c>
      <c r="O269" s="4">
        <f>L269*M269</f>
        <v>350</v>
      </c>
      <c r="P269" s="3">
        <v>45964</v>
      </c>
      <c r="S269" s="4" t="s">
        <v>1097</v>
      </c>
      <c r="U269" s="4" t="str">
        <f>TEXT(A269, "MMMM YYYY")</f>
        <v>November 2025</v>
      </c>
      <c r="W269" s="4" t="b">
        <f>IF(N269=O269,TRUE,FALSE)</f>
        <v>1</v>
      </c>
    </row>
    <row r="270" spans="1:23" ht="22.5" customHeight="1">
      <c r="A270" s="2">
        <v>45964.565562754629</v>
      </c>
      <c r="B270" s="4" t="s">
        <v>1098</v>
      </c>
      <c r="C270" s="4" t="s">
        <v>952</v>
      </c>
      <c r="E270" s="4" t="s">
        <v>933</v>
      </c>
      <c r="G270" s="4" t="s">
        <v>970</v>
      </c>
      <c r="L270" s="4">
        <v>1</v>
      </c>
      <c r="M270" s="4">
        <v>60</v>
      </c>
      <c r="N270" s="4">
        <v>60</v>
      </c>
      <c r="O270" s="4">
        <f>L270*M270</f>
        <v>60</v>
      </c>
      <c r="P270" s="3">
        <v>45964</v>
      </c>
      <c r="U270" s="4" t="str">
        <f>TEXT(A270, "MMMM YYYY")</f>
        <v>November 2025</v>
      </c>
      <c r="W270" s="4" t="b">
        <f>IF(N270=O270,TRUE,FALSE)</f>
        <v>1</v>
      </c>
    </row>
    <row r="271" spans="1:23" ht="22.5" customHeight="1">
      <c r="A271" s="2">
        <v>45964.562490717595</v>
      </c>
      <c r="B271" s="4" t="s">
        <v>852</v>
      </c>
      <c r="C271" s="4" t="s">
        <v>952</v>
      </c>
      <c r="E271" s="4" t="s">
        <v>937</v>
      </c>
      <c r="K271" s="4" t="s">
        <v>847</v>
      </c>
      <c r="L271" s="4">
        <v>1</v>
      </c>
      <c r="M271" s="4">
        <v>210</v>
      </c>
      <c r="N271" s="4">
        <v>210</v>
      </c>
      <c r="O271" s="4">
        <f>L271*M271</f>
        <v>210</v>
      </c>
      <c r="P271" s="3">
        <v>45964</v>
      </c>
      <c r="U271" s="4" t="str">
        <f>TEXT(A271, "MMMM YYYY")</f>
        <v>November 2025</v>
      </c>
      <c r="W271" s="4" t="b">
        <f>IF(N271=O271,TRUE,FALSE)</f>
        <v>1</v>
      </c>
    </row>
    <row r="272" spans="1:23" ht="22.5" customHeight="1">
      <c r="A272" s="2">
        <v>45964.560928148145</v>
      </c>
      <c r="B272" s="4" t="s">
        <v>822</v>
      </c>
      <c r="C272" s="4" t="s">
        <v>948</v>
      </c>
      <c r="D272" s="4" t="s">
        <v>933</v>
      </c>
      <c r="G272" s="4" t="s">
        <v>988</v>
      </c>
      <c r="L272" s="4">
        <v>2</v>
      </c>
      <c r="M272" s="4">
        <v>50</v>
      </c>
      <c r="N272" s="4">
        <v>100</v>
      </c>
      <c r="O272" s="4">
        <f>L272*M272</f>
        <v>100</v>
      </c>
      <c r="P272" s="3">
        <v>45964</v>
      </c>
      <c r="U272" s="4" t="str">
        <f>TEXT(A272, "MMMM YYYY")</f>
        <v>November 2025</v>
      </c>
      <c r="W272" s="4" t="b">
        <f>IF(N272=O272,TRUE,FALSE)</f>
        <v>1</v>
      </c>
    </row>
    <row r="273" spans="1:23" ht="22.5" customHeight="1">
      <c r="A273" s="2">
        <v>45962.684938043982</v>
      </c>
      <c r="B273" s="4" t="s">
        <v>822</v>
      </c>
      <c r="C273" s="4" t="s">
        <v>951</v>
      </c>
      <c r="D273" s="4" t="s">
        <v>933</v>
      </c>
      <c r="G273" s="4" t="s">
        <v>988</v>
      </c>
      <c r="L273" s="4">
        <v>2</v>
      </c>
      <c r="M273" s="4">
        <v>50</v>
      </c>
      <c r="N273" s="4">
        <v>100</v>
      </c>
      <c r="O273" s="4">
        <f>L273*M273</f>
        <v>100</v>
      </c>
      <c r="P273" s="3">
        <v>45962</v>
      </c>
      <c r="U273" s="4" t="str">
        <f>TEXT(A273, "MMMM YYYY")</f>
        <v>November 2025</v>
      </c>
      <c r="W273" s="4" t="b">
        <f>IF(N273=O273,TRUE,FALSE)</f>
        <v>1</v>
      </c>
    </row>
    <row r="274" spans="1:23" ht="22.5" customHeight="1">
      <c r="A274" s="2">
        <v>45962.684418287041</v>
      </c>
      <c r="B274" s="4" t="s">
        <v>501</v>
      </c>
      <c r="C274" s="4" t="s">
        <v>952</v>
      </c>
      <c r="E274" s="4" t="s">
        <v>942</v>
      </c>
      <c r="L274" s="4">
        <v>1</v>
      </c>
      <c r="M274" s="4">
        <v>500</v>
      </c>
      <c r="N274" s="4">
        <v>500</v>
      </c>
      <c r="O274" s="4">
        <f>L274*M274</f>
        <v>500</v>
      </c>
      <c r="P274" s="3">
        <v>45962</v>
      </c>
      <c r="S274" s="4" t="s">
        <v>954</v>
      </c>
      <c r="U274" s="4" t="str">
        <f>TEXT(A274, "MMMM YYYY")</f>
        <v>November 2025</v>
      </c>
      <c r="W274" s="4" t="b">
        <f>IF(N274=O274,TRUE,FALSE)</f>
        <v>1</v>
      </c>
    </row>
    <row r="275" spans="1:23" ht="22.5" customHeight="1">
      <c r="A275" s="2">
        <v>45961.955268344907</v>
      </c>
      <c r="B275" s="4" t="s">
        <v>623</v>
      </c>
      <c r="C275" s="4" t="s">
        <v>952</v>
      </c>
      <c r="E275" s="4" t="s">
        <v>942</v>
      </c>
      <c r="L275" s="4">
        <v>1</v>
      </c>
      <c r="M275" s="4">
        <v>800</v>
      </c>
      <c r="N275" s="4">
        <v>800</v>
      </c>
      <c r="O275" s="4">
        <f>L275*M275</f>
        <v>800</v>
      </c>
      <c r="P275" s="3">
        <v>45962</v>
      </c>
      <c r="S275" s="4" t="s">
        <v>954</v>
      </c>
      <c r="U275" s="4" t="str">
        <f>TEXT(A275, "MMMM YYYY")</f>
        <v>October 2025</v>
      </c>
      <c r="W275" s="4" t="b">
        <f>IF(N275=O275,TRUE,FALSE)</f>
        <v>1</v>
      </c>
    </row>
    <row r="276" spans="1:23" ht="22.5" customHeight="1">
      <c r="A276" s="2">
        <v>45961.954762430556</v>
      </c>
      <c r="B276" s="4" t="s">
        <v>1099</v>
      </c>
      <c r="C276" s="4" t="s">
        <v>1008</v>
      </c>
      <c r="D276" s="4" t="s">
        <v>933</v>
      </c>
      <c r="G276" s="4" t="s">
        <v>961</v>
      </c>
      <c r="L276" s="4">
        <v>1</v>
      </c>
      <c r="M276" s="4">
        <v>80</v>
      </c>
      <c r="N276" s="4">
        <v>80</v>
      </c>
      <c r="O276" s="4">
        <f>L276*M276</f>
        <v>80</v>
      </c>
      <c r="P276" s="3">
        <v>45961</v>
      </c>
      <c r="U276" s="4" t="str">
        <f>TEXT(A276, "MMMM YYYY")</f>
        <v>October 2025</v>
      </c>
      <c r="W276" s="4" t="b">
        <f>IF(N276=O276,TRUE,FALSE)</f>
        <v>1</v>
      </c>
    </row>
    <row r="277" spans="1:23" ht="22.5" customHeight="1">
      <c r="A277" s="2">
        <v>45961.953842118055</v>
      </c>
      <c r="B277" s="4" t="s">
        <v>1100</v>
      </c>
      <c r="C277" s="4" t="s">
        <v>948</v>
      </c>
      <c r="D277" s="4" t="s">
        <v>933</v>
      </c>
      <c r="G277" s="4" t="s">
        <v>961</v>
      </c>
      <c r="L277" s="4">
        <v>1</v>
      </c>
      <c r="M277" s="4">
        <v>420</v>
      </c>
      <c r="N277" s="4">
        <v>420</v>
      </c>
      <c r="O277" s="4">
        <f>L277*M277</f>
        <v>420</v>
      </c>
      <c r="P277" s="3">
        <v>45961</v>
      </c>
      <c r="U277" s="4" t="str">
        <f>TEXT(A277, "MMMM YYYY")</f>
        <v>October 2025</v>
      </c>
      <c r="W277" s="4" t="b">
        <f>IF(N277=O277,TRUE,FALSE)</f>
        <v>1</v>
      </c>
    </row>
    <row r="278" spans="1:23" ht="22.5" customHeight="1">
      <c r="A278" s="2">
        <v>45961.083774872684</v>
      </c>
      <c r="B278" s="4" t="s">
        <v>1101</v>
      </c>
      <c r="C278" s="4" t="s">
        <v>952</v>
      </c>
      <c r="E278" s="4" t="s">
        <v>937</v>
      </c>
      <c r="K278" s="4" t="s">
        <v>1012</v>
      </c>
      <c r="L278" s="4">
        <v>1</v>
      </c>
      <c r="M278" s="4">
        <v>30</v>
      </c>
      <c r="N278" s="4">
        <v>30</v>
      </c>
      <c r="O278" s="4">
        <f>L278*M278</f>
        <v>30</v>
      </c>
      <c r="P278" s="3">
        <v>45960</v>
      </c>
      <c r="U278" s="4" t="str">
        <f>TEXT(A278, "MMMM YYYY")</f>
        <v>October 2025</v>
      </c>
      <c r="W278" s="4" t="b">
        <f>IF(N278=O278,TRUE,FALSE)</f>
        <v>1</v>
      </c>
    </row>
    <row r="279" spans="1:23" ht="22.5" customHeight="1">
      <c r="A279" s="2">
        <v>45961.08198938657</v>
      </c>
      <c r="B279" s="4" t="s">
        <v>1102</v>
      </c>
      <c r="C279" s="4" t="s">
        <v>952</v>
      </c>
      <c r="E279" s="4" t="s">
        <v>937</v>
      </c>
      <c r="K279" s="4" t="s">
        <v>1016</v>
      </c>
      <c r="L279" s="4">
        <v>1</v>
      </c>
      <c r="M279" s="4">
        <v>350</v>
      </c>
      <c r="N279" s="4">
        <v>350</v>
      </c>
      <c r="O279" s="4">
        <f>L279*M279</f>
        <v>350</v>
      </c>
      <c r="P279" s="3">
        <v>45960</v>
      </c>
      <c r="U279" s="4" t="str">
        <f>TEXT(A279, "MMMM YYYY")</f>
        <v>October 2025</v>
      </c>
      <c r="W279" s="4" t="b">
        <f>IF(N279=O279,TRUE,FALSE)</f>
        <v>1</v>
      </c>
    </row>
    <row r="280" spans="1:23" ht="22.5" customHeight="1">
      <c r="A280" s="2">
        <v>45960.005029930559</v>
      </c>
      <c r="B280" s="4" t="s">
        <v>1103</v>
      </c>
      <c r="C280" s="4" t="s">
        <v>1008</v>
      </c>
      <c r="D280" s="4" t="s">
        <v>935</v>
      </c>
      <c r="I280" s="4" t="s">
        <v>1029</v>
      </c>
      <c r="L280" s="4">
        <v>50</v>
      </c>
      <c r="M280" s="4">
        <v>20</v>
      </c>
      <c r="N280" s="4">
        <v>1000</v>
      </c>
      <c r="O280" s="4">
        <f>L280*M280</f>
        <v>1000</v>
      </c>
      <c r="P280" s="3">
        <v>45959</v>
      </c>
      <c r="U280" s="4" t="str">
        <f>TEXT(A280, "MMMM YYYY")</f>
        <v>October 2025</v>
      </c>
      <c r="W280" s="4" t="b">
        <f>IF(N280=O280,TRUE,FALSE)</f>
        <v>1</v>
      </c>
    </row>
    <row r="281" spans="1:23" ht="22.5" customHeight="1">
      <c r="A281" s="2">
        <v>45960.002388657405</v>
      </c>
      <c r="B281" s="4" t="s">
        <v>852</v>
      </c>
      <c r="C281" s="4" t="s">
        <v>952</v>
      </c>
      <c r="E281" s="4" t="s">
        <v>937</v>
      </c>
      <c r="K281" s="4" t="s">
        <v>847</v>
      </c>
      <c r="L281" s="4">
        <v>1</v>
      </c>
      <c r="M281" s="4">
        <v>50</v>
      </c>
      <c r="N281" s="4">
        <v>50</v>
      </c>
      <c r="O281" s="4">
        <f>L281*M281</f>
        <v>50</v>
      </c>
      <c r="P281" s="3">
        <v>45959</v>
      </c>
      <c r="U281" s="4" t="str">
        <f>TEXT(A281, "MMMM YYYY")</f>
        <v>October 2025</v>
      </c>
      <c r="W281" s="4" t="b">
        <f>IF(N281=O281,TRUE,FALSE)</f>
        <v>1</v>
      </c>
    </row>
    <row r="282" spans="1:23" ht="22.5" customHeight="1">
      <c r="A282" s="2">
        <v>45960.002015208331</v>
      </c>
      <c r="B282" s="4" t="s">
        <v>1104</v>
      </c>
      <c r="C282" s="4" t="s">
        <v>952</v>
      </c>
      <c r="E282" s="4" t="s">
        <v>933</v>
      </c>
      <c r="G282" s="4" t="s">
        <v>970</v>
      </c>
      <c r="L282" s="4">
        <v>1</v>
      </c>
      <c r="M282" s="4">
        <v>220</v>
      </c>
      <c r="N282" s="4">
        <v>220</v>
      </c>
      <c r="O282" s="4">
        <f>L282*M282</f>
        <v>220</v>
      </c>
      <c r="P282" s="3">
        <v>45959</v>
      </c>
      <c r="U282" s="4" t="str">
        <f>TEXT(A282, "MMMM YYYY")</f>
        <v>October 2025</v>
      </c>
      <c r="W282" s="4" t="b">
        <f>IF(N282=O282,TRUE,FALSE)</f>
        <v>1</v>
      </c>
    </row>
    <row r="283" spans="1:23" ht="22.5" customHeight="1">
      <c r="A283" s="2">
        <v>45959.997566782404</v>
      </c>
      <c r="B283" s="4" t="s">
        <v>1105</v>
      </c>
      <c r="C283" s="4" t="s">
        <v>1008</v>
      </c>
      <c r="D283" s="4" t="s">
        <v>933</v>
      </c>
      <c r="G283" s="4" t="s">
        <v>949</v>
      </c>
      <c r="L283" s="4">
        <v>1</v>
      </c>
      <c r="M283" s="4">
        <v>470</v>
      </c>
      <c r="N283" s="4">
        <v>470</v>
      </c>
      <c r="O283" s="4">
        <f>L283*M283</f>
        <v>470</v>
      </c>
      <c r="P283" s="3">
        <v>45959</v>
      </c>
      <c r="U283" s="4" t="str">
        <f>TEXT(A283, "MMMM YYYY")</f>
        <v>October 2025</v>
      </c>
      <c r="W283" s="4" t="b">
        <f>IF(N283=O283,TRUE,FALSE)</f>
        <v>1</v>
      </c>
    </row>
    <row r="284" spans="1:23" ht="22.5" customHeight="1">
      <c r="A284" s="2">
        <v>45959.996972476853</v>
      </c>
      <c r="B284" s="4" t="s">
        <v>1090</v>
      </c>
      <c r="C284" s="4" t="s">
        <v>948</v>
      </c>
      <c r="D284" s="4" t="s">
        <v>933</v>
      </c>
      <c r="G284" s="4" t="s">
        <v>949</v>
      </c>
      <c r="L284" s="4">
        <v>6</v>
      </c>
      <c r="M284" s="4">
        <v>451</v>
      </c>
      <c r="N284" s="4">
        <v>2706</v>
      </c>
      <c r="O284" s="4">
        <f>L284*M284</f>
        <v>2706</v>
      </c>
      <c r="P284" s="3">
        <v>45959</v>
      </c>
      <c r="U284" s="4" t="str">
        <f>TEXT(A284, "MMMM YYYY")</f>
        <v>October 2025</v>
      </c>
      <c r="W284" s="4" t="b">
        <f>IF(N284=O284,TRUE,FALSE)</f>
        <v>1</v>
      </c>
    </row>
    <row r="285" spans="1:23" ht="22.5" customHeight="1">
      <c r="A285" s="2">
        <v>45959.995778564815</v>
      </c>
      <c r="B285" s="4" t="s">
        <v>841</v>
      </c>
      <c r="C285" s="4" t="s">
        <v>950</v>
      </c>
      <c r="D285" s="4" t="s">
        <v>933</v>
      </c>
      <c r="G285" s="4" t="s">
        <v>949</v>
      </c>
      <c r="L285" s="4">
        <v>7</v>
      </c>
      <c r="M285" s="4">
        <v>404</v>
      </c>
      <c r="N285" s="4">
        <v>2828</v>
      </c>
      <c r="O285" s="4">
        <f>L285*M285</f>
        <v>2828</v>
      </c>
      <c r="P285" s="3">
        <v>45959</v>
      </c>
      <c r="U285" s="4" t="str">
        <f>TEXT(A285, "MMMM YYYY")</f>
        <v>October 2025</v>
      </c>
      <c r="W285" s="4" t="b">
        <f>IF(N285=O285,TRUE,FALSE)</f>
        <v>1</v>
      </c>
    </row>
    <row r="286" spans="1:23" ht="22.5" customHeight="1">
      <c r="A286" s="2">
        <v>45959.995009247687</v>
      </c>
      <c r="B286" s="4" t="s">
        <v>843</v>
      </c>
      <c r="C286" s="4" t="s">
        <v>951</v>
      </c>
      <c r="D286" s="4" t="s">
        <v>933</v>
      </c>
      <c r="G286" s="4" t="s">
        <v>949</v>
      </c>
      <c r="L286" s="4">
        <v>10</v>
      </c>
      <c r="M286" s="4">
        <v>404</v>
      </c>
      <c r="N286" s="4">
        <v>4040</v>
      </c>
      <c r="O286" s="4">
        <f>L286*M286</f>
        <v>4040</v>
      </c>
      <c r="P286" s="3">
        <v>45959</v>
      </c>
      <c r="U286" s="4" t="str">
        <f>TEXT(A286, "MMMM YYYY")</f>
        <v>October 2025</v>
      </c>
      <c r="W286" s="4" t="b">
        <f>IF(N286=O286,TRUE,FALSE)</f>
        <v>1</v>
      </c>
    </row>
    <row r="287" spans="1:23" ht="22.5" customHeight="1">
      <c r="A287" s="2">
        <v>45959.988449791665</v>
      </c>
      <c r="B287" s="4" t="s">
        <v>1034</v>
      </c>
      <c r="C287" s="4" t="s">
        <v>951</v>
      </c>
      <c r="D287" s="4" t="s">
        <v>933</v>
      </c>
      <c r="G287" s="4" t="s">
        <v>949</v>
      </c>
      <c r="L287" s="4">
        <v>5</v>
      </c>
      <c r="M287" s="4">
        <v>390</v>
      </c>
      <c r="N287" s="4">
        <v>1950</v>
      </c>
      <c r="O287" s="4">
        <f>L287*M287</f>
        <v>1950</v>
      </c>
      <c r="P287" s="3">
        <v>45959</v>
      </c>
      <c r="U287" s="4" t="str">
        <f>TEXT(A287, "MMMM YYYY")</f>
        <v>October 2025</v>
      </c>
      <c r="W287" s="4" t="b">
        <f>IF(N287=O287,TRUE,FALSE)</f>
        <v>1</v>
      </c>
    </row>
    <row r="288" spans="1:23" ht="22.5" customHeight="1">
      <c r="A288" s="2">
        <v>45959.720184351856</v>
      </c>
      <c r="B288" s="4" t="s">
        <v>1034</v>
      </c>
      <c r="C288" s="4" t="s">
        <v>821</v>
      </c>
      <c r="D288" s="4" t="s">
        <v>933</v>
      </c>
      <c r="G288" s="4" t="s">
        <v>949</v>
      </c>
      <c r="L288" s="4">
        <v>7</v>
      </c>
      <c r="M288" s="4">
        <v>390</v>
      </c>
      <c r="N288" s="4">
        <v>2730</v>
      </c>
      <c r="O288" s="4">
        <f>L288*M288</f>
        <v>2730</v>
      </c>
      <c r="P288" s="3">
        <v>45959</v>
      </c>
      <c r="U288" s="4" t="str">
        <f>TEXT(A288, "MMMM YYYY")</f>
        <v>October 2025</v>
      </c>
      <c r="W288" s="4" t="b">
        <f>IF(N288=O288,TRUE,FALSE)</f>
        <v>1</v>
      </c>
    </row>
    <row r="289" spans="1:23" ht="22.5" customHeight="1">
      <c r="A289" s="2">
        <v>45959.715865798615</v>
      </c>
      <c r="B289" s="4" t="s">
        <v>1106</v>
      </c>
      <c r="C289" s="4" t="s">
        <v>952</v>
      </c>
      <c r="E289" s="4" t="s">
        <v>935</v>
      </c>
      <c r="I289" s="4" t="s">
        <v>1107</v>
      </c>
      <c r="L289" s="4">
        <v>2</v>
      </c>
      <c r="M289" s="4">
        <v>30</v>
      </c>
      <c r="N289" s="4">
        <v>60</v>
      </c>
      <c r="O289" s="4">
        <f>L289*M289</f>
        <v>60</v>
      </c>
      <c r="P289" s="3">
        <v>45957</v>
      </c>
      <c r="U289" s="4" t="str">
        <f>TEXT(A289, "MMMM YYYY")</f>
        <v>October 2025</v>
      </c>
      <c r="W289" s="4" t="b">
        <f>IF(N289=O289,TRUE,FALSE)</f>
        <v>1</v>
      </c>
    </row>
    <row r="290" spans="1:23" ht="22.5" customHeight="1">
      <c r="A290" s="2">
        <v>45958.482570717591</v>
      </c>
      <c r="B290" s="4" t="s">
        <v>1090</v>
      </c>
      <c r="C290" s="4" t="s">
        <v>948</v>
      </c>
      <c r="D290" s="4" t="s">
        <v>933</v>
      </c>
      <c r="G290" s="4" t="s">
        <v>949</v>
      </c>
      <c r="L290" s="4">
        <v>2</v>
      </c>
      <c r="M290" s="4">
        <v>451</v>
      </c>
      <c r="N290" s="4">
        <v>902</v>
      </c>
      <c r="O290" s="4">
        <f>L290*M290</f>
        <v>902</v>
      </c>
      <c r="P290" s="3">
        <v>45955</v>
      </c>
      <c r="U290" s="4" t="str">
        <f>TEXT(A290, "MMMM YYYY")</f>
        <v>October 2025</v>
      </c>
      <c r="W290" s="4" t="b">
        <f>IF(N290=O290,TRUE,FALSE)</f>
        <v>1</v>
      </c>
    </row>
    <row r="291" spans="1:23" ht="22.5" customHeight="1">
      <c r="A291" s="2">
        <v>45958.023866342592</v>
      </c>
      <c r="B291" s="4" t="s">
        <v>1108</v>
      </c>
      <c r="C291" s="4" t="s">
        <v>952</v>
      </c>
      <c r="E291" s="4" t="s">
        <v>941</v>
      </c>
      <c r="L291" s="4">
        <v>1</v>
      </c>
      <c r="M291" s="4">
        <v>350</v>
      </c>
      <c r="N291" s="4">
        <v>350</v>
      </c>
      <c r="O291" s="4">
        <f>L291*M291</f>
        <v>350</v>
      </c>
      <c r="P291" s="3">
        <v>45957</v>
      </c>
      <c r="R291" s="4" t="s">
        <v>979</v>
      </c>
      <c r="U291" s="4" t="str">
        <f>TEXT(A291, "MMMM YYYY")</f>
        <v>October 2025</v>
      </c>
      <c r="W291" s="4" t="b">
        <f>IF(N291=O291,TRUE,FALSE)</f>
        <v>1</v>
      </c>
    </row>
    <row r="292" spans="1:23" ht="22.5" customHeight="1">
      <c r="A292" s="2">
        <v>45958.021236250002</v>
      </c>
      <c r="B292" s="4" t="s">
        <v>852</v>
      </c>
      <c r="C292" s="4" t="s">
        <v>952</v>
      </c>
      <c r="E292" s="4" t="s">
        <v>937</v>
      </c>
      <c r="K292" s="4" t="s">
        <v>847</v>
      </c>
      <c r="L292" s="4">
        <v>1</v>
      </c>
      <c r="M292" s="4">
        <v>210</v>
      </c>
      <c r="N292" s="4">
        <v>210</v>
      </c>
      <c r="O292" s="4">
        <f>L292*M292</f>
        <v>210</v>
      </c>
      <c r="P292" s="3">
        <v>45957</v>
      </c>
      <c r="U292" s="4" t="str">
        <f>TEXT(A292, "MMMM YYYY")</f>
        <v>October 2025</v>
      </c>
      <c r="W292" s="4" t="b">
        <f>IF(N292=O292,TRUE,FALSE)</f>
        <v>1</v>
      </c>
    </row>
    <row r="293" spans="1:23" ht="22.5" customHeight="1">
      <c r="A293" s="2">
        <v>45958.02031821759</v>
      </c>
      <c r="B293" s="4" t="s">
        <v>1109</v>
      </c>
      <c r="C293" s="4" t="s">
        <v>952</v>
      </c>
      <c r="E293" s="4" t="s">
        <v>942</v>
      </c>
      <c r="L293" s="4">
        <v>1</v>
      </c>
      <c r="M293" s="4">
        <v>789</v>
      </c>
      <c r="N293" s="4">
        <v>789</v>
      </c>
      <c r="O293" s="4">
        <f>L293*M293</f>
        <v>789</v>
      </c>
      <c r="P293" s="3">
        <v>45954</v>
      </c>
      <c r="S293" s="4" t="s">
        <v>1110</v>
      </c>
      <c r="U293" s="4" t="str">
        <f>TEXT(A293, "MMMM YYYY")</f>
        <v>October 2025</v>
      </c>
      <c r="W293" s="4" t="b">
        <f>IF(N293=O293,TRUE,FALSE)</f>
        <v>1</v>
      </c>
    </row>
    <row r="294" spans="1:23" ht="22.5" customHeight="1">
      <c r="A294" s="2">
        <v>45955.776801851855</v>
      </c>
      <c r="B294" s="4" t="s">
        <v>1111</v>
      </c>
      <c r="C294" s="4" t="s">
        <v>952</v>
      </c>
      <c r="E294" s="4" t="s">
        <v>933</v>
      </c>
      <c r="G294" s="4" t="s">
        <v>997</v>
      </c>
      <c r="L294" s="4">
        <v>2</v>
      </c>
      <c r="M294" s="4">
        <v>95</v>
      </c>
      <c r="N294" s="4">
        <v>190</v>
      </c>
      <c r="O294" s="4">
        <f>L294*M294</f>
        <v>190</v>
      </c>
      <c r="P294" s="3">
        <v>45955</v>
      </c>
      <c r="U294" s="4" t="str">
        <f>TEXT(A294, "MMMM YYYY")</f>
        <v>October 2025</v>
      </c>
      <c r="W294" s="4" t="b">
        <f>IF(N294=O294,TRUE,FALSE)</f>
        <v>1</v>
      </c>
    </row>
    <row r="295" spans="1:23" ht="22.5" customHeight="1">
      <c r="A295" s="2">
        <v>45955.617138692134</v>
      </c>
      <c r="B295" s="4" t="s">
        <v>1112</v>
      </c>
      <c r="C295" s="4" t="s">
        <v>1008</v>
      </c>
      <c r="D295" s="4" t="s">
        <v>933</v>
      </c>
      <c r="G295" s="4" t="s">
        <v>990</v>
      </c>
      <c r="L295" s="4">
        <v>1</v>
      </c>
      <c r="M295" s="4">
        <v>30</v>
      </c>
      <c r="N295" s="4">
        <v>30</v>
      </c>
      <c r="O295" s="4">
        <f>L295*M295</f>
        <v>30</v>
      </c>
      <c r="P295" s="3">
        <v>45954</v>
      </c>
      <c r="U295" s="4" t="str">
        <f>TEXT(A295, "MMMM YYYY")</f>
        <v>October 2025</v>
      </c>
      <c r="W295" s="4" t="b">
        <f>IF(N295=O295,TRUE,FALSE)</f>
        <v>1</v>
      </c>
    </row>
    <row r="296" spans="1:23" ht="22.5" customHeight="1">
      <c r="A296" s="2">
        <v>45955.605960891204</v>
      </c>
      <c r="B296" s="4" t="s">
        <v>993</v>
      </c>
      <c r="C296" s="4" t="s">
        <v>952</v>
      </c>
      <c r="E296" s="4" t="s">
        <v>937</v>
      </c>
      <c r="K296" s="4" t="s">
        <v>994</v>
      </c>
      <c r="L296" s="4">
        <v>1</v>
      </c>
      <c r="M296" s="4">
        <v>400</v>
      </c>
      <c r="N296" s="4">
        <v>400</v>
      </c>
      <c r="O296" s="4">
        <f>L296*M296</f>
        <v>400</v>
      </c>
      <c r="P296" s="3">
        <v>45954</v>
      </c>
      <c r="U296" s="4" t="str">
        <f>TEXT(A296, "MMMM YYYY")</f>
        <v>October 2025</v>
      </c>
      <c r="W296" s="4" t="b">
        <f>IF(N296=O296,TRUE,FALSE)</f>
        <v>1</v>
      </c>
    </row>
    <row r="297" spans="1:23" ht="22.5" customHeight="1">
      <c r="A297" s="2">
        <v>45955.604026863424</v>
      </c>
      <c r="B297" s="4" t="s">
        <v>1015</v>
      </c>
      <c r="C297" s="4" t="s">
        <v>952</v>
      </c>
      <c r="E297" s="4" t="s">
        <v>937</v>
      </c>
      <c r="K297" s="4" t="s">
        <v>1016</v>
      </c>
      <c r="L297" s="4">
        <v>1</v>
      </c>
      <c r="M297" s="4">
        <v>200</v>
      </c>
      <c r="N297" s="4">
        <v>200</v>
      </c>
      <c r="O297" s="4">
        <f>L297*M297</f>
        <v>200</v>
      </c>
      <c r="P297" s="3">
        <v>45952</v>
      </c>
      <c r="U297" s="4" t="str">
        <f>TEXT(A297, "MMMM YYYY")</f>
        <v>October 2025</v>
      </c>
      <c r="W297" s="4" t="b">
        <f>IF(N297=O297,TRUE,FALSE)</f>
        <v>1</v>
      </c>
    </row>
    <row r="298" spans="1:23" ht="22.5" customHeight="1">
      <c r="A298" s="2">
        <v>45955.247117245366</v>
      </c>
      <c r="B298" s="4" t="s">
        <v>1113</v>
      </c>
      <c r="C298" s="4" t="s">
        <v>1008</v>
      </c>
      <c r="D298" s="4" t="s">
        <v>933</v>
      </c>
      <c r="G298" s="4" t="s">
        <v>949</v>
      </c>
      <c r="L298" s="4">
        <v>1</v>
      </c>
      <c r="M298" s="4">
        <v>75</v>
      </c>
      <c r="N298" s="4">
        <v>75</v>
      </c>
      <c r="O298" s="4">
        <f>L298*M298</f>
        <v>75</v>
      </c>
      <c r="P298" s="3">
        <v>45954</v>
      </c>
      <c r="U298" s="4" t="str">
        <f>TEXT(A298, "MMMM YYYY")</f>
        <v>October 2025</v>
      </c>
      <c r="W298" s="4" t="b">
        <f>IF(N298=O298,TRUE,FALSE)</f>
        <v>1</v>
      </c>
    </row>
    <row r="299" spans="1:23" ht="22.5" customHeight="1">
      <c r="A299" s="2">
        <v>45955.239780787037</v>
      </c>
      <c r="B299" s="4" t="s">
        <v>1084</v>
      </c>
      <c r="C299" s="4" t="s">
        <v>948</v>
      </c>
      <c r="D299" s="4" t="s">
        <v>933</v>
      </c>
      <c r="G299" s="4" t="s">
        <v>949</v>
      </c>
      <c r="L299" s="4">
        <v>1</v>
      </c>
      <c r="M299" s="4">
        <v>500</v>
      </c>
      <c r="N299" s="4">
        <v>500</v>
      </c>
      <c r="O299" s="4">
        <f>L299*M299</f>
        <v>500</v>
      </c>
      <c r="P299" s="3">
        <v>45954</v>
      </c>
      <c r="U299" s="4" t="str">
        <f>TEXT(A299, "MMMM YYYY")</f>
        <v>October 2025</v>
      </c>
      <c r="W299" s="4" t="b">
        <f>IF(N299=O299,TRUE,FALSE)</f>
        <v>1</v>
      </c>
    </row>
    <row r="300" spans="1:23" ht="22.5" customHeight="1">
      <c r="A300" s="2">
        <v>45955.237998321754</v>
      </c>
      <c r="B300" s="4" t="s">
        <v>1099</v>
      </c>
      <c r="C300" s="4" t="s">
        <v>948</v>
      </c>
      <c r="D300" s="4" t="s">
        <v>933</v>
      </c>
      <c r="G300" s="4" t="s">
        <v>961</v>
      </c>
      <c r="L300" s="4">
        <v>1</v>
      </c>
      <c r="M300" s="4">
        <v>530</v>
      </c>
      <c r="N300" s="4">
        <v>530</v>
      </c>
      <c r="O300" s="4">
        <f>L300*M300</f>
        <v>530</v>
      </c>
      <c r="P300" s="3">
        <v>45947</v>
      </c>
      <c r="U300" s="4" t="str">
        <f>TEXT(A300, "MMMM YYYY")</f>
        <v>October 2025</v>
      </c>
      <c r="W300" s="4" t="b">
        <f>IF(N300=O300,TRUE,FALSE)</f>
        <v>1</v>
      </c>
    </row>
    <row r="301" spans="1:23" ht="22.5" customHeight="1">
      <c r="A301" s="2">
        <v>45954.018020937496</v>
      </c>
      <c r="B301" s="4" t="s">
        <v>1114</v>
      </c>
      <c r="C301" s="4" t="s">
        <v>952</v>
      </c>
      <c r="E301" s="4" t="s">
        <v>935</v>
      </c>
      <c r="I301" s="4" t="s">
        <v>1115</v>
      </c>
      <c r="L301" s="4">
        <v>5</v>
      </c>
      <c r="M301" s="4">
        <v>50</v>
      </c>
      <c r="N301" s="4">
        <v>250</v>
      </c>
      <c r="O301" s="4">
        <f>L301*M301</f>
        <v>250</v>
      </c>
      <c r="P301" s="3">
        <v>45953</v>
      </c>
      <c r="U301" s="4" t="str">
        <f>TEXT(A301, "MMMM YYYY")</f>
        <v>October 2025</v>
      </c>
      <c r="W301" s="4" t="b">
        <f>IF(N301=O301,TRUE,FALSE)</f>
        <v>1</v>
      </c>
    </row>
    <row r="302" spans="1:23" ht="22.5" customHeight="1">
      <c r="A302" s="2">
        <v>45954.015624918982</v>
      </c>
      <c r="B302" s="4" t="s">
        <v>852</v>
      </c>
      <c r="C302" s="4" t="s">
        <v>952</v>
      </c>
      <c r="E302" s="4" t="s">
        <v>937</v>
      </c>
      <c r="K302" s="4" t="s">
        <v>847</v>
      </c>
      <c r="L302" s="4">
        <v>1</v>
      </c>
      <c r="M302" s="4">
        <v>200</v>
      </c>
      <c r="N302" s="4">
        <v>200</v>
      </c>
      <c r="O302" s="4">
        <f>L302*M302</f>
        <v>200</v>
      </c>
      <c r="P302" s="3">
        <v>45953</v>
      </c>
      <c r="U302" s="4" t="str">
        <f>TEXT(A302, "MMMM YYYY")</f>
        <v>October 2025</v>
      </c>
      <c r="W302" s="4" t="b">
        <f>IF(N302=O302,TRUE,FALSE)</f>
        <v>1</v>
      </c>
    </row>
    <row r="303" spans="1:23" ht="22.5" customHeight="1">
      <c r="A303" s="2">
        <v>45951.101049467594</v>
      </c>
      <c r="B303" s="4" t="s">
        <v>852</v>
      </c>
      <c r="C303" s="4" t="s">
        <v>952</v>
      </c>
      <c r="E303" s="4" t="s">
        <v>937</v>
      </c>
      <c r="K303" s="4" t="s">
        <v>847</v>
      </c>
      <c r="L303" s="4">
        <v>1</v>
      </c>
      <c r="M303" s="4">
        <v>90</v>
      </c>
      <c r="N303" s="4">
        <v>90</v>
      </c>
      <c r="O303" s="4">
        <f>L303*M303</f>
        <v>90</v>
      </c>
      <c r="P303" s="3">
        <v>45950</v>
      </c>
      <c r="U303" s="4" t="str">
        <f>TEXT(A303, "MMMM YYYY")</f>
        <v>October 2025</v>
      </c>
      <c r="W303" s="4" t="b">
        <f>IF(N303=O303,TRUE,FALSE)</f>
        <v>1</v>
      </c>
    </row>
    <row r="304" spans="1:23" ht="22.5" customHeight="1">
      <c r="A304" s="2">
        <v>45951.100557002312</v>
      </c>
      <c r="B304" s="4" t="s">
        <v>1116</v>
      </c>
      <c r="C304" s="4" t="s">
        <v>1008</v>
      </c>
      <c r="D304" s="4" t="s">
        <v>933</v>
      </c>
      <c r="G304" s="4" t="s">
        <v>997</v>
      </c>
      <c r="L304" s="4">
        <v>1</v>
      </c>
      <c r="M304" s="4">
        <v>212</v>
      </c>
      <c r="N304" s="4">
        <v>212</v>
      </c>
      <c r="O304" s="4">
        <f>L304*M304</f>
        <v>212</v>
      </c>
      <c r="P304" s="3">
        <v>45950</v>
      </c>
      <c r="U304" s="4" t="str">
        <f>TEXT(A304, "MMMM YYYY")</f>
        <v>October 2025</v>
      </c>
      <c r="W304" s="4" t="b">
        <f>IF(N304=O304,TRUE,FALSE)</f>
        <v>1</v>
      </c>
    </row>
    <row r="305" spans="1:23" ht="22.5" customHeight="1">
      <c r="A305" s="2">
        <v>45951.099947453702</v>
      </c>
      <c r="B305" s="4" t="s">
        <v>1117</v>
      </c>
      <c r="C305" s="4" t="s">
        <v>1008</v>
      </c>
      <c r="D305" s="4" t="s">
        <v>933</v>
      </c>
      <c r="G305" s="4" t="s">
        <v>997</v>
      </c>
      <c r="L305" s="4">
        <v>1</v>
      </c>
      <c r="M305" s="4">
        <v>365</v>
      </c>
      <c r="N305" s="4">
        <v>365</v>
      </c>
      <c r="O305" s="4">
        <f>L305*M305</f>
        <v>365</v>
      </c>
      <c r="P305" s="3">
        <v>45950</v>
      </c>
      <c r="U305" s="4" t="str">
        <f>TEXT(A305, "MMMM YYYY")</f>
        <v>October 2025</v>
      </c>
      <c r="W305" s="4" t="b">
        <f>IF(N305=O305,TRUE,FALSE)</f>
        <v>1</v>
      </c>
    </row>
    <row r="306" spans="1:23" ht="22.5" customHeight="1">
      <c r="A306" s="2">
        <v>45951.099366851849</v>
      </c>
      <c r="B306" s="4" t="s">
        <v>1118</v>
      </c>
      <c r="C306" s="4" t="s">
        <v>1008</v>
      </c>
      <c r="D306" s="4" t="s">
        <v>933</v>
      </c>
      <c r="G306" s="4" t="s">
        <v>949</v>
      </c>
      <c r="L306" s="4">
        <v>3</v>
      </c>
      <c r="M306" s="4">
        <v>470</v>
      </c>
      <c r="N306" s="4">
        <v>1410</v>
      </c>
      <c r="O306" s="4">
        <f>L306*M306</f>
        <v>1410</v>
      </c>
      <c r="P306" s="3">
        <v>45950</v>
      </c>
      <c r="U306" s="4" t="str">
        <f>TEXT(A306, "MMMM YYYY")</f>
        <v>October 2025</v>
      </c>
      <c r="W306" s="4" t="b">
        <f>IF(N306=O306,TRUE,FALSE)</f>
        <v>1</v>
      </c>
    </row>
    <row r="307" spans="1:23" ht="22.5" customHeight="1">
      <c r="A307" s="2">
        <v>45951.097915358798</v>
      </c>
      <c r="B307" s="4" t="s">
        <v>1119</v>
      </c>
      <c r="C307" s="4" t="s">
        <v>1008</v>
      </c>
      <c r="D307" s="4" t="s">
        <v>933</v>
      </c>
      <c r="G307" s="4" t="s">
        <v>949</v>
      </c>
      <c r="L307" s="4">
        <v>1</v>
      </c>
      <c r="M307" s="4">
        <v>406</v>
      </c>
      <c r="N307" s="4">
        <v>406</v>
      </c>
      <c r="O307" s="4">
        <f>L307*M307</f>
        <v>406</v>
      </c>
      <c r="P307" s="3">
        <v>45950</v>
      </c>
      <c r="U307" s="4" t="str">
        <f>TEXT(A307, "MMMM YYYY")</f>
        <v>October 2025</v>
      </c>
      <c r="W307" s="4" t="b">
        <f>IF(N307=O307,TRUE,FALSE)</f>
        <v>1</v>
      </c>
    </row>
    <row r="308" spans="1:23" ht="22.5" customHeight="1">
      <c r="A308" s="2">
        <v>45951.096595937503</v>
      </c>
      <c r="B308" s="4" t="s">
        <v>1090</v>
      </c>
      <c r="C308" s="4" t="s">
        <v>948</v>
      </c>
      <c r="D308" s="4" t="s">
        <v>933</v>
      </c>
      <c r="G308" s="4" t="s">
        <v>949</v>
      </c>
      <c r="L308" s="4">
        <v>6</v>
      </c>
      <c r="M308" s="4">
        <v>451</v>
      </c>
      <c r="N308" s="4">
        <v>2706</v>
      </c>
      <c r="O308" s="4">
        <f>L308*M308</f>
        <v>2706</v>
      </c>
      <c r="P308" s="3">
        <v>45950</v>
      </c>
      <c r="U308" s="4" t="str">
        <f>TEXT(A308, "MMMM YYYY")</f>
        <v>October 2025</v>
      </c>
      <c r="W308" s="4" t="b">
        <f>IF(N308=O308,TRUE,FALSE)</f>
        <v>1</v>
      </c>
    </row>
    <row r="309" spans="1:23" ht="22.5" customHeight="1">
      <c r="A309" s="2">
        <v>45950.808398657406</v>
      </c>
      <c r="B309" s="4" t="s">
        <v>841</v>
      </c>
      <c r="C309" s="4" t="s">
        <v>950</v>
      </c>
      <c r="D309" s="4" t="s">
        <v>933</v>
      </c>
      <c r="G309" s="4" t="s">
        <v>949</v>
      </c>
      <c r="L309" s="4">
        <v>8</v>
      </c>
      <c r="M309" s="4">
        <v>405</v>
      </c>
      <c r="N309" s="4">
        <v>3240</v>
      </c>
      <c r="O309" s="4">
        <f>L309*M309</f>
        <v>3240</v>
      </c>
      <c r="P309" s="3">
        <v>45950</v>
      </c>
      <c r="U309" s="4" t="str">
        <f>TEXT(A309, "MMMM YYYY")</f>
        <v>October 2025</v>
      </c>
      <c r="W309" s="4" t="b">
        <f>IF(N309=O309,TRUE,FALSE)</f>
        <v>1</v>
      </c>
    </row>
    <row r="310" spans="1:23" ht="22.5" customHeight="1">
      <c r="A310" s="2">
        <v>45950.806959305555</v>
      </c>
      <c r="B310" s="4" t="s">
        <v>841</v>
      </c>
      <c r="C310" s="4" t="s">
        <v>951</v>
      </c>
      <c r="D310" s="4" t="s">
        <v>933</v>
      </c>
      <c r="G310" s="4" t="s">
        <v>949</v>
      </c>
      <c r="L310" s="4">
        <v>10</v>
      </c>
      <c r="M310" s="4">
        <v>405</v>
      </c>
      <c r="N310" s="4">
        <v>4050</v>
      </c>
      <c r="O310" s="4">
        <f>L310*M310</f>
        <v>4050</v>
      </c>
      <c r="P310" s="3">
        <v>45950</v>
      </c>
      <c r="U310" s="4" t="str">
        <f>TEXT(A310, "MMMM YYYY")</f>
        <v>October 2025</v>
      </c>
      <c r="W310" s="4" t="b">
        <f>IF(N310=O310,TRUE,FALSE)</f>
        <v>1</v>
      </c>
    </row>
    <row r="311" spans="1:23" ht="22.5" customHeight="1">
      <c r="A311" s="2">
        <v>45950.803477106485</v>
      </c>
      <c r="B311" s="4" t="s">
        <v>1034</v>
      </c>
      <c r="C311" s="4" t="s">
        <v>951</v>
      </c>
      <c r="D311" s="4" t="s">
        <v>933</v>
      </c>
      <c r="G311" s="4" t="s">
        <v>949</v>
      </c>
      <c r="L311" s="4">
        <v>7</v>
      </c>
      <c r="M311" s="4">
        <v>390</v>
      </c>
      <c r="N311" s="4">
        <v>2730</v>
      </c>
      <c r="O311" s="4">
        <f>L311*M311</f>
        <v>2730</v>
      </c>
      <c r="P311" s="3">
        <v>45950</v>
      </c>
      <c r="U311" s="4" t="str">
        <f>TEXT(A311, "MMMM YYYY")</f>
        <v>October 2025</v>
      </c>
      <c r="W311" s="4" t="b">
        <f>IF(N311=O311,TRUE,FALSE)</f>
        <v>1</v>
      </c>
    </row>
    <row r="312" spans="1:23" ht="22.5" customHeight="1">
      <c r="A312" s="2">
        <v>45950.802819618053</v>
      </c>
      <c r="B312" s="4" t="s">
        <v>1034</v>
      </c>
      <c r="C312" s="4" t="s">
        <v>821</v>
      </c>
      <c r="D312" s="4" t="s">
        <v>933</v>
      </c>
      <c r="G312" s="4" t="s">
        <v>949</v>
      </c>
      <c r="L312" s="4">
        <v>8</v>
      </c>
      <c r="M312" s="4">
        <v>390</v>
      </c>
      <c r="N312" s="4">
        <v>3120</v>
      </c>
      <c r="O312" s="4">
        <f>L312*M312</f>
        <v>3120</v>
      </c>
      <c r="P312" s="3">
        <v>45950</v>
      </c>
      <c r="U312" s="4" t="str">
        <f>TEXT(A312, "MMMM YYYY")</f>
        <v>October 2025</v>
      </c>
      <c r="W312" s="4" t="b">
        <f>IF(N312=O312,TRUE,FALSE)</f>
        <v>1</v>
      </c>
    </row>
    <row r="313" spans="1:23" ht="22.5" customHeight="1">
      <c r="A313" s="2">
        <v>45948.589870023148</v>
      </c>
      <c r="B313" s="4" t="s">
        <v>852</v>
      </c>
      <c r="C313" s="4" t="s">
        <v>952</v>
      </c>
      <c r="E313" s="4" t="s">
        <v>937</v>
      </c>
      <c r="K313" s="4" t="s">
        <v>847</v>
      </c>
      <c r="L313" s="4">
        <v>1</v>
      </c>
      <c r="M313" s="4">
        <v>50</v>
      </c>
      <c r="N313" s="4">
        <v>50</v>
      </c>
      <c r="O313" s="4">
        <f>L313*M313</f>
        <v>50</v>
      </c>
      <c r="P313" s="3">
        <v>45948</v>
      </c>
      <c r="U313" s="4" t="str">
        <f>TEXT(A313, "MMMM YYYY")</f>
        <v>October 2025</v>
      </c>
      <c r="W313" s="4" t="b">
        <f>IF(N313=O313,TRUE,FALSE)</f>
        <v>1</v>
      </c>
    </row>
    <row r="314" spans="1:23" ht="22.5" customHeight="1">
      <c r="A314" s="2">
        <v>45948.589462719909</v>
      </c>
      <c r="B314" s="4" t="s">
        <v>1120</v>
      </c>
      <c r="C314" s="4" t="s">
        <v>952</v>
      </c>
      <c r="E314" s="4" t="s">
        <v>937</v>
      </c>
      <c r="K314" s="4" t="s">
        <v>1012</v>
      </c>
      <c r="L314" s="4">
        <v>4</v>
      </c>
      <c r="M314" s="4">
        <v>15</v>
      </c>
      <c r="N314" s="4">
        <v>60</v>
      </c>
      <c r="O314" s="4">
        <f>L314*M314</f>
        <v>60</v>
      </c>
      <c r="P314" s="3">
        <v>45948</v>
      </c>
      <c r="U314" s="4" t="str">
        <f>TEXT(A314, "MMMM YYYY")</f>
        <v>October 2025</v>
      </c>
      <c r="W314" s="4" t="b">
        <f>IF(N314=O314,TRUE,FALSE)</f>
        <v>1</v>
      </c>
    </row>
    <row r="315" spans="1:23" ht="22.5" customHeight="1">
      <c r="A315" s="2">
        <v>45948.187838831014</v>
      </c>
      <c r="B315" s="4" t="s">
        <v>1121</v>
      </c>
      <c r="C315" s="4" t="s">
        <v>1008</v>
      </c>
      <c r="D315" s="4" t="s">
        <v>934</v>
      </c>
      <c r="H315" s="4" t="s">
        <v>856</v>
      </c>
      <c r="L315" s="4">
        <v>1</v>
      </c>
      <c r="M315" s="4">
        <v>200</v>
      </c>
      <c r="N315" s="4">
        <v>200</v>
      </c>
      <c r="O315" s="4">
        <f>L315*M315</f>
        <v>200</v>
      </c>
      <c r="P315" s="3">
        <v>45947</v>
      </c>
      <c r="U315" s="4" t="str">
        <f>TEXT(A315, "MMMM YYYY")</f>
        <v>October 2025</v>
      </c>
      <c r="W315" s="4" t="b">
        <f>IF(N315=O315,TRUE,FALSE)</f>
        <v>1</v>
      </c>
    </row>
    <row r="316" spans="1:23" ht="22.5" customHeight="1">
      <c r="A316" s="2">
        <v>45948.187057986113</v>
      </c>
      <c r="B316" s="4" t="s">
        <v>1090</v>
      </c>
      <c r="C316" s="4" t="s">
        <v>948</v>
      </c>
      <c r="D316" s="4" t="s">
        <v>933</v>
      </c>
      <c r="G316" s="4" t="s">
        <v>949</v>
      </c>
      <c r="L316" s="4">
        <v>3</v>
      </c>
      <c r="M316" s="4">
        <v>451</v>
      </c>
      <c r="N316" s="4">
        <v>1353</v>
      </c>
      <c r="O316" s="4">
        <f>L316*M316</f>
        <v>1353</v>
      </c>
      <c r="P316" s="3">
        <v>45947</v>
      </c>
      <c r="U316" s="4" t="str">
        <f>TEXT(A316, "MMMM YYYY")</f>
        <v>October 2025</v>
      </c>
      <c r="W316" s="4" t="b">
        <f>IF(N316=O316,TRUE,FALSE)</f>
        <v>1</v>
      </c>
    </row>
    <row r="317" spans="1:23" ht="22.5" customHeight="1">
      <c r="A317" s="2">
        <v>45947.524150798607</v>
      </c>
      <c r="B317" s="4" t="s">
        <v>841</v>
      </c>
      <c r="C317" s="4" t="s">
        <v>950</v>
      </c>
      <c r="D317" s="4" t="s">
        <v>933</v>
      </c>
      <c r="G317" s="4" t="s">
        <v>949</v>
      </c>
      <c r="L317" s="4">
        <v>3</v>
      </c>
      <c r="M317" s="4">
        <v>405</v>
      </c>
      <c r="N317" s="4">
        <v>1215</v>
      </c>
      <c r="O317" s="4">
        <f>L317*M317</f>
        <v>1215</v>
      </c>
      <c r="P317" s="3">
        <v>45947</v>
      </c>
      <c r="U317" s="4" t="str">
        <f>TEXT(A317, "MMMM YYYY")</f>
        <v>October 2025</v>
      </c>
      <c r="W317" s="4" t="b">
        <f>IF(N317=O317,TRUE,FALSE)</f>
        <v>1</v>
      </c>
    </row>
    <row r="318" spans="1:23" ht="22.5" customHeight="1">
      <c r="A318" s="2">
        <v>45947.522923263889</v>
      </c>
      <c r="B318" s="4" t="s">
        <v>1034</v>
      </c>
      <c r="C318" s="4" t="s">
        <v>951</v>
      </c>
      <c r="D318" s="4" t="s">
        <v>933</v>
      </c>
      <c r="G318" s="4" t="s">
        <v>949</v>
      </c>
      <c r="L318" s="4">
        <v>7</v>
      </c>
      <c r="M318" s="4">
        <v>390</v>
      </c>
      <c r="N318" s="4">
        <v>2730</v>
      </c>
      <c r="O318" s="4">
        <f>L318*M318</f>
        <v>2730</v>
      </c>
      <c r="P318" s="3">
        <v>45947</v>
      </c>
      <c r="U318" s="4" t="str">
        <f>TEXT(A318, "MMMM YYYY")</f>
        <v>October 2025</v>
      </c>
      <c r="W318" s="4" t="b">
        <f>IF(N318=O318,TRUE,FALSE)</f>
        <v>1</v>
      </c>
    </row>
    <row r="319" spans="1:23" ht="22.5" customHeight="1">
      <c r="A319" s="2">
        <v>45947.521521145834</v>
      </c>
      <c r="B319" s="4" t="s">
        <v>1034</v>
      </c>
      <c r="C319" s="4" t="s">
        <v>821</v>
      </c>
      <c r="D319" s="4" t="s">
        <v>933</v>
      </c>
      <c r="G319" s="4" t="s">
        <v>949</v>
      </c>
      <c r="L319" s="4">
        <v>3</v>
      </c>
      <c r="M319" s="4">
        <v>390</v>
      </c>
      <c r="N319" s="4">
        <v>1170</v>
      </c>
      <c r="O319" s="4">
        <f>L319*M319</f>
        <v>1170</v>
      </c>
      <c r="P319" s="3">
        <v>45947</v>
      </c>
      <c r="U319" s="4" t="str">
        <f>TEXT(A319, "MMMM YYYY")</f>
        <v>October 2025</v>
      </c>
      <c r="W319" s="4" t="b">
        <f>IF(N319=O319,TRUE,FALSE)</f>
        <v>1</v>
      </c>
    </row>
    <row r="320" spans="1:23" ht="22.5" customHeight="1">
      <c r="A320" s="2">
        <v>45947.512264201388</v>
      </c>
      <c r="B320" s="4" t="s">
        <v>1074</v>
      </c>
      <c r="C320" s="4" t="s">
        <v>952</v>
      </c>
      <c r="E320" s="4" t="s">
        <v>934</v>
      </c>
      <c r="H320" s="4" t="s">
        <v>846</v>
      </c>
      <c r="L320" s="4">
        <v>20</v>
      </c>
      <c r="M320" s="4">
        <v>77</v>
      </c>
      <c r="N320" s="4">
        <v>1540</v>
      </c>
      <c r="O320" s="4">
        <f>L320*M320</f>
        <v>1540</v>
      </c>
      <c r="P320" s="3">
        <v>45946</v>
      </c>
      <c r="U320" s="4" t="str">
        <f>TEXT(A320, "MMMM YYYY")</f>
        <v>October 2025</v>
      </c>
      <c r="W320" s="4" t="b">
        <f>IF(N320=O320,TRUE,FALSE)</f>
        <v>1</v>
      </c>
    </row>
    <row r="321" spans="1:23" ht="22.5" customHeight="1">
      <c r="A321" s="2">
        <v>45947.146164097227</v>
      </c>
      <c r="B321" s="4" t="s">
        <v>1119</v>
      </c>
      <c r="C321" s="4" t="s">
        <v>1008</v>
      </c>
      <c r="D321" s="4" t="s">
        <v>933</v>
      </c>
      <c r="G321" s="4" t="s">
        <v>949</v>
      </c>
      <c r="L321" s="4">
        <v>1</v>
      </c>
      <c r="M321" s="4">
        <v>406</v>
      </c>
      <c r="N321" s="4">
        <v>406</v>
      </c>
      <c r="O321" s="4">
        <f>L321*M321</f>
        <v>406</v>
      </c>
      <c r="P321" s="3">
        <v>45946</v>
      </c>
      <c r="U321" s="4" t="str">
        <f>TEXT(A321, "MMMM YYYY")</f>
        <v>October 2025</v>
      </c>
      <c r="W321" s="4" t="b">
        <f>IF(N321=O321,TRUE,FALSE)</f>
        <v>1</v>
      </c>
    </row>
    <row r="322" spans="1:23" ht="22.5" customHeight="1">
      <c r="A322" s="2">
        <v>45947.145290671295</v>
      </c>
      <c r="B322" s="4" t="s">
        <v>1122</v>
      </c>
      <c r="C322" s="4" t="s">
        <v>952</v>
      </c>
      <c r="E322" s="4" t="s">
        <v>933</v>
      </c>
      <c r="G322" s="4" t="s">
        <v>997</v>
      </c>
      <c r="L322" s="4">
        <v>1</v>
      </c>
      <c r="M322" s="4">
        <v>190</v>
      </c>
      <c r="N322" s="4">
        <v>190</v>
      </c>
      <c r="O322" s="4">
        <f>L322*M322</f>
        <v>190</v>
      </c>
      <c r="P322" s="3">
        <v>45946</v>
      </c>
      <c r="U322" s="4" t="str">
        <f>TEXT(A322, "MMMM YYYY")</f>
        <v>October 2025</v>
      </c>
      <c r="W322" s="4" t="b">
        <f>IF(N322=O322,TRUE,FALSE)</f>
        <v>1</v>
      </c>
    </row>
    <row r="323" spans="1:23" ht="22.5" customHeight="1">
      <c r="A323" s="2">
        <v>45947.140650520829</v>
      </c>
      <c r="B323" s="4" t="s">
        <v>1123</v>
      </c>
      <c r="C323" s="4" t="s">
        <v>1008</v>
      </c>
      <c r="D323" s="4" t="s">
        <v>933</v>
      </c>
      <c r="G323" s="4" t="s">
        <v>949</v>
      </c>
      <c r="L323" s="4">
        <v>1</v>
      </c>
      <c r="M323" s="4">
        <v>115</v>
      </c>
      <c r="N323" s="4">
        <v>115</v>
      </c>
      <c r="O323" s="4">
        <f>L323*M323</f>
        <v>115</v>
      </c>
      <c r="P323" s="3">
        <v>45946</v>
      </c>
      <c r="U323" s="4" t="str">
        <f>TEXT(A323, "MMMM YYYY")</f>
        <v>October 2025</v>
      </c>
      <c r="W323" s="4" t="b">
        <f>IF(N323=O323,TRUE,FALSE)</f>
        <v>1</v>
      </c>
    </row>
    <row r="324" spans="1:23" ht="22.5" customHeight="1">
      <c r="A324" s="2">
        <v>45947.042415891206</v>
      </c>
      <c r="B324" s="4" t="s">
        <v>852</v>
      </c>
      <c r="C324" s="4" t="s">
        <v>952</v>
      </c>
      <c r="E324" s="4" t="s">
        <v>937</v>
      </c>
      <c r="K324" s="4" t="s">
        <v>847</v>
      </c>
      <c r="L324" s="4">
        <v>1</v>
      </c>
      <c r="M324" s="4">
        <v>85</v>
      </c>
      <c r="N324" s="4">
        <v>85</v>
      </c>
      <c r="O324" s="4">
        <f>L324*M324</f>
        <v>85</v>
      </c>
      <c r="P324" s="3">
        <v>45945</v>
      </c>
      <c r="U324" s="4" t="str">
        <f>TEXT(A324, "MMMM YYYY")</f>
        <v>October 2025</v>
      </c>
      <c r="W324" s="4" t="b">
        <f>IF(N324=O324,TRUE,FALSE)</f>
        <v>1</v>
      </c>
    </row>
    <row r="325" spans="1:23" ht="22.5" customHeight="1">
      <c r="A325" s="2">
        <v>45947.040537025459</v>
      </c>
      <c r="B325" s="4" t="s">
        <v>1124</v>
      </c>
      <c r="C325" s="4" t="s">
        <v>948</v>
      </c>
      <c r="D325" s="4" t="s">
        <v>933</v>
      </c>
      <c r="G325" s="4" t="s">
        <v>997</v>
      </c>
      <c r="L325" s="4">
        <v>1</v>
      </c>
      <c r="M325" s="4">
        <v>365</v>
      </c>
      <c r="N325" s="4">
        <v>365</v>
      </c>
      <c r="O325" s="4">
        <f>L325*M325</f>
        <v>365</v>
      </c>
      <c r="P325" s="3">
        <v>45945</v>
      </c>
      <c r="U325" s="4" t="str">
        <f>TEXT(A325, "MMMM YYYY")</f>
        <v>October 2025</v>
      </c>
      <c r="W325" s="4" t="b">
        <f>IF(N325=O325,TRUE,FALSE)</f>
        <v>1</v>
      </c>
    </row>
    <row r="326" spans="1:23" ht="22.5" customHeight="1">
      <c r="A326" s="2">
        <v>45947.039532442126</v>
      </c>
      <c r="B326" s="4" t="s">
        <v>1125</v>
      </c>
      <c r="C326" s="4" t="s">
        <v>952</v>
      </c>
      <c r="E326" s="4" t="s">
        <v>933</v>
      </c>
      <c r="G326" s="4" t="s">
        <v>997</v>
      </c>
      <c r="L326" s="4">
        <v>1</v>
      </c>
      <c r="M326" s="4">
        <v>426</v>
      </c>
      <c r="N326" s="4">
        <v>426</v>
      </c>
      <c r="O326" s="4">
        <f>L326*M326</f>
        <v>426</v>
      </c>
      <c r="P326" s="3">
        <v>45945</v>
      </c>
      <c r="U326" s="4" t="str">
        <f>TEXT(A326, "MMMM YYYY")</f>
        <v>October 2025</v>
      </c>
      <c r="W326" s="4" t="b">
        <f>IF(N326=O326,TRUE,FALSE)</f>
        <v>1</v>
      </c>
    </row>
    <row r="327" spans="1:23" ht="22.5" customHeight="1">
      <c r="A327" s="2">
        <v>45946.696869259264</v>
      </c>
      <c r="B327" s="4" t="s">
        <v>1126</v>
      </c>
      <c r="C327" s="4" t="s">
        <v>952</v>
      </c>
      <c r="E327" s="4" t="s">
        <v>933</v>
      </c>
      <c r="G327" s="4" t="s">
        <v>992</v>
      </c>
      <c r="L327" s="4">
        <v>1</v>
      </c>
      <c r="M327" s="4">
        <v>195</v>
      </c>
      <c r="N327" s="4">
        <v>195</v>
      </c>
      <c r="O327" s="4">
        <f>L327*M327</f>
        <v>195</v>
      </c>
      <c r="P327" s="3">
        <v>45945</v>
      </c>
      <c r="U327" s="4" t="str">
        <f>TEXT(A327, "MMMM YYYY")</f>
        <v>October 2025</v>
      </c>
      <c r="W327" s="4" t="b">
        <f>IF(N327=O327,TRUE,FALSE)</f>
        <v>1</v>
      </c>
    </row>
    <row r="328" spans="1:23" ht="22.5" customHeight="1">
      <c r="A328" s="2">
        <v>45942.20575371528</v>
      </c>
      <c r="B328" s="4" t="s">
        <v>1127</v>
      </c>
      <c r="C328" s="4" t="s">
        <v>952</v>
      </c>
      <c r="E328" s="4" t="s">
        <v>935</v>
      </c>
      <c r="I328" s="4" t="s">
        <v>1128</v>
      </c>
      <c r="L328" s="4">
        <v>20</v>
      </c>
      <c r="M328" s="4">
        <v>6</v>
      </c>
      <c r="N328" s="4">
        <v>120</v>
      </c>
      <c r="O328" s="4">
        <f>L328*M328</f>
        <v>120</v>
      </c>
      <c r="P328" s="3">
        <v>45938</v>
      </c>
      <c r="U328" s="4" t="str">
        <f>TEXT(A328, "MMMM YYYY")</f>
        <v>October 2025</v>
      </c>
      <c r="W328" s="4" t="b">
        <f>IF(N328=O328,TRUE,FALSE)</f>
        <v>1</v>
      </c>
    </row>
    <row r="329" spans="1:23" ht="22.5" customHeight="1">
      <c r="A329" s="2">
        <v>45942.204776030092</v>
      </c>
      <c r="B329" s="4" t="s">
        <v>1129</v>
      </c>
      <c r="C329" s="4" t="s">
        <v>952</v>
      </c>
      <c r="E329" s="4" t="s">
        <v>935</v>
      </c>
      <c r="I329" s="4" t="s">
        <v>1128</v>
      </c>
      <c r="L329" s="4">
        <v>20</v>
      </c>
      <c r="M329" s="4">
        <v>36</v>
      </c>
      <c r="N329" s="4">
        <v>720</v>
      </c>
      <c r="O329" s="4">
        <f>L329*M329</f>
        <v>720</v>
      </c>
      <c r="P329" s="3">
        <v>45938</v>
      </c>
      <c r="U329" s="4" t="str">
        <f>TEXT(A329, "MMMM YYYY")</f>
        <v>October 2025</v>
      </c>
      <c r="W329" s="4" t="b">
        <f>IF(N329=O329,TRUE,FALSE)</f>
        <v>1</v>
      </c>
    </row>
    <row r="330" spans="1:23" ht="22.5" customHeight="1">
      <c r="A330" s="2">
        <v>45942.19854153935</v>
      </c>
      <c r="B330" s="4" t="s">
        <v>1090</v>
      </c>
      <c r="C330" s="4" t="s">
        <v>948</v>
      </c>
      <c r="D330" s="4" t="s">
        <v>933</v>
      </c>
      <c r="G330" s="4" t="s">
        <v>949</v>
      </c>
      <c r="L330" s="4">
        <v>7</v>
      </c>
      <c r="M330" s="4">
        <v>451</v>
      </c>
      <c r="N330" s="4">
        <v>3157</v>
      </c>
      <c r="O330" s="4">
        <f>L330*M330</f>
        <v>3157</v>
      </c>
      <c r="P330" s="3">
        <v>45940</v>
      </c>
      <c r="U330" s="4" t="str">
        <f>TEXT(A330, "MMMM YYYY")</f>
        <v>October 2025</v>
      </c>
      <c r="W330" s="4" t="b">
        <f>IF(N330=O330,TRUE,FALSE)</f>
        <v>1</v>
      </c>
    </row>
    <row r="331" spans="1:23" ht="22.5" customHeight="1">
      <c r="A331" s="2">
        <v>45942.195178796297</v>
      </c>
      <c r="B331" s="4" t="s">
        <v>1051</v>
      </c>
      <c r="C331" s="4" t="s">
        <v>950</v>
      </c>
      <c r="D331" s="4" t="s">
        <v>933</v>
      </c>
      <c r="G331" s="4" t="s">
        <v>949</v>
      </c>
      <c r="L331" s="4">
        <v>7</v>
      </c>
      <c r="M331" s="4">
        <v>405</v>
      </c>
      <c r="N331" s="4">
        <v>2835</v>
      </c>
      <c r="O331" s="4">
        <f>L331*M331</f>
        <v>2835</v>
      </c>
      <c r="P331" s="3">
        <v>45940</v>
      </c>
      <c r="U331" s="4" t="str">
        <f>TEXT(A331, "MMMM YYYY")</f>
        <v>October 2025</v>
      </c>
      <c r="W331" s="4" t="b">
        <f>IF(N331=O331,TRUE,FALSE)</f>
        <v>1</v>
      </c>
    </row>
    <row r="332" spans="1:23" ht="22.5" customHeight="1">
      <c r="A332" s="2">
        <v>45941.11556924769</v>
      </c>
      <c r="B332" s="4" t="s">
        <v>1034</v>
      </c>
      <c r="C332" s="4" t="s">
        <v>951</v>
      </c>
      <c r="D332" s="4" t="s">
        <v>933</v>
      </c>
      <c r="G332" s="4" t="s">
        <v>949</v>
      </c>
      <c r="L332" s="4">
        <v>16</v>
      </c>
      <c r="M332" s="4">
        <v>390</v>
      </c>
      <c r="N332" s="4">
        <v>6240</v>
      </c>
      <c r="O332" s="4">
        <f>L332*M332</f>
        <v>6240</v>
      </c>
      <c r="P332" s="3">
        <v>45940</v>
      </c>
      <c r="U332" s="4" t="str">
        <f>TEXT(A332, "MMMM YYYY")</f>
        <v>October 2025</v>
      </c>
      <c r="W332" s="4" t="b">
        <f>IF(N332=O332,TRUE,FALSE)</f>
        <v>1</v>
      </c>
    </row>
    <row r="333" spans="1:23" ht="22.5" customHeight="1">
      <c r="A333" s="2">
        <v>45941.113615104172</v>
      </c>
      <c r="B333" s="4" t="s">
        <v>1034</v>
      </c>
      <c r="C333" s="4" t="s">
        <v>821</v>
      </c>
      <c r="D333" s="4" t="s">
        <v>933</v>
      </c>
      <c r="G333" s="4" t="s">
        <v>949</v>
      </c>
      <c r="L333" s="4">
        <v>7</v>
      </c>
      <c r="M333" s="4">
        <v>390</v>
      </c>
      <c r="N333" s="4">
        <v>2730</v>
      </c>
      <c r="O333" s="4">
        <f>L333*M333</f>
        <v>2730</v>
      </c>
      <c r="P333" s="3">
        <v>45940</v>
      </c>
      <c r="U333" s="4" t="str">
        <f>TEXT(A333, "MMMM YYYY")</f>
        <v>October 2025</v>
      </c>
      <c r="W333" s="4" t="b">
        <f>IF(N333=O333,TRUE,FALSE)</f>
        <v>1</v>
      </c>
    </row>
    <row r="334" spans="1:23" ht="22.5" customHeight="1">
      <c r="A334" s="2">
        <v>45940.123100543977</v>
      </c>
      <c r="B334" s="4" t="s">
        <v>852</v>
      </c>
      <c r="C334" s="4" t="s">
        <v>952</v>
      </c>
      <c r="E334" s="4" t="s">
        <v>937</v>
      </c>
      <c r="K334" s="4" t="s">
        <v>847</v>
      </c>
      <c r="L334" s="4">
        <v>1</v>
      </c>
      <c r="M334" s="4">
        <v>130</v>
      </c>
      <c r="N334" s="4">
        <v>130</v>
      </c>
      <c r="O334" s="4">
        <f>L334*M334</f>
        <v>130</v>
      </c>
      <c r="P334" s="3">
        <v>45939</v>
      </c>
      <c r="U334" s="4" t="str">
        <f>TEXT(A334, "MMMM YYYY")</f>
        <v>October 2025</v>
      </c>
      <c r="W334" s="4" t="b">
        <f>IF(N334=O334,TRUE,FALSE)</f>
        <v>1</v>
      </c>
    </row>
    <row r="335" spans="1:23" ht="22.5" customHeight="1">
      <c r="A335" s="2">
        <v>45940.12156939815</v>
      </c>
      <c r="B335" s="4" t="s">
        <v>1069</v>
      </c>
      <c r="C335" s="4" t="s">
        <v>950</v>
      </c>
      <c r="D335" s="4" t="s">
        <v>933</v>
      </c>
      <c r="G335" s="4" t="s">
        <v>961</v>
      </c>
      <c r="L335" s="4">
        <v>1</v>
      </c>
      <c r="M335" s="4">
        <v>105</v>
      </c>
      <c r="N335" s="4">
        <v>105</v>
      </c>
      <c r="O335" s="4">
        <f>L335*M335</f>
        <v>105</v>
      </c>
      <c r="P335" s="3">
        <v>45940</v>
      </c>
      <c r="U335" s="4" t="str">
        <f>TEXT(A335, "MMMM YYYY")</f>
        <v>October 2025</v>
      </c>
      <c r="W335" s="4" t="b">
        <f>IF(N335=O335,TRUE,FALSE)</f>
        <v>1</v>
      </c>
    </row>
    <row r="336" spans="1:23" ht="22.5" customHeight="1">
      <c r="A336" s="2">
        <v>45940.119803576388</v>
      </c>
      <c r="B336" s="4" t="s">
        <v>1069</v>
      </c>
      <c r="C336" s="4" t="s">
        <v>951</v>
      </c>
      <c r="D336" s="4" t="s">
        <v>933</v>
      </c>
      <c r="G336" s="4" t="s">
        <v>961</v>
      </c>
      <c r="L336" s="4">
        <v>1</v>
      </c>
      <c r="M336" s="4">
        <v>195</v>
      </c>
      <c r="N336" s="4">
        <v>195</v>
      </c>
      <c r="O336" s="4">
        <f>L336*M336</f>
        <v>195</v>
      </c>
      <c r="P336" s="3">
        <v>45940</v>
      </c>
      <c r="U336" s="4" t="str">
        <f>TEXT(A336, "MMMM YYYY")</f>
        <v>October 2025</v>
      </c>
      <c r="W336" s="4" t="b">
        <f>IF(N336=O336,TRUE,FALSE)</f>
        <v>1</v>
      </c>
    </row>
    <row r="337" spans="1:23" ht="22.5" customHeight="1">
      <c r="A337" s="2">
        <v>45940.117240740743</v>
      </c>
      <c r="B337" s="4" t="s">
        <v>1069</v>
      </c>
      <c r="C337" s="4" t="s">
        <v>821</v>
      </c>
      <c r="D337" s="4" t="s">
        <v>933</v>
      </c>
      <c r="G337" s="4" t="s">
        <v>961</v>
      </c>
      <c r="L337" s="4">
        <v>1</v>
      </c>
      <c r="M337" s="4">
        <v>100</v>
      </c>
      <c r="N337" s="4">
        <v>100</v>
      </c>
      <c r="O337" s="4">
        <f>L337*M337</f>
        <v>100</v>
      </c>
      <c r="P337" s="3">
        <v>45940</v>
      </c>
      <c r="U337" s="4" t="str">
        <f>TEXT(A337, "MMMM YYYY")</f>
        <v>October 2025</v>
      </c>
      <c r="W337" s="4" t="b">
        <f>IF(N337=O337,TRUE,FALSE)</f>
        <v>1</v>
      </c>
    </row>
    <row r="338" spans="1:23" ht="22.5" customHeight="1">
      <c r="A338" s="2">
        <v>45940.097536261572</v>
      </c>
      <c r="B338" s="4" t="s">
        <v>1130</v>
      </c>
      <c r="C338" s="4" t="s">
        <v>948</v>
      </c>
      <c r="D338" s="4" t="s">
        <v>933</v>
      </c>
      <c r="G338" s="4" t="s">
        <v>961</v>
      </c>
      <c r="L338" s="4">
        <v>1</v>
      </c>
      <c r="M338" s="4">
        <v>510</v>
      </c>
      <c r="N338" s="4">
        <v>510</v>
      </c>
      <c r="O338" s="4">
        <f>L338*M338</f>
        <v>510</v>
      </c>
      <c r="P338" s="3">
        <v>45940</v>
      </c>
      <c r="U338" s="4" t="str">
        <f>TEXT(A338, "MMMM YYYY")</f>
        <v>October 2025</v>
      </c>
      <c r="W338" s="4" t="b">
        <f>IF(N338=O338,TRUE,FALSE)</f>
        <v>1</v>
      </c>
    </row>
    <row r="339" spans="1:23" ht="22.5" customHeight="1">
      <c r="A339" s="2">
        <v>45940.095907453702</v>
      </c>
      <c r="B339" s="4" t="s">
        <v>1015</v>
      </c>
      <c r="C339" s="4" t="s">
        <v>952</v>
      </c>
      <c r="E339" s="4" t="s">
        <v>937</v>
      </c>
      <c r="K339" s="4" t="s">
        <v>1016</v>
      </c>
      <c r="L339" s="4">
        <v>1</v>
      </c>
      <c r="M339" s="4">
        <v>210</v>
      </c>
      <c r="N339" s="4">
        <v>210</v>
      </c>
      <c r="O339" s="4">
        <f>L339*M339</f>
        <v>210</v>
      </c>
      <c r="P339" s="3">
        <v>45939</v>
      </c>
      <c r="U339" s="4" t="str">
        <f>TEXT(A339, "MMMM YYYY")</f>
        <v>October 2025</v>
      </c>
      <c r="W339" s="4" t="b">
        <f>IF(N339=O339,TRUE,FALSE)</f>
        <v>1</v>
      </c>
    </row>
    <row r="340" spans="1:23" ht="22.5" customHeight="1">
      <c r="A340" s="2">
        <v>45940.095517106485</v>
      </c>
      <c r="B340" s="4" t="s">
        <v>1131</v>
      </c>
      <c r="C340" s="4" t="s">
        <v>952</v>
      </c>
      <c r="E340" s="4" t="s">
        <v>937</v>
      </c>
      <c r="K340" s="4" t="s">
        <v>994</v>
      </c>
      <c r="L340" s="4">
        <v>1</v>
      </c>
      <c r="M340" s="4">
        <v>400</v>
      </c>
      <c r="N340" s="4">
        <v>400</v>
      </c>
      <c r="O340" s="4">
        <f>L340*M340</f>
        <v>400</v>
      </c>
      <c r="P340" s="3">
        <v>45938</v>
      </c>
      <c r="U340" s="4" t="str">
        <f>TEXT(A340, "MMMM YYYY")</f>
        <v>October 2025</v>
      </c>
      <c r="W340" s="4" t="b">
        <f>IF(N340=O340,TRUE,FALSE)</f>
        <v>1</v>
      </c>
    </row>
    <row r="341" spans="1:23" ht="22.5" customHeight="1">
      <c r="A341" s="2">
        <v>45936.457450798611</v>
      </c>
      <c r="B341" s="4" t="s">
        <v>1132</v>
      </c>
      <c r="C341" s="4" t="s">
        <v>948</v>
      </c>
      <c r="D341" s="4" t="s">
        <v>933</v>
      </c>
      <c r="G341" s="4" t="s">
        <v>949</v>
      </c>
      <c r="L341" s="4">
        <v>10</v>
      </c>
      <c r="M341" s="4">
        <v>406</v>
      </c>
      <c r="N341" s="4">
        <v>4060</v>
      </c>
      <c r="O341" s="4">
        <f>L341*M341</f>
        <v>4060</v>
      </c>
      <c r="P341" s="3">
        <v>45932</v>
      </c>
      <c r="U341" s="4" t="str">
        <f>TEXT(A341, "MMMM YYYY")</f>
        <v>October 2025</v>
      </c>
      <c r="W341" s="4" t="b">
        <f>IF(N341=O341,TRUE,FALSE)</f>
        <v>1</v>
      </c>
    </row>
    <row r="342" spans="1:23" ht="22.5" customHeight="1">
      <c r="A342" s="2">
        <v>45936.455563391202</v>
      </c>
      <c r="B342" s="4" t="s">
        <v>1133</v>
      </c>
      <c r="C342" s="4" t="s">
        <v>950</v>
      </c>
      <c r="D342" s="4" t="s">
        <v>933</v>
      </c>
      <c r="G342" s="4" t="s">
        <v>949</v>
      </c>
      <c r="L342" s="4">
        <v>7</v>
      </c>
      <c r="M342" s="4">
        <v>386</v>
      </c>
      <c r="N342" s="4">
        <v>2702</v>
      </c>
      <c r="O342" s="4">
        <f>L342*M342</f>
        <v>2702</v>
      </c>
      <c r="P342" s="3">
        <v>45932</v>
      </c>
      <c r="U342" s="4" t="str">
        <f>TEXT(A342, "MMMM YYYY")</f>
        <v>October 2025</v>
      </c>
      <c r="W342" s="4" t="b">
        <f>IF(N342=O342,TRUE,FALSE)</f>
        <v>1</v>
      </c>
    </row>
    <row r="343" spans="1:23" ht="22.5" customHeight="1">
      <c r="A343" s="2">
        <v>45934.54388085648</v>
      </c>
      <c r="B343" s="4" t="s">
        <v>1034</v>
      </c>
      <c r="C343" s="4" t="s">
        <v>951</v>
      </c>
      <c r="D343" s="4" t="s">
        <v>933</v>
      </c>
      <c r="G343" s="4" t="s">
        <v>949</v>
      </c>
      <c r="L343" s="4">
        <v>16</v>
      </c>
      <c r="M343" s="4">
        <v>390</v>
      </c>
      <c r="N343" s="4">
        <v>6240</v>
      </c>
      <c r="O343" s="4">
        <f>L343*M343</f>
        <v>6240</v>
      </c>
      <c r="P343" s="3">
        <v>45932</v>
      </c>
      <c r="U343" s="4" t="str">
        <f>TEXT(A343, "MMMM YYYY")</f>
        <v>October 2025</v>
      </c>
      <c r="W343" s="4" t="b">
        <f>IF(N343=O343,TRUE,FALSE)</f>
        <v>1</v>
      </c>
    </row>
    <row r="344" spans="1:23" ht="22.5" customHeight="1">
      <c r="A344" s="2">
        <v>45933.891244837963</v>
      </c>
      <c r="B344" s="4" t="s">
        <v>1034</v>
      </c>
      <c r="C344" s="4" t="s">
        <v>821</v>
      </c>
      <c r="D344" s="4" t="s">
        <v>933</v>
      </c>
      <c r="G344" s="4" t="s">
        <v>949</v>
      </c>
      <c r="L344" s="4">
        <v>7</v>
      </c>
      <c r="M344" s="4">
        <v>390</v>
      </c>
      <c r="N344" s="4">
        <v>2730</v>
      </c>
      <c r="O344" s="4">
        <f>L344*M344</f>
        <v>2730</v>
      </c>
      <c r="P344" s="3">
        <v>45932</v>
      </c>
      <c r="U344" s="4" t="str">
        <f>TEXT(A344, "MMMM YYYY")</f>
        <v>October 2025</v>
      </c>
      <c r="W344" s="4" t="b">
        <f>IF(N344=O344,TRUE,FALSE)</f>
        <v>1</v>
      </c>
    </row>
    <row r="345" spans="1:23" ht="22.5" customHeight="1">
      <c r="A345" s="2">
        <v>45933.88854414352</v>
      </c>
      <c r="B345" s="4" t="s">
        <v>852</v>
      </c>
      <c r="C345" s="4" t="s">
        <v>952</v>
      </c>
      <c r="E345" s="4" t="s">
        <v>937</v>
      </c>
      <c r="K345" s="4" t="s">
        <v>847</v>
      </c>
      <c r="L345" s="4">
        <v>1</v>
      </c>
      <c r="M345" s="4">
        <v>70</v>
      </c>
      <c r="N345" s="4">
        <v>70</v>
      </c>
      <c r="O345" s="4">
        <f>L345*M345</f>
        <v>70</v>
      </c>
      <c r="P345" s="3">
        <v>45932</v>
      </c>
      <c r="U345" s="4" t="str">
        <f>TEXT(A345, "MMMM YYYY")</f>
        <v>October 2025</v>
      </c>
      <c r="W345" s="4" t="b">
        <f>IF(N345=O345,TRUE,FALSE)</f>
        <v>1</v>
      </c>
    </row>
    <row r="346" spans="1:23" ht="22.5" customHeight="1">
      <c r="A346" s="2">
        <v>45933.887491643516</v>
      </c>
      <c r="B346" s="4" t="s">
        <v>1134</v>
      </c>
      <c r="C346" s="4" t="s">
        <v>952</v>
      </c>
      <c r="E346" s="4" t="s">
        <v>941</v>
      </c>
      <c r="L346" s="4">
        <v>1</v>
      </c>
      <c r="M346" s="4">
        <v>180</v>
      </c>
      <c r="N346" s="4">
        <v>180</v>
      </c>
      <c r="O346" s="4">
        <f>L346*M346</f>
        <v>180</v>
      </c>
      <c r="P346" s="3">
        <v>45932</v>
      </c>
      <c r="R346" s="4" t="s">
        <v>979</v>
      </c>
      <c r="U346" s="4" t="str">
        <f>TEXT(A346, "MMMM YYYY")</f>
        <v>October 2025</v>
      </c>
      <c r="W346" s="4" t="b">
        <f>IF(N346=O346,TRUE,FALSE)</f>
        <v>1</v>
      </c>
    </row>
    <row r="347" spans="1:23" ht="22.5" customHeight="1">
      <c r="A347" s="2">
        <v>45933.870681261571</v>
      </c>
      <c r="B347" s="4" t="s">
        <v>1135</v>
      </c>
      <c r="C347" s="4" t="s">
        <v>952</v>
      </c>
      <c r="E347" s="4" t="s">
        <v>937</v>
      </c>
      <c r="K347" s="4" t="s">
        <v>1016</v>
      </c>
      <c r="L347" s="4">
        <v>1</v>
      </c>
      <c r="M347" s="4">
        <v>1200</v>
      </c>
      <c r="N347" s="4">
        <v>1200</v>
      </c>
      <c r="O347" s="4">
        <f>L347*M347</f>
        <v>1200</v>
      </c>
      <c r="P347" s="3">
        <v>45932</v>
      </c>
      <c r="U347" s="4" t="str">
        <f>TEXT(A347, "MMMM YYYY")</f>
        <v>October 2025</v>
      </c>
      <c r="W347" s="4" t="b">
        <f>IF(N347=O347,TRUE,FALSE)</f>
        <v>1</v>
      </c>
    </row>
    <row r="348" spans="1:23" ht="22.5" customHeight="1">
      <c r="A348" s="2">
        <v>45933.866501666664</v>
      </c>
      <c r="B348" s="4" t="s">
        <v>1136</v>
      </c>
      <c r="C348" s="4" t="s">
        <v>952</v>
      </c>
      <c r="E348" s="4" t="s">
        <v>942</v>
      </c>
      <c r="L348" s="4">
        <v>1</v>
      </c>
      <c r="M348" s="4">
        <v>4000</v>
      </c>
      <c r="N348" s="4">
        <v>4000</v>
      </c>
      <c r="O348" s="4">
        <f>L348*M348</f>
        <v>4000</v>
      </c>
      <c r="P348" s="3">
        <v>45932</v>
      </c>
      <c r="S348" s="4" t="s">
        <v>954</v>
      </c>
      <c r="U348" s="4" t="str">
        <f>TEXT(A348, "MMMM YYYY")</f>
        <v>October 2025</v>
      </c>
      <c r="W348" s="4" t="b">
        <f>IF(N348=O348,TRUE,FALSE)</f>
        <v>1</v>
      </c>
    </row>
    <row r="349" spans="1:23" ht="22.5" customHeight="1">
      <c r="A349" s="2">
        <v>45933.866151562499</v>
      </c>
      <c r="B349" s="4" t="s">
        <v>623</v>
      </c>
      <c r="C349" s="4" t="s">
        <v>952</v>
      </c>
      <c r="E349" s="4" t="s">
        <v>942</v>
      </c>
      <c r="L349" s="4">
        <v>1</v>
      </c>
      <c r="M349" s="4">
        <v>200</v>
      </c>
      <c r="N349" s="4">
        <v>200</v>
      </c>
      <c r="O349" s="4">
        <f>L349*M349</f>
        <v>200</v>
      </c>
      <c r="P349" s="3">
        <v>45932</v>
      </c>
      <c r="S349" s="4" t="s">
        <v>1014</v>
      </c>
      <c r="U349" s="4" t="str">
        <f>TEXT(A349, "MMMM YYYY")</f>
        <v>October 2025</v>
      </c>
      <c r="W349" s="4" t="b">
        <f>IF(N349=O349,TRUE,FALSE)</f>
        <v>1</v>
      </c>
    </row>
    <row r="350" spans="1:23" ht="22.5" customHeight="1">
      <c r="A350" s="2">
        <v>45933.865722708331</v>
      </c>
      <c r="B350" s="4" t="s">
        <v>1137</v>
      </c>
      <c r="C350" s="4" t="s">
        <v>952</v>
      </c>
      <c r="E350" s="4" t="s">
        <v>942</v>
      </c>
      <c r="L350" s="4">
        <v>1</v>
      </c>
      <c r="M350" s="4">
        <v>800</v>
      </c>
      <c r="N350" s="4">
        <v>800</v>
      </c>
      <c r="O350" s="4">
        <f>L350*M350</f>
        <v>800</v>
      </c>
      <c r="P350" s="3">
        <v>45932</v>
      </c>
      <c r="S350" s="4" t="s">
        <v>954</v>
      </c>
      <c r="U350" s="4" t="str">
        <f>TEXT(A350, "MMMM YYYY")</f>
        <v>October 2025</v>
      </c>
      <c r="W350" s="4" t="b">
        <f>IF(N350=O350,TRUE,FALSE)</f>
        <v>1</v>
      </c>
    </row>
    <row r="351" spans="1:23" ht="22.5" customHeight="1">
      <c r="A351" s="2">
        <v>45931.242373749999</v>
      </c>
      <c r="B351" s="4" t="s">
        <v>1138</v>
      </c>
      <c r="C351" s="4" t="s">
        <v>948</v>
      </c>
      <c r="D351" s="4" t="s">
        <v>934</v>
      </c>
      <c r="H351" s="4" t="s">
        <v>856</v>
      </c>
      <c r="L351" s="4">
        <v>1</v>
      </c>
      <c r="M351" s="4">
        <v>300</v>
      </c>
      <c r="N351" s="4">
        <v>300</v>
      </c>
      <c r="O351" s="4">
        <f>L351*M351</f>
        <v>300</v>
      </c>
      <c r="P351" s="3">
        <v>45930</v>
      </c>
      <c r="U351" s="4" t="str">
        <f>TEXT(A351, "MMMM YYYY")</f>
        <v>October 2025</v>
      </c>
      <c r="W351" s="4" t="b">
        <f>IF(N351=O351,TRUE,FALSE)</f>
        <v>1</v>
      </c>
    </row>
    <row r="352" spans="1:23" ht="22.5" customHeight="1">
      <c r="A352" s="2">
        <v>45931.155557199076</v>
      </c>
      <c r="B352" s="4" t="s">
        <v>1076</v>
      </c>
      <c r="C352" s="4" t="s">
        <v>952</v>
      </c>
      <c r="E352" s="4" t="s">
        <v>937</v>
      </c>
      <c r="K352" s="4" t="s">
        <v>1012</v>
      </c>
      <c r="L352" s="4">
        <v>1</v>
      </c>
      <c r="M352" s="4">
        <v>230</v>
      </c>
      <c r="N352" s="4">
        <v>230</v>
      </c>
      <c r="O352" s="4">
        <f>L352*M352</f>
        <v>230</v>
      </c>
      <c r="P352" s="3">
        <v>45929</v>
      </c>
      <c r="U352" s="4" t="str">
        <f>TEXT(A352, "MMMM YYYY")</f>
        <v>October 2025</v>
      </c>
      <c r="W352" s="4" t="b">
        <f>IF(N352=O352,TRUE,FALSE)</f>
        <v>1</v>
      </c>
    </row>
    <row r="353" spans="1:23" ht="22.5" customHeight="1">
      <c r="A353" s="2">
        <v>45931.153793402773</v>
      </c>
      <c r="B353" s="4" t="s">
        <v>1139</v>
      </c>
      <c r="C353" s="4" t="s">
        <v>948</v>
      </c>
      <c r="D353" s="4" t="s">
        <v>933</v>
      </c>
      <c r="G353" s="4" t="s">
        <v>992</v>
      </c>
      <c r="L353" s="4">
        <v>2</v>
      </c>
      <c r="M353" s="4">
        <v>115</v>
      </c>
      <c r="N353" s="4">
        <v>230</v>
      </c>
      <c r="O353" s="4">
        <f>L353*M353</f>
        <v>230</v>
      </c>
      <c r="P353" s="3">
        <v>45929</v>
      </c>
      <c r="U353" s="4" t="str">
        <f>TEXT(A353, "MMMM YYYY")</f>
        <v>October 2025</v>
      </c>
      <c r="W353" s="4" t="b">
        <f>IF(N353=O353,TRUE,FALSE)</f>
        <v>1</v>
      </c>
    </row>
    <row r="354" spans="1:23" ht="22.5" customHeight="1">
      <c r="A354" s="2">
        <v>45931.14843335648</v>
      </c>
      <c r="B354" s="4" t="s">
        <v>1140</v>
      </c>
      <c r="C354" s="4" t="s">
        <v>948</v>
      </c>
      <c r="D354" s="4" t="s">
        <v>933</v>
      </c>
      <c r="G354" s="4" t="s">
        <v>949</v>
      </c>
      <c r="L354" s="4">
        <v>2</v>
      </c>
      <c r="M354" s="4">
        <v>406</v>
      </c>
      <c r="N354" s="4">
        <v>812</v>
      </c>
      <c r="O354" s="4">
        <f>L354*M354</f>
        <v>812</v>
      </c>
      <c r="P354" s="3">
        <v>45929</v>
      </c>
      <c r="U354" s="4" t="str">
        <f>TEXT(A354, "MMMM YYYY")</f>
        <v>October 2025</v>
      </c>
      <c r="W354" s="4" t="b">
        <f>IF(N354=O354,TRUE,FALSE)</f>
        <v>1</v>
      </c>
    </row>
    <row r="355" spans="1:23" ht="22.5" customHeight="1">
      <c r="A355" s="2">
        <v>45931.147369375001</v>
      </c>
      <c r="B355" s="4" t="s">
        <v>852</v>
      </c>
      <c r="C355" s="4" t="s">
        <v>952</v>
      </c>
      <c r="E355" s="4" t="s">
        <v>937</v>
      </c>
      <c r="K355" s="4" t="s">
        <v>847</v>
      </c>
      <c r="L355" s="4">
        <v>1</v>
      </c>
      <c r="M355" s="4">
        <v>90</v>
      </c>
      <c r="N355" s="4">
        <v>90</v>
      </c>
      <c r="O355" s="4">
        <f>L355*M355</f>
        <v>90</v>
      </c>
      <c r="P355" s="3">
        <v>45929</v>
      </c>
      <c r="U355" s="4" t="str">
        <f>TEXT(A355, "MMMM YYYY")</f>
        <v>October 2025</v>
      </c>
      <c r="W355" s="4" t="b">
        <f>IF(N355=O355,TRUE,FALSE)</f>
        <v>1</v>
      </c>
    </row>
    <row r="356" spans="1:23" ht="22.5" customHeight="1">
      <c r="A356" s="2">
        <v>45931.146653634263</v>
      </c>
      <c r="B356" s="4" t="s">
        <v>1141</v>
      </c>
      <c r="C356" s="4" t="s">
        <v>952</v>
      </c>
      <c r="E356" s="4" t="s">
        <v>933</v>
      </c>
      <c r="G356" s="4" t="s">
        <v>997</v>
      </c>
      <c r="L356" s="4">
        <v>2</v>
      </c>
      <c r="M356" s="4">
        <v>80</v>
      </c>
      <c r="N356" s="4">
        <v>160</v>
      </c>
      <c r="O356" s="4">
        <f>L356*M356</f>
        <v>160</v>
      </c>
      <c r="P356" s="3">
        <v>45929</v>
      </c>
      <c r="U356" s="4" t="str">
        <f>TEXT(A356, "MMMM YYYY")</f>
        <v>October 2025</v>
      </c>
      <c r="W356" s="4" t="b">
        <f>IF(N356=O356,TRUE,FALSE)</f>
        <v>1</v>
      </c>
    </row>
    <row r="357" spans="1:23" ht="22.5" customHeight="1">
      <c r="A357" s="2">
        <v>45931.145713900463</v>
      </c>
      <c r="B357" s="4" t="s">
        <v>1142</v>
      </c>
      <c r="C357" s="4" t="s">
        <v>958</v>
      </c>
      <c r="E357" s="4" t="s">
        <v>958</v>
      </c>
      <c r="L357" s="4">
        <v>1</v>
      </c>
      <c r="M357" s="4">
        <v>1300</v>
      </c>
      <c r="N357" s="4">
        <v>1300</v>
      </c>
      <c r="O357" s="4">
        <f>L357*M357</f>
        <v>1300</v>
      </c>
      <c r="P357" s="3">
        <v>45929</v>
      </c>
      <c r="U357" s="4" t="str">
        <f>TEXT(A357, "MMMM YYYY")</f>
        <v>October 2025</v>
      </c>
      <c r="W357" s="4" t="b">
        <f>IF(N357=O357,TRUE,FALSE)</f>
        <v>1</v>
      </c>
    </row>
    <row r="358" spans="1:23" ht="22.5" customHeight="1">
      <c r="A358" s="2">
        <v>45929.185319722223</v>
      </c>
      <c r="B358" s="4" t="s">
        <v>957</v>
      </c>
      <c r="C358" s="4" t="s">
        <v>958</v>
      </c>
      <c r="E358" s="4" t="s">
        <v>958</v>
      </c>
      <c r="L358" s="4">
        <v>1</v>
      </c>
      <c r="M358" s="4">
        <v>1600</v>
      </c>
      <c r="N358" s="4">
        <v>1600</v>
      </c>
      <c r="O358" s="4">
        <f>L358*M358</f>
        <v>1600</v>
      </c>
      <c r="P358" s="3">
        <v>45926</v>
      </c>
      <c r="U358" s="4" t="str">
        <f>TEXT(A358, "MMMM YYYY")</f>
        <v>September 2025</v>
      </c>
      <c r="W358" s="4" t="b">
        <f>IF(N358=O358,TRUE,FALSE)</f>
        <v>1</v>
      </c>
    </row>
    <row r="359" spans="1:23" ht="22.5" customHeight="1">
      <c r="A359" s="2">
        <v>45929.183138055552</v>
      </c>
      <c r="B359" s="4" t="s">
        <v>947</v>
      </c>
      <c r="C359" s="4" t="s">
        <v>950</v>
      </c>
      <c r="D359" s="4" t="s">
        <v>933</v>
      </c>
      <c r="G359" s="4" t="s">
        <v>949</v>
      </c>
      <c r="L359" s="4">
        <v>7</v>
      </c>
      <c r="M359" s="4">
        <v>399</v>
      </c>
      <c r="N359" s="4">
        <v>2793</v>
      </c>
      <c r="O359" s="4">
        <f>L359*M359</f>
        <v>2793</v>
      </c>
      <c r="P359" s="3">
        <v>45926</v>
      </c>
      <c r="U359" s="4" t="str">
        <f>TEXT(A359, "MMMM YYYY")</f>
        <v>September 2025</v>
      </c>
      <c r="W359" s="4" t="b">
        <f>IF(N359=O359,TRUE,FALSE)</f>
        <v>1</v>
      </c>
    </row>
    <row r="360" spans="1:23" ht="22.5" customHeight="1">
      <c r="A360" s="2">
        <v>45929.181547939814</v>
      </c>
      <c r="B360" s="4" t="s">
        <v>993</v>
      </c>
      <c r="C360" s="4" t="s">
        <v>952</v>
      </c>
      <c r="E360" s="4" t="s">
        <v>937</v>
      </c>
      <c r="K360" s="4" t="s">
        <v>994</v>
      </c>
      <c r="L360" s="4">
        <v>1</v>
      </c>
      <c r="M360" s="4">
        <v>400</v>
      </c>
      <c r="N360" s="4">
        <v>400</v>
      </c>
      <c r="O360" s="4">
        <f>L360*M360</f>
        <v>400</v>
      </c>
      <c r="P360" s="3">
        <v>45928</v>
      </c>
      <c r="U360" s="4" t="str">
        <f>TEXT(A360, "MMMM YYYY")</f>
        <v>September 2025</v>
      </c>
      <c r="W360" s="4" t="b">
        <f>IF(N360=O360,TRUE,FALSE)</f>
        <v>1</v>
      </c>
    </row>
    <row r="361" spans="1:23" ht="22.5" customHeight="1">
      <c r="A361" s="2">
        <v>45929.181015115741</v>
      </c>
      <c r="B361" s="4" t="s">
        <v>1143</v>
      </c>
      <c r="C361" s="4" t="s">
        <v>952</v>
      </c>
      <c r="E361" s="4" t="s">
        <v>933</v>
      </c>
      <c r="G361" s="4" t="s">
        <v>997</v>
      </c>
      <c r="L361" s="4">
        <v>3</v>
      </c>
      <c r="M361" s="4">
        <v>80</v>
      </c>
      <c r="N361" s="4">
        <v>240</v>
      </c>
      <c r="O361" s="4">
        <f>L361*M361</f>
        <v>240</v>
      </c>
      <c r="P361" s="3">
        <v>45927</v>
      </c>
      <c r="U361" s="4" t="str">
        <f>TEXT(A361, "MMMM YYYY")</f>
        <v>September 2025</v>
      </c>
      <c r="W361" s="4" t="b">
        <f>IF(N361=O361,TRUE,FALSE)</f>
        <v>1</v>
      </c>
    </row>
    <row r="362" spans="1:23" ht="22.5" customHeight="1">
      <c r="A362" s="2">
        <v>45927.595673159725</v>
      </c>
      <c r="B362" s="4" t="s">
        <v>852</v>
      </c>
      <c r="C362" s="4" t="s">
        <v>952</v>
      </c>
      <c r="E362" s="4" t="s">
        <v>937</v>
      </c>
      <c r="K362" s="4" t="s">
        <v>847</v>
      </c>
      <c r="L362" s="4">
        <v>1</v>
      </c>
      <c r="M362" s="4">
        <v>60</v>
      </c>
      <c r="N362" s="4">
        <v>60</v>
      </c>
      <c r="O362" s="4">
        <f>L362*M362</f>
        <v>60</v>
      </c>
      <c r="P362" s="3">
        <v>45927</v>
      </c>
      <c r="U362" s="4" t="str">
        <f>TEXT(A362, "MMMM YYYY")</f>
        <v>September 2025</v>
      </c>
      <c r="W362" s="4" t="b">
        <f>IF(N362=O362,TRUE,FALSE)</f>
        <v>1</v>
      </c>
    </row>
    <row r="363" spans="1:23" ht="22.5" customHeight="1">
      <c r="A363" s="2">
        <v>45926.737691030095</v>
      </c>
      <c r="B363" s="4" t="s">
        <v>1034</v>
      </c>
      <c r="C363" s="4" t="s">
        <v>951</v>
      </c>
      <c r="D363" s="4" t="s">
        <v>933</v>
      </c>
      <c r="G363" s="4" t="s">
        <v>949</v>
      </c>
      <c r="L363" s="4">
        <v>15</v>
      </c>
      <c r="M363" s="4">
        <v>390</v>
      </c>
      <c r="N363" s="4">
        <v>5850</v>
      </c>
      <c r="O363" s="4">
        <f>L363*M363</f>
        <v>5850</v>
      </c>
      <c r="P363" s="3">
        <v>45926</v>
      </c>
      <c r="U363" s="4" t="str">
        <f>TEXT(A363, "MMMM YYYY")</f>
        <v>September 2025</v>
      </c>
      <c r="W363" s="4" t="b">
        <f>IF(N363=O363,TRUE,FALSE)</f>
        <v>1</v>
      </c>
    </row>
    <row r="364" spans="1:23" ht="22.5" customHeight="1">
      <c r="A364" s="2">
        <v>45926.735402326391</v>
      </c>
      <c r="B364" s="4" t="s">
        <v>1034</v>
      </c>
      <c r="C364" s="4" t="s">
        <v>821</v>
      </c>
      <c r="D364" s="4" t="s">
        <v>933</v>
      </c>
      <c r="G364" s="4" t="s">
        <v>949</v>
      </c>
      <c r="L364" s="4">
        <v>7</v>
      </c>
      <c r="M364" s="4">
        <v>390</v>
      </c>
      <c r="N364" s="4">
        <v>2730</v>
      </c>
      <c r="O364" s="4">
        <f>L364*M364</f>
        <v>2730</v>
      </c>
      <c r="P364" s="3">
        <v>45926</v>
      </c>
      <c r="U364" s="4" t="str">
        <f>TEXT(A364, "MMMM YYYY")</f>
        <v>September 2025</v>
      </c>
      <c r="W364" s="4" t="b">
        <f>IF(N364=O364,TRUE,FALSE)</f>
        <v>1</v>
      </c>
    </row>
    <row r="365" spans="1:23" ht="22.5" customHeight="1">
      <c r="A365" s="2">
        <v>45925.859939201386</v>
      </c>
      <c r="B365" s="4" t="s">
        <v>1144</v>
      </c>
      <c r="C365" s="4" t="s">
        <v>958</v>
      </c>
      <c r="E365" s="4" t="s">
        <v>958</v>
      </c>
      <c r="L365" s="4">
        <v>1</v>
      </c>
      <c r="M365" s="4">
        <v>1000</v>
      </c>
      <c r="N365" s="4">
        <v>1000</v>
      </c>
      <c r="O365" s="4">
        <f>L365*M365</f>
        <v>1000</v>
      </c>
      <c r="P365" s="3">
        <v>45925</v>
      </c>
      <c r="U365" s="4" t="str">
        <f>TEXT(A365, "MMMM YYYY")</f>
        <v>September 2025</v>
      </c>
      <c r="W365" s="4" t="b">
        <f>IF(N365=O365,TRUE,FALSE)</f>
        <v>1</v>
      </c>
    </row>
    <row r="366" spans="1:23" ht="22.5" customHeight="1">
      <c r="A366" s="2">
        <v>45925.858571041666</v>
      </c>
      <c r="B366" s="4" t="s">
        <v>852</v>
      </c>
      <c r="C366" s="4" t="s">
        <v>952</v>
      </c>
      <c r="E366" s="4" t="s">
        <v>937</v>
      </c>
      <c r="K366" s="4" t="s">
        <v>847</v>
      </c>
      <c r="L366" s="4">
        <v>1</v>
      </c>
      <c r="M366" s="4">
        <v>200</v>
      </c>
      <c r="N366" s="4">
        <v>200</v>
      </c>
      <c r="O366" s="4">
        <f>L366*M366</f>
        <v>200</v>
      </c>
      <c r="P366" s="3">
        <v>45925</v>
      </c>
      <c r="U366" s="4" t="str">
        <f>TEXT(A366, "MMMM YYYY")</f>
        <v>September 2025</v>
      </c>
      <c r="W366" s="4" t="b">
        <f>IF(N366=O366,TRUE,FALSE)</f>
        <v>1</v>
      </c>
    </row>
    <row r="367" spans="1:23" ht="22.5" customHeight="1">
      <c r="A367" s="2">
        <v>45924.606328703703</v>
      </c>
      <c r="B367" s="4" t="s">
        <v>1145</v>
      </c>
      <c r="C367" s="4" t="s">
        <v>952</v>
      </c>
      <c r="E367" s="4" t="s">
        <v>937</v>
      </c>
      <c r="K367" s="4" t="s">
        <v>1012</v>
      </c>
      <c r="L367" s="4">
        <v>1</v>
      </c>
      <c r="M367" s="4">
        <v>80</v>
      </c>
      <c r="N367" s="4">
        <v>80</v>
      </c>
      <c r="O367" s="4">
        <f>L367*M367</f>
        <v>80</v>
      </c>
      <c r="P367" s="3">
        <v>45924</v>
      </c>
      <c r="U367" s="4" t="str">
        <f>TEXT(A367, "MMMM YYYY")</f>
        <v>September 2025</v>
      </c>
      <c r="W367" s="4" t="b">
        <f>IF(N367=O367,TRUE,FALSE)</f>
        <v>1</v>
      </c>
    </row>
    <row r="368" spans="1:23" ht="22.5" customHeight="1">
      <c r="A368" s="2">
        <v>45924.605712719909</v>
      </c>
      <c r="B368" s="4" t="s">
        <v>1146</v>
      </c>
      <c r="C368" s="4" t="s">
        <v>958</v>
      </c>
      <c r="E368" s="4" t="s">
        <v>958</v>
      </c>
      <c r="L368" s="4">
        <v>1</v>
      </c>
      <c r="M368" s="4">
        <v>45</v>
      </c>
      <c r="N368" s="4">
        <v>45</v>
      </c>
      <c r="O368" s="4">
        <f>L368*M368</f>
        <v>45</v>
      </c>
      <c r="P368" s="3">
        <v>45924</v>
      </c>
      <c r="U368" s="4" t="str">
        <f>TEXT(A368, "MMMM YYYY")</f>
        <v>September 2025</v>
      </c>
      <c r="W368" s="4" t="b">
        <f>IF(N368=O368,TRUE,FALSE)</f>
        <v>1</v>
      </c>
    </row>
    <row r="369" spans="1:23" ht="22.5" customHeight="1">
      <c r="A369" s="2">
        <v>45924.605430983793</v>
      </c>
      <c r="B369" s="4" t="s">
        <v>1147</v>
      </c>
      <c r="C369" s="4" t="s">
        <v>958</v>
      </c>
      <c r="E369" s="4" t="s">
        <v>958</v>
      </c>
      <c r="L369" s="4">
        <v>1</v>
      </c>
      <c r="M369" s="4">
        <v>15</v>
      </c>
      <c r="N369" s="4">
        <v>15</v>
      </c>
      <c r="O369" s="4">
        <f>L369*M369</f>
        <v>15</v>
      </c>
      <c r="P369" s="3">
        <v>45924</v>
      </c>
      <c r="U369" s="4" t="str">
        <f>TEXT(A369, "MMMM YYYY")</f>
        <v>September 2025</v>
      </c>
      <c r="W369" s="4" t="b">
        <f>IF(N369=O369,TRUE,FALSE)</f>
        <v>1</v>
      </c>
    </row>
    <row r="370" spans="1:23" ht="22.5" customHeight="1">
      <c r="A370" s="2">
        <v>45924.605061932874</v>
      </c>
      <c r="B370" s="4" t="s">
        <v>1148</v>
      </c>
      <c r="C370" s="4" t="s">
        <v>958</v>
      </c>
      <c r="E370" s="4" t="s">
        <v>958</v>
      </c>
      <c r="L370" s="4">
        <v>1</v>
      </c>
      <c r="M370" s="4">
        <v>250</v>
      </c>
      <c r="N370" s="4">
        <v>250</v>
      </c>
      <c r="O370" s="4">
        <f>L370*M370</f>
        <v>250</v>
      </c>
      <c r="P370" s="3">
        <v>45924</v>
      </c>
      <c r="U370" s="4" t="str">
        <f>TEXT(A370, "MMMM YYYY")</f>
        <v>September 2025</v>
      </c>
      <c r="W370" s="4" t="b">
        <f>IF(N370=O370,TRUE,FALSE)</f>
        <v>1</v>
      </c>
    </row>
    <row r="371" spans="1:23" ht="22.5" customHeight="1">
      <c r="A371" s="2">
        <v>45924.159581006941</v>
      </c>
      <c r="B371" s="4" t="s">
        <v>1149</v>
      </c>
      <c r="C371" s="4" t="s">
        <v>958</v>
      </c>
      <c r="E371" s="4" t="s">
        <v>958</v>
      </c>
      <c r="L371" s="4">
        <v>1</v>
      </c>
      <c r="M371" s="4">
        <v>800</v>
      </c>
      <c r="N371" s="4">
        <v>800</v>
      </c>
      <c r="O371" s="4">
        <f>L371*M371</f>
        <v>800</v>
      </c>
      <c r="P371" s="3">
        <v>45922</v>
      </c>
      <c r="U371" s="4" t="str">
        <f>TEXT(A371, "MMMM YYYY")</f>
        <v>September 2025</v>
      </c>
      <c r="W371" s="4" t="b">
        <f>IF(N371=O371,TRUE,FALSE)</f>
        <v>1</v>
      </c>
    </row>
    <row r="372" spans="1:23" ht="22.5" customHeight="1">
      <c r="A372" s="2">
        <v>45923.351555462963</v>
      </c>
      <c r="B372" s="4" t="s">
        <v>1150</v>
      </c>
      <c r="C372" s="4" t="s">
        <v>952</v>
      </c>
      <c r="E372" s="4" t="s">
        <v>937</v>
      </c>
      <c r="K372" s="4" t="s">
        <v>1151</v>
      </c>
      <c r="L372" s="4">
        <v>1</v>
      </c>
      <c r="M372" s="4">
        <v>60</v>
      </c>
      <c r="N372" s="4">
        <v>60</v>
      </c>
      <c r="O372" s="4">
        <f>L372*M372</f>
        <v>60</v>
      </c>
      <c r="P372" s="3">
        <v>45922</v>
      </c>
      <c r="U372" s="4" t="str">
        <f>TEXT(A372, "MMMM YYYY")</f>
        <v>September 2025</v>
      </c>
      <c r="W372" s="4" t="b">
        <f>IF(N372=O372,TRUE,FALSE)</f>
        <v>1</v>
      </c>
    </row>
    <row r="373" spans="1:23" ht="22.5" customHeight="1">
      <c r="A373" s="2">
        <v>45922.082964814814</v>
      </c>
      <c r="B373" s="4" t="s">
        <v>1152</v>
      </c>
      <c r="C373" s="4" t="s">
        <v>952</v>
      </c>
      <c r="E373" s="4" t="s">
        <v>935</v>
      </c>
      <c r="I373" s="4" t="s">
        <v>1128</v>
      </c>
      <c r="L373" s="4">
        <v>40</v>
      </c>
      <c r="M373" s="4">
        <v>36</v>
      </c>
      <c r="N373" s="4">
        <v>1440</v>
      </c>
      <c r="O373" s="4">
        <f>L373*M373</f>
        <v>1440</v>
      </c>
      <c r="P373" s="3">
        <v>45920</v>
      </c>
      <c r="U373" s="4" t="str">
        <f>TEXT(A373, "MMMM YYYY")</f>
        <v>September 2025</v>
      </c>
      <c r="W373" s="4" t="b">
        <f>IF(N373=O373,TRUE,FALSE)</f>
        <v>1</v>
      </c>
    </row>
    <row r="374" spans="1:23" ht="22.5" customHeight="1">
      <c r="A374" s="2">
        <v>45922.072486157413</v>
      </c>
      <c r="B374" s="4" t="s">
        <v>1153</v>
      </c>
      <c r="C374" s="4" t="s">
        <v>958</v>
      </c>
      <c r="E374" s="4" t="s">
        <v>958</v>
      </c>
      <c r="L374" s="4">
        <v>4</v>
      </c>
      <c r="M374" s="4">
        <v>40</v>
      </c>
      <c r="N374" s="4">
        <v>160</v>
      </c>
      <c r="O374" s="4">
        <f>L374*M374</f>
        <v>160</v>
      </c>
      <c r="P374" s="3">
        <v>45920</v>
      </c>
      <c r="U374" s="4" t="str">
        <f>TEXT(A374, "MMMM YYYY")</f>
        <v>September 2025</v>
      </c>
      <c r="W374" s="4" t="b">
        <f>IF(N374=O374,TRUE,FALSE)</f>
        <v>1</v>
      </c>
    </row>
    <row r="375" spans="1:23" ht="22.5" customHeight="1">
      <c r="A375" s="2">
        <v>45922.071153738427</v>
      </c>
      <c r="B375" s="4" t="s">
        <v>1154</v>
      </c>
      <c r="C375" s="4" t="s">
        <v>958</v>
      </c>
      <c r="E375" s="4" t="s">
        <v>958</v>
      </c>
      <c r="L375" s="4">
        <v>2</v>
      </c>
      <c r="M375" s="4">
        <v>100</v>
      </c>
      <c r="N375" s="4">
        <v>200</v>
      </c>
      <c r="O375" s="4">
        <f>L375*M375</f>
        <v>200</v>
      </c>
      <c r="P375" s="3">
        <v>45920</v>
      </c>
      <c r="U375" s="4" t="str">
        <f>TEXT(A375, "MMMM YYYY")</f>
        <v>September 2025</v>
      </c>
      <c r="W375" s="4" t="b">
        <f>IF(N375=O375,TRUE,FALSE)</f>
        <v>1</v>
      </c>
    </row>
    <row r="376" spans="1:23" ht="22.5" customHeight="1">
      <c r="A376" s="2">
        <v>45920.654579525464</v>
      </c>
      <c r="B376" s="4" t="s">
        <v>1155</v>
      </c>
      <c r="C376" s="4" t="s">
        <v>952</v>
      </c>
      <c r="E376" s="4" t="s">
        <v>942</v>
      </c>
      <c r="L376" s="4">
        <v>1</v>
      </c>
      <c r="M376" s="4">
        <v>200</v>
      </c>
      <c r="N376" s="4">
        <v>200</v>
      </c>
      <c r="O376" s="4">
        <f>L376*M376</f>
        <v>200</v>
      </c>
      <c r="P376" s="3">
        <v>45919</v>
      </c>
      <c r="S376" s="4" t="s">
        <v>1014</v>
      </c>
      <c r="U376" s="4" t="str">
        <f>TEXT(A376, "MMMM YYYY")</f>
        <v>September 2025</v>
      </c>
      <c r="W376" s="4" t="b">
        <f>IF(N376=O376,TRUE,FALSE)</f>
        <v>1</v>
      </c>
    </row>
    <row r="377" spans="1:23" ht="22.5" customHeight="1">
      <c r="A377" s="2">
        <v>45920.235344363427</v>
      </c>
      <c r="B377" s="4" t="s">
        <v>1156</v>
      </c>
      <c r="C377" s="4" t="s">
        <v>952</v>
      </c>
      <c r="E377" s="4" t="s">
        <v>937</v>
      </c>
      <c r="K377" s="4" t="s">
        <v>1012</v>
      </c>
      <c r="L377" s="4">
        <v>1</v>
      </c>
      <c r="M377" s="4">
        <v>62</v>
      </c>
      <c r="N377" s="4">
        <v>62</v>
      </c>
      <c r="O377" s="4">
        <f>L377*M377</f>
        <v>62</v>
      </c>
      <c r="P377" s="3">
        <v>45919</v>
      </c>
      <c r="U377" s="4" t="str">
        <f>TEXT(A377, "MMMM YYYY")</f>
        <v>September 2025</v>
      </c>
      <c r="W377" s="4" t="b">
        <f>IF(N377=O377,TRUE,FALSE)</f>
        <v>1</v>
      </c>
    </row>
    <row r="378" spans="1:23" ht="22.5" customHeight="1">
      <c r="A378" s="2">
        <v>45920.233600636573</v>
      </c>
      <c r="B378" s="4" t="s">
        <v>947</v>
      </c>
      <c r="C378" s="4" t="s">
        <v>950</v>
      </c>
      <c r="D378" s="4" t="s">
        <v>933</v>
      </c>
      <c r="G378" s="4" t="s">
        <v>949</v>
      </c>
      <c r="L378" s="4">
        <v>7</v>
      </c>
      <c r="M378" s="4">
        <v>399</v>
      </c>
      <c r="N378" s="4">
        <v>2793</v>
      </c>
      <c r="O378" s="4">
        <f>L378*M378</f>
        <v>2793</v>
      </c>
      <c r="P378" s="3">
        <v>45919</v>
      </c>
      <c r="U378" s="4" t="str">
        <f>TEXT(A378, "MMMM YYYY")</f>
        <v>September 2025</v>
      </c>
      <c r="W378" s="4" t="b">
        <f>IF(N378=O378,TRUE,FALSE)</f>
        <v>1</v>
      </c>
    </row>
    <row r="379" spans="1:23" ht="22.5" customHeight="1">
      <c r="A379" s="2">
        <v>45920.232211840281</v>
      </c>
      <c r="B379" s="4" t="s">
        <v>1034</v>
      </c>
      <c r="C379" s="4" t="s">
        <v>951</v>
      </c>
      <c r="D379" s="4" t="s">
        <v>933</v>
      </c>
      <c r="G379" s="4" t="s">
        <v>949</v>
      </c>
      <c r="L379" s="4">
        <v>16</v>
      </c>
      <c r="M379" s="4">
        <v>390</v>
      </c>
      <c r="N379" s="4">
        <v>6240</v>
      </c>
      <c r="O379" s="4">
        <f>L379*M379</f>
        <v>6240</v>
      </c>
      <c r="P379" s="3">
        <v>45919</v>
      </c>
      <c r="U379" s="4" t="str">
        <f>TEXT(A379, "MMMM YYYY")</f>
        <v>September 2025</v>
      </c>
      <c r="W379" s="4" t="b">
        <f>IF(N379=O379,TRUE,FALSE)</f>
        <v>1</v>
      </c>
    </row>
    <row r="380" spans="1:23" ht="22.5" customHeight="1">
      <c r="A380" s="2">
        <v>45919.472210902779</v>
      </c>
      <c r="B380" s="4" t="s">
        <v>1034</v>
      </c>
      <c r="C380" s="4" t="s">
        <v>821</v>
      </c>
      <c r="D380" s="4" t="s">
        <v>933</v>
      </c>
      <c r="G380" s="4" t="s">
        <v>949</v>
      </c>
      <c r="L380" s="4">
        <v>7</v>
      </c>
      <c r="M380" s="4">
        <v>390</v>
      </c>
      <c r="N380" s="4">
        <v>2730</v>
      </c>
      <c r="O380" s="4">
        <f>L380*M380</f>
        <v>2730</v>
      </c>
      <c r="P380" s="3">
        <v>45919</v>
      </c>
      <c r="U380" s="4" t="str">
        <f>TEXT(A380, "MMMM YYYY")</f>
        <v>September 2025</v>
      </c>
      <c r="W380" s="4" t="b">
        <f>IF(N380=O380,TRUE,FALSE)</f>
        <v>1</v>
      </c>
    </row>
    <row r="381" spans="1:23" ht="22.5" customHeight="1">
      <c r="A381" s="2">
        <v>45918.670995914348</v>
      </c>
      <c r="B381" s="4" t="s">
        <v>1157</v>
      </c>
      <c r="C381" s="4" t="s">
        <v>952</v>
      </c>
      <c r="E381" s="4" t="s">
        <v>933</v>
      </c>
      <c r="G381" s="4" t="s">
        <v>992</v>
      </c>
      <c r="L381" s="4">
        <v>1</v>
      </c>
      <c r="M381" s="4">
        <v>200</v>
      </c>
      <c r="N381" s="4">
        <v>200</v>
      </c>
      <c r="O381" s="4">
        <f>L381*M381</f>
        <v>200</v>
      </c>
      <c r="P381" s="3">
        <v>45918</v>
      </c>
      <c r="U381" s="4" t="str">
        <f>TEXT(A381, "MMMM YYYY")</f>
        <v>September 2025</v>
      </c>
      <c r="W381" s="4" t="b">
        <f>IF(N381=O381,TRUE,FALSE)</f>
        <v>1</v>
      </c>
    </row>
    <row r="382" spans="1:23" ht="22.5" customHeight="1">
      <c r="A382" s="2">
        <v>45918.598822233791</v>
      </c>
      <c r="B382" s="4" t="s">
        <v>851</v>
      </c>
      <c r="C382" s="4" t="s">
        <v>952</v>
      </c>
      <c r="E382" s="4" t="s">
        <v>934</v>
      </c>
      <c r="H382" s="4" t="s">
        <v>846</v>
      </c>
      <c r="L382" s="4">
        <v>20</v>
      </c>
      <c r="M382" s="4">
        <v>78</v>
      </c>
      <c r="N382" s="4">
        <v>1560</v>
      </c>
      <c r="O382" s="4">
        <f>L382*M382</f>
        <v>1560</v>
      </c>
      <c r="P382" s="3">
        <v>45918</v>
      </c>
      <c r="U382" s="4" t="str">
        <f>TEXT(A382, "MMMM YYYY")</f>
        <v>September 2025</v>
      </c>
      <c r="W382" s="4" t="b">
        <f>IF(N382=O382,TRUE,FALSE)</f>
        <v>1</v>
      </c>
    </row>
    <row r="383" spans="1:23" ht="22.5" customHeight="1">
      <c r="A383" s="2">
        <v>45918.09006170139</v>
      </c>
      <c r="B383" s="4" t="s">
        <v>1077</v>
      </c>
      <c r="C383" s="4" t="s">
        <v>958</v>
      </c>
      <c r="E383" s="4" t="s">
        <v>958</v>
      </c>
      <c r="L383" s="4">
        <v>4</v>
      </c>
      <c r="M383" s="4">
        <v>15</v>
      </c>
      <c r="N383" s="4">
        <v>60</v>
      </c>
      <c r="O383" s="4">
        <f>L383*M383</f>
        <v>60</v>
      </c>
      <c r="P383" s="3">
        <v>45917</v>
      </c>
      <c r="U383" s="4" t="str">
        <f>TEXT(A383, "MMMM YYYY")</f>
        <v>September 2025</v>
      </c>
      <c r="W383" s="4" t="b">
        <f>IF(N383=O383,TRUE,FALSE)</f>
        <v>1</v>
      </c>
    </row>
    <row r="384" spans="1:23" ht="22.5" customHeight="1">
      <c r="A384" s="2">
        <v>45918.086927430559</v>
      </c>
      <c r="B384" s="4" t="s">
        <v>1158</v>
      </c>
      <c r="C384" s="4" t="s">
        <v>958</v>
      </c>
      <c r="E384" s="4" t="s">
        <v>958</v>
      </c>
      <c r="L384" s="4">
        <v>3</v>
      </c>
      <c r="M384" s="4">
        <v>10</v>
      </c>
      <c r="N384" s="4">
        <v>30</v>
      </c>
      <c r="O384" s="4">
        <f>L384*M384</f>
        <v>30</v>
      </c>
      <c r="P384" s="3">
        <v>45917</v>
      </c>
      <c r="U384" s="4" t="str">
        <f>TEXT(A384, "MMMM YYYY")</f>
        <v>September 2025</v>
      </c>
      <c r="W384" s="4" t="b">
        <f>IF(N384=O384,TRUE,FALSE)</f>
        <v>1</v>
      </c>
    </row>
    <row r="385" spans="1:23" ht="22.5" customHeight="1">
      <c r="A385" s="2">
        <v>45918.08657856482</v>
      </c>
      <c r="B385" s="4" t="s">
        <v>1006</v>
      </c>
      <c r="C385" s="4" t="s">
        <v>958</v>
      </c>
      <c r="E385" s="4" t="s">
        <v>958</v>
      </c>
      <c r="L385" s="4">
        <v>20</v>
      </c>
      <c r="M385" s="4">
        <v>18</v>
      </c>
      <c r="N385" s="4">
        <v>360</v>
      </c>
      <c r="O385" s="4">
        <f>L385*M385</f>
        <v>360</v>
      </c>
      <c r="P385" s="3">
        <v>45917</v>
      </c>
      <c r="U385" s="4" t="str">
        <f>TEXT(A385, "MMMM YYYY")</f>
        <v>September 2025</v>
      </c>
      <c r="W385" s="4" t="b">
        <f>IF(N385=O385,TRUE,FALSE)</f>
        <v>1</v>
      </c>
    </row>
    <row r="386" spans="1:23" ht="22.5" customHeight="1">
      <c r="A386" s="2">
        <v>45917.708022314815</v>
      </c>
      <c r="B386" s="4" t="s">
        <v>1159</v>
      </c>
      <c r="C386" s="4" t="s">
        <v>958</v>
      </c>
      <c r="E386" s="4" t="s">
        <v>958</v>
      </c>
      <c r="L386" s="4">
        <v>20</v>
      </c>
      <c r="M386" s="4">
        <v>10</v>
      </c>
      <c r="N386" s="4">
        <v>200</v>
      </c>
      <c r="O386" s="4">
        <f>L386*M386</f>
        <v>200</v>
      </c>
      <c r="P386" s="3">
        <v>45917</v>
      </c>
      <c r="U386" s="4" t="str">
        <f>TEXT(A386, "MMMM YYYY")</f>
        <v>September 2025</v>
      </c>
      <c r="W386" s="4" t="b">
        <f>IF(N386=O386,TRUE,FALSE)</f>
        <v>1</v>
      </c>
    </row>
    <row r="387" spans="1:23" ht="22.5" customHeight="1">
      <c r="A387" s="2">
        <v>45917.704195034719</v>
      </c>
      <c r="B387" s="4" t="s">
        <v>1160</v>
      </c>
      <c r="C387" s="4" t="s">
        <v>958</v>
      </c>
      <c r="E387" s="4" t="s">
        <v>958</v>
      </c>
      <c r="L387" s="4">
        <v>2</v>
      </c>
      <c r="M387" s="4">
        <v>250</v>
      </c>
      <c r="N387" s="4">
        <v>500</v>
      </c>
      <c r="O387" s="4">
        <f>L387*M387</f>
        <v>500</v>
      </c>
      <c r="P387" s="3">
        <v>45917</v>
      </c>
      <c r="U387" s="4" t="str">
        <f>TEXT(A387, "MMMM YYYY")</f>
        <v>September 2025</v>
      </c>
      <c r="W387" s="4" t="b">
        <f>IF(N387=O387,TRUE,FALSE)</f>
        <v>1</v>
      </c>
    </row>
    <row r="388" spans="1:23" ht="22.5" customHeight="1">
      <c r="A388" s="2">
        <v>45916.119502164351</v>
      </c>
      <c r="B388" s="4" t="s">
        <v>1161</v>
      </c>
      <c r="C388" s="4" t="s">
        <v>952</v>
      </c>
      <c r="E388" s="4" t="s">
        <v>941</v>
      </c>
      <c r="L388" s="4">
        <v>1</v>
      </c>
      <c r="M388" s="4">
        <v>460</v>
      </c>
      <c r="N388" s="4">
        <v>460</v>
      </c>
      <c r="O388" s="4">
        <f>L388*M388</f>
        <v>460</v>
      </c>
      <c r="P388" s="3">
        <v>45915</v>
      </c>
      <c r="R388" s="4" t="s">
        <v>979</v>
      </c>
      <c r="U388" s="4" t="str">
        <f>TEXT(A388, "MMMM YYYY")</f>
        <v>September 2025</v>
      </c>
      <c r="W388" s="4" t="b">
        <f>IF(N388=O388,TRUE,FALSE)</f>
        <v>1</v>
      </c>
    </row>
    <row r="389" spans="1:23" ht="22.5" customHeight="1">
      <c r="A389" s="2">
        <v>45916.115734826388</v>
      </c>
      <c r="B389" s="4" t="s">
        <v>852</v>
      </c>
      <c r="C389" s="4" t="s">
        <v>952</v>
      </c>
      <c r="E389" s="4" t="s">
        <v>937</v>
      </c>
      <c r="K389" s="4" t="s">
        <v>847</v>
      </c>
      <c r="L389" s="4">
        <v>1</v>
      </c>
      <c r="M389" s="4">
        <v>100</v>
      </c>
      <c r="N389" s="4">
        <v>100</v>
      </c>
      <c r="O389" s="4">
        <f>L389*M389</f>
        <v>100</v>
      </c>
      <c r="P389" s="3">
        <v>45915</v>
      </c>
      <c r="U389" s="4" t="str">
        <f>TEXT(A389, "MMMM YYYY")</f>
        <v>September 2025</v>
      </c>
      <c r="W389" s="4" t="b">
        <f>IF(N389=O389,TRUE,FALSE)</f>
        <v>1</v>
      </c>
    </row>
    <row r="390" spans="1:23" ht="22.5" customHeight="1">
      <c r="A390" s="2">
        <v>45913.135787824074</v>
      </c>
      <c r="B390" s="4" t="s">
        <v>1162</v>
      </c>
      <c r="C390" s="4" t="s">
        <v>952</v>
      </c>
      <c r="E390" s="4" t="s">
        <v>937</v>
      </c>
      <c r="K390" s="4" t="s">
        <v>1016</v>
      </c>
      <c r="L390" s="4">
        <v>1</v>
      </c>
      <c r="M390" s="4">
        <v>350</v>
      </c>
      <c r="N390" s="4">
        <v>350</v>
      </c>
      <c r="O390" s="4">
        <f>L390*M390</f>
        <v>350</v>
      </c>
      <c r="P390" s="3">
        <v>45912</v>
      </c>
      <c r="U390" s="4" t="str">
        <f>TEXT(A390, "MMMM YYYY")</f>
        <v>September 2025</v>
      </c>
      <c r="W390" s="4" t="b">
        <f>IF(N390=O390,TRUE,FALSE)</f>
        <v>1</v>
      </c>
    </row>
    <row r="391" spans="1:23" ht="22.5" customHeight="1">
      <c r="A391" s="2">
        <v>45913.134178842593</v>
      </c>
      <c r="B391" s="4" t="s">
        <v>947</v>
      </c>
      <c r="C391" s="4" t="s">
        <v>950</v>
      </c>
      <c r="D391" s="4" t="s">
        <v>933</v>
      </c>
      <c r="G391" s="4" t="s">
        <v>949</v>
      </c>
      <c r="L391" s="4">
        <v>7</v>
      </c>
      <c r="M391" s="4">
        <v>399</v>
      </c>
      <c r="N391" s="4">
        <v>2793</v>
      </c>
      <c r="O391" s="4">
        <f>L391*M391</f>
        <v>2793</v>
      </c>
      <c r="P391" s="3">
        <v>45912</v>
      </c>
      <c r="U391" s="4" t="str">
        <f>TEXT(A391, "MMMM YYYY")</f>
        <v>September 2025</v>
      </c>
      <c r="W391" s="4" t="b">
        <f>IF(N391=O391,TRUE,FALSE)</f>
        <v>1</v>
      </c>
    </row>
    <row r="392" spans="1:23" ht="22.5" customHeight="1">
      <c r="A392" s="2">
        <v>45912.413520567134</v>
      </c>
      <c r="B392" s="4" t="s">
        <v>1034</v>
      </c>
      <c r="C392" s="4" t="s">
        <v>951</v>
      </c>
      <c r="D392" s="4" t="s">
        <v>933</v>
      </c>
      <c r="G392" s="4" t="s">
        <v>949</v>
      </c>
      <c r="L392" s="4">
        <v>16</v>
      </c>
      <c r="M392" s="4">
        <v>390</v>
      </c>
      <c r="N392" s="4">
        <v>6240</v>
      </c>
      <c r="O392" s="4">
        <f>L392*M392</f>
        <v>6240</v>
      </c>
      <c r="P392" s="3">
        <v>45912</v>
      </c>
      <c r="U392" s="4" t="str">
        <f>TEXT(A392, "MMMM YYYY")</f>
        <v>September 2025</v>
      </c>
      <c r="W392" s="4" t="b">
        <f>IF(N392=O392,TRUE,FALSE)</f>
        <v>1</v>
      </c>
    </row>
    <row r="393" spans="1:23" ht="22.5" customHeight="1">
      <c r="A393" s="2">
        <v>45912.412431087963</v>
      </c>
      <c r="B393" s="4" t="s">
        <v>1034</v>
      </c>
      <c r="C393" s="4" t="s">
        <v>821</v>
      </c>
      <c r="D393" s="4" t="s">
        <v>933</v>
      </c>
      <c r="G393" s="4" t="s">
        <v>949</v>
      </c>
      <c r="L393" s="4">
        <v>7</v>
      </c>
      <c r="M393" s="4">
        <v>390</v>
      </c>
      <c r="N393" s="4">
        <v>2730</v>
      </c>
      <c r="O393" s="4">
        <f>L393*M393</f>
        <v>2730</v>
      </c>
      <c r="P393" s="3">
        <v>45912</v>
      </c>
      <c r="U393" s="4" t="str">
        <f>TEXT(A393, "MMMM YYYY")</f>
        <v>September 2025</v>
      </c>
      <c r="W393" s="4" t="b">
        <f>IF(N393=O393,TRUE,FALSE)</f>
        <v>1</v>
      </c>
    </row>
    <row r="394" spans="1:23" ht="22.5" customHeight="1">
      <c r="A394" s="2">
        <v>45912.411487048608</v>
      </c>
      <c r="B394" s="4" t="s">
        <v>1163</v>
      </c>
      <c r="C394" s="4" t="s">
        <v>950</v>
      </c>
      <c r="D394" s="4" t="s">
        <v>936</v>
      </c>
      <c r="J394" s="4" t="s">
        <v>1014</v>
      </c>
      <c r="L394" s="4">
        <v>454</v>
      </c>
      <c r="M394" s="4">
        <v>0.8</v>
      </c>
      <c r="N394" s="4">
        <v>363.2</v>
      </c>
      <c r="O394" s="4">
        <f>L394*M394</f>
        <v>363.20000000000005</v>
      </c>
      <c r="P394" s="3">
        <v>45912</v>
      </c>
      <c r="U394" s="4" t="str">
        <f>TEXT(A394, "MMMM YYYY")</f>
        <v>September 2025</v>
      </c>
      <c r="W394" s="4" t="b">
        <f>IF(N394=O394,TRUE,FALSE)</f>
        <v>1</v>
      </c>
    </row>
    <row r="395" spans="1:23" ht="22.5" customHeight="1">
      <c r="A395" s="2">
        <v>45912.409321712963</v>
      </c>
      <c r="B395" s="4" t="s">
        <v>995</v>
      </c>
      <c r="C395" s="4" t="s">
        <v>950</v>
      </c>
      <c r="D395" s="4" t="s">
        <v>933</v>
      </c>
      <c r="G395" s="4" t="s">
        <v>961</v>
      </c>
      <c r="L395" s="4">
        <v>1</v>
      </c>
      <c r="M395" s="4">
        <v>310</v>
      </c>
      <c r="N395" s="4">
        <v>310</v>
      </c>
      <c r="O395" s="4">
        <f>L395*M395</f>
        <v>310</v>
      </c>
      <c r="P395" s="3">
        <v>45912</v>
      </c>
      <c r="U395" s="4" t="str">
        <f>TEXT(A395, "MMMM YYYY")</f>
        <v>September 2025</v>
      </c>
      <c r="W395" s="4" t="b">
        <f>IF(N395=O395,TRUE,FALSE)</f>
        <v>1</v>
      </c>
    </row>
    <row r="396" spans="1:23" ht="22.5" customHeight="1">
      <c r="A396" s="2">
        <v>45912.406453495365</v>
      </c>
      <c r="B396" s="4" t="s">
        <v>1164</v>
      </c>
      <c r="C396" s="4" t="s">
        <v>951</v>
      </c>
      <c r="D396" s="4" t="s">
        <v>933</v>
      </c>
      <c r="G396" s="4" t="s">
        <v>961</v>
      </c>
      <c r="L396" s="4">
        <v>1</v>
      </c>
      <c r="M396" s="4">
        <v>195</v>
      </c>
      <c r="N396" s="4">
        <v>195</v>
      </c>
      <c r="O396" s="4">
        <f>L396*M396</f>
        <v>195</v>
      </c>
      <c r="P396" s="3">
        <v>45912</v>
      </c>
      <c r="U396" s="4" t="str">
        <f>TEXT(A396, "MMMM YYYY")</f>
        <v>September 2025</v>
      </c>
      <c r="W396" s="4" t="b">
        <f>IF(N396=O396,TRUE,FALSE)</f>
        <v>1</v>
      </c>
    </row>
    <row r="397" spans="1:23" ht="22.5" customHeight="1">
      <c r="A397" s="2">
        <v>45912.406081828703</v>
      </c>
      <c r="B397" s="4" t="s">
        <v>1165</v>
      </c>
      <c r="C397" s="4" t="s">
        <v>821</v>
      </c>
      <c r="D397" s="4" t="s">
        <v>933</v>
      </c>
      <c r="G397" s="4" t="s">
        <v>961</v>
      </c>
      <c r="L397" s="4">
        <v>1</v>
      </c>
      <c r="M397" s="4">
        <v>90</v>
      </c>
      <c r="N397" s="4">
        <v>90</v>
      </c>
      <c r="O397" s="4">
        <f>L397*M397</f>
        <v>90</v>
      </c>
      <c r="P397" s="3">
        <v>45912</v>
      </c>
      <c r="U397" s="4" t="str">
        <f>TEXT(A397, "MMMM YYYY")</f>
        <v>September 2025</v>
      </c>
      <c r="W397" s="4" t="b">
        <f>IF(N397=O397,TRUE,FALSE)</f>
        <v>1</v>
      </c>
    </row>
    <row r="398" spans="1:23" ht="22.5" customHeight="1">
      <c r="A398" s="2">
        <v>45912.404934317128</v>
      </c>
      <c r="B398" s="4" t="s">
        <v>852</v>
      </c>
      <c r="C398" s="4" t="s">
        <v>952</v>
      </c>
      <c r="E398" s="4" t="s">
        <v>937</v>
      </c>
      <c r="K398" s="4" t="s">
        <v>847</v>
      </c>
      <c r="L398" s="4">
        <v>1</v>
      </c>
      <c r="M398" s="4">
        <v>80</v>
      </c>
      <c r="N398" s="4">
        <v>80</v>
      </c>
      <c r="O398" s="4">
        <f>L398*M398</f>
        <v>80</v>
      </c>
      <c r="P398" s="3">
        <v>45911</v>
      </c>
      <c r="U398" s="4" t="str">
        <f>TEXT(A398, "MMMM YYYY")</f>
        <v>September 2025</v>
      </c>
      <c r="W398" s="4" t="b">
        <f>IF(N398=O398,TRUE,FALSE)</f>
        <v>1</v>
      </c>
    </row>
    <row r="399" spans="1:23" ht="22.5" customHeight="1">
      <c r="A399" s="2">
        <v>45912.40430248843</v>
      </c>
      <c r="B399" s="4" t="s">
        <v>1166</v>
      </c>
      <c r="C399" s="4" t="s">
        <v>952</v>
      </c>
      <c r="E399" s="4" t="s">
        <v>933</v>
      </c>
      <c r="G399" s="4" t="s">
        <v>990</v>
      </c>
      <c r="L399" s="4">
        <v>7</v>
      </c>
      <c r="M399" s="4">
        <v>8</v>
      </c>
      <c r="N399" s="4">
        <v>56</v>
      </c>
      <c r="O399" s="4">
        <f>L399*M399</f>
        <v>56</v>
      </c>
      <c r="P399" s="3">
        <v>45908</v>
      </c>
      <c r="U399" s="4" t="str">
        <f>TEXT(A399, "MMMM YYYY")</f>
        <v>September 2025</v>
      </c>
      <c r="W399" s="4" t="b">
        <f>IF(N399=O399,TRUE,FALSE)</f>
        <v>1</v>
      </c>
    </row>
    <row r="400" spans="1:23" ht="22.5" customHeight="1">
      <c r="A400" s="2">
        <v>45909.333748888894</v>
      </c>
      <c r="B400" s="4" t="s">
        <v>1167</v>
      </c>
      <c r="C400" s="4" t="s">
        <v>958</v>
      </c>
      <c r="E400" s="4" t="s">
        <v>958</v>
      </c>
      <c r="L400" s="4">
        <v>1</v>
      </c>
      <c r="M400" s="4">
        <v>15</v>
      </c>
      <c r="N400" s="4">
        <v>15</v>
      </c>
      <c r="O400" s="4">
        <f>L400*M400</f>
        <v>15</v>
      </c>
      <c r="P400" s="3">
        <v>45909</v>
      </c>
      <c r="U400" s="4" t="str">
        <f>TEXT(A400, "MMMM YYYY")</f>
        <v>September 2025</v>
      </c>
      <c r="W400" s="4" t="b">
        <f>IF(N400=O400,TRUE,FALSE)</f>
        <v>1</v>
      </c>
    </row>
    <row r="401" spans="1:23" ht="22.5" customHeight="1">
      <c r="A401" s="2">
        <v>45909.333282569445</v>
      </c>
      <c r="B401" s="4" t="s">
        <v>1168</v>
      </c>
      <c r="C401" s="4" t="s">
        <v>958</v>
      </c>
      <c r="E401" s="4" t="s">
        <v>958</v>
      </c>
      <c r="L401" s="4">
        <v>2</v>
      </c>
      <c r="M401" s="4">
        <v>40</v>
      </c>
      <c r="N401" s="4">
        <v>80</v>
      </c>
      <c r="O401" s="4">
        <f>L401*M401</f>
        <v>80</v>
      </c>
      <c r="P401" s="3">
        <v>45909</v>
      </c>
      <c r="U401" s="4" t="str">
        <f>TEXT(A401, "MMMM YYYY")</f>
        <v>September 2025</v>
      </c>
      <c r="W401" s="4" t="b">
        <f>IF(N401=O401,TRUE,FALSE)</f>
        <v>1</v>
      </c>
    </row>
    <row r="402" spans="1:23" ht="22.5" customHeight="1">
      <c r="A402" s="2">
        <v>45909.332659803244</v>
      </c>
      <c r="B402" s="4" t="s">
        <v>1169</v>
      </c>
      <c r="C402" s="4" t="s">
        <v>958</v>
      </c>
      <c r="E402" s="4" t="s">
        <v>958</v>
      </c>
      <c r="L402" s="4">
        <v>4</v>
      </c>
      <c r="M402" s="4">
        <v>35</v>
      </c>
      <c r="N402" s="4">
        <v>140</v>
      </c>
      <c r="O402" s="4">
        <f>L402*M402</f>
        <v>140</v>
      </c>
      <c r="P402" s="3">
        <v>45909</v>
      </c>
      <c r="U402" s="4" t="str">
        <f>TEXT(A402, "MMMM YYYY")</f>
        <v>September 2025</v>
      </c>
      <c r="W402" s="4" t="b">
        <f>IF(N402=O402,TRUE,FALSE)</f>
        <v>1</v>
      </c>
    </row>
    <row r="403" spans="1:23" ht="22.5" customHeight="1">
      <c r="A403" s="2">
        <v>45909.331470092591</v>
      </c>
      <c r="B403" s="4" t="s">
        <v>1170</v>
      </c>
      <c r="C403" s="4" t="s">
        <v>958</v>
      </c>
      <c r="E403" s="4" t="s">
        <v>958</v>
      </c>
      <c r="L403" s="4">
        <v>2</v>
      </c>
      <c r="M403" s="4">
        <v>15</v>
      </c>
      <c r="N403" s="4">
        <v>30</v>
      </c>
      <c r="O403" s="4">
        <f>L403*M403</f>
        <v>30</v>
      </c>
      <c r="P403" s="3">
        <v>45909</v>
      </c>
      <c r="U403" s="4" t="str">
        <f>TEXT(A403, "MMMM YYYY")</f>
        <v>September 2025</v>
      </c>
      <c r="W403" s="4" t="b">
        <f>IF(N403=O403,TRUE,FALSE)</f>
        <v>1</v>
      </c>
    </row>
    <row r="404" spans="1:23" ht="22.5" customHeight="1">
      <c r="A404" s="2">
        <v>45909.330899942128</v>
      </c>
      <c r="B404" s="4" t="s">
        <v>1171</v>
      </c>
      <c r="C404" s="4" t="s">
        <v>958</v>
      </c>
      <c r="E404" s="4" t="s">
        <v>958</v>
      </c>
      <c r="L404" s="4">
        <v>2</v>
      </c>
      <c r="M404" s="4">
        <v>250</v>
      </c>
      <c r="N404" s="4">
        <v>500</v>
      </c>
      <c r="O404" s="4">
        <f>L404*M404</f>
        <v>500</v>
      </c>
      <c r="P404" s="3">
        <v>45909</v>
      </c>
      <c r="U404" s="4" t="str">
        <f>TEXT(A404, "MMMM YYYY")</f>
        <v>September 2025</v>
      </c>
      <c r="W404" s="4" t="b">
        <f>IF(N404=O404,TRUE,FALSE)</f>
        <v>1</v>
      </c>
    </row>
    <row r="405" spans="1:23" ht="22.5" customHeight="1">
      <c r="A405" s="2">
        <v>45909.330415821758</v>
      </c>
      <c r="B405" s="4" t="s">
        <v>1172</v>
      </c>
      <c r="C405" s="4" t="s">
        <v>958</v>
      </c>
      <c r="E405" s="4" t="s">
        <v>958</v>
      </c>
      <c r="L405" s="4">
        <v>1</v>
      </c>
      <c r="M405" s="4">
        <v>18</v>
      </c>
      <c r="N405" s="4">
        <v>18</v>
      </c>
      <c r="O405" s="4">
        <f>L405*M405</f>
        <v>18</v>
      </c>
      <c r="P405" s="3">
        <v>45909</v>
      </c>
      <c r="U405" s="4" t="str">
        <f>TEXT(A405, "MMMM YYYY")</f>
        <v>September 2025</v>
      </c>
      <c r="W405" s="4" t="b">
        <f>IF(N405=O405,TRUE,FALSE)</f>
        <v>1</v>
      </c>
    </row>
    <row r="406" spans="1:23" ht="22.5" customHeight="1">
      <c r="A406" s="2">
        <v>45909.330035694446</v>
      </c>
      <c r="B406" s="4" t="s">
        <v>1173</v>
      </c>
      <c r="C406" s="4" t="s">
        <v>958</v>
      </c>
      <c r="E406" s="4" t="s">
        <v>958</v>
      </c>
      <c r="L406" s="4">
        <v>1</v>
      </c>
      <c r="M406" s="4">
        <v>20</v>
      </c>
      <c r="N406" s="4">
        <v>20</v>
      </c>
      <c r="O406" s="4">
        <f>L406*M406</f>
        <v>20</v>
      </c>
      <c r="P406" s="3">
        <v>45909</v>
      </c>
      <c r="U406" s="4" t="str">
        <f>TEXT(A406, "MMMM YYYY")</f>
        <v>September 2025</v>
      </c>
      <c r="W406" s="4" t="b">
        <f>IF(N406=O406,TRUE,FALSE)</f>
        <v>1</v>
      </c>
    </row>
    <row r="407" spans="1:23" ht="22.5" customHeight="1">
      <c r="A407" s="2">
        <v>45909.329017812503</v>
      </c>
      <c r="B407" s="4" t="s">
        <v>1174</v>
      </c>
      <c r="C407" s="4" t="s">
        <v>958</v>
      </c>
      <c r="E407" s="4" t="s">
        <v>958</v>
      </c>
      <c r="L407" s="4">
        <v>2</v>
      </c>
      <c r="M407" s="4">
        <v>10</v>
      </c>
      <c r="N407" s="4">
        <v>20</v>
      </c>
      <c r="O407" s="4">
        <f>L407*M407</f>
        <v>20</v>
      </c>
      <c r="P407" s="3">
        <v>45909</v>
      </c>
      <c r="U407" s="4" t="str">
        <f>TEXT(A407, "MMMM YYYY")</f>
        <v>September 2025</v>
      </c>
      <c r="W407" s="4" t="b">
        <f>IF(N407=O407,TRUE,FALSE)</f>
        <v>1</v>
      </c>
    </row>
    <row r="408" spans="1:23" ht="22.5" customHeight="1">
      <c r="A408" s="2">
        <v>45909.328602303241</v>
      </c>
      <c r="B408" s="4" t="s">
        <v>1175</v>
      </c>
      <c r="C408" s="4" t="s">
        <v>958</v>
      </c>
      <c r="E408" s="4" t="s">
        <v>958</v>
      </c>
      <c r="L408" s="4">
        <v>4</v>
      </c>
      <c r="M408" s="4">
        <v>10</v>
      </c>
      <c r="N408" s="4">
        <v>40</v>
      </c>
      <c r="O408" s="4">
        <f>L408*M408</f>
        <v>40</v>
      </c>
      <c r="P408" s="3">
        <v>45909</v>
      </c>
      <c r="U408" s="4" t="str">
        <f>TEXT(A408, "MMMM YYYY")</f>
        <v>September 2025</v>
      </c>
      <c r="W408" s="4" t="b">
        <f>IF(N408=O408,TRUE,FALSE)</f>
        <v>1</v>
      </c>
    </row>
    <row r="409" spans="1:23" ht="22.5" customHeight="1">
      <c r="A409" s="2">
        <v>45909.327076956019</v>
      </c>
      <c r="B409" s="4" t="s">
        <v>1176</v>
      </c>
      <c r="C409" s="4" t="s">
        <v>958</v>
      </c>
      <c r="E409" s="4" t="s">
        <v>958</v>
      </c>
      <c r="L409" s="4">
        <v>4</v>
      </c>
      <c r="M409" s="4">
        <v>6</v>
      </c>
      <c r="N409" s="4">
        <v>24</v>
      </c>
      <c r="O409" s="4">
        <f>L409*M409</f>
        <v>24</v>
      </c>
      <c r="P409" s="3">
        <v>45909</v>
      </c>
      <c r="U409" s="4" t="str">
        <f>TEXT(A409, "MMMM YYYY")</f>
        <v>September 2025</v>
      </c>
      <c r="W409" s="4" t="b">
        <f>IF(N409=O409,TRUE,FALSE)</f>
        <v>1</v>
      </c>
    </row>
    <row r="410" spans="1:23" ht="22.5" customHeight="1">
      <c r="A410" s="2">
        <v>45909.326568506949</v>
      </c>
      <c r="B410" s="4" t="s">
        <v>1177</v>
      </c>
      <c r="C410" s="4" t="s">
        <v>958</v>
      </c>
      <c r="E410" s="4" t="s">
        <v>958</v>
      </c>
      <c r="L410" s="4">
        <v>2</v>
      </c>
      <c r="M410" s="4">
        <v>8</v>
      </c>
      <c r="N410" s="4">
        <v>16</v>
      </c>
      <c r="O410" s="4">
        <f>L410*M410</f>
        <v>16</v>
      </c>
      <c r="P410" s="3">
        <v>45909</v>
      </c>
      <c r="U410" s="4" t="str">
        <f>TEXT(A410, "MMMM YYYY")</f>
        <v>September 2025</v>
      </c>
      <c r="W410" s="4" t="b">
        <f>IF(N410=O410,TRUE,FALSE)</f>
        <v>1</v>
      </c>
    </row>
    <row r="411" spans="1:23" ht="22.5" customHeight="1">
      <c r="A411" s="2">
        <v>45909.325210497685</v>
      </c>
      <c r="B411" s="4" t="s">
        <v>1178</v>
      </c>
      <c r="C411" s="4" t="s">
        <v>958</v>
      </c>
      <c r="E411" s="4" t="s">
        <v>958</v>
      </c>
      <c r="L411" s="4">
        <v>2</v>
      </c>
      <c r="M411" s="4">
        <v>40</v>
      </c>
      <c r="N411" s="4">
        <v>80</v>
      </c>
      <c r="O411" s="4">
        <f>L411*M411</f>
        <v>80</v>
      </c>
      <c r="P411" s="3">
        <v>45909</v>
      </c>
      <c r="U411" s="4" t="str">
        <f>TEXT(A411, "MMMM YYYY")</f>
        <v>September 2025</v>
      </c>
      <c r="W411" s="4" t="b">
        <f>IF(N411=O411,TRUE,FALSE)</f>
        <v>1</v>
      </c>
    </row>
    <row r="412" spans="1:23" ht="22.5" customHeight="1">
      <c r="A412" s="2">
        <v>45909.293113877313</v>
      </c>
      <c r="B412" s="4" t="s">
        <v>852</v>
      </c>
      <c r="C412" s="4" t="s">
        <v>952</v>
      </c>
      <c r="E412" s="4" t="s">
        <v>937</v>
      </c>
      <c r="K412" s="4" t="s">
        <v>847</v>
      </c>
      <c r="L412" s="4">
        <v>1</v>
      </c>
      <c r="M412" s="4">
        <v>50</v>
      </c>
      <c r="N412" s="4">
        <v>50</v>
      </c>
      <c r="O412" s="4">
        <f>L412*M412</f>
        <v>50</v>
      </c>
      <c r="P412" s="3">
        <v>45908</v>
      </c>
      <c r="U412" s="4" t="str">
        <f>TEXT(A412, "MMMM YYYY")</f>
        <v>September 2025</v>
      </c>
      <c r="W412" s="4" t="b">
        <f>IF(N412=O412,TRUE,FALSE)</f>
        <v>1</v>
      </c>
    </row>
    <row r="413" spans="1:23" ht="22.5" customHeight="1">
      <c r="A413" s="2">
        <v>45908.256547581019</v>
      </c>
      <c r="B413" s="4" t="s">
        <v>1179</v>
      </c>
      <c r="C413" s="4" t="s">
        <v>958</v>
      </c>
      <c r="E413" s="4" t="s">
        <v>958</v>
      </c>
      <c r="L413" s="4">
        <v>1</v>
      </c>
      <c r="M413" s="4">
        <v>3000</v>
      </c>
      <c r="N413" s="4">
        <v>3000</v>
      </c>
      <c r="O413" s="4">
        <f>L413*M413</f>
        <v>3000</v>
      </c>
      <c r="P413" s="3">
        <v>45907</v>
      </c>
      <c r="U413" s="4" t="str">
        <f>TEXT(A413, "MMMM YYYY")</f>
        <v>September 2025</v>
      </c>
      <c r="W413" s="4" t="b">
        <f>IF(N413=O413,TRUE,FALSE)</f>
        <v>1</v>
      </c>
    </row>
    <row r="414" spans="1:23" ht="22.5" customHeight="1">
      <c r="A414" s="2">
        <v>45907.090593692134</v>
      </c>
      <c r="B414" s="4" t="s">
        <v>1034</v>
      </c>
      <c r="C414" s="4" t="s">
        <v>951</v>
      </c>
      <c r="D414" s="4" t="s">
        <v>933</v>
      </c>
      <c r="G414" s="4" t="s">
        <v>949</v>
      </c>
      <c r="L414" s="4">
        <v>4</v>
      </c>
      <c r="M414" s="4">
        <v>390</v>
      </c>
      <c r="N414" s="4">
        <v>1560</v>
      </c>
      <c r="O414" s="4">
        <f>L414*M414</f>
        <v>1560</v>
      </c>
      <c r="P414" s="3">
        <v>45906</v>
      </c>
      <c r="U414" s="4" t="str">
        <f>TEXT(A414, "MMMM YYYY")</f>
        <v>September 2025</v>
      </c>
      <c r="W414" s="4" t="b">
        <f>IF(N414=O414,TRUE,FALSE)</f>
        <v>1</v>
      </c>
    </row>
    <row r="415" spans="1:23" ht="22.5" customHeight="1">
      <c r="A415" s="2">
        <v>45907.057788032413</v>
      </c>
      <c r="B415" s="4" t="s">
        <v>1180</v>
      </c>
      <c r="C415" s="4" t="s">
        <v>821</v>
      </c>
      <c r="D415" s="4" t="s">
        <v>933</v>
      </c>
      <c r="G415" s="4" t="s">
        <v>949</v>
      </c>
      <c r="L415" s="4">
        <v>7</v>
      </c>
      <c r="M415" s="4">
        <v>390</v>
      </c>
      <c r="N415" s="4">
        <v>2730</v>
      </c>
      <c r="O415" s="4">
        <f>L415*M415</f>
        <v>2730</v>
      </c>
      <c r="P415" s="3">
        <v>45906</v>
      </c>
      <c r="U415" s="4" t="str">
        <f>TEXT(A415, "MMMM YYYY")</f>
        <v>September 2025</v>
      </c>
      <c r="W415" s="4" t="b">
        <f>IF(N415=O415,TRUE,FALSE)</f>
        <v>1</v>
      </c>
    </row>
    <row r="416" spans="1:23" ht="22.5" customHeight="1">
      <c r="A416" s="2">
        <v>45905.645283807869</v>
      </c>
      <c r="B416" s="4" t="s">
        <v>1181</v>
      </c>
      <c r="C416" s="4" t="s">
        <v>952</v>
      </c>
      <c r="E416" s="4" t="s">
        <v>933</v>
      </c>
      <c r="G416" s="4" t="s">
        <v>997</v>
      </c>
      <c r="L416" s="4">
        <v>1</v>
      </c>
      <c r="M416" s="4">
        <v>420</v>
      </c>
      <c r="N416" s="4">
        <v>420</v>
      </c>
      <c r="O416" s="4">
        <f>L416*M416</f>
        <v>420</v>
      </c>
      <c r="P416" s="3">
        <v>45905</v>
      </c>
      <c r="U416" s="4" t="str">
        <f>TEXT(A416, "MMMM YYYY")</f>
        <v>September 2025</v>
      </c>
      <c r="W416" s="4" t="b">
        <f>IF(N416=O416,TRUE,FALSE)</f>
        <v>1</v>
      </c>
    </row>
    <row r="417" spans="1:23" ht="22.5" customHeight="1">
      <c r="A417" s="2">
        <v>45905.642530625002</v>
      </c>
      <c r="B417" s="4" t="s">
        <v>852</v>
      </c>
      <c r="C417" s="4" t="s">
        <v>952</v>
      </c>
      <c r="E417" s="4" t="s">
        <v>937</v>
      </c>
      <c r="K417" s="4" t="s">
        <v>847</v>
      </c>
      <c r="L417" s="4">
        <v>1</v>
      </c>
      <c r="M417" s="4">
        <v>80</v>
      </c>
      <c r="N417" s="4">
        <v>80</v>
      </c>
      <c r="O417" s="4">
        <f>L417*M417</f>
        <v>80</v>
      </c>
      <c r="P417" s="3">
        <v>45905</v>
      </c>
      <c r="U417" s="4" t="str">
        <f>TEXT(A417, "MMMM YYYY")</f>
        <v>September 2025</v>
      </c>
      <c r="W417" s="4" t="b">
        <f>IF(N417=O417,TRUE,FALSE)</f>
        <v>1</v>
      </c>
    </row>
    <row r="418" spans="1:23" ht="22.5" customHeight="1">
      <c r="A418" s="2">
        <v>45905.641208368055</v>
      </c>
      <c r="B418" s="4" t="s">
        <v>947</v>
      </c>
      <c r="C418" s="4" t="s">
        <v>950</v>
      </c>
      <c r="D418" s="4" t="s">
        <v>933</v>
      </c>
      <c r="G418" s="4" t="s">
        <v>949</v>
      </c>
      <c r="L418" s="4">
        <v>4</v>
      </c>
      <c r="M418" s="4">
        <v>399</v>
      </c>
      <c r="N418" s="4">
        <v>1596</v>
      </c>
      <c r="O418" s="4">
        <f>L418*M418</f>
        <v>1596</v>
      </c>
      <c r="P418" s="3">
        <v>45904</v>
      </c>
      <c r="U418" s="4" t="str">
        <f>TEXT(A418, "MMMM YYYY")</f>
        <v>September 2025</v>
      </c>
      <c r="W418" s="4" t="b">
        <f>IF(N418=O418,TRUE,FALSE)</f>
        <v>1</v>
      </c>
    </row>
    <row r="419" spans="1:23" ht="22.5" customHeight="1">
      <c r="A419" s="2">
        <v>45905.639916064814</v>
      </c>
      <c r="B419" s="4" t="s">
        <v>1034</v>
      </c>
      <c r="C419" s="4" t="s">
        <v>951</v>
      </c>
      <c r="D419" s="4" t="s">
        <v>933</v>
      </c>
      <c r="G419" s="4" t="s">
        <v>949</v>
      </c>
      <c r="L419" s="4">
        <v>12</v>
      </c>
      <c r="M419" s="4">
        <v>390</v>
      </c>
      <c r="N419" s="4">
        <v>4680</v>
      </c>
      <c r="O419" s="4">
        <f>L419*M419</f>
        <v>4680</v>
      </c>
      <c r="P419" s="3">
        <v>45904</v>
      </c>
      <c r="U419" s="4" t="str">
        <f>TEXT(A419, "MMMM YYYY")</f>
        <v>September 2025</v>
      </c>
      <c r="W419" s="4" t="b">
        <f>IF(N419=O419,TRUE,FALSE)</f>
        <v>1</v>
      </c>
    </row>
    <row r="420" spans="1:23" ht="22.5" customHeight="1">
      <c r="A420" s="2">
        <v>45904.705109432871</v>
      </c>
      <c r="B420" s="4" t="s">
        <v>1182</v>
      </c>
      <c r="C420" s="4" t="s">
        <v>952</v>
      </c>
      <c r="E420" s="4" t="s">
        <v>937</v>
      </c>
      <c r="K420" s="4" t="s">
        <v>1016</v>
      </c>
      <c r="L420" s="4">
        <v>1</v>
      </c>
      <c r="M420" s="4">
        <v>1200</v>
      </c>
      <c r="N420" s="4">
        <v>1200</v>
      </c>
      <c r="O420" s="4">
        <f>L420*M420</f>
        <v>1200</v>
      </c>
      <c r="P420" s="3">
        <v>45904</v>
      </c>
      <c r="U420" s="4" t="str">
        <f>TEXT(A420, "MMMM YYYY")</f>
        <v>September 2025</v>
      </c>
      <c r="W420" s="4" t="b">
        <f>IF(N420=O420,TRUE,FALSE)</f>
        <v>1</v>
      </c>
    </row>
    <row r="421" spans="1:23" ht="22.5" customHeight="1">
      <c r="A421" s="2">
        <v>45904.704485752314</v>
      </c>
      <c r="B421" s="4" t="s">
        <v>137</v>
      </c>
      <c r="C421" s="4" t="s">
        <v>952</v>
      </c>
      <c r="E421" s="4" t="s">
        <v>942</v>
      </c>
      <c r="L421" s="4">
        <v>1</v>
      </c>
      <c r="M421" s="4">
        <v>4000</v>
      </c>
      <c r="N421" s="4">
        <v>4000</v>
      </c>
      <c r="O421" s="4">
        <f>L421*M421</f>
        <v>4000</v>
      </c>
      <c r="P421" s="3">
        <v>45904</v>
      </c>
      <c r="S421" s="4" t="s">
        <v>954</v>
      </c>
      <c r="U421" s="4" t="str">
        <f>TEXT(A421, "MMMM YYYY")</f>
        <v>September 2025</v>
      </c>
      <c r="W421" s="4" t="b">
        <f>IF(N421=O421,TRUE,FALSE)</f>
        <v>1</v>
      </c>
    </row>
    <row r="422" spans="1:23" ht="22.5" customHeight="1">
      <c r="A422" s="2">
        <v>45904.601301643517</v>
      </c>
      <c r="B422" s="4" t="s">
        <v>1183</v>
      </c>
      <c r="C422" s="4" t="s">
        <v>958</v>
      </c>
      <c r="E422" s="4" t="s">
        <v>958</v>
      </c>
      <c r="L422" s="4">
        <v>1</v>
      </c>
      <c r="M422" s="4">
        <v>10060</v>
      </c>
      <c r="N422" s="4">
        <v>10060</v>
      </c>
      <c r="O422" s="4">
        <f>L422*M422</f>
        <v>10060</v>
      </c>
      <c r="P422" s="3">
        <v>45903</v>
      </c>
      <c r="U422" s="4" t="str">
        <f>TEXT(A422, "MMMM YYYY")</f>
        <v>September 2025</v>
      </c>
      <c r="W422" s="4" t="b">
        <f>IF(N422=O422,TRUE,FALSE)</f>
        <v>1</v>
      </c>
    </row>
    <row r="423" spans="1:23" ht="22.5" customHeight="1">
      <c r="A423" s="2">
        <v>45904.599505740742</v>
      </c>
      <c r="B423" s="4" t="s">
        <v>1184</v>
      </c>
      <c r="C423" s="4" t="s">
        <v>958</v>
      </c>
      <c r="E423" s="4" t="s">
        <v>958</v>
      </c>
      <c r="L423" s="4">
        <v>1</v>
      </c>
      <c r="M423" s="4">
        <v>1000</v>
      </c>
      <c r="N423" s="4">
        <v>1000</v>
      </c>
      <c r="O423" s="4">
        <f>L423*M423</f>
        <v>1000</v>
      </c>
      <c r="P423" s="3">
        <v>45903</v>
      </c>
      <c r="U423" s="4" t="str">
        <f>TEXT(A423, "MMMM YYYY")</f>
        <v>September 2025</v>
      </c>
      <c r="W423" s="4" t="b">
        <f>IF(N423=O423,TRUE,FALSE)</f>
        <v>1</v>
      </c>
    </row>
    <row r="424" spans="1:23" ht="22.5" customHeight="1">
      <c r="A424" s="2">
        <v>45903.07488424769</v>
      </c>
      <c r="B424" s="4" t="s">
        <v>623</v>
      </c>
      <c r="C424" s="4" t="s">
        <v>952</v>
      </c>
      <c r="E424" s="4" t="s">
        <v>942</v>
      </c>
      <c r="L424" s="4">
        <v>1</v>
      </c>
      <c r="M424" s="4">
        <v>200</v>
      </c>
      <c r="N424" s="4">
        <v>200</v>
      </c>
      <c r="O424" s="4">
        <f>L424*M424</f>
        <v>200</v>
      </c>
      <c r="P424" s="3">
        <v>45902</v>
      </c>
      <c r="S424" s="4" t="s">
        <v>1014</v>
      </c>
      <c r="U424" s="4" t="str">
        <f>TEXT(A424, "MMMM YYYY")</f>
        <v>September 2025</v>
      </c>
      <c r="W424" s="4" t="b">
        <f>IF(N424=O424,TRUE,FALSE)</f>
        <v>1</v>
      </c>
    </row>
    <row r="425" spans="1:23" ht="22.5" customHeight="1">
      <c r="A425" s="2">
        <v>45902.255038495372</v>
      </c>
      <c r="B425" s="4" t="s">
        <v>623</v>
      </c>
      <c r="C425" s="4" t="s">
        <v>952</v>
      </c>
      <c r="E425" s="4" t="s">
        <v>942</v>
      </c>
      <c r="L425" s="4">
        <v>1</v>
      </c>
      <c r="M425" s="4">
        <v>800</v>
      </c>
      <c r="N425" s="4">
        <v>800</v>
      </c>
      <c r="O425" s="4">
        <f>L425*M425</f>
        <v>800</v>
      </c>
      <c r="P425" s="3">
        <v>45902</v>
      </c>
      <c r="S425" s="4" t="s">
        <v>954</v>
      </c>
      <c r="U425" s="4" t="str">
        <f>TEXT(A425, "MMMM YYYY")</f>
        <v>September 2025</v>
      </c>
      <c r="W425" s="4" t="b">
        <f>IF(N425=O425,TRUE,FALSE)</f>
        <v>1</v>
      </c>
    </row>
    <row r="426" spans="1:23" ht="22.5" customHeight="1">
      <c r="A426" s="2">
        <v>45902.247548692132</v>
      </c>
      <c r="B426" s="4" t="s">
        <v>852</v>
      </c>
      <c r="C426" s="4" t="s">
        <v>952</v>
      </c>
      <c r="E426" s="4" t="s">
        <v>937</v>
      </c>
      <c r="K426" s="4" t="s">
        <v>847</v>
      </c>
      <c r="L426" s="4">
        <v>1</v>
      </c>
      <c r="M426" s="4">
        <v>75</v>
      </c>
      <c r="N426" s="4">
        <v>75</v>
      </c>
      <c r="O426" s="4">
        <f>L426*M426</f>
        <v>75</v>
      </c>
      <c r="P426" s="3">
        <v>45901</v>
      </c>
      <c r="U426" s="4" t="str">
        <f>TEXT(A426, "MMMM YYYY")</f>
        <v>September 2025</v>
      </c>
      <c r="W426" s="4" t="b">
        <f>IF(N426=O426,TRUE,FALSE)</f>
        <v>1</v>
      </c>
    </row>
    <row r="427" spans="1:23" ht="22.5" customHeight="1">
      <c r="A427" s="2">
        <v>45902.24334267361</v>
      </c>
      <c r="B427" s="4" t="s">
        <v>1063</v>
      </c>
      <c r="C427" s="4" t="s">
        <v>952</v>
      </c>
      <c r="E427" s="4" t="s">
        <v>937</v>
      </c>
      <c r="K427" s="4" t="s">
        <v>1185</v>
      </c>
      <c r="L427" s="4">
        <v>1</v>
      </c>
      <c r="M427" s="4">
        <v>210</v>
      </c>
      <c r="N427" s="4">
        <v>210</v>
      </c>
      <c r="O427" s="4">
        <f>L427*M427</f>
        <v>210</v>
      </c>
      <c r="P427" s="3">
        <v>45901</v>
      </c>
      <c r="U427" s="4" t="str">
        <f>TEXT(A427, "MMMM YYYY")</f>
        <v>September 2025</v>
      </c>
      <c r="W427" s="4" t="b">
        <f>IF(N427=O427,TRUE,FALSE)</f>
        <v>1</v>
      </c>
    </row>
    <row r="428" spans="1:23" ht="22.5" customHeight="1">
      <c r="A428" s="2">
        <v>45902.241070034725</v>
      </c>
      <c r="B428" s="4" t="s">
        <v>1131</v>
      </c>
      <c r="C428" s="4" t="s">
        <v>952</v>
      </c>
      <c r="E428" s="4" t="s">
        <v>937</v>
      </c>
      <c r="K428" s="4" t="s">
        <v>994</v>
      </c>
      <c r="L428" s="4">
        <v>1</v>
      </c>
      <c r="M428" s="4">
        <v>500</v>
      </c>
      <c r="N428" s="4">
        <v>500</v>
      </c>
      <c r="O428" s="4">
        <f>L428*M428</f>
        <v>500</v>
      </c>
      <c r="P428" s="3">
        <v>45897</v>
      </c>
      <c r="U428" s="4" t="str">
        <f>TEXT(A428, "MMMM YYYY")</f>
        <v>September 2025</v>
      </c>
      <c r="W428" s="4" t="b">
        <f>IF(N428=O428,TRUE,FALSE)</f>
        <v>1</v>
      </c>
    </row>
    <row r="429" spans="1:23" ht="22.5" customHeight="1">
      <c r="A429" s="2">
        <v>45899.2193878588</v>
      </c>
      <c r="B429" s="4" t="s">
        <v>1179</v>
      </c>
      <c r="C429" s="4" t="s">
        <v>958</v>
      </c>
      <c r="E429" s="4" t="s">
        <v>958</v>
      </c>
      <c r="L429" s="4">
        <v>1</v>
      </c>
      <c r="M429" s="4">
        <v>1000</v>
      </c>
      <c r="N429" s="4">
        <v>1000</v>
      </c>
      <c r="O429" s="4">
        <f>L429*M429</f>
        <v>1000</v>
      </c>
      <c r="P429" s="3">
        <v>45898</v>
      </c>
      <c r="U429" s="4" t="str">
        <f>TEXT(A429, "MMMM YYYY")</f>
        <v>August 2025</v>
      </c>
      <c r="W429" s="4" t="b">
        <f>IF(N429=O429,TRUE,FALSE)</f>
        <v>1</v>
      </c>
    </row>
    <row r="430" spans="1:23" ht="22.5" customHeight="1">
      <c r="A430" s="2">
        <v>45897.28753642361</v>
      </c>
      <c r="B430" s="4" t="s">
        <v>947</v>
      </c>
      <c r="C430" s="4" t="s">
        <v>950</v>
      </c>
      <c r="D430" s="4" t="s">
        <v>933</v>
      </c>
      <c r="G430" s="4" t="s">
        <v>949</v>
      </c>
      <c r="L430" s="4">
        <v>7</v>
      </c>
      <c r="M430" s="4">
        <v>399</v>
      </c>
      <c r="N430" s="4">
        <v>2793</v>
      </c>
      <c r="O430" s="4">
        <f>L430*M430</f>
        <v>2793</v>
      </c>
      <c r="P430" s="3">
        <v>45897</v>
      </c>
      <c r="U430" s="4" t="str">
        <f>TEXT(A430, "MMMM YYYY")</f>
        <v>August 2025</v>
      </c>
      <c r="W430" s="4" t="b">
        <f>IF(N430=O430,TRUE,FALSE)</f>
        <v>1</v>
      </c>
    </row>
    <row r="431" spans="1:23" ht="22.5" customHeight="1">
      <c r="A431" s="2">
        <v>45897.284232314814</v>
      </c>
      <c r="B431" s="4" t="s">
        <v>982</v>
      </c>
      <c r="C431" s="4" t="s">
        <v>958</v>
      </c>
      <c r="E431" s="4" t="s">
        <v>958</v>
      </c>
      <c r="L431" s="4">
        <v>1</v>
      </c>
      <c r="M431" s="4">
        <v>10</v>
      </c>
      <c r="N431" s="4">
        <v>10</v>
      </c>
      <c r="O431" s="4">
        <f>L431*M431</f>
        <v>10</v>
      </c>
      <c r="P431" s="3">
        <v>45897</v>
      </c>
      <c r="U431" s="4" t="str">
        <f>TEXT(A431, "MMMM YYYY")</f>
        <v>August 2025</v>
      </c>
      <c r="W431" s="4" t="b">
        <f>IF(N431=O431,TRUE,FALSE)</f>
        <v>1</v>
      </c>
    </row>
    <row r="432" spans="1:23" ht="22.5" customHeight="1">
      <c r="A432" s="2">
        <v>45897.28383753472</v>
      </c>
      <c r="B432" s="4" t="s">
        <v>1186</v>
      </c>
      <c r="C432" s="4" t="s">
        <v>958</v>
      </c>
      <c r="E432" s="4" t="s">
        <v>958</v>
      </c>
      <c r="L432" s="4">
        <v>1</v>
      </c>
      <c r="M432" s="4">
        <v>30</v>
      </c>
      <c r="N432" s="4">
        <v>30</v>
      </c>
      <c r="O432" s="4">
        <f>L432*M432</f>
        <v>30</v>
      </c>
      <c r="P432" s="3">
        <v>45897</v>
      </c>
      <c r="U432" s="4" t="str">
        <f>TEXT(A432, "MMMM YYYY")</f>
        <v>August 2025</v>
      </c>
      <c r="W432" s="4" t="b">
        <f>IF(N432=O432,TRUE,FALSE)</f>
        <v>1</v>
      </c>
    </row>
    <row r="433" spans="1:23" ht="22.5" customHeight="1">
      <c r="A433" s="2">
        <v>45897.283239166667</v>
      </c>
      <c r="B433" s="4" t="s">
        <v>1187</v>
      </c>
      <c r="C433" s="4" t="s">
        <v>958</v>
      </c>
      <c r="E433" s="4" t="s">
        <v>958</v>
      </c>
      <c r="L433" s="4">
        <v>2</v>
      </c>
      <c r="M433" s="4">
        <v>18</v>
      </c>
      <c r="N433" s="4">
        <v>36</v>
      </c>
      <c r="O433" s="4">
        <f>L433*M433</f>
        <v>36</v>
      </c>
      <c r="P433" s="3">
        <v>45897</v>
      </c>
      <c r="U433" s="4" t="str">
        <f>TEXT(A433, "MMMM YYYY")</f>
        <v>August 2025</v>
      </c>
      <c r="W433" s="4" t="b">
        <f>IF(N433=O433,TRUE,FALSE)</f>
        <v>1</v>
      </c>
    </row>
    <row r="434" spans="1:23" ht="22.5" customHeight="1">
      <c r="A434" s="2">
        <v>45897.282436655092</v>
      </c>
      <c r="B434" s="4" t="s">
        <v>1188</v>
      </c>
      <c r="C434" s="4" t="s">
        <v>958</v>
      </c>
      <c r="E434" s="4" t="s">
        <v>958</v>
      </c>
      <c r="L434" s="4">
        <v>1</v>
      </c>
      <c r="M434" s="4">
        <v>18</v>
      </c>
      <c r="N434" s="4">
        <v>18</v>
      </c>
      <c r="O434" s="4">
        <f>L434*M434</f>
        <v>18</v>
      </c>
      <c r="P434" s="3">
        <v>45897</v>
      </c>
      <c r="U434" s="4" t="str">
        <f>TEXT(A434, "MMMM YYYY")</f>
        <v>August 2025</v>
      </c>
      <c r="W434" s="4" t="b">
        <f>IF(N434=O434,TRUE,FALSE)</f>
        <v>1</v>
      </c>
    </row>
    <row r="435" spans="1:23" ht="22.5" customHeight="1">
      <c r="A435" s="2">
        <v>45897.15216060185</v>
      </c>
      <c r="B435" s="4" t="s">
        <v>1034</v>
      </c>
      <c r="C435" s="4" t="s">
        <v>951</v>
      </c>
      <c r="D435" s="4" t="s">
        <v>933</v>
      </c>
      <c r="G435" s="4" t="s">
        <v>949</v>
      </c>
      <c r="L435" s="4">
        <v>16</v>
      </c>
      <c r="M435" s="4">
        <v>390</v>
      </c>
      <c r="N435" s="4">
        <v>6240</v>
      </c>
      <c r="O435" s="4">
        <f>L435*M435</f>
        <v>6240</v>
      </c>
      <c r="P435" s="3">
        <v>45897</v>
      </c>
      <c r="U435" s="4" t="str">
        <f>TEXT(A435, "MMMM YYYY")</f>
        <v>August 2025</v>
      </c>
      <c r="W435" s="4" t="b">
        <f>IF(N435=O435,TRUE,FALSE)</f>
        <v>1</v>
      </c>
    </row>
    <row r="436" spans="1:23" ht="22.5" customHeight="1">
      <c r="A436" s="2">
        <v>45897.15156893518</v>
      </c>
      <c r="B436" s="4" t="s">
        <v>1034</v>
      </c>
      <c r="C436" s="4" t="s">
        <v>821</v>
      </c>
      <c r="D436" s="4" t="s">
        <v>933</v>
      </c>
      <c r="G436" s="4" t="s">
        <v>949</v>
      </c>
      <c r="L436" s="4">
        <v>7</v>
      </c>
      <c r="M436" s="4">
        <v>390</v>
      </c>
      <c r="N436" s="4">
        <v>2730</v>
      </c>
      <c r="O436" s="4">
        <f>L436*M436</f>
        <v>2730</v>
      </c>
      <c r="P436" s="3">
        <v>45897</v>
      </c>
      <c r="U436" s="4" t="str">
        <f>TEXT(A436, "MMMM YYYY")</f>
        <v>August 2025</v>
      </c>
      <c r="W436" s="4" t="b">
        <f>IF(N436=O436,TRUE,FALSE)</f>
        <v>1</v>
      </c>
    </row>
    <row r="437" spans="1:23" ht="22.5" customHeight="1">
      <c r="A437" s="2">
        <v>45896.677667453703</v>
      </c>
      <c r="B437" s="4" t="s">
        <v>1189</v>
      </c>
      <c r="C437" s="4" t="s">
        <v>952</v>
      </c>
      <c r="E437" s="4" t="s">
        <v>937</v>
      </c>
      <c r="K437" s="4" t="s">
        <v>1190</v>
      </c>
      <c r="L437" s="4">
        <v>1</v>
      </c>
      <c r="M437" s="4">
        <v>516</v>
      </c>
      <c r="N437" s="4">
        <v>516</v>
      </c>
      <c r="O437" s="50">
        <f>L437*M437</f>
        <v>516</v>
      </c>
      <c r="P437" s="3">
        <v>45896</v>
      </c>
      <c r="U437" s="4" t="str">
        <f>TEXT(A437, "MMMM YYYY")</f>
        <v>August 2025</v>
      </c>
      <c r="W437" s="4" t="b">
        <f>IF(N437=O437,TRUE,FALSE)</f>
        <v>1</v>
      </c>
    </row>
    <row r="438" spans="1:23" ht="22.5" customHeight="1">
      <c r="A438" s="2">
        <v>45896.663220752314</v>
      </c>
      <c r="B438" s="4" t="s">
        <v>1184</v>
      </c>
      <c r="C438" s="4" t="s">
        <v>958</v>
      </c>
      <c r="E438" s="4" t="s">
        <v>958</v>
      </c>
      <c r="L438" s="4">
        <v>1</v>
      </c>
      <c r="M438" s="4">
        <v>2000</v>
      </c>
      <c r="N438" s="4">
        <v>2000</v>
      </c>
      <c r="O438" s="4">
        <f>L438*M438</f>
        <v>2000</v>
      </c>
      <c r="P438" s="3">
        <v>45896</v>
      </c>
      <c r="U438" s="4" t="str">
        <f>TEXT(A438, "MMMM YYYY")</f>
        <v>August 2025</v>
      </c>
      <c r="W438" s="4" t="b">
        <f>IF(N438=O438,TRUE,FALSE)</f>
        <v>1</v>
      </c>
    </row>
    <row r="439" spans="1:23" ht="22.5" customHeight="1">
      <c r="A439" s="2">
        <v>45896.292226226855</v>
      </c>
      <c r="B439" s="4" t="s">
        <v>1191</v>
      </c>
      <c r="C439" s="4" t="s">
        <v>958</v>
      </c>
      <c r="E439" s="4" t="s">
        <v>958</v>
      </c>
      <c r="L439" s="4">
        <v>6</v>
      </c>
      <c r="M439" s="4">
        <v>40</v>
      </c>
      <c r="N439" s="4">
        <v>240</v>
      </c>
      <c r="O439" s="4">
        <f>L439*M439</f>
        <v>240</v>
      </c>
      <c r="P439" s="3">
        <v>45896</v>
      </c>
      <c r="U439" s="4" t="str">
        <f>TEXT(A439, "MMMM YYYY")</f>
        <v>August 2025</v>
      </c>
      <c r="W439" s="4" t="b">
        <f>IF(N439=O439,TRUE,FALSE)</f>
        <v>1</v>
      </c>
    </row>
    <row r="440" spans="1:23" ht="22.5" customHeight="1">
      <c r="A440" s="2">
        <v>45896.291744027782</v>
      </c>
      <c r="B440" s="4" t="s">
        <v>1192</v>
      </c>
      <c r="C440" s="4" t="s">
        <v>958</v>
      </c>
      <c r="E440" s="4" t="s">
        <v>958</v>
      </c>
      <c r="L440" s="4">
        <v>4</v>
      </c>
      <c r="M440" s="4">
        <v>10</v>
      </c>
      <c r="N440" s="4">
        <v>40</v>
      </c>
      <c r="O440" s="4">
        <f>L440*M440</f>
        <v>40</v>
      </c>
      <c r="P440" s="3">
        <v>45896</v>
      </c>
      <c r="U440" s="4" t="str">
        <f>TEXT(A440, "MMMM YYYY")</f>
        <v>August 2025</v>
      </c>
      <c r="W440" s="4" t="b">
        <f>IF(N440=O440,TRUE,FALSE)</f>
        <v>1</v>
      </c>
    </row>
    <row r="441" spans="1:23" ht="22.5" customHeight="1">
      <c r="A441" s="2">
        <v>45893.339653344912</v>
      </c>
      <c r="B441" s="4" t="s">
        <v>1184</v>
      </c>
      <c r="C441" s="4" t="s">
        <v>958</v>
      </c>
      <c r="E441" s="4" t="s">
        <v>958</v>
      </c>
      <c r="L441" s="4">
        <v>1</v>
      </c>
      <c r="M441" s="4">
        <v>5000</v>
      </c>
      <c r="N441" s="4">
        <v>5000</v>
      </c>
      <c r="O441" s="4">
        <f>L441*M441</f>
        <v>5000</v>
      </c>
      <c r="P441" s="3">
        <v>45892</v>
      </c>
      <c r="U441" s="4" t="str">
        <f>TEXT(A441, "MMMM YYYY")</f>
        <v>August 2025</v>
      </c>
      <c r="W441" s="4" t="b">
        <f>IF(N441=O441,TRUE,FALSE)</f>
        <v>1</v>
      </c>
    </row>
    <row r="442" spans="1:23" ht="22.5" customHeight="1">
      <c r="A442" s="2">
        <v>45893.338611678242</v>
      </c>
      <c r="B442" s="4" t="s">
        <v>947</v>
      </c>
      <c r="C442" s="4" t="s">
        <v>950</v>
      </c>
      <c r="D442" s="4" t="s">
        <v>933</v>
      </c>
      <c r="G442" s="4" t="s">
        <v>949</v>
      </c>
      <c r="L442" s="4">
        <v>10</v>
      </c>
      <c r="M442" s="4">
        <v>398</v>
      </c>
      <c r="N442" s="4">
        <v>3980</v>
      </c>
      <c r="O442" s="4">
        <f>L442*M442</f>
        <v>3980</v>
      </c>
      <c r="P442" s="3">
        <v>45892</v>
      </c>
      <c r="U442" s="4" t="str">
        <f>TEXT(A442, "MMMM YYYY")</f>
        <v>August 2025</v>
      </c>
      <c r="W442" s="4" t="b">
        <f>IF(N442=O442,TRUE,FALSE)</f>
        <v>1</v>
      </c>
    </row>
    <row r="443" spans="1:23" ht="22.5" customHeight="1">
      <c r="A443" s="2">
        <v>45893.298634398147</v>
      </c>
      <c r="B443" s="4" t="s">
        <v>1193</v>
      </c>
      <c r="C443" s="4" t="s">
        <v>958</v>
      </c>
      <c r="E443" s="4" t="s">
        <v>958</v>
      </c>
      <c r="L443" s="4">
        <v>2</v>
      </c>
      <c r="M443" s="4">
        <v>30</v>
      </c>
      <c r="N443" s="4">
        <v>60</v>
      </c>
      <c r="O443" s="4">
        <f>L443*M443</f>
        <v>60</v>
      </c>
      <c r="P443" s="3">
        <v>45892</v>
      </c>
      <c r="U443" s="4" t="str">
        <f>TEXT(A443, "MMMM YYYY")</f>
        <v>August 2025</v>
      </c>
      <c r="W443" s="4" t="b">
        <f>IF(N443=O443,TRUE,FALSE)</f>
        <v>1</v>
      </c>
    </row>
    <row r="444" spans="1:23" ht="22.5" customHeight="1">
      <c r="A444" s="2">
        <v>45893.297692523149</v>
      </c>
      <c r="B444" s="4" t="s">
        <v>1194</v>
      </c>
      <c r="C444" s="4" t="s">
        <v>958</v>
      </c>
      <c r="E444" s="4" t="s">
        <v>958</v>
      </c>
      <c r="L444" s="4">
        <v>6</v>
      </c>
      <c r="M444" s="4">
        <v>220</v>
      </c>
      <c r="N444" s="4">
        <v>1320</v>
      </c>
      <c r="O444" s="4">
        <f>L444*M444</f>
        <v>1320</v>
      </c>
      <c r="P444" s="3">
        <v>45892</v>
      </c>
      <c r="U444" s="4" t="str">
        <f>TEXT(A444, "MMMM YYYY")</f>
        <v>August 2025</v>
      </c>
      <c r="W444" s="4" t="b">
        <f>IF(N444=O444,TRUE,FALSE)</f>
        <v>1</v>
      </c>
    </row>
    <row r="445" spans="1:23" ht="22.5" customHeight="1">
      <c r="A445" s="2">
        <v>45893.296229479165</v>
      </c>
      <c r="B445" s="4" t="s">
        <v>1195</v>
      </c>
      <c r="C445" s="4" t="s">
        <v>958</v>
      </c>
      <c r="E445" s="4" t="s">
        <v>958</v>
      </c>
      <c r="L445" s="4">
        <v>6</v>
      </c>
      <c r="M445" s="4">
        <v>45</v>
      </c>
      <c r="N445" s="4">
        <v>270</v>
      </c>
      <c r="O445" s="4">
        <f>L445*M445</f>
        <v>270</v>
      </c>
      <c r="P445" s="3">
        <v>45892</v>
      </c>
      <c r="U445" s="4" t="str">
        <f>TEXT(A445, "MMMM YYYY")</f>
        <v>August 2025</v>
      </c>
      <c r="W445" s="4" t="b">
        <f>IF(N445=O445,TRUE,FALSE)</f>
        <v>1</v>
      </c>
    </row>
    <row r="446" spans="1:23" ht="22.5" customHeight="1">
      <c r="A446" s="2">
        <v>45893.262676956016</v>
      </c>
      <c r="B446" s="4" t="s">
        <v>1180</v>
      </c>
      <c r="C446" s="4" t="s">
        <v>951</v>
      </c>
      <c r="D446" s="4" t="s">
        <v>933</v>
      </c>
      <c r="G446" s="4" t="s">
        <v>949</v>
      </c>
      <c r="L446" s="4">
        <v>16</v>
      </c>
      <c r="M446" s="4">
        <v>390</v>
      </c>
      <c r="N446" s="4">
        <v>6240</v>
      </c>
      <c r="O446" s="4">
        <f>L446*M446</f>
        <v>6240</v>
      </c>
      <c r="P446" s="3">
        <v>45892</v>
      </c>
      <c r="U446" s="4" t="str">
        <f>TEXT(A446, "MMMM YYYY")</f>
        <v>August 2025</v>
      </c>
      <c r="W446" s="4" t="b">
        <f>IF(N446=O446,TRUE,FALSE)</f>
        <v>1</v>
      </c>
    </row>
    <row r="447" spans="1:23" ht="22.5" customHeight="1">
      <c r="A447" s="2">
        <v>45893.257388240745</v>
      </c>
      <c r="B447" s="4" t="s">
        <v>1180</v>
      </c>
      <c r="C447" s="4" t="s">
        <v>821</v>
      </c>
      <c r="D447" s="4" t="s">
        <v>933</v>
      </c>
      <c r="G447" s="4" t="s">
        <v>949</v>
      </c>
      <c r="L447" s="4">
        <v>7</v>
      </c>
      <c r="M447" s="4">
        <v>390</v>
      </c>
      <c r="N447" s="4">
        <v>2730</v>
      </c>
      <c r="O447" s="4">
        <f>L447*M447</f>
        <v>2730</v>
      </c>
      <c r="P447" s="3">
        <v>45892</v>
      </c>
      <c r="U447" s="4" t="str">
        <f>TEXT(A447, "MMMM YYYY")</f>
        <v>August 2025</v>
      </c>
      <c r="W447" s="4" t="b">
        <f>IF(N447=O447,TRUE,FALSE)</f>
        <v>1</v>
      </c>
    </row>
    <row r="448" spans="1:23" ht="22.5" customHeight="1">
      <c r="A448" s="2">
        <v>45891.366657418985</v>
      </c>
      <c r="B448" s="4" t="s">
        <v>1196</v>
      </c>
      <c r="C448" s="4" t="s">
        <v>958</v>
      </c>
      <c r="E448" s="4" t="s">
        <v>958</v>
      </c>
      <c r="L448" s="4">
        <v>1</v>
      </c>
      <c r="M448" s="4">
        <v>700</v>
      </c>
      <c r="N448" s="4">
        <v>700</v>
      </c>
      <c r="O448" s="4">
        <f>L448*M448</f>
        <v>700</v>
      </c>
      <c r="P448" s="3">
        <v>45889</v>
      </c>
      <c r="U448" s="4" t="str">
        <f>TEXT(A448, "MMMM YYYY")</f>
        <v>August 2025</v>
      </c>
      <c r="W448" s="4" t="b">
        <f>IF(N448=O448,TRUE,FALSE)</f>
        <v>1</v>
      </c>
    </row>
    <row r="449" spans="1:23" ht="22.5" customHeight="1">
      <c r="A449" s="2">
        <v>45890.603192662034</v>
      </c>
      <c r="B449" s="4" t="s">
        <v>1197</v>
      </c>
      <c r="C449" s="4" t="s">
        <v>952</v>
      </c>
      <c r="D449" s="4"/>
      <c r="E449" s="4" t="s">
        <v>942</v>
      </c>
      <c r="F449" s="4"/>
      <c r="G449" s="4"/>
      <c r="H449" s="4"/>
      <c r="I449" s="4"/>
      <c r="K449" s="4"/>
      <c r="L449" s="4">
        <v>1</v>
      </c>
      <c r="M449" s="4">
        <v>50</v>
      </c>
      <c r="N449" s="51">
        <v>50</v>
      </c>
      <c r="O449" s="50">
        <f>L449*M449</f>
        <v>50</v>
      </c>
      <c r="P449" s="4"/>
      <c r="Q449" s="4"/>
      <c r="R449" s="4"/>
      <c r="S449" s="4" t="s">
        <v>1014</v>
      </c>
      <c r="T449" s="4"/>
      <c r="U449" s="4" t="str">
        <f>TEXT(A449, "MMMM YYYY")</f>
        <v>August 2025</v>
      </c>
      <c r="V449" s="4"/>
      <c r="W449" s="4" t="b">
        <f>IF(N449=O449,TRUE,FALSE)</f>
        <v>1</v>
      </c>
    </row>
    <row r="450" spans="1:23" ht="22.5" customHeight="1">
      <c r="A450" s="2">
        <v>45890.602401331023</v>
      </c>
      <c r="B450" s="4" t="s">
        <v>1198</v>
      </c>
      <c r="C450" s="4" t="s">
        <v>952</v>
      </c>
      <c r="D450" s="4"/>
      <c r="E450" s="52" t="s">
        <v>937</v>
      </c>
      <c r="F450" s="4"/>
      <c r="G450" s="4"/>
      <c r="H450" s="4"/>
      <c r="I450" s="4"/>
      <c r="J450" s="4"/>
      <c r="K450" s="4" t="s">
        <v>1185</v>
      </c>
      <c r="L450" s="4">
        <v>1</v>
      </c>
      <c r="M450" s="4">
        <v>220</v>
      </c>
      <c r="N450" s="51">
        <v>220</v>
      </c>
      <c r="O450" s="50">
        <f>L450*M450</f>
        <v>220</v>
      </c>
      <c r="P450" s="4"/>
      <c r="Q450" s="4"/>
      <c r="R450" s="4"/>
      <c r="S450" s="4"/>
      <c r="T450" s="4"/>
      <c r="U450" s="4" t="str">
        <f>TEXT(A450, "MMMM YYYY")</f>
        <v>August 2025</v>
      </c>
      <c r="V450" s="4"/>
      <c r="W450" s="4" t="b">
        <f>IF(N450=O450,TRUE,FALSE)</f>
        <v>1</v>
      </c>
    </row>
    <row r="451" spans="1:23" ht="22.5" customHeight="1">
      <c r="A451" s="2">
        <v>45890.601363368056</v>
      </c>
      <c r="B451" s="4" t="s">
        <v>1199</v>
      </c>
      <c r="C451" s="4" t="s">
        <v>958</v>
      </c>
      <c r="D451" s="4"/>
      <c r="E451" s="4" t="s">
        <v>958</v>
      </c>
      <c r="F451" s="4"/>
      <c r="G451" s="4"/>
      <c r="H451" s="4"/>
      <c r="I451" s="4"/>
      <c r="J451" s="4"/>
      <c r="K451" s="4"/>
      <c r="L451" s="4">
        <v>20</v>
      </c>
      <c r="M451" s="4">
        <v>100</v>
      </c>
      <c r="N451" s="51">
        <v>2000</v>
      </c>
      <c r="O451" s="4">
        <f>L451*M451</f>
        <v>2000</v>
      </c>
      <c r="P451" s="4"/>
      <c r="Q451" s="4"/>
      <c r="R451" s="4"/>
      <c r="S451" s="4"/>
      <c r="T451" s="4"/>
      <c r="U451" s="4" t="str">
        <f>TEXT(A451, "MMMM YYYY")</f>
        <v>August 2025</v>
      </c>
      <c r="V451" s="4"/>
      <c r="W451" s="4" t="b">
        <f>IF(N451=O451,TRUE,FALSE)</f>
        <v>1</v>
      </c>
    </row>
    <row r="452" spans="1:23" ht="22.5" customHeight="1">
      <c r="A452" s="2">
        <v>45890.600973067129</v>
      </c>
      <c r="B452" s="4" t="s">
        <v>1200</v>
      </c>
      <c r="C452" s="4" t="s">
        <v>958</v>
      </c>
      <c r="D452" s="4"/>
      <c r="E452" s="4" t="s">
        <v>958</v>
      </c>
      <c r="F452" s="4"/>
      <c r="G452" s="4"/>
      <c r="H452" s="4"/>
      <c r="I452" s="4"/>
      <c r="J452" s="4"/>
      <c r="K452" s="4"/>
      <c r="L452" s="4">
        <v>50</v>
      </c>
      <c r="M452" s="4">
        <v>12</v>
      </c>
      <c r="N452" s="51">
        <v>600</v>
      </c>
      <c r="O452" s="4">
        <f>L452*M452</f>
        <v>600</v>
      </c>
      <c r="P452" s="4"/>
      <c r="Q452" s="4"/>
      <c r="R452" s="4"/>
      <c r="S452" s="4"/>
      <c r="T452" s="4"/>
      <c r="U452" s="4" t="str">
        <f>TEXT(A452, "MMMM YYYY")</f>
        <v>August 2025</v>
      </c>
      <c r="V452" s="4"/>
      <c r="W452" s="4" t="b">
        <f>IF(N452=O452,TRUE,FALSE)</f>
        <v>1</v>
      </c>
    </row>
    <row r="453" spans="1:23" ht="22.5" customHeight="1">
      <c r="A453" s="2">
        <v>45890.586473877316</v>
      </c>
      <c r="B453" s="4" t="s">
        <v>1201</v>
      </c>
      <c r="C453" s="4" t="s">
        <v>958</v>
      </c>
      <c r="D453" s="4"/>
      <c r="E453" s="4" t="s">
        <v>958</v>
      </c>
      <c r="F453" s="4"/>
      <c r="G453" s="4"/>
      <c r="H453" s="4"/>
      <c r="I453" s="4"/>
      <c r="J453" s="4"/>
      <c r="K453" s="4"/>
      <c r="L453" s="4">
        <v>40</v>
      </c>
      <c r="M453" s="4">
        <v>6</v>
      </c>
      <c r="N453" s="51">
        <v>240</v>
      </c>
      <c r="O453" s="4">
        <f>L453*M453</f>
        <v>240</v>
      </c>
      <c r="P453" s="4"/>
      <c r="Q453" s="4"/>
      <c r="R453" s="4"/>
      <c r="S453" s="4"/>
      <c r="T453" s="4"/>
      <c r="U453" s="4" t="str">
        <f>TEXT(A453, "MMMM YYYY")</f>
        <v>August 2025</v>
      </c>
      <c r="V453" s="4"/>
      <c r="W453" s="4" t="b">
        <f>IF(N453=O453,TRUE,FALSE)</f>
        <v>1</v>
      </c>
    </row>
    <row r="454" spans="1:23" ht="22.5" customHeight="1">
      <c r="A454" s="2">
        <v>45890.584502048616</v>
      </c>
      <c r="B454" s="4" t="s">
        <v>1202</v>
      </c>
      <c r="C454" s="4" t="s">
        <v>958</v>
      </c>
      <c r="D454" s="4"/>
      <c r="E454" s="4" t="s">
        <v>958</v>
      </c>
      <c r="F454" s="4"/>
      <c r="G454" s="4"/>
      <c r="H454" s="4"/>
      <c r="I454" s="4"/>
      <c r="J454" s="4"/>
      <c r="K454" s="4"/>
      <c r="L454" s="4">
        <v>60</v>
      </c>
      <c r="M454" s="4">
        <v>140</v>
      </c>
      <c r="N454" s="51">
        <v>8400</v>
      </c>
      <c r="O454" s="4">
        <f>L454*M454</f>
        <v>8400</v>
      </c>
      <c r="P454" s="4"/>
      <c r="Q454" s="4"/>
      <c r="R454" s="4"/>
      <c r="S454" s="4"/>
      <c r="T454" s="4"/>
      <c r="U454" s="4" t="str">
        <f>TEXT(A454, "MMMM YYYY")</f>
        <v>August 2025</v>
      </c>
      <c r="V454" s="4"/>
      <c r="W454" s="4" t="b">
        <f>IF(N454=O454,TRUE,FALSE)</f>
        <v>1</v>
      </c>
    </row>
    <row r="455" spans="1:23" ht="22.5" customHeight="1">
      <c r="A455" s="2">
        <v>45890.229630393515</v>
      </c>
      <c r="B455" s="4" t="s">
        <v>1203</v>
      </c>
      <c r="C455" s="4" t="s">
        <v>958</v>
      </c>
      <c r="D455" s="4"/>
      <c r="E455" s="4" t="s">
        <v>958</v>
      </c>
      <c r="F455" s="4"/>
      <c r="G455" s="4"/>
      <c r="H455" s="4"/>
      <c r="I455" s="4"/>
      <c r="J455" s="4"/>
      <c r="K455" s="4"/>
      <c r="L455" s="4">
        <v>2</v>
      </c>
      <c r="M455" s="4">
        <v>15</v>
      </c>
      <c r="N455" s="51">
        <v>30</v>
      </c>
      <c r="O455" s="4">
        <f>L455*M455</f>
        <v>30</v>
      </c>
      <c r="P455" s="4"/>
      <c r="Q455" s="4"/>
      <c r="R455" s="4"/>
      <c r="S455" s="4"/>
      <c r="T455" s="4"/>
      <c r="U455" s="4" t="str">
        <f>TEXT(A455, "MMMM YYYY")</f>
        <v>August 2025</v>
      </c>
      <c r="V455" s="4"/>
      <c r="W455" s="4" t="b">
        <f>IF(N455=O455,TRUE,FALSE)</f>
        <v>1</v>
      </c>
    </row>
    <row r="456" spans="1:23" ht="22.5" customHeight="1">
      <c r="A456" s="2">
        <v>45890.228710115742</v>
      </c>
      <c r="B456" s="4" t="s">
        <v>1146</v>
      </c>
      <c r="C456" s="4" t="s">
        <v>958</v>
      </c>
      <c r="D456" s="4"/>
      <c r="E456" s="4" t="s">
        <v>958</v>
      </c>
      <c r="F456" s="4"/>
      <c r="G456" s="4"/>
      <c r="H456" s="4"/>
      <c r="I456" s="4"/>
      <c r="J456" s="4"/>
      <c r="K456" s="4"/>
      <c r="L456" s="4">
        <v>1</v>
      </c>
      <c r="M456" s="4">
        <v>45</v>
      </c>
      <c r="N456" s="51">
        <v>45</v>
      </c>
      <c r="O456" s="4">
        <f>L456*M456</f>
        <v>45</v>
      </c>
      <c r="P456" s="4"/>
      <c r="Q456" s="4"/>
      <c r="R456" s="4"/>
      <c r="S456" s="4"/>
      <c r="T456" s="4"/>
      <c r="U456" s="4" t="str">
        <f>TEXT(A456, "MMMM YYYY")</f>
        <v>August 2025</v>
      </c>
      <c r="V456" s="4"/>
      <c r="W456" s="4" t="b">
        <f>IF(N456=O456,TRUE,FALSE)</f>
        <v>1</v>
      </c>
    </row>
    <row r="457" spans="1:23" ht="22.5" customHeight="1">
      <c r="A457" s="2">
        <v>45890.228402534718</v>
      </c>
      <c r="B457" s="4" t="s">
        <v>1204</v>
      </c>
      <c r="C457" s="4" t="s">
        <v>958</v>
      </c>
      <c r="D457" s="4"/>
      <c r="E457" s="4" t="s">
        <v>958</v>
      </c>
      <c r="F457" s="4"/>
      <c r="G457" s="4"/>
      <c r="H457" s="4"/>
      <c r="I457" s="4"/>
      <c r="J457" s="4"/>
      <c r="K457" s="4"/>
      <c r="L457" s="4">
        <v>1</v>
      </c>
      <c r="M457" s="4">
        <v>700</v>
      </c>
      <c r="N457" s="51">
        <v>700</v>
      </c>
      <c r="O457" s="4">
        <f>L457*M457</f>
        <v>700</v>
      </c>
      <c r="P457" s="4"/>
      <c r="Q457" s="4"/>
      <c r="R457" s="4"/>
      <c r="S457" s="4"/>
      <c r="T457" s="4"/>
      <c r="U457" s="4" t="str">
        <f>TEXT(A457, "MMMM YYYY")</f>
        <v>August 2025</v>
      </c>
      <c r="V457" s="4"/>
      <c r="W457" s="4" t="b">
        <f>IF(N457=O457,TRUE,FALSE)</f>
        <v>1</v>
      </c>
    </row>
    <row r="458" spans="1:23" ht="22.5" customHeight="1">
      <c r="A458" s="2">
        <v>45890.188940914348</v>
      </c>
      <c r="B458" s="4" t="s">
        <v>1205</v>
      </c>
      <c r="C458" s="4" t="s">
        <v>958</v>
      </c>
      <c r="D458" s="4"/>
      <c r="E458" s="4" t="s">
        <v>958</v>
      </c>
      <c r="F458" s="4"/>
      <c r="G458" s="4"/>
      <c r="H458" s="4"/>
      <c r="I458" s="4"/>
      <c r="J458" s="4"/>
      <c r="K458" s="4"/>
      <c r="L458" s="4">
        <v>10</v>
      </c>
      <c r="M458" s="4">
        <v>118</v>
      </c>
      <c r="N458" s="51">
        <v>1180</v>
      </c>
      <c r="O458" s="4">
        <f>L458*M458</f>
        <v>1180</v>
      </c>
      <c r="P458" s="4"/>
      <c r="Q458" s="4"/>
      <c r="R458" s="4"/>
      <c r="S458" s="4"/>
      <c r="T458" s="4"/>
      <c r="U458" s="4" t="str">
        <f>TEXT(A458, "MMMM YYYY")</f>
        <v>August 2025</v>
      </c>
      <c r="V458" s="4"/>
      <c r="W458" s="4" t="b">
        <f>IF(N458=O458,TRUE,FALSE)</f>
        <v>1</v>
      </c>
    </row>
    <row r="459" spans="1:23" ht="22.5" customHeight="1">
      <c r="A459" s="2">
        <v>45889.704054675924</v>
      </c>
      <c r="B459" s="4" t="s">
        <v>1206</v>
      </c>
      <c r="C459" s="4" t="s">
        <v>958</v>
      </c>
      <c r="D459" s="4"/>
      <c r="E459" s="4" t="s">
        <v>958</v>
      </c>
      <c r="F459" s="4"/>
      <c r="G459" s="4"/>
      <c r="H459" s="4"/>
      <c r="I459" s="4"/>
      <c r="J459" s="4"/>
      <c r="K459" s="4"/>
      <c r="L459" s="4">
        <v>1</v>
      </c>
      <c r="M459" s="4">
        <v>3000</v>
      </c>
      <c r="N459" s="51">
        <v>3000</v>
      </c>
      <c r="O459" s="4">
        <f>L459*M459</f>
        <v>3000</v>
      </c>
      <c r="P459" s="4"/>
      <c r="Q459" s="4"/>
      <c r="R459" s="4"/>
      <c r="S459" s="4"/>
      <c r="T459" s="4"/>
      <c r="U459" s="4" t="str">
        <f>TEXT(A459, "MMMM YYYY")</f>
        <v>August 2025</v>
      </c>
      <c r="V459" s="4"/>
      <c r="W459" s="4" t="b">
        <f>IF(N459=O459,TRUE,FALSE)</f>
        <v>1</v>
      </c>
    </row>
    <row r="460" spans="1:23" ht="22.5" customHeight="1">
      <c r="A460" s="2">
        <v>45888.521398946759</v>
      </c>
      <c r="B460" s="4" t="s">
        <v>1207</v>
      </c>
      <c r="C460" s="4" t="s">
        <v>1208</v>
      </c>
      <c r="D460" s="4" t="s">
        <v>935</v>
      </c>
      <c r="E460" s="4"/>
      <c r="F460" s="4"/>
      <c r="G460" s="4"/>
      <c r="H460" s="4"/>
      <c r="I460" s="4" t="s">
        <v>1029</v>
      </c>
      <c r="J460" s="4"/>
      <c r="K460" s="4"/>
      <c r="L460" s="4">
        <v>200</v>
      </c>
      <c r="M460" s="4">
        <v>20</v>
      </c>
      <c r="N460" s="51">
        <v>4000</v>
      </c>
      <c r="O460" s="4">
        <f>L460*M460</f>
        <v>4000</v>
      </c>
      <c r="P460" s="4"/>
      <c r="Q460" s="4"/>
      <c r="R460" s="4"/>
      <c r="S460" s="4"/>
      <c r="T460" s="4"/>
      <c r="U460" s="4" t="str">
        <f>TEXT(A460, "MMMM YYYY")</f>
        <v>August 2025</v>
      </c>
      <c r="V460" s="4"/>
      <c r="W460" s="4" t="b">
        <f>IF(N460=O460,TRUE,FALSE)</f>
        <v>1</v>
      </c>
    </row>
    <row r="461" spans="1:23" ht="22.5" customHeight="1">
      <c r="A461" s="2">
        <v>45888.514271932872</v>
      </c>
      <c r="B461" s="4" t="s">
        <v>1209</v>
      </c>
      <c r="C461" s="4" t="s">
        <v>948</v>
      </c>
      <c r="D461" s="4" t="s">
        <v>935</v>
      </c>
      <c r="E461" s="4"/>
      <c r="F461" s="4"/>
      <c r="G461" s="4"/>
      <c r="H461" s="4"/>
      <c r="I461" s="4" t="s">
        <v>1029</v>
      </c>
      <c r="J461" s="4"/>
      <c r="K461" s="4"/>
      <c r="L461" s="4">
        <v>800</v>
      </c>
      <c r="M461" s="4">
        <v>25</v>
      </c>
      <c r="N461" s="51">
        <v>20000</v>
      </c>
      <c r="O461" s="4">
        <f>L461*M461</f>
        <v>20000</v>
      </c>
      <c r="P461" s="4"/>
      <c r="Q461" s="4"/>
      <c r="R461" s="4"/>
      <c r="S461" s="4"/>
      <c r="T461" s="4"/>
      <c r="U461" s="4" t="str">
        <f>TEXT(A461, "MMMM YYYY")</f>
        <v>August 2025</v>
      </c>
      <c r="V461" s="4"/>
      <c r="W461" s="4" t="b">
        <f>IF(N461=O461,TRUE,FALSE)</f>
        <v>1</v>
      </c>
    </row>
    <row r="462" spans="1:23" ht="22.5" customHeight="1">
      <c r="A462" s="2">
        <v>45888.5136399537</v>
      </c>
      <c r="B462" s="4" t="s">
        <v>1210</v>
      </c>
      <c r="C462" s="4" t="s">
        <v>948</v>
      </c>
      <c r="D462" s="4" t="s">
        <v>935</v>
      </c>
      <c r="E462" s="4"/>
      <c r="F462" s="4"/>
      <c r="G462" s="4"/>
      <c r="H462" s="4"/>
      <c r="I462" s="4" t="s">
        <v>1029</v>
      </c>
      <c r="J462" s="4"/>
      <c r="K462" s="4"/>
      <c r="L462" s="4">
        <v>1200</v>
      </c>
      <c r="M462" s="4">
        <v>24.5</v>
      </c>
      <c r="N462" s="51">
        <v>29400</v>
      </c>
      <c r="O462" s="4">
        <f>L462*M462</f>
        <v>29400</v>
      </c>
      <c r="P462" s="4"/>
      <c r="Q462" s="4"/>
      <c r="R462" s="4"/>
      <c r="S462" s="4"/>
      <c r="T462" s="4"/>
      <c r="U462" s="4" t="str">
        <f>TEXT(A462, "MMMM YYYY")</f>
        <v>August 2025</v>
      </c>
      <c r="V462" s="4"/>
      <c r="W462" s="4" t="b">
        <f>IF(N462=O462,TRUE,FALSE)</f>
        <v>1</v>
      </c>
    </row>
    <row r="463" spans="1:23" ht="22.5" customHeight="1">
      <c r="A463" s="2">
        <v>45888.241711666662</v>
      </c>
      <c r="B463" s="4" t="s">
        <v>852</v>
      </c>
      <c r="C463" s="4" t="s">
        <v>952</v>
      </c>
      <c r="D463" s="4"/>
      <c r="E463" s="52" t="s">
        <v>937</v>
      </c>
      <c r="F463" s="4"/>
      <c r="G463" s="4"/>
      <c r="H463" s="4"/>
      <c r="I463" s="4"/>
      <c r="J463" s="4"/>
      <c r="K463" s="4" t="s">
        <v>847</v>
      </c>
      <c r="L463" s="4">
        <v>1</v>
      </c>
      <c r="M463" s="4">
        <v>30</v>
      </c>
      <c r="N463" s="51">
        <v>30</v>
      </c>
      <c r="O463" s="50">
        <f>L463*M463</f>
        <v>30</v>
      </c>
      <c r="P463" s="4"/>
      <c r="Q463" s="4"/>
      <c r="R463" s="4"/>
      <c r="S463" s="4"/>
      <c r="T463" s="4"/>
      <c r="U463" s="4" t="str">
        <f>TEXT(A463, "MMMM YYYY")</f>
        <v>August 2025</v>
      </c>
      <c r="V463" s="4"/>
      <c r="W463" s="4" t="b">
        <f>IF(N463=O463,TRUE,FALSE)</f>
        <v>1</v>
      </c>
    </row>
    <row r="464" spans="1:23" ht="22.5" customHeight="1">
      <c r="A464" s="2">
        <v>45888.241495486116</v>
      </c>
      <c r="B464" s="4" t="s">
        <v>1211</v>
      </c>
      <c r="C464" s="4" t="s">
        <v>958</v>
      </c>
      <c r="D464" s="4"/>
      <c r="E464" s="4" t="s">
        <v>958</v>
      </c>
      <c r="F464" s="4"/>
      <c r="G464" s="4"/>
      <c r="H464" s="4"/>
      <c r="I464" s="4"/>
      <c r="J464" s="4"/>
      <c r="K464" s="4"/>
      <c r="L464" s="4">
        <v>1</v>
      </c>
      <c r="M464" s="4">
        <v>4500</v>
      </c>
      <c r="N464" s="51">
        <v>4500</v>
      </c>
      <c r="O464" s="4">
        <f>L464*M464</f>
        <v>4500</v>
      </c>
      <c r="P464" s="4"/>
      <c r="Q464" s="4"/>
      <c r="R464" s="4"/>
      <c r="S464" s="4"/>
      <c r="T464" s="4"/>
      <c r="U464" s="4" t="str">
        <f>TEXT(A464, "MMMM YYYY")</f>
        <v>August 2025</v>
      </c>
      <c r="V464" s="4"/>
      <c r="W464" s="4" t="b">
        <f>IF(N464=O464,TRUE,FALSE)</f>
        <v>1</v>
      </c>
    </row>
    <row r="465" spans="1:23" ht="22.5" customHeight="1">
      <c r="A465" s="2">
        <v>45887.689021944447</v>
      </c>
      <c r="B465" s="4" t="s">
        <v>1044</v>
      </c>
      <c r="C465" s="4" t="s">
        <v>950</v>
      </c>
      <c r="D465" s="4" t="s">
        <v>933</v>
      </c>
      <c r="F465" s="4"/>
      <c r="G465" s="4" t="s">
        <v>949</v>
      </c>
      <c r="H465" s="4"/>
      <c r="I465" s="4"/>
      <c r="J465" s="4"/>
      <c r="K465" s="4"/>
      <c r="L465" s="4">
        <v>13</v>
      </c>
      <c r="M465" s="4">
        <v>398</v>
      </c>
      <c r="N465" s="51">
        <v>5174</v>
      </c>
      <c r="O465" s="4">
        <f>L465*M465</f>
        <v>5174</v>
      </c>
      <c r="P465" s="4"/>
      <c r="Q465" s="4"/>
      <c r="R465" s="4"/>
      <c r="S465" s="4"/>
      <c r="T465" s="4"/>
      <c r="U465" s="4" t="str">
        <f>TEXT(A465, "MMMM YYYY")</f>
        <v>August 2025</v>
      </c>
      <c r="V465" s="4"/>
      <c r="W465" s="4" t="b">
        <f>IF(N465=O465,TRUE,FALSE)</f>
        <v>1</v>
      </c>
    </row>
    <row r="466" spans="1:23" ht="22.5" customHeight="1">
      <c r="A466" s="2">
        <v>45886.074181828706</v>
      </c>
      <c r="B466" s="4" t="s">
        <v>1212</v>
      </c>
      <c r="C466" s="4" t="s">
        <v>952</v>
      </c>
      <c r="D466" s="4"/>
      <c r="E466" s="4" t="s">
        <v>942</v>
      </c>
      <c r="F466" s="4"/>
      <c r="G466" s="4"/>
      <c r="H466" s="4"/>
      <c r="I466" s="4"/>
      <c r="L466" s="4">
        <v>1</v>
      </c>
      <c r="M466" s="4">
        <v>250</v>
      </c>
      <c r="N466" s="51">
        <v>250</v>
      </c>
      <c r="O466" s="50">
        <f>L466*M466</f>
        <v>250</v>
      </c>
      <c r="P466" s="4"/>
      <c r="Q466" s="4"/>
      <c r="R466" s="4"/>
      <c r="S466" s="4" t="s">
        <v>1213</v>
      </c>
      <c r="T466" s="4"/>
      <c r="U466" s="4" t="str">
        <f>TEXT(A466, "MMMM YYYY")</f>
        <v>August 2025</v>
      </c>
      <c r="V466" s="4"/>
      <c r="W466" s="4" t="b">
        <f>IF(N466=O466,TRUE,FALSE)</f>
        <v>1</v>
      </c>
    </row>
    <row r="467" spans="1:23" ht="22.5" customHeight="1">
      <c r="A467" s="2">
        <v>45886.059873865743</v>
      </c>
      <c r="B467" s="4" t="s">
        <v>1214</v>
      </c>
      <c r="C467" s="4" t="s">
        <v>958</v>
      </c>
      <c r="D467" s="4"/>
      <c r="E467" s="4" t="s">
        <v>958</v>
      </c>
      <c r="F467" s="4"/>
      <c r="G467" s="4"/>
      <c r="H467" s="4"/>
      <c r="I467" s="4"/>
      <c r="J467" s="4"/>
      <c r="K467" s="4"/>
      <c r="L467" s="4">
        <v>1</v>
      </c>
      <c r="M467" s="4">
        <v>100</v>
      </c>
      <c r="N467" s="51">
        <v>100</v>
      </c>
      <c r="O467" s="4">
        <f>L467*M467</f>
        <v>100</v>
      </c>
      <c r="P467" s="4"/>
      <c r="Q467" s="4"/>
      <c r="R467" s="4"/>
      <c r="S467" s="4"/>
      <c r="T467" s="4"/>
      <c r="U467" s="4" t="str">
        <f>TEXT(A467, "MMMM YYYY")</f>
        <v>August 2025</v>
      </c>
      <c r="V467" s="4"/>
      <c r="W467" s="4" t="b">
        <f>IF(N467=O467,TRUE,FALSE)</f>
        <v>1</v>
      </c>
    </row>
    <row r="468" spans="1:23" ht="22.5" customHeight="1">
      <c r="A468" s="2">
        <v>45886.059374571763</v>
      </c>
      <c r="B468" s="4" t="s">
        <v>1215</v>
      </c>
      <c r="C468" s="4" t="s">
        <v>958</v>
      </c>
      <c r="D468" s="4"/>
      <c r="E468" s="4" t="s">
        <v>958</v>
      </c>
      <c r="F468" s="4"/>
      <c r="G468" s="4"/>
      <c r="H468" s="4"/>
      <c r="I468" s="4"/>
      <c r="J468" s="4"/>
      <c r="K468" s="4"/>
      <c r="L468" s="4">
        <v>1</v>
      </c>
      <c r="M468" s="4">
        <v>350</v>
      </c>
      <c r="N468" s="51">
        <v>350</v>
      </c>
      <c r="O468" s="4">
        <f>L468*M468</f>
        <v>350</v>
      </c>
      <c r="P468" s="4"/>
      <c r="Q468" s="4"/>
      <c r="R468" s="4"/>
      <c r="S468" s="4"/>
      <c r="T468" s="4"/>
      <c r="U468" s="4" t="str">
        <f>TEXT(A468, "MMMM YYYY")</f>
        <v>August 2025</v>
      </c>
      <c r="V468" s="4"/>
      <c r="W468" s="4" t="b">
        <f>IF(N468=O468,TRUE,FALSE)</f>
        <v>1</v>
      </c>
    </row>
    <row r="469" spans="1:23" ht="22.5" customHeight="1">
      <c r="A469" s="2">
        <v>45886.058942662035</v>
      </c>
      <c r="B469" s="4" t="s">
        <v>1216</v>
      </c>
      <c r="C469" s="4" t="s">
        <v>958</v>
      </c>
      <c r="D469" s="4"/>
      <c r="E469" s="4" t="s">
        <v>958</v>
      </c>
      <c r="F469" s="4"/>
      <c r="G469" s="4"/>
      <c r="H469" s="4"/>
      <c r="I469" s="4"/>
      <c r="J469" s="4"/>
      <c r="K469" s="4"/>
      <c r="L469" s="4">
        <v>1</v>
      </c>
      <c r="M469" s="4">
        <v>450</v>
      </c>
      <c r="N469" s="51">
        <v>450</v>
      </c>
      <c r="O469" s="4">
        <f>L469*M469</f>
        <v>450</v>
      </c>
      <c r="P469" s="4"/>
      <c r="Q469" s="4"/>
      <c r="R469" s="4"/>
      <c r="S469" s="4"/>
      <c r="T469" s="4"/>
      <c r="U469" s="4" t="str">
        <f>TEXT(A469, "MMMM YYYY")</f>
        <v>August 2025</v>
      </c>
      <c r="V469" s="4"/>
      <c r="W469" s="4" t="b">
        <f>IF(N469=O469,TRUE,FALSE)</f>
        <v>1</v>
      </c>
    </row>
    <row r="470" spans="1:23" ht="22.5" customHeight="1">
      <c r="A470" s="2">
        <v>45886.055171574073</v>
      </c>
      <c r="B470" s="4" t="s">
        <v>1217</v>
      </c>
      <c r="C470" s="4" t="s">
        <v>958</v>
      </c>
      <c r="D470" s="4"/>
      <c r="E470" s="4" t="s">
        <v>958</v>
      </c>
      <c r="F470" s="4"/>
      <c r="G470" s="4"/>
      <c r="H470" s="4"/>
      <c r="I470" s="4"/>
      <c r="J470" s="4"/>
      <c r="K470" s="4"/>
      <c r="L470" s="4">
        <v>1</v>
      </c>
      <c r="M470" s="4">
        <v>50</v>
      </c>
      <c r="N470" s="51">
        <v>50</v>
      </c>
      <c r="O470" s="4">
        <f>L470*M470</f>
        <v>50</v>
      </c>
      <c r="P470" s="4"/>
      <c r="Q470" s="4"/>
      <c r="R470" s="4"/>
      <c r="S470" s="4"/>
      <c r="T470" s="4"/>
      <c r="U470" s="4" t="str">
        <f>TEXT(A470, "MMMM YYYY")</f>
        <v>August 2025</v>
      </c>
      <c r="V470" s="4"/>
      <c r="W470" s="4" t="b">
        <f>IF(N470=O470,TRUE,FALSE)</f>
        <v>1</v>
      </c>
    </row>
    <row r="471" spans="1:23" ht="22.5" customHeight="1">
      <c r="A471" s="2">
        <v>45886.054465601846</v>
      </c>
      <c r="B471" s="4" t="s">
        <v>1218</v>
      </c>
      <c r="C471" s="4" t="s">
        <v>950</v>
      </c>
      <c r="D471" s="4" t="s">
        <v>936</v>
      </c>
      <c r="E471" s="4"/>
      <c r="F471" s="4"/>
      <c r="G471" s="4"/>
      <c r="H471" s="4"/>
      <c r="I471" s="4"/>
      <c r="J471" s="4" t="s">
        <v>1213</v>
      </c>
      <c r="K471" s="4"/>
      <c r="L471" s="4">
        <v>1</v>
      </c>
      <c r="M471" s="4">
        <v>100</v>
      </c>
      <c r="N471" s="51">
        <v>100</v>
      </c>
      <c r="O471" s="4">
        <f>L471*M471</f>
        <v>100</v>
      </c>
      <c r="P471" s="4"/>
      <c r="Q471" s="4"/>
      <c r="R471" s="4"/>
      <c r="S471" s="4"/>
      <c r="T471" s="4"/>
      <c r="U471" s="4" t="str">
        <f>TEXT(A471, "MMMM YYYY")</f>
        <v>August 2025</v>
      </c>
      <c r="V471" s="4"/>
      <c r="W471" s="4" t="b">
        <f>IF(N471=O471,TRUE,FALSE)</f>
        <v>1</v>
      </c>
    </row>
    <row r="472" spans="1:23" ht="22.5" customHeight="1">
      <c r="A472" s="2">
        <v>45886.053970335648</v>
      </c>
      <c r="B472" s="4" t="s">
        <v>852</v>
      </c>
      <c r="C472" s="4" t="s">
        <v>952</v>
      </c>
      <c r="D472" s="4"/>
      <c r="E472" s="52" t="s">
        <v>937</v>
      </c>
      <c r="F472" s="4"/>
      <c r="G472" s="4"/>
      <c r="H472" s="4"/>
      <c r="I472" s="4"/>
      <c r="J472" s="4"/>
      <c r="K472" s="4" t="s">
        <v>847</v>
      </c>
      <c r="L472" s="4">
        <v>1</v>
      </c>
      <c r="M472" s="4">
        <v>50</v>
      </c>
      <c r="N472" s="51">
        <v>50</v>
      </c>
      <c r="O472" s="50">
        <f>L472*M472</f>
        <v>50</v>
      </c>
      <c r="P472" s="4"/>
      <c r="Q472" s="4"/>
      <c r="R472" s="4"/>
      <c r="S472" s="4"/>
      <c r="T472" s="4"/>
      <c r="U472" s="4" t="str">
        <f>TEXT(A472, "MMMM YYYY")</f>
        <v>August 2025</v>
      </c>
      <c r="V472" s="4"/>
      <c r="W472" s="4" t="b">
        <f>IF(N472=O472,TRUE,FALSE)</f>
        <v>1</v>
      </c>
    </row>
    <row r="473" spans="1:23" ht="22.5" customHeight="1">
      <c r="A473" s="2">
        <v>45886.050498564815</v>
      </c>
      <c r="B473" s="4" t="s">
        <v>1069</v>
      </c>
      <c r="C473" s="4" t="s">
        <v>951</v>
      </c>
      <c r="D473" s="4" t="s">
        <v>933</v>
      </c>
      <c r="F473" s="4"/>
      <c r="G473" s="4" t="s">
        <v>961</v>
      </c>
      <c r="H473" s="4"/>
      <c r="I473" s="4"/>
      <c r="J473" s="4"/>
      <c r="K473" s="4"/>
      <c r="L473" s="4">
        <v>1</v>
      </c>
      <c r="M473" s="4">
        <v>195</v>
      </c>
      <c r="N473" s="51">
        <v>195</v>
      </c>
      <c r="O473" s="4">
        <f>L473*M473</f>
        <v>195</v>
      </c>
      <c r="P473" s="4"/>
      <c r="Q473" s="4"/>
      <c r="R473" s="4"/>
      <c r="S473" s="4"/>
      <c r="T473" s="4"/>
      <c r="U473" s="4" t="str">
        <f>TEXT(A473, "MMMM YYYY")</f>
        <v>August 2025</v>
      </c>
      <c r="V473" s="4"/>
      <c r="W473" s="4" t="b">
        <f>IF(N473=O473,TRUE,FALSE)</f>
        <v>1</v>
      </c>
    </row>
    <row r="474" spans="1:23" ht="22.5" customHeight="1">
      <c r="A474" s="2">
        <v>45885.801538969907</v>
      </c>
      <c r="B474" s="4" t="s">
        <v>1069</v>
      </c>
      <c r="C474" s="4" t="s">
        <v>821</v>
      </c>
      <c r="D474" s="4" t="s">
        <v>933</v>
      </c>
      <c r="F474" s="4"/>
      <c r="G474" s="4" t="s">
        <v>961</v>
      </c>
      <c r="H474" s="4"/>
      <c r="I474" s="4"/>
      <c r="J474" s="4"/>
      <c r="K474" s="4"/>
      <c r="L474" s="4">
        <v>1</v>
      </c>
      <c r="M474" s="4">
        <v>90</v>
      </c>
      <c r="N474" s="51">
        <v>90</v>
      </c>
      <c r="O474" s="4">
        <f>L474*M474</f>
        <v>90</v>
      </c>
      <c r="P474" s="4"/>
      <c r="Q474" s="4"/>
      <c r="R474" s="4"/>
      <c r="S474" s="4"/>
      <c r="T474" s="4"/>
      <c r="U474" s="4" t="str">
        <f>TEXT(A474, "MMMM YYYY")</f>
        <v>August 2025</v>
      </c>
      <c r="V474" s="4"/>
      <c r="W474" s="4" t="b">
        <f>IF(N474=O474,TRUE,FALSE)</f>
        <v>1</v>
      </c>
    </row>
    <row r="475" spans="1:23" ht="22.5" customHeight="1">
      <c r="A475" s="2">
        <v>45885.799769780089</v>
      </c>
      <c r="B475" s="4" t="s">
        <v>1219</v>
      </c>
      <c r="C475" s="4" t="s">
        <v>950</v>
      </c>
      <c r="D475" s="4" t="s">
        <v>933</v>
      </c>
      <c r="F475" s="4"/>
      <c r="G475" s="4" t="s">
        <v>961</v>
      </c>
      <c r="H475" s="4"/>
      <c r="I475" s="4"/>
      <c r="J475" s="4"/>
      <c r="K475" s="4"/>
      <c r="L475" s="4">
        <v>1</v>
      </c>
      <c r="M475" s="4">
        <v>200</v>
      </c>
      <c r="N475" s="51">
        <v>200</v>
      </c>
      <c r="O475" s="4">
        <f>L475*M475</f>
        <v>200</v>
      </c>
      <c r="P475" s="4"/>
      <c r="Q475" s="4"/>
      <c r="R475" s="4"/>
      <c r="S475" s="4"/>
      <c r="T475" s="4"/>
      <c r="U475" s="4" t="str">
        <f>TEXT(A475, "MMMM YYYY")</f>
        <v>August 2025</v>
      </c>
      <c r="V475" s="4"/>
      <c r="W475" s="4" t="b">
        <f>IF(N475=O475,TRUE,FALSE)</f>
        <v>1</v>
      </c>
    </row>
    <row r="476" spans="1:23" ht="22.5" customHeight="1">
      <c r="A476" s="2">
        <v>45884.957127708331</v>
      </c>
      <c r="B476" s="4" t="s">
        <v>1180</v>
      </c>
      <c r="C476" s="4" t="s">
        <v>951</v>
      </c>
      <c r="D476" s="4" t="s">
        <v>933</v>
      </c>
      <c r="F476" s="4"/>
      <c r="G476" s="4" t="s">
        <v>949</v>
      </c>
      <c r="H476" s="4"/>
      <c r="I476" s="4"/>
      <c r="J476" s="4"/>
      <c r="K476" s="4"/>
      <c r="L476" s="4">
        <v>16</v>
      </c>
      <c r="M476" s="4">
        <v>390</v>
      </c>
      <c r="N476" s="51">
        <v>6240</v>
      </c>
      <c r="O476" s="4">
        <f>L476*M476</f>
        <v>6240</v>
      </c>
      <c r="P476" s="4"/>
      <c r="Q476" s="4"/>
      <c r="R476" s="4"/>
      <c r="S476" s="4"/>
      <c r="T476" s="4"/>
      <c r="U476" s="4" t="str">
        <f>TEXT(A476, "MMMM YYYY")</f>
        <v>August 2025</v>
      </c>
      <c r="V476" s="4"/>
      <c r="W476" s="4" t="b">
        <f>IF(N476=O476,TRUE,FALSE)</f>
        <v>1</v>
      </c>
    </row>
    <row r="477" spans="1:23" ht="22.5" customHeight="1">
      <c r="A477" s="2">
        <v>45884.955360324078</v>
      </c>
      <c r="B477" s="4" t="s">
        <v>1034</v>
      </c>
      <c r="C477" s="4" t="s">
        <v>821</v>
      </c>
      <c r="D477" s="4" t="s">
        <v>933</v>
      </c>
      <c r="F477" s="4"/>
      <c r="G477" s="4" t="s">
        <v>949</v>
      </c>
      <c r="H477" s="4"/>
      <c r="I477" s="4"/>
      <c r="J477" s="4"/>
      <c r="K477" s="4"/>
      <c r="L477" s="4">
        <v>7</v>
      </c>
      <c r="M477" s="4">
        <v>390</v>
      </c>
      <c r="N477" s="51">
        <v>2730</v>
      </c>
      <c r="O477" s="4">
        <f>L477*M477</f>
        <v>2730</v>
      </c>
      <c r="P477" s="4"/>
      <c r="Q477" s="4"/>
      <c r="R477" s="4"/>
      <c r="S477" s="4"/>
      <c r="T477" s="4"/>
      <c r="U477" s="4" t="str">
        <f>TEXT(A477, "MMMM YYYY")</f>
        <v>August 2025</v>
      </c>
      <c r="V477" s="4"/>
      <c r="W477" s="4" t="b">
        <f>IF(N477=O477,TRUE,FALSE)</f>
        <v>1</v>
      </c>
    </row>
    <row r="478" spans="1:23" ht="22.5" customHeight="1">
      <c r="A478" s="2">
        <v>45884.952909212967</v>
      </c>
      <c r="B478" s="4" t="s">
        <v>1220</v>
      </c>
      <c r="C478" s="4" t="s">
        <v>958</v>
      </c>
      <c r="D478" s="4"/>
      <c r="E478" s="4" t="s">
        <v>958</v>
      </c>
      <c r="F478" s="4"/>
      <c r="G478" s="4"/>
      <c r="H478" s="4"/>
      <c r="I478" s="4"/>
      <c r="J478" s="4"/>
      <c r="K478" s="4"/>
      <c r="L478" s="4">
        <v>4</v>
      </c>
      <c r="M478" s="4">
        <v>3</v>
      </c>
      <c r="N478" s="51">
        <v>12</v>
      </c>
      <c r="O478" s="4">
        <f>L478*M478</f>
        <v>12</v>
      </c>
      <c r="P478" s="4"/>
      <c r="Q478" s="4"/>
      <c r="R478" s="4"/>
      <c r="S478" s="4"/>
      <c r="T478" s="4"/>
      <c r="U478" s="4" t="str">
        <f>TEXT(A478, "MMMM YYYY")</f>
        <v>August 2025</v>
      </c>
      <c r="V478" s="4"/>
      <c r="W478" s="4" t="b">
        <f>IF(N478=O478,TRUE,FALSE)</f>
        <v>1</v>
      </c>
    </row>
    <row r="479" spans="1:23" ht="22.5" customHeight="1">
      <c r="A479" s="2">
        <v>45884.952288738423</v>
      </c>
      <c r="B479" s="4" t="s">
        <v>1221</v>
      </c>
      <c r="C479" s="4" t="s">
        <v>958</v>
      </c>
      <c r="D479" s="4"/>
      <c r="E479" s="4" t="s">
        <v>958</v>
      </c>
      <c r="F479" s="4"/>
      <c r="G479" s="4"/>
      <c r="H479" s="4"/>
      <c r="I479" s="4"/>
      <c r="J479" s="4"/>
      <c r="K479" s="4"/>
      <c r="L479" s="4">
        <v>2</v>
      </c>
      <c r="M479" s="4">
        <v>140</v>
      </c>
      <c r="N479" s="51">
        <v>280</v>
      </c>
      <c r="O479" s="4">
        <f>L479*M479</f>
        <v>280</v>
      </c>
      <c r="P479" s="4"/>
      <c r="Q479" s="4"/>
      <c r="R479" s="4"/>
      <c r="S479" s="4"/>
      <c r="T479" s="4"/>
      <c r="U479" s="4" t="str">
        <f>TEXT(A479, "MMMM YYYY")</f>
        <v>August 2025</v>
      </c>
      <c r="V479" s="4"/>
      <c r="W479" s="4" t="b">
        <f>IF(N479=O479,TRUE,FALSE)</f>
        <v>1</v>
      </c>
    </row>
    <row r="480" spans="1:23" ht="22.5" customHeight="1">
      <c r="A480" s="2">
        <v>45884.950885763887</v>
      </c>
      <c r="B480" s="4" t="s">
        <v>1222</v>
      </c>
      <c r="C480" s="4" t="s">
        <v>958</v>
      </c>
      <c r="D480" s="4"/>
      <c r="E480" s="4" t="s">
        <v>958</v>
      </c>
      <c r="F480" s="4"/>
      <c r="G480" s="4"/>
      <c r="H480" s="4"/>
      <c r="I480" s="4"/>
      <c r="J480" s="4"/>
      <c r="K480" s="4"/>
      <c r="L480" s="4">
        <v>1</v>
      </c>
      <c r="M480" s="4">
        <v>1000</v>
      </c>
      <c r="N480" s="51">
        <v>1000</v>
      </c>
      <c r="O480" s="4">
        <f>L480*M480</f>
        <v>1000</v>
      </c>
      <c r="P480" s="4"/>
      <c r="Q480" s="4"/>
      <c r="R480" s="4"/>
      <c r="S480" s="4"/>
      <c r="T480" s="4"/>
      <c r="U480" s="4" t="str">
        <f>TEXT(A480, "MMMM YYYY")</f>
        <v>August 2025</v>
      </c>
      <c r="V480" s="4"/>
      <c r="W480" s="4" t="b">
        <f>IF(N480=O480,TRUE,FALSE)</f>
        <v>1</v>
      </c>
    </row>
    <row r="481" spans="1:23" ht="22.5" customHeight="1">
      <c r="A481" s="2">
        <v>45884.946405092589</v>
      </c>
      <c r="B481" s="4" t="s">
        <v>1223</v>
      </c>
      <c r="C481" s="4" t="s">
        <v>958</v>
      </c>
      <c r="D481" s="4"/>
      <c r="E481" s="4" t="s">
        <v>958</v>
      </c>
      <c r="F481" s="4"/>
      <c r="G481" s="4"/>
      <c r="H481" s="4"/>
      <c r="I481" s="4"/>
      <c r="J481" s="4"/>
      <c r="K481" s="4"/>
      <c r="L481" s="4">
        <v>2</v>
      </c>
      <c r="M481" s="4">
        <v>1600</v>
      </c>
      <c r="N481" s="51">
        <v>3200</v>
      </c>
      <c r="O481" s="4">
        <f>L481*M481</f>
        <v>3200</v>
      </c>
      <c r="P481" s="4"/>
      <c r="Q481" s="4"/>
      <c r="R481" s="4"/>
      <c r="S481" s="4"/>
      <c r="T481" s="4"/>
      <c r="U481" s="4" t="str">
        <f>TEXT(A481, "MMMM YYYY")</f>
        <v>August 2025</v>
      </c>
      <c r="V481" s="4"/>
      <c r="W481" s="4" t="b">
        <f>IF(N481=O481,TRUE,FALSE)</f>
        <v>1</v>
      </c>
    </row>
    <row r="482" spans="1:23" ht="22.5" customHeight="1">
      <c r="A482" s="2">
        <v>45883.831916770832</v>
      </c>
      <c r="B482" s="4" t="s">
        <v>1222</v>
      </c>
      <c r="C482" s="4" t="s">
        <v>958</v>
      </c>
      <c r="D482" s="4"/>
      <c r="E482" s="4" t="s">
        <v>958</v>
      </c>
      <c r="F482" s="4"/>
      <c r="G482" s="4"/>
      <c r="H482" s="4"/>
      <c r="I482" s="4"/>
      <c r="J482" s="4"/>
      <c r="K482" s="4"/>
      <c r="L482" s="4">
        <v>1</v>
      </c>
      <c r="M482" s="4">
        <v>1500</v>
      </c>
      <c r="N482" s="51">
        <v>1500</v>
      </c>
      <c r="O482" s="4">
        <f>L482*M482</f>
        <v>1500</v>
      </c>
      <c r="P482" s="4"/>
      <c r="Q482" s="4"/>
      <c r="R482" s="4"/>
      <c r="S482" s="4"/>
      <c r="T482" s="4"/>
      <c r="U482" s="4" t="str">
        <f>TEXT(A482, "MMMM YYYY")</f>
        <v>August 2025</v>
      </c>
      <c r="V482" s="4"/>
      <c r="W482" s="4" t="b">
        <f>IF(N482=O482,TRUE,FALSE)</f>
        <v>1</v>
      </c>
    </row>
    <row r="483" spans="1:23" ht="22.5" customHeight="1">
      <c r="A483" s="2">
        <v>45883.831436724533</v>
      </c>
      <c r="B483" s="4" t="s">
        <v>1224</v>
      </c>
      <c r="C483" s="4" t="s">
        <v>958</v>
      </c>
      <c r="D483" s="4"/>
      <c r="E483" s="4" t="s">
        <v>958</v>
      </c>
      <c r="F483" s="4"/>
      <c r="G483" s="4"/>
      <c r="H483" s="4"/>
      <c r="I483" s="4"/>
      <c r="J483" s="4"/>
      <c r="K483" s="4"/>
      <c r="L483" s="4">
        <v>1</v>
      </c>
      <c r="M483" s="4">
        <v>500</v>
      </c>
      <c r="N483" s="51">
        <v>500</v>
      </c>
      <c r="O483" s="4">
        <f>L483*M483</f>
        <v>500</v>
      </c>
      <c r="P483" s="4"/>
      <c r="Q483" s="4"/>
      <c r="R483" s="4"/>
      <c r="S483" s="4"/>
      <c r="T483" s="4"/>
      <c r="U483" s="4" t="str">
        <f>TEXT(A483, "MMMM YYYY")</f>
        <v>August 2025</v>
      </c>
      <c r="V483" s="4"/>
      <c r="W483" s="4" t="b">
        <f>IF(N483=O483,TRUE,FALSE)</f>
        <v>1</v>
      </c>
    </row>
    <row r="484" spans="1:23" ht="22.5" customHeight="1">
      <c r="A484" s="2">
        <v>45883.830369965275</v>
      </c>
      <c r="B484" s="4" t="s">
        <v>1145</v>
      </c>
      <c r="C484" s="4" t="s">
        <v>958</v>
      </c>
      <c r="D484" s="4"/>
      <c r="E484" s="4" t="s">
        <v>958</v>
      </c>
      <c r="F484" s="4"/>
      <c r="G484" s="4"/>
      <c r="H484" s="4"/>
      <c r="I484" s="4"/>
      <c r="J484" s="4"/>
      <c r="K484" s="4"/>
      <c r="L484" s="4">
        <v>2</v>
      </c>
      <c r="M484" s="4">
        <v>90</v>
      </c>
      <c r="N484" s="51">
        <v>180</v>
      </c>
      <c r="O484" s="4">
        <f>L484*M484</f>
        <v>180</v>
      </c>
      <c r="P484" s="4"/>
      <c r="Q484" s="4"/>
      <c r="R484" s="4"/>
      <c r="S484" s="4"/>
      <c r="T484" s="4"/>
      <c r="U484" s="4" t="str">
        <f>TEXT(A484, "MMMM YYYY")</f>
        <v>August 2025</v>
      </c>
      <c r="V484" s="4"/>
      <c r="W484" s="4" t="b">
        <f>IF(N484=O484,TRUE,FALSE)</f>
        <v>1</v>
      </c>
    </row>
    <row r="485" spans="1:23" ht="22.5" customHeight="1">
      <c r="A485" s="2">
        <v>45883.829994375003</v>
      </c>
      <c r="B485" s="4" t="s">
        <v>1225</v>
      </c>
      <c r="C485" s="4" t="s">
        <v>958</v>
      </c>
      <c r="D485" s="4"/>
      <c r="E485" s="4" t="s">
        <v>958</v>
      </c>
      <c r="F485" s="4"/>
      <c r="G485" s="4"/>
      <c r="H485" s="4"/>
      <c r="I485" s="4"/>
      <c r="J485" s="4"/>
      <c r="K485" s="4"/>
      <c r="L485" s="4">
        <v>1</v>
      </c>
      <c r="M485" s="4">
        <v>210</v>
      </c>
      <c r="N485" s="51">
        <v>210</v>
      </c>
      <c r="O485" s="4">
        <f>L485*M485</f>
        <v>210</v>
      </c>
      <c r="P485" s="4"/>
      <c r="Q485" s="4"/>
      <c r="R485" s="4"/>
      <c r="S485" s="4"/>
      <c r="T485" s="4"/>
      <c r="U485" s="4" t="str">
        <f>TEXT(A485, "MMMM YYYY")</f>
        <v>August 2025</v>
      </c>
      <c r="V485" s="4"/>
      <c r="W485" s="4" t="b">
        <f>IF(N485=O485,TRUE,FALSE)</f>
        <v>1</v>
      </c>
    </row>
    <row r="486" spans="1:23" ht="22.5" customHeight="1">
      <c r="A486" s="2">
        <v>45883.828809606479</v>
      </c>
      <c r="B486" s="4" t="s">
        <v>1186</v>
      </c>
      <c r="C486" s="4" t="s">
        <v>958</v>
      </c>
      <c r="D486" s="4"/>
      <c r="E486" s="4" t="s">
        <v>958</v>
      </c>
      <c r="F486" s="4"/>
      <c r="G486" s="4"/>
      <c r="H486" s="4"/>
      <c r="I486" s="4"/>
      <c r="J486" s="4"/>
      <c r="K486" s="4"/>
      <c r="L486" s="4">
        <v>2</v>
      </c>
      <c r="M486" s="4">
        <v>40</v>
      </c>
      <c r="N486" s="51">
        <v>80</v>
      </c>
      <c r="O486" s="4">
        <f>L486*M486</f>
        <v>80</v>
      </c>
      <c r="P486" s="4"/>
      <c r="Q486" s="4"/>
      <c r="R486" s="4"/>
      <c r="S486" s="4"/>
      <c r="T486" s="4"/>
      <c r="U486" s="4" t="str">
        <f>TEXT(A486, "MMMM YYYY")</f>
        <v>August 2025</v>
      </c>
      <c r="V486" s="4"/>
      <c r="W486" s="4" t="b">
        <f>IF(N486=O486,TRUE,FALSE)</f>
        <v>1</v>
      </c>
    </row>
    <row r="487" spans="1:23" ht="22.5" customHeight="1">
      <c r="A487" s="2">
        <v>45883.82843603009</v>
      </c>
      <c r="B487" s="4" t="s">
        <v>1187</v>
      </c>
      <c r="C487" s="4" t="s">
        <v>958</v>
      </c>
      <c r="D487" s="4"/>
      <c r="E487" s="4" t="s">
        <v>958</v>
      </c>
      <c r="F487" s="4"/>
      <c r="G487" s="4"/>
      <c r="H487" s="4"/>
      <c r="I487" s="4"/>
      <c r="J487" s="4"/>
      <c r="K487" s="4"/>
      <c r="L487" s="4">
        <v>6</v>
      </c>
      <c r="M487" s="4">
        <v>30</v>
      </c>
      <c r="N487" s="51">
        <v>180</v>
      </c>
      <c r="O487" s="4">
        <f>L487*M487</f>
        <v>180</v>
      </c>
      <c r="P487" s="4"/>
      <c r="Q487" s="4"/>
      <c r="R487" s="4"/>
      <c r="S487" s="4"/>
      <c r="T487" s="4"/>
      <c r="U487" s="4" t="str">
        <f>TEXT(A487, "MMMM YYYY")</f>
        <v>August 2025</v>
      </c>
      <c r="V487" s="4"/>
      <c r="W487" s="4" t="b">
        <f>IF(N487=O487,TRUE,FALSE)</f>
        <v>1</v>
      </c>
    </row>
    <row r="488" spans="1:23" ht="22.5" customHeight="1">
      <c r="A488" s="2">
        <v>45883.826055937505</v>
      </c>
      <c r="B488" s="4" t="s">
        <v>1226</v>
      </c>
      <c r="C488" s="4" t="s">
        <v>958</v>
      </c>
      <c r="D488" s="4"/>
      <c r="E488" s="4" t="s">
        <v>958</v>
      </c>
      <c r="F488" s="4"/>
      <c r="G488" s="4"/>
      <c r="H488" s="4"/>
      <c r="I488" s="4"/>
      <c r="J488" s="4"/>
      <c r="K488" s="4"/>
      <c r="L488" s="4">
        <v>2</v>
      </c>
      <c r="M488" s="4">
        <v>10</v>
      </c>
      <c r="N488" s="51">
        <v>20</v>
      </c>
      <c r="O488" s="4">
        <f>L488*M488</f>
        <v>20</v>
      </c>
      <c r="P488" s="4"/>
      <c r="Q488" s="4"/>
      <c r="R488" s="4"/>
      <c r="S488" s="4"/>
      <c r="T488" s="4"/>
      <c r="U488" s="4" t="str">
        <f>TEXT(A488, "MMMM YYYY")</f>
        <v>August 2025</v>
      </c>
      <c r="V488" s="4"/>
      <c r="W488" s="4" t="b">
        <f>IF(N488=O488,TRUE,FALSE)</f>
        <v>1</v>
      </c>
    </row>
    <row r="489" spans="1:23" ht="22.5" customHeight="1">
      <c r="A489" s="2">
        <v>45883.82574630787</v>
      </c>
      <c r="B489" s="4" t="s">
        <v>1227</v>
      </c>
      <c r="C489" s="4" t="s">
        <v>958</v>
      </c>
      <c r="D489" s="4"/>
      <c r="E489" s="4" t="s">
        <v>958</v>
      </c>
      <c r="F489" s="4"/>
      <c r="G489" s="4"/>
      <c r="H489" s="4"/>
      <c r="I489" s="4"/>
      <c r="J489" s="4"/>
      <c r="K489" s="4"/>
      <c r="L489" s="4">
        <v>5</v>
      </c>
      <c r="M489" s="4">
        <v>10</v>
      </c>
      <c r="N489" s="51">
        <v>50</v>
      </c>
      <c r="O489" s="4">
        <f>L489*M489</f>
        <v>50</v>
      </c>
      <c r="P489" s="4"/>
      <c r="Q489" s="4"/>
      <c r="R489" s="4"/>
      <c r="S489" s="4"/>
      <c r="T489" s="4"/>
      <c r="U489" s="4" t="str">
        <f>TEXT(A489, "MMMM YYYY")</f>
        <v>August 2025</v>
      </c>
      <c r="V489" s="4"/>
      <c r="W489" s="4" t="b">
        <f>IF(N489=O489,TRUE,FALSE)</f>
        <v>1</v>
      </c>
    </row>
    <row r="490" spans="1:23" ht="22.5" customHeight="1">
      <c r="A490" s="2">
        <v>45883.824717881944</v>
      </c>
      <c r="B490" s="4" t="s">
        <v>1228</v>
      </c>
      <c r="C490" s="4" t="s">
        <v>958</v>
      </c>
      <c r="D490" s="4"/>
      <c r="E490" s="4" t="s">
        <v>958</v>
      </c>
      <c r="F490" s="4"/>
      <c r="G490" s="4"/>
      <c r="H490" s="4"/>
      <c r="I490" s="4"/>
      <c r="J490" s="4"/>
      <c r="K490" s="4"/>
      <c r="L490" s="4">
        <v>1</v>
      </c>
      <c r="M490" s="4">
        <v>100</v>
      </c>
      <c r="N490" s="51">
        <v>100</v>
      </c>
      <c r="O490" s="4">
        <f>L490*M490</f>
        <v>100</v>
      </c>
      <c r="P490" s="4"/>
      <c r="Q490" s="4"/>
      <c r="R490" s="4"/>
      <c r="S490" s="4"/>
      <c r="T490" s="4"/>
      <c r="U490" s="4" t="str">
        <f>TEXT(A490, "MMMM YYYY")</f>
        <v>August 2025</v>
      </c>
      <c r="V490" s="4"/>
      <c r="W490" s="4" t="b">
        <f>IF(N490=O490,TRUE,FALSE)</f>
        <v>1</v>
      </c>
    </row>
    <row r="491" spans="1:23" ht="22.5" customHeight="1">
      <c r="A491" s="2">
        <v>45883.822897777776</v>
      </c>
      <c r="B491" s="4" t="s">
        <v>1229</v>
      </c>
      <c r="C491" s="4" t="s">
        <v>958</v>
      </c>
      <c r="D491" s="4"/>
      <c r="E491" s="4" t="s">
        <v>958</v>
      </c>
      <c r="F491" s="4"/>
      <c r="G491" s="4"/>
      <c r="H491" s="4"/>
      <c r="I491" s="4"/>
      <c r="J491" s="4"/>
      <c r="K491" s="4"/>
      <c r="L491" s="4">
        <v>1</v>
      </c>
      <c r="M491" s="4">
        <v>70</v>
      </c>
      <c r="N491" s="51">
        <v>70</v>
      </c>
      <c r="O491" s="4">
        <f>L491*M491</f>
        <v>70</v>
      </c>
      <c r="P491" s="4"/>
      <c r="Q491" s="4"/>
      <c r="R491" s="4"/>
      <c r="S491" s="4"/>
      <c r="T491" s="4"/>
      <c r="U491" s="4" t="str">
        <f>TEXT(A491, "MMMM YYYY")</f>
        <v>August 2025</v>
      </c>
      <c r="V491" s="4"/>
      <c r="W491" s="4" t="b">
        <f>IF(N491=O491,TRUE,FALSE)</f>
        <v>1</v>
      </c>
    </row>
    <row r="492" spans="1:23" ht="22.5" customHeight="1">
      <c r="A492" s="2">
        <v>45883.821865046295</v>
      </c>
      <c r="B492" s="4" t="s">
        <v>1230</v>
      </c>
      <c r="C492" s="4" t="s">
        <v>958</v>
      </c>
      <c r="D492" s="4"/>
      <c r="E492" s="4" t="s">
        <v>958</v>
      </c>
      <c r="F492" s="4"/>
      <c r="G492" s="4"/>
      <c r="H492" s="4"/>
      <c r="I492" s="4"/>
      <c r="J492" s="4"/>
      <c r="K492" s="4"/>
      <c r="L492" s="4">
        <v>2</v>
      </c>
      <c r="M492" s="4">
        <v>70</v>
      </c>
      <c r="N492" s="51">
        <v>140</v>
      </c>
      <c r="O492" s="4">
        <f>L492*M492</f>
        <v>140</v>
      </c>
      <c r="P492" s="4"/>
      <c r="Q492" s="4"/>
      <c r="R492" s="4"/>
      <c r="S492" s="4"/>
      <c r="T492" s="4"/>
      <c r="U492" s="4" t="str">
        <f>TEXT(A492, "MMMM YYYY")</f>
        <v>August 2025</v>
      </c>
      <c r="V492" s="4"/>
      <c r="W492" s="4" t="b">
        <f>IF(N492=O492,TRUE,FALSE)</f>
        <v>1</v>
      </c>
    </row>
    <row r="493" spans="1:23" ht="22.5" customHeight="1">
      <c r="A493" s="2">
        <v>45883.821122141206</v>
      </c>
      <c r="B493" s="4" t="s">
        <v>1231</v>
      </c>
      <c r="C493" s="4" t="s">
        <v>958</v>
      </c>
      <c r="D493" s="4"/>
      <c r="E493" s="4" t="s">
        <v>958</v>
      </c>
      <c r="F493" s="4"/>
      <c r="G493" s="4"/>
      <c r="H493" s="4"/>
      <c r="I493" s="4"/>
      <c r="J493" s="4"/>
      <c r="K493" s="4"/>
      <c r="L493" s="4">
        <v>7</v>
      </c>
      <c r="M493" s="4">
        <v>80</v>
      </c>
      <c r="N493" s="51">
        <v>560</v>
      </c>
      <c r="O493" s="4">
        <f>L493*M493</f>
        <v>560</v>
      </c>
      <c r="P493" s="4"/>
      <c r="Q493" s="4"/>
      <c r="R493" s="4"/>
      <c r="S493" s="4"/>
      <c r="T493" s="4"/>
      <c r="U493" s="4" t="str">
        <f>TEXT(A493, "MMMM YYYY")</f>
        <v>August 2025</v>
      </c>
      <c r="V493" s="4"/>
      <c r="W493" s="4" t="b">
        <f>IF(N493=O493,TRUE,FALSE)</f>
        <v>1</v>
      </c>
    </row>
    <row r="494" spans="1:23" ht="22.5" customHeight="1">
      <c r="A494" s="2">
        <v>45883.817013761574</v>
      </c>
      <c r="B494" s="4" t="s">
        <v>1232</v>
      </c>
      <c r="C494" s="4" t="s">
        <v>958</v>
      </c>
      <c r="D494" s="4"/>
      <c r="E494" s="4" t="s">
        <v>958</v>
      </c>
      <c r="F494" s="4"/>
      <c r="G494" s="4"/>
      <c r="H494" s="4"/>
      <c r="I494" s="4"/>
      <c r="J494" s="4"/>
      <c r="K494" s="4"/>
      <c r="L494" s="4">
        <v>5</v>
      </c>
      <c r="M494" s="4">
        <v>450</v>
      </c>
      <c r="N494" s="51">
        <v>2250</v>
      </c>
      <c r="O494" s="4">
        <f>L494*M494</f>
        <v>2250</v>
      </c>
      <c r="P494" s="4"/>
      <c r="Q494" s="4"/>
      <c r="R494" s="4"/>
      <c r="S494" s="4"/>
      <c r="T494" s="4"/>
      <c r="U494" s="4" t="str">
        <f>TEXT(A494, "MMMM YYYY")</f>
        <v>August 2025</v>
      </c>
      <c r="V494" s="4"/>
      <c r="W494" s="4" t="b">
        <f>IF(N494=O494,TRUE,FALSE)</f>
        <v>1</v>
      </c>
    </row>
    <row r="495" spans="1:23" ht="22.5" customHeight="1">
      <c r="A495" s="2">
        <v>45883.81486515046</v>
      </c>
      <c r="B495" s="4" t="s">
        <v>1233</v>
      </c>
      <c r="C495" s="4" t="s">
        <v>958</v>
      </c>
      <c r="D495" s="4"/>
      <c r="E495" s="4" t="s">
        <v>958</v>
      </c>
      <c r="F495" s="4"/>
      <c r="G495" s="4"/>
      <c r="H495" s="4"/>
      <c r="I495" s="4"/>
      <c r="J495" s="4"/>
      <c r="K495" s="4"/>
      <c r="L495" s="4">
        <v>30</v>
      </c>
      <c r="M495" s="4">
        <v>115</v>
      </c>
      <c r="N495" s="51">
        <v>3450</v>
      </c>
      <c r="O495" s="4">
        <f>L495*M495</f>
        <v>3450</v>
      </c>
      <c r="P495" s="4"/>
      <c r="Q495" s="4"/>
      <c r="R495" s="4"/>
      <c r="S495" s="4"/>
      <c r="T495" s="4"/>
      <c r="U495" s="4" t="str">
        <f>TEXT(A495, "MMMM YYYY")</f>
        <v>August 2025</v>
      </c>
      <c r="V495" s="4"/>
      <c r="W495" s="4" t="b">
        <f>IF(N495=O495,TRUE,FALSE)</f>
        <v>1</v>
      </c>
    </row>
    <row r="496" spans="1:23" ht="22.5" customHeight="1">
      <c r="A496" s="2">
        <v>45883.814069803237</v>
      </c>
      <c r="B496" s="4" t="s">
        <v>1234</v>
      </c>
      <c r="C496" s="4" t="s">
        <v>958</v>
      </c>
      <c r="D496" s="4"/>
      <c r="E496" s="4" t="s">
        <v>958</v>
      </c>
      <c r="F496" s="4"/>
      <c r="G496" s="4"/>
      <c r="H496" s="4"/>
      <c r="I496" s="4"/>
      <c r="J496" s="4"/>
      <c r="K496" s="4"/>
      <c r="L496" s="4">
        <v>600</v>
      </c>
      <c r="M496" s="4">
        <v>7.5</v>
      </c>
      <c r="N496" s="51">
        <v>4500</v>
      </c>
      <c r="O496" s="4">
        <f>L496*M496</f>
        <v>4500</v>
      </c>
      <c r="P496" s="4"/>
      <c r="Q496" s="4"/>
      <c r="R496" s="4"/>
      <c r="S496" s="4"/>
      <c r="T496" s="4"/>
      <c r="U496" s="4" t="str">
        <f>TEXT(A496, "MMMM YYYY")</f>
        <v>August 2025</v>
      </c>
      <c r="V496" s="4"/>
      <c r="W496" s="4" t="b">
        <f>IF(N496=O496,TRUE,FALSE)</f>
        <v>1</v>
      </c>
    </row>
    <row r="497" spans="1:23" ht="22.5" customHeight="1">
      <c r="A497" s="2">
        <v>45883.813511956017</v>
      </c>
      <c r="B497" s="4" t="s">
        <v>1235</v>
      </c>
      <c r="C497" s="4" t="s">
        <v>958</v>
      </c>
      <c r="D497" s="4"/>
      <c r="E497" s="4" t="s">
        <v>958</v>
      </c>
      <c r="F497" s="4"/>
      <c r="G497" s="4"/>
      <c r="H497" s="4"/>
      <c r="I497" s="4"/>
      <c r="J497" s="4"/>
      <c r="K497" s="4"/>
      <c r="L497" s="4">
        <v>1</v>
      </c>
      <c r="M497" s="4">
        <v>1600</v>
      </c>
      <c r="N497" s="51">
        <v>1600</v>
      </c>
      <c r="O497" s="4">
        <f>L497*M497</f>
        <v>1600</v>
      </c>
      <c r="P497" s="4"/>
      <c r="Q497" s="4"/>
      <c r="R497" s="4"/>
      <c r="S497" s="4"/>
      <c r="T497" s="4"/>
      <c r="U497" s="4" t="str">
        <f>TEXT(A497, "MMMM YYYY")</f>
        <v>August 2025</v>
      </c>
      <c r="V497" s="4"/>
      <c r="W497" s="4" t="b">
        <f>IF(N497=O497,TRUE,FALSE)</f>
        <v>1</v>
      </c>
    </row>
    <row r="498" spans="1:23" ht="22.5" customHeight="1">
      <c r="A498" s="2">
        <v>45883.813108761577</v>
      </c>
      <c r="B498" s="4" t="s">
        <v>1236</v>
      </c>
      <c r="C498" s="4" t="s">
        <v>958</v>
      </c>
      <c r="D498" s="4"/>
      <c r="E498" s="4" t="s">
        <v>958</v>
      </c>
      <c r="F498" s="4"/>
      <c r="G498" s="4"/>
      <c r="H498" s="4"/>
      <c r="I498" s="4"/>
      <c r="J498" s="4"/>
      <c r="K498" s="4"/>
      <c r="L498" s="4">
        <v>1</v>
      </c>
      <c r="M498" s="4">
        <v>2800</v>
      </c>
      <c r="N498" s="51">
        <v>2800</v>
      </c>
      <c r="O498" s="4">
        <f>L498*M498</f>
        <v>2800</v>
      </c>
      <c r="P498" s="4"/>
      <c r="Q498" s="4"/>
      <c r="R498" s="4"/>
      <c r="S498" s="4"/>
      <c r="T498" s="4"/>
      <c r="U498" s="4" t="str">
        <f>TEXT(A498, "MMMM YYYY")</f>
        <v>August 2025</v>
      </c>
      <c r="V498" s="4"/>
      <c r="W498" s="4" t="b">
        <f>IF(N498=O498,TRUE,FALSE)</f>
        <v>1</v>
      </c>
    </row>
    <row r="499" spans="1:23" ht="22.5" customHeight="1">
      <c r="A499" s="2">
        <v>45883.809283703704</v>
      </c>
      <c r="B499" s="4" t="s">
        <v>852</v>
      </c>
      <c r="C499" s="4" t="s">
        <v>952</v>
      </c>
      <c r="D499" s="4"/>
      <c r="E499" s="52" t="s">
        <v>937</v>
      </c>
      <c r="F499" s="4"/>
      <c r="G499" s="4"/>
      <c r="H499" s="4"/>
      <c r="I499" s="4"/>
      <c r="J499" s="4"/>
      <c r="K499" s="4" t="s">
        <v>847</v>
      </c>
      <c r="L499" s="4">
        <v>1</v>
      </c>
      <c r="M499" s="4">
        <v>50</v>
      </c>
      <c r="N499" s="51">
        <v>50</v>
      </c>
      <c r="O499" s="50">
        <f>L499*M499</f>
        <v>50</v>
      </c>
      <c r="P499" s="4"/>
      <c r="Q499" s="4"/>
      <c r="R499" s="4"/>
      <c r="S499" s="4"/>
      <c r="T499" s="4"/>
      <c r="U499" s="4" t="str">
        <f>TEXT(A499, "MMMM YYYY")</f>
        <v>August 2025</v>
      </c>
      <c r="V499" s="4"/>
      <c r="W499" s="4" t="b">
        <f>IF(N499=O499,TRUE,FALSE)</f>
        <v>1</v>
      </c>
    </row>
    <row r="500" spans="1:23" ht="22.5" customHeight="1">
      <c r="A500" s="2">
        <v>45882.087674988426</v>
      </c>
      <c r="B500" s="4" t="s">
        <v>1237</v>
      </c>
      <c r="C500" s="4" t="s">
        <v>952</v>
      </c>
      <c r="D500" s="4"/>
      <c r="E500" s="52" t="s">
        <v>937</v>
      </c>
      <c r="F500" s="4"/>
      <c r="G500" s="4"/>
      <c r="H500" s="4"/>
      <c r="I500" s="4"/>
      <c r="J500" s="4"/>
      <c r="K500" s="4" t="s">
        <v>1238</v>
      </c>
      <c r="L500" s="4">
        <v>3</v>
      </c>
      <c r="M500" s="4">
        <v>400</v>
      </c>
      <c r="N500" s="51">
        <v>1200</v>
      </c>
      <c r="O500" s="50">
        <f>L500*M500</f>
        <v>1200</v>
      </c>
      <c r="P500" s="4"/>
      <c r="Q500" s="4"/>
      <c r="R500" s="4"/>
      <c r="S500" s="4"/>
      <c r="T500" s="4"/>
      <c r="U500" s="4" t="str">
        <f>TEXT(A500, "MMMM YYYY")</f>
        <v>August 2025</v>
      </c>
      <c r="V500" s="4"/>
      <c r="W500" s="4" t="b">
        <f>IF(N500=O500,TRUE,FALSE)</f>
        <v>1</v>
      </c>
    </row>
    <row r="501" spans="1:23" ht="22.5" customHeight="1">
      <c r="A501" s="2">
        <v>45882.087438113427</v>
      </c>
      <c r="B501" s="4" t="s">
        <v>852</v>
      </c>
      <c r="C501" s="4" t="s">
        <v>952</v>
      </c>
      <c r="D501" s="4"/>
      <c r="E501" s="52" t="s">
        <v>937</v>
      </c>
      <c r="F501" s="4"/>
      <c r="G501" s="4"/>
      <c r="H501" s="4"/>
      <c r="I501" s="4"/>
      <c r="J501" s="4"/>
      <c r="K501" s="4" t="s">
        <v>847</v>
      </c>
      <c r="L501" s="4">
        <v>1</v>
      </c>
      <c r="M501" s="4">
        <v>120</v>
      </c>
      <c r="N501" s="51">
        <v>120</v>
      </c>
      <c r="O501" s="50">
        <f>L501*M501</f>
        <v>120</v>
      </c>
      <c r="P501" s="4"/>
      <c r="Q501" s="4"/>
      <c r="R501" s="4"/>
      <c r="S501" s="4"/>
      <c r="T501" s="4"/>
      <c r="U501" s="4" t="str">
        <f>TEXT(A501, "MMMM YYYY")</f>
        <v>August 2025</v>
      </c>
      <c r="V501" s="4"/>
      <c r="W501" s="4" t="b">
        <f>IF(N501=O501,TRUE,FALSE)</f>
        <v>1</v>
      </c>
    </row>
    <row r="502" spans="1:23" ht="22.5" customHeight="1">
      <c r="A502" s="2">
        <v>45877.679133634258</v>
      </c>
      <c r="B502" s="4" t="s">
        <v>1044</v>
      </c>
      <c r="C502" s="4" t="s">
        <v>950</v>
      </c>
      <c r="D502" s="4" t="s">
        <v>933</v>
      </c>
      <c r="E502" s="4"/>
      <c r="F502" s="4"/>
      <c r="G502" s="4" t="s">
        <v>949</v>
      </c>
      <c r="H502" s="4"/>
      <c r="I502" s="4"/>
      <c r="J502" s="4"/>
      <c r="K502" s="4"/>
      <c r="L502" s="4">
        <v>6</v>
      </c>
      <c r="M502" s="4">
        <v>398</v>
      </c>
      <c r="N502" s="51">
        <v>2388</v>
      </c>
      <c r="O502" s="4">
        <f>L502*M502</f>
        <v>2388</v>
      </c>
      <c r="P502" s="4"/>
      <c r="Q502" s="4"/>
      <c r="R502" s="4"/>
      <c r="S502" s="4"/>
      <c r="T502" s="4"/>
      <c r="U502" s="4" t="str">
        <f>TEXT(A502, "MMMM YYYY")</f>
        <v>August 2025</v>
      </c>
      <c r="V502" s="4"/>
      <c r="W502" s="4" t="b">
        <f>IF(N502=O502,TRUE,FALSE)</f>
        <v>1</v>
      </c>
    </row>
    <row r="503" spans="1:23" ht="22.5" customHeight="1">
      <c r="A503" s="2">
        <v>45877.678357974539</v>
      </c>
      <c r="B503" s="4" t="s">
        <v>1239</v>
      </c>
      <c r="C503" s="4" t="s">
        <v>951</v>
      </c>
      <c r="D503" s="4" t="s">
        <v>933</v>
      </c>
      <c r="E503" s="4"/>
      <c r="F503" s="4"/>
      <c r="G503" s="4" t="s">
        <v>997</v>
      </c>
      <c r="H503" s="4"/>
      <c r="I503" s="4"/>
      <c r="J503" s="4"/>
      <c r="K503" s="4"/>
      <c r="L503" s="4">
        <v>1</v>
      </c>
      <c r="M503" s="4">
        <v>463</v>
      </c>
      <c r="N503" s="51">
        <v>463</v>
      </c>
      <c r="O503" s="4">
        <f>L503*M503</f>
        <v>463</v>
      </c>
      <c r="P503" s="4"/>
      <c r="Q503" s="4"/>
      <c r="R503" s="4"/>
      <c r="S503" s="4"/>
      <c r="T503" s="4"/>
      <c r="U503" s="4" t="str">
        <f>TEXT(A503, "MMMM YYYY")</f>
        <v>August 2025</v>
      </c>
      <c r="V503" s="4"/>
      <c r="W503" s="4" t="b">
        <f>IF(N503=O503,TRUE,FALSE)</f>
        <v>1</v>
      </c>
    </row>
    <row r="504" spans="1:23" ht="22.5" customHeight="1">
      <c r="A504" s="2">
        <v>45877.677439918982</v>
      </c>
      <c r="B504" s="4" t="s">
        <v>1240</v>
      </c>
      <c r="C504" s="4" t="s">
        <v>950</v>
      </c>
      <c r="D504" s="4" t="s">
        <v>933</v>
      </c>
      <c r="E504" s="4"/>
      <c r="F504" s="4"/>
      <c r="G504" s="4" t="s">
        <v>997</v>
      </c>
      <c r="H504" s="4"/>
      <c r="I504" s="4"/>
      <c r="J504" s="4"/>
      <c r="K504" s="4"/>
      <c r="L504" s="4">
        <v>1</v>
      </c>
      <c r="M504" s="4">
        <v>340</v>
      </c>
      <c r="N504" s="51">
        <v>340</v>
      </c>
      <c r="O504" s="4">
        <f>L504*M504</f>
        <v>340</v>
      </c>
      <c r="P504" s="4"/>
      <c r="Q504" s="4"/>
      <c r="R504" s="4"/>
      <c r="S504" s="4"/>
      <c r="T504" s="4"/>
      <c r="U504" s="4" t="str">
        <f>TEXT(A504, "MMMM YYYY")</f>
        <v>August 2025</v>
      </c>
      <c r="V504" s="4"/>
      <c r="W504" s="4" t="b">
        <f>IF(N504=O504,TRUE,FALSE)</f>
        <v>1</v>
      </c>
    </row>
    <row r="505" spans="1:23" ht="22.5" customHeight="1">
      <c r="A505" s="2">
        <v>45877.676730648149</v>
      </c>
      <c r="B505" s="4" t="s">
        <v>1241</v>
      </c>
      <c r="C505" s="4" t="s">
        <v>952</v>
      </c>
      <c r="D505" s="4"/>
      <c r="E505" s="4" t="s">
        <v>934</v>
      </c>
      <c r="F505" s="4"/>
      <c r="G505" s="4"/>
      <c r="H505" s="4" t="s">
        <v>846</v>
      </c>
      <c r="I505" s="4"/>
      <c r="J505" s="4"/>
      <c r="K505" s="4"/>
      <c r="L505" s="4">
        <v>20</v>
      </c>
      <c r="M505" s="4">
        <v>77</v>
      </c>
      <c r="N505" s="51">
        <v>1540</v>
      </c>
      <c r="O505" s="50">
        <f>L505*M505</f>
        <v>1540</v>
      </c>
      <c r="P505" s="4"/>
      <c r="Q505" s="4"/>
      <c r="R505" s="4"/>
      <c r="S505" s="4"/>
      <c r="T505" s="4"/>
      <c r="U505" s="4" t="str">
        <f>TEXT(A505, "MMMM YYYY")</f>
        <v>August 2025</v>
      </c>
      <c r="V505" s="4"/>
      <c r="W505" s="4" t="b">
        <f>IF(N505=O505,TRUE,FALSE)</f>
        <v>1</v>
      </c>
    </row>
    <row r="506" spans="1:23" ht="22.5" customHeight="1">
      <c r="A506" s="2">
        <v>45877.675859016206</v>
      </c>
      <c r="B506" s="4" t="s">
        <v>1242</v>
      </c>
      <c r="C506" s="4" t="s">
        <v>952</v>
      </c>
      <c r="D506" s="4"/>
      <c r="E506" s="52" t="s">
        <v>937</v>
      </c>
      <c r="F506" s="4"/>
      <c r="G506" s="4"/>
      <c r="H506" s="4"/>
      <c r="I506" s="4"/>
      <c r="J506" s="4"/>
      <c r="K506" s="4" t="s">
        <v>847</v>
      </c>
      <c r="L506" s="4">
        <v>1</v>
      </c>
      <c r="M506" s="4">
        <v>80</v>
      </c>
      <c r="N506" s="51">
        <v>80</v>
      </c>
      <c r="O506" s="50">
        <f>L506*M506</f>
        <v>80</v>
      </c>
      <c r="P506" s="4"/>
      <c r="Q506" s="4"/>
      <c r="R506" s="4"/>
      <c r="S506" s="4"/>
      <c r="T506" s="4"/>
      <c r="U506" s="4" t="str">
        <f>TEXT(A506, "MMMM YYYY")</f>
        <v>August 2025</v>
      </c>
      <c r="V506" s="4"/>
      <c r="W506" s="4" t="b">
        <f>IF(N506=O506,TRUE,FALSE)</f>
        <v>1</v>
      </c>
    </row>
    <row r="507" spans="1:23" ht="22.5" customHeight="1">
      <c r="A507" s="2">
        <v>45877.674800243054</v>
      </c>
      <c r="B507" s="4" t="s">
        <v>1034</v>
      </c>
      <c r="C507" s="4" t="s">
        <v>951</v>
      </c>
      <c r="D507" s="4" t="s">
        <v>933</v>
      </c>
      <c r="E507" s="4"/>
      <c r="F507" s="4"/>
      <c r="G507" s="4" t="s">
        <v>949</v>
      </c>
      <c r="H507" s="4"/>
      <c r="I507" s="4"/>
      <c r="J507" s="4"/>
      <c r="K507" s="4"/>
      <c r="L507" s="4">
        <v>18</v>
      </c>
      <c r="M507" s="4">
        <v>390</v>
      </c>
      <c r="N507" s="51">
        <v>7020</v>
      </c>
      <c r="O507" s="4">
        <f>L507*M507</f>
        <v>7020</v>
      </c>
      <c r="P507" s="4"/>
      <c r="Q507" s="4"/>
      <c r="R507" s="4"/>
      <c r="S507" s="4"/>
      <c r="T507" s="4"/>
      <c r="U507" s="4" t="str">
        <f>TEXT(A507, "MMMM YYYY")</f>
        <v>August 2025</v>
      </c>
      <c r="V507" s="4"/>
      <c r="W507" s="4" t="b">
        <f>IF(N507=O507,TRUE,FALSE)</f>
        <v>1</v>
      </c>
    </row>
    <row r="508" spans="1:23" ht="22.5" customHeight="1">
      <c r="A508" s="2">
        <v>45877.6742075</v>
      </c>
      <c r="B508" s="4" t="s">
        <v>1180</v>
      </c>
      <c r="C508" s="4" t="s">
        <v>821</v>
      </c>
      <c r="D508" s="4" t="s">
        <v>933</v>
      </c>
      <c r="E508" s="4"/>
      <c r="F508" s="4"/>
      <c r="G508" s="4" t="s">
        <v>949</v>
      </c>
      <c r="H508" s="4"/>
      <c r="I508" s="4"/>
      <c r="J508" s="4"/>
      <c r="K508" s="4"/>
      <c r="L508" s="4">
        <v>6</v>
      </c>
      <c r="M508" s="4">
        <v>390</v>
      </c>
      <c r="N508" s="51">
        <v>2340</v>
      </c>
      <c r="O508" s="4">
        <f>L508*M508</f>
        <v>2340</v>
      </c>
      <c r="P508" s="4"/>
      <c r="Q508" s="4"/>
      <c r="R508" s="4"/>
      <c r="S508" s="4"/>
      <c r="T508" s="4"/>
      <c r="U508" s="4" t="str">
        <f>TEXT(A508, "MMMM YYYY")</f>
        <v>August 2025</v>
      </c>
      <c r="V508" s="4"/>
      <c r="W508" s="4" t="b">
        <f>IF(N508=O508,TRUE,FALSE)</f>
        <v>1</v>
      </c>
    </row>
    <row r="509" spans="1:23" ht="22.5" customHeight="1">
      <c r="A509" s="2">
        <v>45875.760280011571</v>
      </c>
      <c r="B509" s="4" t="s">
        <v>1243</v>
      </c>
      <c r="C509" s="4" t="s">
        <v>952</v>
      </c>
      <c r="D509" s="4"/>
      <c r="E509" s="4" t="s">
        <v>937</v>
      </c>
      <c r="F509" s="4"/>
      <c r="G509" s="4"/>
      <c r="H509" s="4"/>
      <c r="I509" s="4"/>
      <c r="J509" s="4"/>
      <c r="K509" s="4" t="s">
        <v>1016</v>
      </c>
      <c r="L509" s="4">
        <v>1</v>
      </c>
      <c r="M509" s="4">
        <v>85</v>
      </c>
      <c r="N509" s="51">
        <v>85</v>
      </c>
      <c r="O509" s="50">
        <f>L509*M509</f>
        <v>85</v>
      </c>
      <c r="P509" s="4"/>
      <c r="Q509" s="4"/>
      <c r="R509" s="4"/>
      <c r="S509" s="4"/>
      <c r="T509" s="4"/>
      <c r="U509" s="4" t="str">
        <f>TEXT(A509, "MMMM YYYY")</f>
        <v>August 2025</v>
      </c>
      <c r="V509" s="4"/>
      <c r="W509" s="4" t="b">
        <f>IF(N509=O509,TRUE,FALSE)</f>
        <v>1</v>
      </c>
    </row>
    <row r="510" spans="1:23" ht="22.5" customHeight="1">
      <c r="A510" s="2">
        <v>45875.759139733796</v>
      </c>
      <c r="B510" s="4" t="s">
        <v>1244</v>
      </c>
      <c r="C510" s="4" t="s">
        <v>952</v>
      </c>
      <c r="D510" s="4"/>
      <c r="E510" s="4" t="s">
        <v>942</v>
      </c>
      <c r="F510" s="4"/>
      <c r="G510" s="4"/>
      <c r="H510" s="4"/>
      <c r="I510" s="4"/>
      <c r="J510" s="4"/>
      <c r="L510" s="4">
        <v>1</v>
      </c>
      <c r="M510" s="4">
        <v>200</v>
      </c>
      <c r="N510" s="51">
        <v>200</v>
      </c>
      <c r="O510" s="50">
        <f>L510*M510</f>
        <v>200</v>
      </c>
      <c r="P510" s="4"/>
      <c r="Q510" s="4"/>
      <c r="R510" s="4"/>
      <c r="S510" s="4" t="s">
        <v>1014</v>
      </c>
      <c r="T510" s="4"/>
      <c r="U510" s="4" t="str">
        <f>TEXT(A510, "MMMM YYYY")</f>
        <v>August 2025</v>
      </c>
      <c r="V510" s="4"/>
      <c r="W510" s="4" t="b">
        <f>IF(N510=O510,TRUE,FALSE)</f>
        <v>1</v>
      </c>
    </row>
    <row r="511" spans="1:23" ht="22.5" customHeight="1">
      <c r="A511" s="2">
        <v>45875.753592199078</v>
      </c>
      <c r="B511" s="4" t="s">
        <v>1245</v>
      </c>
      <c r="C511" s="4" t="s">
        <v>952</v>
      </c>
      <c r="D511" s="4"/>
      <c r="E511" s="4" t="s">
        <v>937</v>
      </c>
      <c r="F511" s="4"/>
      <c r="G511" s="4"/>
      <c r="H511" s="4"/>
      <c r="I511" s="4"/>
      <c r="J511" s="4"/>
      <c r="K511" s="4" t="s">
        <v>1016</v>
      </c>
      <c r="L511" s="4">
        <v>1</v>
      </c>
      <c r="M511" s="4">
        <v>280</v>
      </c>
      <c r="N511" s="51">
        <v>280</v>
      </c>
      <c r="O511" s="50">
        <f>L511*M511</f>
        <v>280</v>
      </c>
      <c r="P511" s="4"/>
      <c r="Q511" s="4"/>
      <c r="R511" s="4"/>
      <c r="S511" s="4"/>
      <c r="T511" s="4"/>
      <c r="U511" s="4" t="str">
        <f>TEXT(A511, "MMMM YYYY")</f>
        <v>August 2025</v>
      </c>
      <c r="V511" s="4"/>
      <c r="W511" s="4" t="b">
        <f>IF(N511=O511,TRUE,FALSE)</f>
        <v>1</v>
      </c>
    </row>
    <row r="512" spans="1:23" ht="22.5" customHeight="1">
      <c r="A512" s="2">
        <v>45875.753122870374</v>
      </c>
      <c r="B512" s="4" t="s">
        <v>1246</v>
      </c>
      <c r="C512" s="4" t="s">
        <v>952</v>
      </c>
      <c r="D512" s="4"/>
      <c r="E512" s="4" t="s">
        <v>935</v>
      </c>
      <c r="F512" s="4"/>
      <c r="G512" s="4"/>
      <c r="H512" s="4"/>
      <c r="I512" s="4" t="s">
        <v>1247</v>
      </c>
      <c r="J512" s="4"/>
      <c r="K512" s="4"/>
      <c r="L512" s="4">
        <v>1</v>
      </c>
      <c r="M512" s="4">
        <v>1000</v>
      </c>
      <c r="N512" s="51">
        <v>1000</v>
      </c>
      <c r="O512" s="50">
        <f>L512*M512</f>
        <v>1000</v>
      </c>
      <c r="P512" s="4"/>
      <c r="Q512" s="4"/>
      <c r="R512" s="4"/>
      <c r="S512" s="4"/>
      <c r="T512" s="4"/>
      <c r="U512" s="4" t="str">
        <f>TEXT(A512, "MMMM YYYY")</f>
        <v>August 2025</v>
      </c>
      <c r="V512" s="4"/>
      <c r="W512" s="4" t="b">
        <f>IF(N512=O512,TRUE,FALSE)</f>
        <v>1</v>
      </c>
    </row>
    <row r="513" spans="1:23" ht="22.5" customHeight="1">
      <c r="A513" s="2">
        <v>45875.746797870372</v>
      </c>
      <c r="B513" s="4" t="s">
        <v>1248</v>
      </c>
      <c r="C513" s="4" t="s">
        <v>952</v>
      </c>
      <c r="D513" s="4"/>
      <c r="E513" s="4" t="s">
        <v>935</v>
      </c>
      <c r="F513" s="4"/>
      <c r="G513" s="4"/>
      <c r="H513" s="4"/>
      <c r="I513" s="4" t="s">
        <v>1247</v>
      </c>
      <c r="J513" s="4"/>
      <c r="K513" s="4"/>
      <c r="L513" s="4">
        <v>1</v>
      </c>
      <c r="M513" s="4">
        <v>32000</v>
      </c>
      <c r="N513" s="51">
        <v>32000</v>
      </c>
      <c r="O513" s="50">
        <f>L513*M513</f>
        <v>32000</v>
      </c>
      <c r="P513" s="4"/>
      <c r="Q513" s="4"/>
      <c r="R513" s="4"/>
      <c r="S513" s="4"/>
      <c r="T513" s="4"/>
      <c r="U513" s="4" t="str">
        <f>TEXT(A513, "MMMM YYYY")</f>
        <v>August 2025</v>
      </c>
      <c r="V513" s="4"/>
      <c r="W513" s="4" t="b">
        <f>IF(N513=O513,TRUE,FALSE)</f>
        <v>1</v>
      </c>
    </row>
    <row r="514" spans="1:23" ht="22.5" customHeight="1">
      <c r="A514" s="2">
        <v>45869.158982534718</v>
      </c>
      <c r="B514" s="4" t="s">
        <v>1249</v>
      </c>
      <c r="C514" s="4" t="s">
        <v>952</v>
      </c>
      <c r="D514" s="4"/>
      <c r="E514" s="4" t="s">
        <v>937</v>
      </c>
      <c r="F514" s="4"/>
      <c r="G514" s="4"/>
      <c r="H514" s="4"/>
      <c r="I514" s="4"/>
      <c r="J514" s="4"/>
      <c r="K514" s="4" t="s">
        <v>1016</v>
      </c>
      <c r="L514" s="4">
        <v>1</v>
      </c>
      <c r="M514" s="4">
        <v>1200</v>
      </c>
      <c r="N514" s="51">
        <v>1200</v>
      </c>
      <c r="O514" s="4">
        <f>L514*M514</f>
        <v>1200</v>
      </c>
      <c r="P514" s="4"/>
      <c r="Q514" s="4"/>
      <c r="R514" s="4"/>
      <c r="S514" s="4"/>
      <c r="T514" s="4"/>
      <c r="U514" s="4" t="str">
        <f>TEXT(A514, "MMMM YYYY")</f>
        <v>July 2025</v>
      </c>
      <c r="V514" s="4"/>
      <c r="W514" s="4" t="b">
        <f>IF(N514=O514,TRUE,FALSE)</f>
        <v>1</v>
      </c>
    </row>
    <row r="515" spans="1:23" ht="22.5" customHeight="1">
      <c r="A515" s="2">
        <v>45869.158603298609</v>
      </c>
      <c r="B515" s="4" t="s">
        <v>1250</v>
      </c>
      <c r="C515" s="4" t="s">
        <v>952</v>
      </c>
      <c r="D515" s="4"/>
      <c r="E515" s="4" t="s">
        <v>942</v>
      </c>
      <c r="F515" s="4"/>
      <c r="G515" s="4"/>
      <c r="H515" s="4"/>
      <c r="I515" s="4"/>
      <c r="J515" s="4"/>
      <c r="K515" s="4"/>
      <c r="L515" s="4">
        <v>1</v>
      </c>
      <c r="M515" s="4">
        <v>4000</v>
      </c>
      <c r="N515" s="51">
        <v>4000</v>
      </c>
      <c r="O515" s="4">
        <f>L515*M515</f>
        <v>4000</v>
      </c>
      <c r="P515" s="4"/>
      <c r="Q515" s="4"/>
      <c r="R515" s="4"/>
      <c r="S515" s="4" t="s">
        <v>954</v>
      </c>
      <c r="T515" s="4"/>
      <c r="U515" s="4" t="str">
        <f>TEXT(A515, "MMMM YYYY")</f>
        <v>July 2025</v>
      </c>
      <c r="V515" s="4"/>
      <c r="W515" s="4" t="b">
        <f>IF(N515=O515,TRUE,FALSE)</f>
        <v>1</v>
      </c>
    </row>
    <row r="516" spans="1:23" ht="22.5" customHeight="1">
      <c r="A516" s="2">
        <v>45869.158280081014</v>
      </c>
      <c r="B516" s="4" t="s">
        <v>1251</v>
      </c>
      <c r="C516" s="4" t="s">
        <v>952</v>
      </c>
      <c r="D516" s="4"/>
      <c r="E516" s="4" t="s">
        <v>942</v>
      </c>
      <c r="F516" s="4"/>
      <c r="G516" s="4"/>
      <c r="H516" s="4"/>
      <c r="I516" s="4"/>
      <c r="J516" s="4"/>
      <c r="K516" s="4"/>
      <c r="L516" s="4">
        <v>1</v>
      </c>
      <c r="M516" s="4">
        <v>800</v>
      </c>
      <c r="N516" s="51">
        <v>800</v>
      </c>
      <c r="O516" s="4">
        <f>L516*M516</f>
        <v>800</v>
      </c>
      <c r="P516" s="4"/>
      <c r="Q516" s="4"/>
      <c r="R516" s="4"/>
      <c r="S516" s="4" t="s">
        <v>954</v>
      </c>
      <c r="T516" s="4"/>
      <c r="U516" s="4" t="str">
        <f>TEXT(A516, "MMMM YYYY")</f>
        <v>July 2025</v>
      </c>
      <c r="V516" s="4"/>
      <c r="W516" s="4" t="b">
        <f>IF(N516=O516,TRUE,FALSE)</f>
        <v>1</v>
      </c>
    </row>
    <row r="517" spans="1:23" ht="22.5" customHeight="1">
      <c r="A517" s="2">
        <v>45867.267954236115</v>
      </c>
      <c r="B517" s="4" t="s">
        <v>993</v>
      </c>
      <c r="C517" s="4" t="s">
        <v>952</v>
      </c>
      <c r="D517" s="4"/>
      <c r="E517" s="4" t="s">
        <v>937</v>
      </c>
      <c r="F517" s="4"/>
      <c r="G517" s="4"/>
      <c r="H517" s="4"/>
      <c r="I517" s="4"/>
      <c r="J517" s="4"/>
      <c r="K517" s="4"/>
      <c r="L517" s="4">
        <v>1</v>
      </c>
      <c r="M517" s="4">
        <v>400</v>
      </c>
      <c r="N517" s="51">
        <v>400</v>
      </c>
      <c r="O517" s="4">
        <f>L517*M517</f>
        <v>400</v>
      </c>
      <c r="P517" s="4"/>
      <c r="Q517" s="4"/>
      <c r="R517" s="4"/>
      <c r="S517" s="4" t="s">
        <v>994</v>
      </c>
      <c r="T517" s="4"/>
      <c r="U517" s="4" t="str">
        <f>TEXT(A517, "MMMM YYYY")</f>
        <v>July 2025</v>
      </c>
      <c r="V517" s="4"/>
      <c r="W517" s="4" t="b">
        <f>IF(N517=O517,TRUE,FALSE)</f>
        <v>1</v>
      </c>
    </row>
    <row r="518" spans="1:23" ht="22.5" customHeight="1">
      <c r="A518" s="2">
        <v>45864.454881956015</v>
      </c>
      <c r="B518" s="4" t="s">
        <v>717</v>
      </c>
      <c r="C518" s="4" t="s">
        <v>952</v>
      </c>
      <c r="D518" s="4"/>
      <c r="E518" s="4" t="s">
        <v>942</v>
      </c>
      <c r="F518" s="4"/>
      <c r="G518" s="4"/>
      <c r="H518" s="4"/>
      <c r="I518" s="4"/>
      <c r="J518" s="4"/>
      <c r="K518" s="4"/>
      <c r="L518" s="4">
        <v>1</v>
      </c>
      <c r="M518" s="4">
        <v>300</v>
      </c>
      <c r="N518" s="51">
        <v>300</v>
      </c>
      <c r="O518" s="4">
        <f>L518*M518</f>
        <v>300</v>
      </c>
      <c r="P518" s="4"/>
      <c r="Q518" s="4"/>
      <c r="R518" s="4"/>
      <c r="S518" s="4" t="s">
        <v>1014</v>
      </c>
      <c r="T518" s="4"/>
      <c r="U518" s="4" t="str">
        <f>TEXT(A518, "MMMM YYYY")</f>
        <v>July 2025</v>
      </c>
      <c r="V518" s="4"/>
      <c r="W518" s="4" t="b">
        <f>IF(N518=O518,TRUE,FALSE)</f>
        <v>1</v>
      </c>
    </row>
    <row r="519" spans="1:23" ht="22.5" customHeight="1">
      <c r="A519" s="2">
        <v>45864.438072129633</v>
      </c>
      <c r="B519" s="4" t="s">
        <v>1252</v>
      </c>
      <c r="C519" s="4" t="s">
        <v>952</v>
      </c>
      <c r="D519" s="4"/>
      <c r="E519" s="4" t="s">
        <v>942</v>
      </c>
      <c r="F519" s="4"/>
      <c r="G519" s="4"/>
      <c r="H519" s="4"/>
      <c r="I519" s="4"/>
      <c r="J519" s="4"/>
      <c r="K519" s="4"/>
      <c r="L519" s="4">
        <v>1</v>
      </c>
      <c r="M519" s="4">
        <v>400</v>
      </c>
      <c r="N519" s="51">
        <v>400</v>
      </c>
      <c r="O519" s="4">
        <f>L519*M519</f>
        <v>400</v>
      </c>
      <c r="P519" s="4"/>
      <c r="Q519" s="4"/>
      <c r="R519" s="4"/>
      <c r="S519" s="4" t="s">
        <v>1014</v>
      </c>
      <c r="T519" s="4"/>
      <c r="U519" s="4" t="str">
        <f>TEXT(A519, "MMMM YYYY")</f>
        <v>July 2025</v>
      </c>
      <c r="V519" s="4"/>
      <c r="W519" s="4" t="b">
        <f>IF(N519=O519,TRUE,FALSE)</f>
        <v>1</v>
      </c>
    </row>
    <row r="520" spans="1:23" ht="22.5" customHeight="1">
      <c r="A520" s="2">
        <v>45863.820651574075</v>
      </c>
      <c r="B520" s="4" t="s">
        <v>1253</v>
      </c>
      <c r="C520" s="4" t="s">
        <v>952</v>
      </c>
      <c r="D520" s="4"/>
      <c r="E520" s="4" t="s">
        <v>937</v>
      </c>
      <c r="F520" s="4"/>
      <c r="G520" s="4"/>
      <c r="H520" s="4"/>
      <c r="I520" s="4"/>
      <c r="J520" s="4"/>
      <c r="K520" s="4" t="s">
        <v>1254</v>
      </c>
      <c r="L520" s="4">
        <v>1</v>
      </c>
      <c r="M520" s="4">
        <v>420</v>
      </c>
      <c r="N520" s="51">
        <v>420</v>
      </c>
      <c r="O520" s="4">
        <f>L520*M520</f>
        <v>420</v>
      </c>
      <c r="P520" s="4"/>
      <c r="Q520" s="4"/>
      <c r="R520" s="4"/>
      <c r="S520" s="4"/>
      <c r="T520" s="4"/>
      <c r="U520" s="4" t="str">
        <f>TEXT(A520, "MMMM YYYY")</f>
        <v>July 2025</v>
      </c>
      <c r="V520" s="4"/>
      <c r="W520" s="4" t="b">
        <f>IF(N520=O520,TRUE,FALSE)</f>
        <v>1</v>
      </c>
    </row>
    <row r="521" spans="1:23" ht="22.5" customHeight="1">
      <c r="A521" s="2">
        <v>45863.817957210646</v>
      </c>
      <c r="B521" s="4" t="s">
        <v>1050</v>
      </c>
      <c r="C521" s="4" t="s">
        <v>950</v>
      </c>
      <c r="D521" s="4" t="s">
        <v>933</v>
      </c>
      <c r="E521" s="4"/>
      <c r="F521" s="4"/>
      <c r="G521" s="4" t="s">
        <v>949</v>
      </c>
      <c r="H521" s="4"/>
      <c r="I521" s="4"/>
      <c r="J521" s="4"/>
      <c r="K521" s="4"/>
      <c r="L521" s="4">
        <v>12</v>
      </c>
      <c r="M521" s="4">
        <v>412</v>
      </c>
      <c r="N521" s="51">
        <v>4944</v>
      </c>
      <c r="O521" s="4">
        <f>L521*M521</f>
        <v>4944</v>
      </c>
      <c r="P521" s="4"/>
      <c r="Q521" s="4"/>
      <c r="R521" s="4"/>
      <c r="S521" s="4"/>
      <c r="T521" s="4"/>
      <c r="U521" s="4" t="str">
        <f>TEXT(A521, "MMMM YYYY")</f>
        <v>July 2025</v>
      </c>
      <c r="V521" s="4"/>
      <c r="W521" s="4" t="b">
        <f>IF(N521=O521,TRUE,FALSE)</f>
        <v>1</v>
      </c>
    </row>
    <row r="522" spans="1:23" ht="22.5" customHeight="1">
      <c r="A522" s="2">
        <v>45863.810632384258</v>
      </c>
      <c r="B522" s="4" t="s">
        <v>1034</v>
      </c>
      <c r="C522" s="4" t="s">
        <v>951</v>
      </c>
      <c r="D522" s="4" t="s">
        <v>933</v>
      </c>
      <c r="E522" s="4"/>
      <c r="F522" s="4"/>
      <c r="G522" s="4" t="s">
        <v>949</v>
      </c>
      <c r="H522" s="4"/>
      <c r="I522" s="4"/>
      <c r="J522" s="4"/>
      <c r="K522" s="4"/>
      <c r="L522" s="4">
        <v>31</v>
      </c>
      <c r="M522" s="4">
        <v>390</v>
      </c>
      <c r="N522" s="51">
        <v>12090</v>
      </c>
      <c r="O522" s="4">
        <f>L522*M522</f>
        <v>12090</v>
      </c>
      <c r="P522" s="4"/>
      <c r="Q522" s="4"/>
      <c r="R522" s="4"/>
      <c r="S522" s="4"/>
      <c r="T522" s="4"/>
      <c r="U522" s="4" t="str">
        <f>TEXT(A522, "MMMM YYYY")</f>
        <v>July 2025</v>
      </c>
      <c r="V522" s="4"/>
      <c r="W522" s="4" t="b">
        <f>IF(N522=O522,TRUE,FALSE)</f>
        <v>1</v>
      </c>
    </row>
    <row r="523" spans="1:23" ht="22.5" customHeight="1">
      <c r="A523" s="2">
        <v>45863.809257569446</v>
      </c>
      <c r="B523" s="4" t="s">
        <v>1034</v>
      </c>
      <c r="C523" s="4" t="s">
        <v>821</v>
      </c>
      <c r="D523" s="4" t="s">
        <v>933</v>
      </c>
      <c r="E523" s="4"/>
      <c r="F523" s="4"/>
      <c r="G523" s="4" t="s">
        <v>949</v>
      </c>
      <c r="H523" s="4"/>
      <c r="I523" s="4"/>
      <c r="J523" s="4"/>
      <c r="K523" s="4"/>
      <c r="L523" s="4">
        <v>14</v>
      </c>
      <c r="M523" s="4">
        <v>390</v>
      </c>
      <c r="N523" s="51">
        <v>5460</v>
      </c>
      <c r="O523" s="4">
        <f>L523*M523</f>
        <v>5460</v>
      </c>
      <c r="P523" s="4"/>
      <c r="Q523" s="4"/>
      <c r="R523" s="4"/>
      <c r="S523" s="4"/>
      <c r="T523" s="4"/>
      <c r="U523" s="4" t="str">
        <f>TEXT(A523, "MMMM YYYY")</f>
        <v>July 2025</v>
      </c>
      <c r="V523" s="4"/>
      <c r="W523" s="4" t="b">
        <f>IF(N523=O523,TRUE,FALSE)</f>
        <v>1</v>
      </c>
    </row>
    <row r="524" spans="1:23" ht="22.5" customHeight="1">
      <c r="A524" s="2">
        <v>45862.86139421296</v>
      </c>
      <c r="B524" s="4" t="s">
        <v>1255</v>
      </c>
      <c r="C524" s="4" t="s">
        <v>952</v>
      </c>
      <c r="D524" s="4"/>
      <c r="E524" s="4" t="s">
        <v>937</v>
      </c>
      <c r="F524" s="4"/>
      <c r="G524" s="4"/>
      <c r="H524" s="4"/>
      <c r="I524" s="4"/>
      <c r="J524" s="4"/>
      <c r="K524" s="4" t="s">
        <v>1012</v>
      </c>
      <c r="L524" s="4">
        <v>2</v>
      </c>
      <c r="M524" s="4">
        <v>15</v>
      </c>
      <c r="N524" s="51">
        <v>30</v>
      </c>
      <c r="O524" s="4">
        <f>L524*M524</f>
        <v>30</v>
      </c>
      <c r="P524" s="4"/>
      <c r="Q524" s="4"/>
      <c r="R524" s="4"/>
      <c r="S524" s="4"/>
      <c r="T524" s="4"/>
      <c r="U524" s="4" t="str">
        <f>TEXT(A524, "MMMM YYYY")</f>
        <v>July 2025</v>
      </c>
      <c r="V524" s="4"/>
      <c r="W524" s="4" t="b">
        <f>IF(N524=O524,TRUE,FALSE)</f>
        <v>1</v>
      </c>
    </row>
    <row r="525" spans="1:23" ht="22.5" customHeight="1">
      <c r="A525" s="2">
        <v>45862.853853391207</v>
      </c>
      <c r="B525" s="4" t="s">
        <v>1256</v>
      </c>
      <c r="C525" s="4" t="s">
        <v>952</v>
      </c>
      <c r="D525" s="4"/>
      <c r="E525" s="4" t="s">
        <v>942</v>
      </c>
      <c r="F525" s="4"/>
      <c r="G525" s="4"/>
      <c r="H525" s="4"/>
      <c r="I525" s="4"/>
      <c r="J525" s="4"/>
      <c r="K525" s="4"/>
      <c r="L525" s="4">
        <v>1</v>
      </c>
      <c r="M525" s="4">
        <v>365</v>
      </c>
      <c r="N525" s="51">
        <v>365</v>
      </c>
      <c r="O525" s="4">
        <f>L525*M525</f>
        <v>365</v>
      </c>
      <c r="P525" s="4"/>
      <c r="Q525" s="4"/>
      <c r="R525" s="4"/>
      <c r="S525" s="4" t="s">
        <v>1257</v>
      </c>
      <c r="T525" s="4"/>
      <c r="U525" s="4" t="str">
        <f>TEXT(A525, "MMMM YYYY")</f>
        <v>July 2025</v>
      </c>
      <c r="V525" s="4"/>
      <c r="W525" s="4" t="b">
        <f>IF(N525=O525,TRUE,FALSE)</f>
        <v>1</v>
      </c>
    </row>
    <row r="526" spans="1:23" ht="22.5" customHeight="1">
      <c r="A526" s="2">
        <v>45862.852470347221</v>
      </c>
      <c r="B526" s="4" t="s">
        <v>1258</v>
      </c>
      <c r="C526" s="4" t="s">
        <v>952</v>
      </c>
      <c r="D526" s="4"/>
      <c r="E526" s="4" t="s">
        <v>942</v>
      </c>
      <c r="F526" s="4"/>
      <c r="G526" s="4"/>
      <c r="H526" s="4"/>
      <c r="I526" s="4"/>
      <c r="J526" s="4"/>
      <c r="K526" s="4"/>
      <c r="L526" s="4">
        <v>1</v>
      </c>
      <c r="M526" s="4">
        <v>1300</v>
      </c>
      <c r="N526" s="51">
        <v>1300</v>
      </c>
      <c r="O526" s="4">
        <f>L526*M526</f>
        <v>1300</v>
      </c>
      <c r="P526" s="4"/>
      <c r="Q526" s="4"/>
      <c r="R526" s="4"/>
      <c r="S526" s="4" t="s">
        <v>1014</v>
      </c>
      <c r="T526" s="4"/>
      <c r="U526" s="4" t="str">
        <f>TEXT(A526, "MMMM YYYY")</f>
        <v>July 2025</v>
      </c>
      <c r="V526" s="4"/>
      <c r="W526" s="4" t="b">
        <f>IF(N526=O526,TRUE,FALSE)</f>
        <v>1</v>
      </c>
    </row>
    <row r="527" spans="1:23" ht="22.5" customHeight="1">
      <c r="A527" s="2">
        <v>45862.847471400462</v>
      </c>
      <c r="B527" s="4" t="s">
        <v>548</v>
      </c>
      <c r="C527" s="4" t="s">
        <v>958</v>
      </c>
      <c r="D527" s="4"/>
      <c r="E527" s="4" t="s">
        <v>958</v>
      </c>
      <c r="F527" s="4"/>
      <c r="G527" s="4"/>
      <c r="H527" s="4"/>
      <c r="I527" s="4"/>
      <c r="J527" s="4"/>
      <c r="K527" s="4"/>
      <c r="L527" s="4">
        <v>1</v>
      </c>
      <c r="M527" s="4">
        <v>250</v>
      </c>
      <c r="N527" s="51">
        <v>250</v>
      </c>
      <c r="O527" s="4">
        <f>L527*M527</f>
        <v>250</v>
      </c>
      <c r="P527" s="4"/>
      <c r="Q527" s="4"/>
      <c r="R527" s="4"/>
      <c r="S527" s="4"/>
      <c r="T527" s="4"/>
      <c r="U527" s="4" t="str">
        <f>TEXT(A527, "MMMM YYYY")</f>
        <v>July 2025</v>
      </c>
      <c r="V527" s="4"/>
      <c r="W527" s="4" t="b">
        <f>IF(N527=O527,TRUE,FALSE)</f>
        <v>1</v>
      </c>
    </row>
    <row r="528" spans="1:23" ht="22.5" customHeight="1">
      <c r="A528" s="2">
        <v>45862.847019340275</v>
      </c>
      <c r="B528" s="4" t="s">
        <v>1259</v>
      </c>
      <c r="C528" s="4" t="s">
        <v>952</v>
      </c>
      <c r="D528" s="4"/>
      <c r="E528" s="4" t="s">
        <v>937</v>
      </c>
      <c r="F528" s="4"/>
      <c r="G528" s="4"/>
      <c r="H528" s="4"/>
      <c r="I528" s="4"/>
      <c r="J528" s="4"/>
      <c r="K528" s="4" t="s">
        <v>1012</v>
      </c>
      <c r="L528" s="4">
        <v>5</v>
      </c>
      <c r="M528" s="4">
        <v>25</v>
      </c>
      <c r="N528" s="51">
        <v>125</v>
      </c>
      <c r="O528" s="4">
        <f>L528*M528</f>
        <v>125</v>
      </c>
      <c r="P528" s="4"/>
      <c r="Q528" s="4"/>
      <c r="R528" s="4"/>
      <c r="S528" s="4"/>
      <c r="T528" s="4"/>
      <c r="U528" s="4" t="str">
        <f>TEXT(A528, "MMMM YYYY")</f>
        <v>July 2025</v>
      </c>
      <c r="V528" s="4"/>
      <c r="W528" s="4" t="b">
        <f>IF(N528=O528,TRUE,FALSE)</f>
        <v>1</v>
      </c>
    </row>
    <row r="529" spans="1:23" ht="22.5" customHeight="1">
      <c r="A529" s="2">
        <v>45862.842735254628</v>
      </c>
      <c r="B529" s="4" t="s">
        <v>852</v>
      </c>
      <c r="C529" s="4" t="s">
        <v>952</v>
      </c>
      <c r="D529" s="4"/>
      <c r="E529" s="4" t="s">
        <v>937</v>
      </c>
      <c r="F529" s="4"/>
      <c r="G529" s="4"/>
      <c r="H529" s="4"/>
      <c r="I529" s="4"/>
      <c r="J529" s="4"/>
      <c r="K529" s="4" t="s">
        <v>847</v>
      </c>
      <c r="L529" s="4">
        <v>1</v>
      </c>
      <c r="M529" s="4">
        <v>90</v>
      </c>
      <c r="N529" s="51">
        <v>90</v>
      </c>
      <c r="O529" s="4">
        <f>L529*M529</f>
        <v>90</v>
      </c>
      <c r="P529" s="4"/>
      <c r="Q529" s="4"/>
      <c r="R529" s="4"/>
      <c r="S529" s="4"/>
      <c r="T529" s="4"/>
      <c r="U529" s="4" t="str">
        <f>TEXT(A529, "MMMM YYYY")</f>
        <v>July 2025</v>
      </c>
      <c r="V529" s="4"/>
      <c r="W529" s="4" t="b">
        <f>IF(N529=O529,TRUE,FALSE)</f>
        <v>1</v>
      </c>
    </row>
    <row r="530" spans="1:23" ht="22.5" customHeight="1">
      <c r="A530" s="2">
        <v>45860.113104398144</v>
      </c>
      <c r="B530" s="4" t="s">
        <v>845</v>
      </c>
      <c r="C530" s="4" t="s">
        <v>952</v>
      </c>
      <c r="D530" s="4"/>
      <c r="E530" s="4" t="s">
        <v>934</v>
      </c>
      <c r="F530" s="4"/>
      <c r="G530" s="4"/>
      <c r="H530" s="4" t="s">
        <v>846</v>
      </c>
      <c r="I530" s="4"/>
      <c r="J530" s="4"/>
      <c r="K530" s="4"/>
      <c r="L530" s="4">
        <v>78</v>
      </c>
      <c r="M530" s="4">
        <v>5</v>
      </c>
      <c r="N530" s="51">
        <v>390</v>
      </c>
      <c r="O530" s="4">
        <f>L530*M530</f>
        <v>390</v>
      </c>
      <c r="P530" s="4"/>
      <c r="Q530" s="4"/>
      <c r="R530" s="4"/>
      <c r="S530" s="4"/>
      <c r="T530" s="4"/>
      <c r="U530" s="4" t="str">
        <f>TEXT(A530, "MMMM YYYY")</f>
        <v>July 2025</v>
      </c>
      <c r="V530" s="4"/>
      <c r="W530" s="4" t="b">
        <f>IF(N530=O530,TRUE,FALSE)</f>
        <v>1</v>
      </c>
    </row>
    <row r="531" spans="1:23" ht="22.5" customHeight="1">
      <c r="A531" s="2">
        <v>45856.642494178246</v>
      </c>
      <c r="B531" s="4" t="s">
        <v>852</v>
      </c>
      <c r="C531" s="4" t="s">
        <v>952</v>
      </c>
      <c r="D531" s="4"/>
      <c r="E531" s="4" t="s">
        <v>937</v>
      </c>
      <c r="F531" s="4"/>
      <c r="G531" s="4"/>
      <c r="H531" s="4"/>
      <c r="I531" s="4"/>
      <c r="J531" s="4"/>
      <c r="K531" s="4" t="s">
        <v>847</v>
      </c>
      <c r="L531" s="4">
        <v>1</v>
      </c>
      <c r="M531" s="4">
        <v>60</v>
      </c>
      <c r="N531" s="51">
        <v>60</v>
      </c>
      <c r="O531" s="4">
        <f>L531*M531</f>
        <v>60</v>
      </c>
      <c r="P531" s="4"/>
      <c r="Q531" s="4"/>
      <c r="R531" s="4"/>
      <c r="S531" s="4"/>
      <c r="T531" s="4"/>
      <c r="U531" s="4" t="str">
        <f>TEXT(A531, "MMMM YYYY")</f>
        <v>July 2025</v>
      </c>
      <c r="V531" s="4"/>
      <c r="W531" s="4" t="b">
        <f>IF(N531=O531,TRUE,FALSE)</f>
        <v>1</v>
      </c>
    </row>
    <row r="532" spans="1:23" ht="22.5" customHeight="1">
      <c r="A532" s="2">
        <v>45855.74083318287</v>
      </c>
      <c r="B532" s="4" t="s">
        <v>852</v>
      </c>
      <c r="C532" s="4" t="s">
        <v>952</v>
      </c>
      <c r="D532" s="4"/>
      <c r="E532" s="4" t="s">
        <v>937</v>
      </c>
      <c r="F532" s="4"/>
      <c r="G532" s="4"/>
      <c r="H532" s="4"/>
      <c r="I532" s="4"/>
      <c r="J532" s="4"/>
      <c r="K532" s="4" t="s">
        <v>847</v>
      </c>
      <c r="L532" s="4">
        <v>1</v>
      </c>
      <c r="M532" s="4">
        <v>150</v>
      </c>
      <c r="N532" s="51">
        <v>150</v>
      </c>
      <c r="O532" s="4">
        <f>L532*M532</f>
        <v>150</v>
      </c>
      <c r="P532" s="4"/>
      <c r="Q532" s="4"/>
      <c r="R532" s="4"/>
      <c r="S532" s="4"/>
      <c r="T532" s="4"/>
      <c r="U532" s="4" t="str">
        <f>TEXT(A532, "MMMM YYYY")</f>
        <v>July 2025</v>
      </c>
      <c r="V532" s="4"/>
      <c r="W532" s="4" t="b">
        <f>IF(N532=O532,TRUE,FALSE)</f>
        <v>1</v>
      </c>
    </row>
    <row r="533" spans="1:23" ht="22.5" customHeight="1">
      <c r="A533" s="2">
        <v>45853.05770665509</v>
      </c>
      <c r="B533" s="4" t="s">
        <v>1260</v>
      </c>
      <c r="C533" s="4" t="s">
        <v>952</v>
      </c>
      <c r="D533" s="4"/>
      <c r="E533" s="4" t="s">
        <v>937</v>
      </c>
      <c r="F533" s="4"/>
      <c r="G533" s="4"/>
      <c r="H533" s="4"/>
      <c r="I533" s="4"/>
      <c r="J533" s="4"/>
      <c r="K533" s="4" t="s">
        <v>856</v>
      </c>
      <c r="L533" s="4">
        <v>1</v>
      </c>
      <c r="M533" s="4">
        <v>400</v>
      </c>
      <c r="N533" s="51">
        <v>400</v>
      </c>
      <c r="O533" s="4">
        <f>L533*M533</f>
        <v>400</v>
      </c>
      <c r="P533" s="4"/>
      <c r="Q533" s="4"/>
      <c r="R533" s="4"/>
      <c r="S533" s="4"/>
      <c r="T533" s="4"/>
      <c r="U533" s="4" t="str">
        <f>TEXT(A533, "MMMM YYYY")</f>
        <v>July 2025</v>
      </c>
      <c r="V533" s="4"/>
      <c r="W533" s="4" t="b">
        <f>IF(N533=O533,TRUE,FALSE)</f>
        <v>1</v>
      </c>
    </row>
    <row r="534" spans="1:23" ht="22.5" customHeight="1">
      <c r="A534" s="2">
        <v>45853.05503851852</v>
      </c>
      <c r="B534" s="4" t="s">
        <v>1180</v>
      </c>
      <c r="C534" s="4" t="s">
        <v>951</v>
      </c>
      <c r="D534" s="4" t="s">
        <v>933</v>
      </c>
      <c r="E534" s="4"/>
      <c r="F534" s="4"/>
      <c r="G534" s="4" t="s">
        <v>949</v>
      </c>
      <c r="H534" s="4"/>
      <c r="I534" s="4"/>
      <c r="J534" s="4"/>
      <c r="K534" s="4"/>
      <c r="L534" s="4">
        <v>32</v>
      </c>
      <c r="M534" s="4">
        <v>390</v>
      </c>
      <c r="N534" s="51">
        <v>12480</v>
      </c>
      <c r="O534" s="4">
        <f>L534*M534</f>
        <v>12480</v>
      </c>
      <c r="P534" s="4"/>
      <c r="Q534" s="4"/>
      <c r="R534" s="4"/>
      <c r="S534" s="4"/>
      <c r="T534" s="4"/>
      <c r="U534" s="4" t="str">
        <f>TEXT(A534, "MMMM YYYY")</f>
        <v>July 2025</v>
      </c>
      <c r="V534" s="4"/>
      <c r="W534" s="4" t="b">
        <f>IF(N534=O534,TRUE,FALSE)</f>
        <v>1</v>
      </c>
    </row>
    <row r="535" spans="1:23" ht="22.5" customHeight="1">
      <c r="A535" s="2">
        <v>45853.054528657405</v>
      </c>
      <c r="B535" s="4" t="s">
        <v>1180</v>
      </c>
      <c r="C535" s="4" t="s">
        <v>821</v>
      </c>
      <c r="D535" s="4" t="s">
        <v>933</v>
      </c>
      <c r="E535" s="4"/>
      <c r="F535" s="4"/>
      <c r="G535" s="4" t="s">
        <v>949</v>
      </c>
      <c r="H535" s="4"/>
      <c r="I535" s="4"/>
      <c r="J535" s="4"/>
      <c r="K535" s="4"/>
      <c r="L535" s="4">
        <v>13</v>
      </c>
      <c r="M535" s="4">
        <v>390</v>
      </c>
      <c r="N535" s="51">
        <v>5070</v>
      </c>
      <c r="O535" s="4">
        <f>L535*M535</f>
        <v>5070</v>
      </c>
      <c r="P535" s="4"/>
      <c r="Q535" s="4"/>
      <c r="R535" s="4"/>
      <c r="S535" s="4"/>
      <c r="T535" s="4"/>
      <c r="U535" s="4" t="str">
        <f>TEXT(A535, "MMMM YYYY")</f>
        <v>July 2025</v>
      </c>
      <c r="V535" s="4"/>
      <c r="W535" s="4" t="b">
        <f>IF(N535=O535,TRUE,FALSE)</f>
        <v>1</v>
      </c>
    </row>
    <row r="536" spans="1:23" ht="22.5" customHeight="1">
      <c r="A536" s="2">
        <v>45850.542976956014</v>
      </c>
      <c r="B536" s="4" t="s">
        <v>847</v>
      </c>
      <c r="C536" s="4" t="s">
        <v>952</v>
      </c>
      <c r="D536" s="4"/>
      <c r="E536" s="4" t="s">
        <v>937</v>
      </c>
      <c r="F536" s="4"/>
      <c r="G536" s="4"/>
      <c r="H536" s="4"/>
      <c r="I536" s="4"/>
      <c r="J536" s="4"/>
      <c r="K536" s="4" t="s">
        <v>847</v>
      </c>
      <c r="L536" s="4">
        <v>1</v>
      </c>
      <c r="M536" s="4">
        <v>40</v>
      </c>
      <c r="N536" s="51">
        <v>40</v>
      </c>
      <c r="O536" s="4">
        <f>L536*M536</f>
        <v>40</v>
      </c>
      <c r="P536" s="4"/>
      <c r="Q536" s="4"/>
      <c r="R536" s="4"/>
      <c r="S536" s="4"/>
      <c r="T536" s="4"/>
      <c r="U536" s="4" t="str">
        <f>TEXT(A536, "MMMM YYYY")</f>
        <v>July 2025</v>
      </c>
      <c r="V536" s="4"/>
      <c r="W536" s="4" t="b">
        <f>IF(N536=O536,TRUE,FALSE)</f>
        <v>1</v>
      </c>
    </row>
    <row r="537" spans="1:23" ht="22.5" customHeight="1">
      <c r="A537" s="2">
        <v>45850.542623020832</v>
      </c>
      <c r="B537" s="4" t="s">
        <v>1261</v>
      </c>
      <c r="C537" s="4" t="s">
        <v>951</v>
      </c>
      <c r="D537" s="4" t="s">
        <v>933</v>
      </c>
      <c r="E537" s="4"/>
      <c r="F537" s="4"/>
      <c r="G537" s="4" t="s">
        <v>992</v>
      </c>
      <c r="H537" s="4"/>
      <c r="I537" s="4"/>
      <c r="J537" s="4"/>
      <c r="K537" s="4"/>
      <c r="L537" s="4">
        <v>1</v>
      </c>
      <c r="M537" s="4">
        <v>330</v>
      </c>
      <c r="N537" s="51">
        <v>330</v>
      </c>
      <c r="O537" s="4">
        <f>L537*M537</f>
        <v>330</v>
      </c>
      <c r="P537" s="4"/>
      <c r="Q537" s="4"/>
      <c r="R537" s="4"/>
      <c r="S537" s="4"/>
      <c r="T537" s="4"/>
      <c r="U537" s="4" t="str">
        <f>TEXT(A537, "MMMM YYYY")</f>
        <v>July 2025</v>
      </c>
      <c r="V537" s="4"/>
      <c r="W537" s="4" t="b">
        <f>IF(N537=O537,TRUE,FALSE)</f>
        <v>1</v>
      </c>
    </row>
    <row r="538" spans="1:23" ht="22.5" customHeight="1">
      <c r="A538" s="2">
        <v>45850.541958993053</v>
      </c>
      <c r="B538" s="4" t="s">
        <v>1262</v>
      </c>
      <c r="C538" s="4" t="s">
        <v>950</v>
      </c>
      <c r="D538" s="4" t="s">
        <v>933</v>
      </c>
      <c r="E538" s="4"/>
      <c r="F538" s="4"/>
      <c r="G538" s="4" t="s">
        <v>949</v>
      </c>
      <c r="H538" s="4"/>
      <c r="I538" s="4"/>
      <c r="J538" s="4"/>
      <c r="K538" s="4"/>
      <c r="L538" s="4">
        <v>5</v>
      </c>
      <c r="M538" s="4">
        <v>412</v>
      </c>
      <c r="N538" s="51">
        <v>2060</v>
      </c>
      <c r="O538" s="4">
        <f>L538*M538</f>
        <v>2060</v>
      </c>
      <c r="P538" s="4"/>
      <c r="Q538" s="4"/>
      <c r="R538" s="4"/>
      <c r="S538" s="4"/>
      <c r="T538" s="4"/>
      <c r="U538" s="4" t="str">
        <f>TEXT(A538, "MMMM YYYY")</f>
        <v>July 2025</v>
      </c>
      <c r="V538" s="4"/>
      <c r="W538" s="4" t="b">
        <f>IF(N538=O538,TRUE,FALSE)</f>
        <v>1</v>
      </c>
    </row>
    <row r="539" spans="1:23" ht="22.5" customHeight="1">
      <c r="A539" s="2">
        <v>45850.540655277779</v>
      </c>
      <c r="B539" s="4" t="s">
        <v>1180</v>
      </c>
      <c r="C539" s="4" t="s">
        <v>951</v>
      </c>
      <c r="D539" s="4" t="s">
        <v>933</v>
      </c>
      <c r="E539" s="4"/>
      <c r="F539" s="4"/>
      <c r="G539" s="4" t="s">
        <v>949</v>
      </c>
      <c r="H539" s="4"/>
      <c r="I539" s="4"/>
      <c r="J539" s="4"/>
      <c r="K539" s="4"/>
      <c r="L539" s="4">
        <v>6</v>
      </c>
      <c r="M539" s="4">
        <v>390</v>
      </c>
      <c r="N539" s="51">
        <v>2340</v>
      </c>
      <c r="O539" s="4">
        <f>L539*M539</f>
        <v>2340</v>
      </c>
      <c r="P539" s="4"/>
      <c r="Q539" s="4"/>
      <c r="R539" s="4"/>
      <c r="S539" s="4"/>
      <c r="T539" s="4"/>
      <c r="U539" s="4" t="str">
        <f>TEXT(A539, "MMMM YYYY")</f>
        <v>July 2025</v>
      </c>
      <c r="V539" s="4"/>
      <c r="W539" s="4" t="b">
        <f>IF(N539=O539,TRUE,FALSE)</f>
        <v>1</v>
      </c>
    </row>
    <row r="540" spans="1:23" ht="22.5" customHeight="1">
      <c r="A540" s="2">
        <v>45850.540061967593</v>
      </c>
      <c r="B540" s="4" t="s">
        <v>1180</v>
      </c>
      <c r="C540" s="4" t="s">
        <v>821</v>
      </c>
      <c r="D540" s="4" t="s">
        <v>933</v>
      </c>
      <c r="E540" s="4"/>
      <c r="F540" s="4"/>
      <c r="G540" s="4" t="s">
        <v>949</v>
      </c>
      <c r="H540" s="4"/>
      <c r="I540" s="4"/>
      <c r="J540" s="4"/>
      <c r="K540" s="4"/>
      <c r="L540" s="4">
        <v>4</v>
      </c>
      <c r="M540" s="4">
        <v>390</v>
      </c>
      <c r="N540" s="51">
        <v>1560</v>
      </c>
      <c r="O540" s="4">
        <f>L540*M540</f>
        <v>1560</v>
      </c>
      <c r="P540" s="4"/>
      <c r="Q540" s="4"/>
      <c r="R540" s="4"/>
      <c r="S540" s="4"/>
      <c r="T540" s="4"/>
      <c r="U540" s="4" t="str">
        <f>TEXT(A540, "MMMM YYYY")</f>
        <v>July 2025</v>
      </c>
      <c r="V540" s="4"/>
      <c r="W540" s="4" t="b">
        <f>IF(N540=O540,TRUE,FALSE)</f>
        <v>1</v>
      </c>
    </row>
    <row r="541" spans="1:23" ht="22.5" customHeight="1">
      <c r="A541" s="2">
        <v>45850.236184537032</v>
      </c>
      <c r="B541" s="4" t="s">
        <v>1263</v>
      </c>
      <c r="C541" s="4" t="s">
        <v>952</v>
      </c>
      <c r="D541" s="4"/>
      <c r="E541" s="4" t="s">
        <v>937</v>
      </c>
      <c r="F541" s="4"/>
      <c r="G541" s="4"/>
      <c r="H541" s="4"/>
      <c r="I541" s="4"/>
      <c r="J541" s="4"/>
      <c r="K541" s="4" t="s">
        <v>1012</v>
      </c>
      <c r="L541" s="4">
        <v>1</v>
      </c>
      <c r="M541" s="4">
        <v>70</v>
      </c>
      <c r="N541" s="51">
        <v>70</v>
      </c>
      <c r="O541" s="4">
        <f>L541*M541</f>
        <v>70</v>
      </c>
      <c r="P541" s="4"/>
      <c r="Q541" s="4"/>
      <c r="R541" s="4"/>
      <c r="S541" s="4"/>
      <c r="T541" s="4"/>
      <c r="U541" s="4" t="str">
        <f>TEXT(A541, "MMMM YYYY")</f>
        <v>July 2025</v>
      </c>
      <c r="V541" s="4"/>
      <c r="W541" s="4" t="b">
        <f>IF(N541=O541,TRUE,FALSE)</f>
        <v>1</v>
      </c>
    </row>
    <row r="542" spans="1:23" ht="22.5" customHeight="1">
      <c r="A542" s="2">
        <v>45850.232656736116</v>
      </c>
      <c r="B542" s="4" t="s">
        <v>1264</v>
      </c>
      <c r="C542" s="4" t="s">
        <v>952</v>
      </c>
      <c r="D542" s="4"/>
      <c r="E542" s="4" t="s">
        <v>937</v>
      </c>
      <c r="F542" s="4"/>
      <c r="G542" s="4"/>
      <c r="H542" s="4"/>
      <c r="I542" s="4"/>
      <c r="J542" s="4"/>
      <c r="K542" s="4" t="s">
        <v>1012</v>
      </c>
      <c r="L542" s="4">
        <v>1</v>
      </c>
      <c r="M542" s="4">
        <v>30</v>
      </c>
      <c r="N542" s="51">
        <v>30</v>
      </c>
      <c r="O542" s="4">
        <f>L542*M542</f>
        <v>30</v>
      </c>
      <c r="P542" s="4"/>
      <c r="Q542" s="4"/>
      <c r="R542" s="4"/>
      <c r="S542" s="4"/>
      <c r="T542" s="4"/>
      <c r="U542" s="4" t="str">
        <f>TEXT(A542, "MMMM YYYY")</f>
        <v>July 2025</v>
      </c>
      <c r="V542" s="4"/>
      <c r="W542" s="4" t="b">
        <f>IF(N542=O542,TRUE,FALSE)</f>
        <v>1</v>
      </c>
    </row>
    <row r="543" spans="1:23" ht="22.5" customHeight="1">
      <c r="A543" s="2">
        <v>45848.686572175924</v>
      </c>
      <c r="B543" s="4" t="s">
        <v>1034</v>
      </c>
      <c r="C543" s="4" t="s">
        <v>951</v>
      </c>
      <c r="D543" s="4" t="s">
        <v>933</v>
      </c>
      <c r="E543" s="4"/>
      <c r="F543" s="4"/>
      <c r="G543" s="4"/>
      <c r="H543" s="4"/>
      <c r="I543" s="4"/>
      <c r="J543" s="4"/>
      <c r="K543" s="4"/>
      <c r="L543" s="4">
        <v>2</v>
      </c>
      <c r="M543" s="4">
        <v>390</v>
      </c>
      <c r="N543" s="51">
        <v>780</v>
      </c>
      <c r="O543" s="4">
        <f>L543*M543</f>
        <v>780</v>
      </c>
      <c r="P543" s="4"/>
      <c r="Q543" s="4"/>
      <c r="R543" s="4"/>
      <c r="S543" s="4"/>
      <c r="T543" s="4"/>
      <c r="U543" s="4" t="str">
        <f>TEXT(A543, "MMMM YYYY")</f>
        <v>July 2025</v>
      </c>
      <c r="V543" s="4"/>
      <c r="W543" s="4" t="b">
        <f>IF(N543=O543,TRUE,FALSE)</f>
        <v>1</v>
      </c>
    </row>
    <row r="544" spans="1:23" ht="22.5" customHeight="1">
      <c r="A544" s="2">
        <v>45848.682207708334</v>
      </c>
      <c r="B544" s="4" t="s">
        <v>847</v>
      </c>
      <c r="C544" s="4" t="s">
        <v>952</v>
      </c>
      <c r="D544" s="4"/>
      <c r="E544" s="4" t="s">
        <v>937</v>
      </c>
      <c r="F544" s="4"/>
      <c r="G544" s="4"/>
      <c r="H544" s="4"/>
      <c r="I544" s="4"/>
      <c r="J544" s="4"/>
      <c r="K544" s="4" t="s">
        <v>847</v>
      </c>
      <c r="L544" s="4">
        <v>1</v>
      </c>
      <c r="M544" s="4">
        <v>60</v>
      </c>
      <c r="N544" s="51">
        <v>60</v>
      </c>
      <c r="O544" s="4">
        <f>L544*M544</f>
        <v>60</v>
      </c>
      <c r="P544" s="4"/>
      <c r="Q544" s="4"/>
      <c r="R544" s="4"/>
      <c r="S544" s="4"/>
      <c r="T544" s="4"/>
      <c r="U544" s="4" t="str">
        <f>TEXT(A544, "MMMM YYYY")</f>
        <v>July 2025</v>
      </c>
      <c r="V544" s="4"/>
      <c r="W544" s="4" t="b">
        <f>IF(N544=O544,TRUE,FALSE)</f>
        <v>1</v>
      </c>
    </row>
    <row r="545" spans="1:23" ht="22.5" customHeight="1">
      <c r="A545" s="2">
        <v>45848.681702951391</v>
      </c>
      <c r="B545" s="4" t="s">
        <v>1265</v>
      </c>
      <c r="C545" s="1" t="s">
        <v>958</v>
      </c>
      <c r="D545" s="4"/>
      <c r="E545" s="4" t="s">
        <v>958</v>
      </c>
      <c r="F545" s="4"/>
      <c r="G545" s="4"/>
      <c r="H545" s="4"/>
      <c r="I545" s="4"/>
      <c r="J545" s="4"/>
      <c r="K545" s="4"/>
      <c r="L545" s="4">
        <v>1</v>
      </c>
      <c r="M545" s="51">
        <v>800</v>
      </c>
      <c r="N545" s="51">
        <v>800</v>
      </c>
      <c r="O545" s="4">
        <f>L545*M545</f>
        <v>800</v>
      </c>
      <c r="P545" s="4"/>
      <c r="Q545" s="4"/>
      <c r="R545" s="4"/>
      <c r="S545" s="4"/>
      <c r="T545" s="4"/>
      <c r="U545" s="4" t="str">
        <f>TEXT(A545, "MMMM YYYY")</f>
        <v>July 2025</v>
      </c>
      <c r="V545" s="4"/>
      <c r="W545" s="4" t="b">
        <f>IF(N545=O545,TRUE,FALSE)</f>
        <v>1</v>
      </c>
    </row>
    <row r="546" spans="1:23" ht="22.5" customHeight="1">
      <c r="A546" s="2">
        <v>45848.681219409722</v>
      </c>
      <c r="B546" s="4" t="s">
        <v>1266</v>
      </c>
      <c r="C546" s="1" t="s">
        <v>958</v>
      </c>
      <c r="D546" s="4"/>
      <c r="E546" s="4" t="s">
        <v>958</v>
      </c>
      <c r="F546" s="4"/>
      <c r="G546" s="4"/>
      <c r="H546" s="4"/>
      <c r="I546" s="4"/>
      <c r="J546" s="4"/>
      <c r="K546" s="4"/>
      <c r="L546" s="4">
        <v>1</v>
      </c>
      <c r="M546" s="51">
        <v>20</v>
      </c>
      <c r="N546" s="51">
        <v>20</v>
      </c>
      <c r="O546" s="4">
        <f>L546*M546</f>
        <v>20</v>
      </c>
      <c r="P546" s="4"/>
      <c r="Q546" s="4"/>
      <c r="R546" s="4"/>
      <c r="S546" s="4"/>
      <c r="T546" s="4"/>
      <c r="U546" s="4" t="str">
        <f>TEXT(A546, "MMMM YYYY")</f>
        <v>July 2025</v>
      </c>
      <c r="V546" s="4"/>
      <c r="W546" s="4" t="b">
        <f>IF(N546=O546,TRUE,FALSE)</f>
        <v>1</v>
      </c>
    </row>
    <row r="547" spans="1:23" ht="22.5" customHeight="1">
      <c r="A547" s="2">
        <v>45848.679328483791</v>
      </c>
      <c r="B547" s="4" t="s">
        <v>1267</v>
      </c>
      <c r="C547" s="1" t="s">
        <v>958</v>
      </c>
      <c r="D547" s="4"/>
      <c r="E547" s="4" t="s">
        <v>958</v>
      </c>
      <c r="F547" s="4"/>
      <c r="G547" s="4"/>
      <c r="H547" s="4"/>
      <c r="I547" s="4"/>
      <c r="J547" s="4"/>
      <c r="K547" s="4"/>
      <c r="L547" s="4">
        <v>14</v>
      </c>
      <c r="M547" s="51">
        <v>8</v>
      </c>
      <c r="N547" s="51">
        <v>112</v>
      </c>
      <c r="O547" s="4">
        <f>L547*M547</f>
        <v>112</v>
      </c>
      <c r="P547" s="4"/>
      <c r="Q547" s="4"/>
      <c r="R547" s="4"/>
      <c r="S547" s="4"/>
      <c r="T547" s="4"/>
      <c r="U547" s="4" t="str">
        <f>TEXT(A547, "MMMM YYYY")</f>
        <v>July 2025</v>
      </c>
      <c r="V547" s="4"/>
      <c r="W547" s="4" t="b">
        <f>IF(N547=O547,TRUE,FALSE)</f>
        <v>1</v>
      </c>
    </row>
    <row r="548" spans="1:23" ht="22.5" customHeight="1">
      <c r="A548" s="2">
        <v>45848.678004710644</v>
      </c>
      <c r="B548" s="4" t="s">
        <v>1268</v>
      </c>
      <c r="C548" s="1" t="s">
        <v>958</v>
      </c>
      <c r="D548" s="4"/>
      <c r="E548" s="4" t="s">
        <v>958</v>
      </c>
      <c r="F548" s="4"/>
      <c r="G548" s="4"/>
      <c r="H548" s="4"/>
      <c r="I548" s="4"/>
      <c r="J548" s="4"/>
      <c r="K548" s="4"/>
      <c r="L548" s="4">
        <v>1</v>
      </c>
      <c r="M548" s="51">
        <v>1750</v>
      </c>
      <c r="N548" s="51">
        <v>1750</v>
      </c>
      <c r="O548" s="4">
        <f>L548*M548</f>
        <v>1750</v>
      </c>
      <c r="P548" s="4"/>
      <c r="Q548" s="4"/>
      <c r="R548" s="4"/>
      <c r="S548" s="4"/>
      <c r="T548" s="4"/>
      <c r="U548" s="4" t="str">
        <f>TEXT(A548, "MMMM YYYY")</f>
        <v>July 2025</v>
      </c>
      <c r="V548" s="4"/>
      <c r="W548" s="4" t="b">
        <f>IF(N548=O548,TRUE,FALSE)</f>
        <v>1</v>
      </c>
    </row>
    <row r="549" spans="1:23" ht="22.5" customHeight="1">
      <c r="A549" s="2">
        <v>45848.132427685181</v>
      </c>
      <c r="B549" s="4" t="s">
        <v>1269</v>
      </c>
      <c r="C549" s="1" t="s">
        <v>958</v>
      </c>
      <c r="D549" s="4"/>
      <c r="E549" s="4" t="s">
        <v>958</v>
      </c>
      <c r="F549" s="4"/>
      <c r="G549" s="4"/>
      <c r="H549" s="4"/>
      <c r="I549" s="4"/>
      <c r="J549" s="4"/>
      <c r="K549" s="4"/>
      <c r="L549" s="4">
        <v>1</v>
      </c>
      <c r="M549" s="51">
        <v>400</v>
      </c>
      <c r="N549" s="51">
        <v>400</v>
      </c>
      <c r="O549" s="4">
        <f>L549*M549</f>
        <v>400</v>
      </c>
      <c r="P549" s="4"/>
      <c r="Q549" s="4"/>
      <c r="R549" s="4"/>
      <c r="S549" s="4"/>
      <c r="T549" s="4"/>
      <c r="U549" s="4" t="str">
        <f>TEXT(A549, "MMMM YYYY")</f>
        <v>July 2025</v>
      </c>
      <c r="V549" s="4"/>
      <c r="W549" s="4" t="b">
        <f>IF(N549=O549,TRUE,FALSE)</f>
        <v>1</v>
      </c>
    </row>
    <row r="550" spans="1:23" ht="22.5" customHeight="1">
      <c r="A550" s="2">
        <v>45848.132186793984</v>
      </c>
      <c r="B550" s="4" t="s">
        <v>993</v>
      </c>
      <c r="C550" s="4" t="s">
        <v>952</v>
      </c>
      <c r="D550" s="4"/>
      <c r="E550" s="4" t="s">
        <v>937</v>
      </c>
      <c r="F550" s="4"/>
      <c r="G550" s="4"/>
      <c r="H550" s="4"/>
      <c r="I550" s="4"/>
      <c r="J550" s="4"/>
      <c r="K550" s="4" t="s">
        <v>994</v>
      </c>
      <c r="L550" s="4">
        <v>1</v>
      </c>
      <c r="M550" s="4">
        <v>400</v>
      </c>
      <c r="N550" s="51">
        <v>400</v>
      </c>
      <c r="O550" s="4">
        <f>L550*M550</f>
        <v>400</v>
      </c>
      <c r="P550" s="4"/>
      <c r="Q550" s="4"/>
      <c r="R550" s="4"/>
      <c r="S550" s="4"/>
      <c r="T550" s="4"/>
      <c r="U550" s="4" t="str">
        <f>TEXT(A550, "MMMM YYYY")</f>
        <v>July 2025</v>
      </c>
      <c r="V550" s="4"/>
      <c r="W550" s="4" t="b">
        <f>IF(N550=O550,TRUE,FALSE)</f>
        <v>1</v>
      </c>
    </row>
    <row r="551" spans="1:23" ht="22.5" customHeight="1">
      <c r="A551" s="2">
        <v>45845.936215104171</v>
      </c>
      <c r="B551" s="4" t="s">
        <v>1270</v>
      </c>
      <c r="C551" s="1" t="s">
        <v>958</v>
      </c>
      <c r="D551" s="4"/>
      <c r="E551" s="4" t="s">
        <v>958</v>
      </c>
      <c r="F551" s="4"/>
      <c r="G551" s="4"/>
      <c r="H551" s="4"/>
      <c r="I551" s="4"/>
      <c r="J551" s="4"/>
      <c r="K551" s="4"/>
      <c r="L551" s="4">
        <v>2</v>
      </c>
      <c r="M551" s="51">
        <v>15</v>
      </c>
      <c r="N551" s="51">
        <v>30</v>
      </c>
      <c r="O551" s="4">
        <f>L551*M551</f>
        <v>30</v>
      </c>
      <c r="P551" s="4"/>
      <c r="Q551" s="4"/>
      <c r="R551" s="4"/>
      <c r="S551" s="4"/>
      <c r="T551" s="4"/>
      <c r="U551" s="4" t="str">
        <f>TEXT(A551, "MMMM YYYY")</f>
        <v>July 2025</v>
      </c>
      <c r="V551" s="4"/>
      <c r="W551" s="4" t="b">
        <f>IF(N551=O551,TRUE,FALSE)</f>
        <v>1</v>
      </c>
    </row>
    <row r="552" spans="1:23" ht="22.5" customHeight="1">
      <c r="A552" s="2">
        <v>45845.935880358797</v>
      </c>
      <c r="B552" s="4" t="s">
        <v>1171</v>
      </c>
      <c r="C552" s="1" t="s">
        <v>958</v>
      </c>
      <c r="D552" s="4"/>
      <c r="E552" s="4" t="s">
        <v>958</v>
      </c>
      <c r="F552" s="4"/>
      <c r="G552" s="4"/>
      <c r="H552" s="4"/>
      <c r="I552" s="4"/>
      <c r="J552" s="4"/>
      <c r="K552" s="4"/>
      <c r="L552" s="4">
        <v>1</v>
      </c>
      <c r="M552" s="51">
        <v>250</v>
      </c>
      <c r="N552" s="51">
        <v>250</v>
      </c>
      <c r="O552" s="4">
        <f>L552*M552</f>
        <v>250</v>
      </c>
      <c r="P552" s="4"/>
      <c r="Q552" s="4"/>
      <c r="R552" s="4"/>
      <c r="S552" s="4"/>
      <c r="T552" s="4"/>
      <c r="U552" s="4" t="str">
        <f>TEXT(A552, "MMMM YYYY")</f>
        <v>July 2025</v>
      </c>
      <c r="V552" s="4"/>
      <c r="W552" s="4" t="b">
        <f>IF(N552=O552,TRUE,FALSE)</f>
        <v>1</v>
      </c>
    </row>
    <row r="553" spans="1:23" ht="22.5" customHeight="1">
      <c r="A553" s="2">
        <v>45845.935438043976</v>
      </c>
      <c r="B553" s="4" t="s">
        <v>1271</v>
      </c>
      <c r="C553" s="1" t="s">
        <v>958</v>
      </c>
      <c r="D553" s="4"/>
      <c r="E553" s="4" t="s">
        <v>958</v>
      </c>
      <c r="F553" s="4"/>
      <c r="G553" s="4"/>
      <c r="H553" s="4"/>
      <c r="I553" s="4"/>
      <c r="J553" s="4"/>
      <c r="K553" s="4"/>
      <c r="L553" s="4">
        <v>10</v>
      </c>
      <c r="M553" s="51">
        <v>5</v>
      </c>
      <c r="N553" s="51">
        <v>50</v>
      </c>
      <c r="O553" s="4">
        <f>L553*M553</f>
        <v>50</v>
      </c>
      <c r="P553" s="4"/>
      <c r="Q553" s="4"/>
      <c r="R553" s="4"/>
      <c r="S553" s="4"/>
      <c r="T553" s="4"/>
      <c r="U553" s="4" t="str">
        <f>TEXT(A553, "MMMM YYYY")</f>
        <v>July 2025</v>
      </c>
      <c r="V553" s="4"/>
      <c r="W553" s="4" t="b">
        <f>IF(N553=O553,TRUE,FALSE)</f>
        <v>1</v>
      </c>
    </row>
    <row r="554" spans="1:23" ht="22.5" customHeight="1">
      <c r="A554" s="2">
        <v>45845.93295130787</v>
      </c>
      <c r="B554" s="4" t="s">
        <v>1272</v>
      </c>
      <c r="C554" s="1" t="s">
        <v>958</v>
      </c>
      <c r="D554" s="4"/>
      <c r="E554" s="4" t="s">
        <v>958</v>
      </c>
      <c r="F554" s="4"/>
      <c r="G554" s="4"/>
      <c r="H554" s="4"/>
      <c r="I554" s="4"/>
      <c r="J554" s="4"/>
      <c r="K554" s="4"/>
      <c r="L554" s="4">
        <v>1</v>
      </c>
      <c r="M554" s="51">
        <v>500</v>
      </c>
      <c r="N554" s="51">
        <v>500</v>
      </c>
      <c r="O554" s="4">
        <f>L554*M554</f>
        <v>500</v>
      </c>
      <c r="P554" s="4"/>
      <c r="Q554" s="4"/>
      <c r="R554" s="4"/>
      <c r="S554" s="4"/>
      <c r="T554" s="4"/>
      <c r="U554" s="4" t="str">
        <f>TEXT(A554, "MMMM YYYY")</f>
        <v>July 2025</v>
      </c>
      <c r="V554" s="4"/>
      <c r="W554" s="4" t="b">
        <f>IF(N554=O554,TRUE,FALSE)</f>
        <v>1</v>
      </c>
    </row>
    <row r="555" spans="1:23" ht="22.5" customHeight="1">
      <c r="A555" s="2">
        <v>45845.932461412041</v>
      </c>
      <c r="B555" s="4" t="s">
        <v>1273</v>
      </c>
      <c r="C555" s="1" t="s">
        <v>958</v>
      </c>
      <c r="D555" s="4"/>
      <c r="E555" s="4" t="s">
        <v>958</v>
      </c>
      <c r="F555" s="4"/>
      <c r="G555" s="4"/>
      <c r="H555" s="4"/>
      <c r="I555" s="4"/>
      <c r="J555" s="4"/>
      <c r="K555" s="4"/>
      <c r="L555" s="4">
        <v>1</v>
      </c>
      <c r="M555" s="51">
        <v>65</v>
      </c>
      <c r="N555" s="51">
        <v>65</v>
      </c>
      <c r="O555" s="4">
        <f>L555*M555</f>
        <v>65</v>
      </c>
      <c r="P555" s="4"/>
      <c r="Q555" s="4"/>
      <c r="R555" s="4"/>
      <c r="S555" s="4"/>
      <c r="T555" s="4"/>
      <c r="U555" s="4" t="str">
        <f>TEXT(A555, "MMMM YYYY")</f>
        <v>July 2025</v>
      </c>
      <c r="V555" s="4"/>
      <c r="W555" s="4" t="b">
        <f>IF(N555=O555,TRUE,FALSE)</f>
        <v>1</v>
      </c>
    </row>
    <row r="556" spans="1:23" ht="22.5" customHeight="1">
      <c r="A556" s="2">
        <v>45845.930220393522</v>
      </c>
      <c r="B556" s="4" t="s">
        <v>1274</v>
      </c>
      <c r="C556" s="1" t="s">
        <v>958</v>
      </c>
      <c r="D556" s="4"/>
      <c r="E556" s="4" t="s">
        <v>958</v>
      </c>
      <c r="F556" s="4"/>
      <c r="G556" s="4"/>
      <c r="H556" s="4"/>
      <c r="I556" s="4"/>
      <c r="J556" s="4"/>
      <c r="K556" s="4"/>
      <c r="L556" s="4">
        <v>3</v>
      </c>
      <c r="M556" s="51">
        <v>3</v>
      </c>
      <c r="N556" s="51">
        <v>9</v>
      </c>
      <c r="O556" s="4">
        <f>L556*M556</f>
        <v>9</v>
      </c>
      <c r="P556" s="4"/>
      <c r="Q556" s="4"/>
      <c r="R556" s="4"/>
      <c r="S556" s="4"/>
      <c r="T556" s="4"/>
      <c r="U556" s="4" t="str">
        <f>TEXT(A556, "MMMM YYYY")</f>
        <v>July 2025</v>
      </c>
      <c r="V556" s="4"/>
      <c r="W556" s="4" t="b">
        <f>IF(N556=O556,TRUE,FALSE)</f>
        <v>1</v>
      </c>
    </row>
    <row r="557" spans="1:23" ht="22.5" customHeight="1">
      <c r="A557" s="2">
        <v>45845.929542442129</v>
      </c>
      <c r="B557" s="4" t="s">
        <v>1267</v>
      </c>
      <c r="C557" s="1" t="s">
        <v>958</v>
      </c>
      <c r="D557" s="4"/>
      <c r="E557" s="4" t="s">
        <v>958</v>
      </c>
      <c r="F557" s="4"/>
      <c r="G557" s="4"/>
      <c r="H557" s="4"/>
      <c r="I557" s="4"/>
      <c r="J557" s="4"/>
      <c r="K557" s="4"/>
      <c r="L557" s="4">
        <v>3</v>
      </c>
      <c r="M557" s="51">
        <v>8</v>
      </c>
      <c r="N557" s="51">
        <v>24</v>
      </c>
      <c r="O557" s="4">
        <f>L557*M557</f>
        <v>24</v>
      </c>
      <c r="P557" s="4"/>
      <c r="Q557" s="4"/>
      <c r="R557" s="4"/>
      <c r="S557" s="4"/>
      <c r="T557" s="4"/>
      <c r="U557" s="4" t="str">
        <f>TEXT(A557, "MMMM YYYY")</f>
        <v>July 2025</v>
      </c>
      <c r="V557" s="4"/>
      <c r="W557" s="4" t="b">
        <f>IF(N557=O557,TRUE,FALSE)</f>
        <v>1</v>
      </c>
    </row>
    <row r="558" spans="1:23" ht="22.5" customHeight="1">
      <c r="A558" s="2">
        <v>45845.928809386576</v>
      </c>
      <c r="B558" s="4" t="s">
        <v>1275</v>
      </c>
      <c r="C558" s="1" t="s">
        <v>958</v>
      </c>
      <c r="D558" s="4"/>
      <c r="E558" s="4" t="s">
        <v>958</v>
      </c>
      <c r="F558" s="4"/>
      <c r="G558" s="4"/>
      <c r="H558" s="4"/>
      <c r="I558" s="4"/>
      <c r="J558" s="4"/>
      <c r="K558" s="4"/>
      <c r="L558" s="4">
        <v>1</v>
      </c>
      <c r="M558" s="51">
        <v>150</v>
      </c>
      <c r="N558" s="51">
        <v>150</v>
      </c>
      <c r="O558" s="4">
        <f>L558*M558</f>
        <v>150</v>
      </c>
      <c r="P558" s="4"/>
      <c r="Q558" s="4"/>
      <c r="R558" s="4"/>
      <c r="S558" s="4"/>
      <c r="T558" s="4"/>
      <c r="U558" s="4" t="str">
        <f>TEXT(A558, "MMMM YYYY")</f>
        <v>July 2025</v>
      </c>
      <c r="V558" s="4"/>
      <c r="W558" s="4" t="b">
        <f>IF(N558=O558,TRUE,FALSE)</f>
        <v>1</v>
      </c>
    </row>
    <row r="559" spans="1:23" ht="22.5" customHeight="1">
      <c r="A559" s="2">
        <v>45845.928218020832</v>
      </c>
      <c r="B559" s="4" t="s">
        <v>1276</v>
      </c>
      <c r="C559" s="1" t="s">
        <v>958</v>
      </c>
      <c r="D559" s="4"/>
      <c r="E559" s="4" t="s">
        <v>958</v>
      </c>
      <c r="F559" s="4"/>
      <c r="G559" s="4"/>
      <c r="H559" s="4"/>
      <c r="I559" s="4"/>
      <c r="J559" s="4"/>
      <c r="K559" s="4"/>
      <c r="L559" s="4">
        <v>5</v>
      </c>
      <c r="M559" s="51">
        <v>15</v>
      </c>
      <c r="N559" s="51">
        <v>75</v>
      </c>
      <c r="O559" s="4">
        <f>L559*M559</f>
        <v>75</v>
      </c>
      <c r="P559" s="4"/>
      <c r="Q559" s="4"/>
      <c r="R559" s="4"/>
      <c r="S559" s="4"/>
      <c r="T559" s="4"/>
      <c r="U559" s="4" t="str">
        <f>TEXT(A559, "MMMM YYYY")</f>
        <v>July 2025</v>
      </c>
      <c r="V559" s="4"/>
      <c r="W559" s="4" t="b">
        <f>IF(N559=O559,TRUE,FALSE)</f>
        <v>1</v>
      </c>
    </row>
    <row r="560" spans="1:23" ht="22.5" customHeight="1">
      <c r="A560" s="2">
        <v>45845.927625393517</v>
      </c>
      <c r="B560" s="4" t="s">
        <v>1277</v>
      </c>
      <c r="C560" s="1" t="s">
        <v>958</v>
      </c>
      <c r="D560" s="4"/>
      <c r="E560" s="4" t="s">
        <v>958</v>
      </c>
      <c r="F560" s="4"/>
      <c r="G560" s="4"/>
      <c r="H560" s="4"/>
      <c r="I560" s="4"/>
      <c r="J560" s="4"/>
      <c r="K560" s="4"/>
      <c r="L560" s="4">
        <v>5</v>
      </c>
      <c r="M560" s="51">
        <v>20</v>
      </c>
      <c r="N560" s="51">
        <v>100</v>
      </c>
      <c r="O560" s="4">
        <f>L560*M560</f>
        <v>100</v>
      </c>
      <c r="P560" s="4"/>
      <c r="Q560" s="4"/>
      <c r="R560" s="4"/>
      <c r="S560" s="4"/>
      <c r="T560" s="4"/>
      <c r="U560" s="4" t="str">
        <f>TEXT(A560, "MMMM YYYY")</f>
        <v>July 2025</v>
      </c>
      <c r="V560" s="4"/>
      <c r="W560" s="4" t="b">
        <f>IF(N560=O560,TRUE,FALSE)</f>
        <v>1</v>
      </c>
    </row>
    <row r="561" spans="1:23" ht="22.5" customHeight="1">
      <c r="A561" s="2">
        <v>45845.926874861107</v>
      </c>
      <c r="B561" s="4" t="s">
        <v>1278</v>
      </c>
      <c r="C561" s="1" t="s">
        <v>958</v>
      </c>
      <c r="D561" s="4"/>
      <c r="E561" s="4" t="s">
        <v>958</v>
      </c>
      <c r="F561" s="4"/>
      <c r="G561" s="4"/>
      <c r="H561" s="4"/>
      <c r="I561" s="4"/>
      <c r="J561" s="4"/>
      <c r="K561" s="4"/>
      <c r="L561" s="4">
        <v>1</v>
      </c>
      <c r="M561" s="51">
        <v>450</v>
      </c>
      <c r="N561" s="51">
        <v>450</v>
      </c>
      <c r="O561" s="4">
        <f>L561*M561</f>
        <v>450</v>
      </c>
      <c r="P561" s="4"/>
      <c r="Q561" s="4"/>
      <c r="R561" s="4"/>
      <c r="S561" s="4"/>
      <c r="T561" s="4"/>
      <c r="U561" s="4" t="str">
        <f>TEXT(A561, "MMMM YYYY")</f>
        <v>July 2025</v>
      </c>
      <c r="V561" s="4"/>
      <c r="W561" s="4" t="b">
        <f>IF(N561=O561,TRUE,FALSE)</f>
        <v>1</v>
      </c>
    </row>
    <row r="562" spans="1:23" ht="22.5" customHeight="1">
      <c r="A562" s="2">
        <v>45845.926414317131</v>
      </c>
      <c r="B562" s="4" t="s">
        <v>1279</v>
      </c>
      <c r="C562" s="1" t="s">
        <v>958</v>
      </c>
      <c r="D562" s="4"/>
      <c r="E562" s="4" t="s">
        <v>958</v>
      </c>
      <c r="F562" s="4"/>
      <c r="G562" s="4"/>
      <c r="H562" s="4"/>
      <c r="I562" s="4"/>
      <c r="J562" s="4"/>
      <c r="K562" s="4"/>
      <c r="L562" s="4">
        <v>1</v>
      </c>
      <c r="M562" s="51">
        <v>750</v>
      </c>
      <c r="N562" s="51">
        <v>750</v>
      </c>
      <c r="O562" s="4">
        <f>L562*M562</f>
        <v>750</v>
      </c>
      <c r="P562" s="4"/>
      <c r="Q562" s="4"/>
      <c r="R562" s="4"/>
      <c r="S562" s="4"/>
      <c r="T562" s="4"/>
      <c r="U562" s="4" t="str">
        <f>TEXT(A562, "MMMM YYYY")</f>
        <v>July 2025</v>
      </c>
      <c r="V562" s="4"/>
      <c r="W562" s="4" t="b">
        <f>IF(N562=O562,TRUE,FALSE)</f>
        <v>1</v>
      </c>
    </row>
    <row r="563" spans="1:23" ht="22.5" customHeight="1">
      <c r="A563" s="2">
        <v>45845.925942291666</v>
      </c>
      <c r="B563" s="4" t="s">
        <v>1280</v>
      </c>
      <c r="C563" s="1" t="s">
        <v>958</v>
      </c>
      <c r="D563" s="4"/>
      <c r="E563" s="4" t="s">
        <v>958</v>
      </c>
      <c r="F563" s="4"/>
      <c r="G563" s="4"/>
      <c r="H563" s="4"/>
      <c r="I563" s="4"/>
      <c r="J563" s="4"/>
      <c r="K563" s="4"/>
      <c r="L563" s="4">
        <v>10</v>
      </c>
      <c r="M563" s="51">
        <v>16</v>
      </c>
      <c r="N563" s="51">
        <v>160</v>
      </c>
      <c r="O563" s="4">
        <f>L563*M563</f>
        <v>160</v>
      </c>
      <c r="P563" s="4"/>
      <c r="Q563" s="4"/>
      <c r="R563" s="4"/>
      <c r="S563" s="4"/>
      <c r="T563" s="4"/>
      <c r="U563" s="4" t="str">
        <f>TEXT(A563, "MMMM YYYY")</f>
        <v>July 2025</v>
      </c>
      <c r="V563" s="4"/>
      <c r="W563" s="4" t="b">
        <f>IF(N563=O563,TRUE,FALSE)</f>
        <v>1</v>
      </c>
    </row>
    <row r="564" spans="1:23" ht="22.5" customHeight="1">
      <c r="A564" s="2">
        <v>45845.924479166672</v>
      </c>
      <c r="B564" s="4" t="s">
        <v>1281</v>
      </c>
      <c r="C564" s="1" t="s">
        <v>958</v>
      </c>
      <c r="D564" s="4"/>
      <c r="E564" s="4" t="s">
        <v>958</v>
      </c>
      <c r="F564" s="4"/>
      <c r="G564" s="4"/>
      <c r="H564" s="4"/>
      <c r="I564" s="4"/>
      <c r="J564" s="4"/>
      <c r="K564" s="4"/>
      <c r="L564" s="4">
        <v>1</v>
      </c>
      <c r="M564" s="51">
        <v>100</v>
      </c>
      <c r="N564" s="51">
        <v>100</v>
      </c>
      <c r="O564" s="4">
        <f>L564*M564</f>
        <v>100</v>
      </c>
      <c r="P564" s="4"/>
      <c r="Q564" s="4"/>
      <c r="R564" s="4"/>
      <c r="S564" s="4"/>
      <c r="T564" s="4"/>
      <c r="U564" s="4" t="str">
        <f>TEXT(A564, "MMMM YYYY")</f>
        <v>July 2025</v>
      </c>
      <c r="V564" s="4"/>
      <c r="W564" s="4" t="b">
        <f>IF(N564=O564,TRUE,FALSE)</f>
        <v>1</v>
      </c>
    </row>
    <row r="565" spans="1:23" ht="22.5" customHeight="1">
      <c r="A565" s="2">
        <v>45845.924089340275</v>
      </c>
      <c r="B565" s="4" t="s">
        <v>1282</v>
      </c>
      <c r="C565" s="1" t="s">
        <v>958</v>
      </c>
      <c r="D565" s="4"/>
      <c r="E565" s="4" t="s">
        <v>958</v>
      </c>
      <c r="F565" s="4"/>
      <c r="G565" s="4"/>
      <c r="H565" s="4"/>
      <c r="I565" s="4"/>
      <c r="J565" s="4"/>
      <c r="K565" s="4"/>
      <c r="L565" s="4">
        <v>3</v>
      </c>
      <c r="M565" s="51">
        <v>95</v>
      </c>
      <c r="N565" s="51">
        <v>285</v>
      </c>
      <c r="O565" s="4">
        <f>L565*M565</f>
        <v>285</v>
      </c>
      <c r="P565" s="4"/>
      <c r="Q565" s="4"/>
      <c r="R565" s="4"/>
      <c r="S565" s="4"/>
      <c r="T565" s="4"/>
      <c r="U565" s="4" t="str">
        <f>TEXT(A565, "MMMM YYYY")</f>
        <v>July 2025</v>
      </c>
      <c r="V565" s="4"/>
      <c r="W565" s="4" t="b">
        <f>IF(N565=O565,TRUE,FALSE)</f>
        <v>1</v>
      </c>
    </row>
    <row r="566" spans="1:23" ht="22.5" customHeight="1">
      <c r="A566" s="2">
        <v>45845.920302453706</v>
      </c>
      <c r="B566" s="4" t="s">
        <v>1283</v>
      </c>
      <c r="C566" s="4" t="s">
        <v>950</v>
      </c>
      <c r="D566" s="4" t="s">
        <v>933</v>
      </c>
      <c r="E566" s="4"/>
      <c r="F566" s="4"/>
      <c r="G566" s="4"/>
      <c r="H566" s="4"/>
      <c r="I566" s="4"/>
      <c r="J566" s="4"/>
      <c r="K566" s="4"/>
      <c r="L566" s="4">
        <v>5</v>
      </c>
      <c r="M566" s="4">
        <v>412</v>
      </c>
      <c r="N566" s="51">
        <v>2060</v>
      </c>
      <c r="O566" s="4">
        <f>L566*M566</f>
        <v>2060</v>
      </c>
      <c r="P566" s="4"/>
      <c r="Q566" s="4"/>
      <c r="R566" s="4"/>
      <c r="S566" s="4"/>
      <c r="T566" s="4"/>
      <c r="U566" s="4" t="str">
        <f>TEXT(A566, "MMMM YYYY")</f>
        <v>July 2025</v>
      </c>
      <c r="V566" s="4"/>
      <c r="W566" s="4" t="b">
        <f>IF(N566=O566,TRUE,FALSE)</f>
        <v>1</v>
      </c>
    </row>
    <row r="567" spans="1:23" ht="22.5" customHeight="1">
      <c r="A567" s="2">
        <v>45844.169493379624</v>
      </c>
      <c r="B567" s="4" t="s">
        <v>847</v>
      </c>
      <c r="C567" s="4" t="s">
        <v>952</v>
      </c>
      <c r="D567" s="4"/>
      <c r="E567" s="4" t="s">
        <v>937</v>
      </c>
      <c r="F567" s="4"/>
      <c r="G567" s="4"/>
      <c r="H567" s="4"/>
      <c r="I567" s="4"/>
      <c r="J567" s="4"/>
      <c r="K567" s="4" t="s">
        <v>847</v>
      </c>
      <c r="L567" s="4">
        <v>1</v>
      </c>
      <c r="M567" s="4">
        <v>50</v>
      </c>
      <c r="N567" s="51">
        <v>50</v>
      </c>
      <c r="O567" s="4">
        <f>L567*M567</f>
        <v>50</v>
      </c>
      <c r="P567" s="4"/>
      <c r="Q567" s="4"/>
      <c r="R567" s="4"/>
      <c r="S567" s="4"/>
      <c r="T567" s="4"/>
      <c r="U567" s="4" t="str">
        <f>TEXT(A567, "MMMM YYYY")</f>
        <v>July 2025</v>
      </c>
      <c r="V567" s="4"/>
      <c r="W567" s="4" t="b">
        <f>IF(N567=O567,TRUE,FALSE)</f>
        <v>1</v>
      </c>
    </row>
    <row r="568" spans="1:23" ht="22.5" customHeight="1">
      <c r="A568" s="2">
        <v>45843.57459300926</v>
      </c>
      <c r="B568" s="4" t="s">
        <v>1284</v>
      </c>
      <c r="C568" s="1" t="s">
        <v>958</v>
      </c>
      <c r="D568" s="4"/>
      <c r="E568" s="4" t="s">
        <v>958</v>
      </c>
      <c r="F568" s="4"/>
      <c r="G568" s="4"/>
      <c r="H568" s="4"/>
      <c r="I568" s="4"/>
      <c r="J568" s="4"/>
      <c r="K568" s="4"/>
      <c r="L568" s="4">
        <v>1</v>
      </c>
      <c r="M568" s="51">
        <v>500</v>
      </c>
      <c r="N568" s="51">
        <v>500</v>
      </c>
      <c r="O568" s="4">
        <f>L568*M568</f>
        <v>500</v>
      </c>
      <c r="P568" s="4"/>
      <c r="Q568" s="4"/>
      <c r="R568" s="4"/>
      <c r="S568" s="4"/>
      <c r="T568" s="4"/>
      <c r="U568" s="4" t="str">
        <f>TEXT(A568, "MMMM YYYY")</f>
        <v>July 2025</v>
      </c>
      <c r="V568" s="4"/>
      <c r="W568" s="4" t="b">
        <f>IF(N568=O568,TRUE,FALSE)</f>
        <v>1</v>
      </c>
    </row>
    <row r="569" spans="1:23" ht="22.5" customHeight="1">
      <c r="A569" s="2">
        <v>45843.05676230324</v>
      </c>
      <c r="B569" s="4" t="s">
        <v>717</v>
      </c>
      <c r="C569" s="4" t="s">
        <v>952</v>
      </c>
      <c r="D569" s="4"/>
      <c r="E569" s="4" t="s">
        <v>942</v>
      </c>
      <c r="F569" s="4"/>
      <c r="G569" s="4"/>
      <c r="H569" s="4"/>
      <c r="I569" s="4"/>
      <c r="J569" s="4"/>
      <c r="K569" s="4"/>
      <c r="L569" s="4">
        <v>1</v>
      </c>
      <c r="M569" s="51">
        <v>400</v>
      </c>
      <c r="N569" s="51">
        <v>400</v>
      </c>
      <c r="O569" s="4">
        <f>L569*M569</f>
        <v>400</v>
      </c>
      <c r="P569" s="4"/>
      <c r="Q569" s="4"/>
      <c r="R569" s="4"/>
      <c r="S569" s="4" t="s">
        <v>1014</v>
      </c>
      <c r="T569" s="4"/>
      <c r="U569" s="4" t="str">
        <f>TEXT(A569, "MMMM YYYY")</f>
        <v>July 2025</v>
      </c>
      <c r="V569" s="4"/>
      <c r="W569" s="4" t="b">
        <f>IF(N569=O569,TRUE,FALSE)</f>
        <v>1</v>
      </c>
    </row>
    <row r="570" spans="1:23" ht="22.5" customHeight="1">
      <c r="A570" s="2">
        <v>45843.055846006944</v>
      </c>
      <c r="B570" s="4" t="s">
        <v>1085</v>
      </c>
      <c r="C570" s="4" t="s">
        <v>950</v>
      </c>
      <c r="D570" s="4" t="s">
        <v>933</v>
      </c>
      <c r="F570" s="4"/>
      <c r="G570" s="4" t="s">
        <v>961</v>
      </c>
      <c r="H570" s="4"/>
      <c r="I570" s="4"/>
      <c r="J570" s="4"/>
      <c r="K570" s="4"/>
      <c r="L570" s="4">
        <v>1</v>
      </c>
      <c r="M570" s="51">
        <v>230</v>
      </c>
      <c r="N570" s="51">
        <v>230</v>
      </c>
      <c r="O570" s="4">
        <f>L570*M570</f>
        <v>230</v>
      </c>
      <c r="P570" s="4"/>
      <c r="Q570" s="4"/>
      <c r="R570" s="4"/>
      <c r="S570" s="4"/>
      <c r="T570" s="4"/>
      <c r="U570" s="4" t="str">
        <f>TEXT(A570, "MMMM YYYY")</f>
        <v>July 2025</v>
      </c>
      <c r="V570" s="4"/>
      <c r="W570" s="4" t="b">
        <f>IF(N570=O570,TRUE,FALSE)</f>
        <v>1</v>
      </c>
    </row>
    <row r="571" spans="1:23" ht="22.5" customHeight="1">
      <c r="A571" s="2">
        <v>45842.974705694447</v>
      </c>
      <c r="B571" s="4" t="s">
        <v>1285</v>
      </c>
      <c r="C571" s="4" t="s">
        <v>950</v>
      </c>
      <c r="D571" s="4" t="s">
        <v>933</v>
      </c>
      <c r="F571" s="4"/>
      <c r="G571" s="4" t="s">
        <v>992</v>
      </c>
      <c r="H571" s="4"/>
      <c r="I571" s="4"/>
      <c r="J571" s="4"/>
      <c r="K571" s="4"/>
      <c r="L571" s="4">
        <v>1</v>
      </c>
      <c r="M571" s="4">
        <v>175</v>
      </c>
      <c r="N571" s="51">
        <v>175</v>
      </c>
      <c r="O571" s="4">
        <f>L571*M571</f>
        <v>175</v>
      </c>
      <c r="P571" s="4"/>
      <c r="Q571" s="4"/>
      <c r="R571" s="4"/>
      <c r="S571" s="4"/>
      <c r="T571" s="4"/>
      <c r="U571" s="4" t="str">
        <f>TEXT(A571, "MMMM YYYY")</f>
        <v>July 2025</v>
      </c>
      <c r="V571" s="4"/>
      <c r="W571" s="4" t="b">
        <f>IF(N571=O571,TRUE,FALSE)</f>
        <v>1</v>
      </c>
    </row>
    <row r="572" spans="1:23" ht="22.5" customHeight="1">
      <c r="A572" s="2">
        <v>45842.97382806713</v>
      </c>
      <c r="B572" s="4" t="s">
        <v>1286</v>
      </c>
      <c r="C572" s="4" t="s">
        <v>950</v>
      </c>
      <c r="D572" s="4" t="s">
        <v>933</v>
      </c>
      <c r="F572" s="4"/>
      <c r="G572" s="4" t="s">
        <v>997</v>
      </c>
      <c r="H572" s="4"/>
      <c r="I572" s="4"/>
      <c r="J572" s="4"/>
      <c r="K572" s="4"/>
      <c r="L572" s="4">
        <v>1</v>
      </c>
      <c r="M572" s="4">
        <v>515</v>
      </c>
      <c r="N572" s="51">
        <v>515</v>
      </c>
      <c r="O572" s="4">
        <f>L572*M572</f>
        <v>515</v>
      </c>
      <c r="P572" s="4"/>
      <c r="Q572" s="4"/>
      <c r="R572" s="4"/>
      <c r="S572" s="4"/>
      <c r="T572" s="4"/>
      <c r="U572" s="4" t="str">
        <f>TEXT(A572, "MMMM YYYY")</f>
        <v>July 2025</v>
      </c>
      <c r="V572" s="4"/>
      <c r="W572" s="4" t="b">
        <f>IF(N572=O572,TRUE,FALSE)</f>
        <v>1</v>
      </c>
    </row>
    <row r="573" spans="1:23" ht="22.5" customHeight="1">
      <c r="A573" s="2">
        <v>45842.973081238422</v>
      </c>
      <c r="B573" s="4" t="s">
        <v>1076</v>
      </c>
      <c r="C573" s="4" t="s">
        <v>952</v>
      </c>
      <c r="D573" s="4"/>
      <c r="E573" s="4" t="s">
        <v>937</v>
      </c>
      <c r="F573" s="4"/>
      <c r="G573" s="4"/>
      <c r="H573" s="4"/>
      <c r="I573" s="4"/>
      <c r="J573" s="4"/>
      <c r="K573" s="4" t="s">
        <v>1012</v>
      </c>
      <c r="L573" s="4">
        <v>1</v>
      </c>
      <c r="M573" s="4">
        <v>230</v>
      </c>
      <c r="N573" s="51">
        <v>230</v>
      </c>
      <c r="O573" s="4">
        <f>L573*M573</f>
        <v>230</v>
      </c>
      <c r="P573" s="4"/>
      <c r="Q573" s="4"/>
      <c r="R573" s="4"/>
      <c r="S573" s="4"/>
      <c r="T573" s="4"/>
      <c r="U573" s="4" t="str">
        <f>TEXT(A573, "MMMM YYYY")</f>
        <v>July 2025</v>
      </c>
      <c r="V573" s="4"/>
      <c r="W573" s="4" t="b">
        <f>IF(N573=O573,TRUE,FALSE)</f>
        <v>1</v>
      </c>
    </row>
    <row r="574" spans="1:23" ht="22.5" customHeight="1">
      <c r="A574" s="2">
        <v>45842.964578356477</v>
      </c>
      <c r="B574" s="4" t="s">
        <v>846</v>
      </c>
      <c r="C574" s="4" t="s">
        <v>952</v>
      </c>
      <c r="D574" s="4"/>
      <c r="E574" s="4" t="s">
        <v>934</v>
      </c>
      <c r="F574" s="4"/>
      <c r="G574" s="4"/>
      <c r="H574" s="4" t="s">
        <v>846</v>
      </c>
      <c r="I574" s="4"/>
      <c r="J574" s="4"/>
      <c r="K574" s="4"/>
      <c r="L574" s="4">
        <v>10</v>
      </c>
      <c r="M574" s="4">
        <v>78</v>
      </c>
      <c r="N574" s="51">
        <v>780</v>
      </c>
      <c r="O574" s="4">
        <f>L574*M574</f>
        <v>780</v>
      </c>
      <c r="P574" s="4"/>
      <c r="Q574" s="4"/>
      <c r="R574" s="4"/>
      <c r="S574" s="4"/>
      <c r="T574" s="4"/>
      <c r="U574" s="4" t="str">
        <f>TEXT(A574, "MMMM YYYY")</f>
        <v>July 2025</v>
      </c>
      <c r="V574" s="4"/>
      <c r="W574" s="4" t="b">
        <f>IF(N574=O574,TRUE,FALSE)</f>
        <v>1</v>
      </c>
    </row>
    <row r="575" spans="1:23" ht="22.5" customHeight="1">
      <c r="A575" s="2">
        <v>45842.959018981477</v>
      </c>
      <c r="B575" s="4" t="s">
        <v>1287</v>
      </c>
      <c r="C575" s="1" t="s">
        <v>958</v>
      </c>
      <c r="D575" s="4"/>
      <c r="E575" s="4" t="s">
        <v>958</v>
      </c>
      <c r="F575" s="4"/>
      <c r="G575" s="4"/>
      <c r="H575" s="4"/>
      <c r="I575" s="4"/>
      <c r="J575" s="4"/>
      <c r="K575" s="4"/>
      <c r="L575" s="4">
        <v>1</v>
      </c>
      <c r="M575" s="51">
        <v>300</v>
      </c>
      <c r="N575" s="51">
        <v>300</v>
      </c>
      <c r="O575" s="4">
        <f>L575*M575</f>
        <v>300</v>
      </c>
      <c r="P575" s="4"/>
      <c r="Q575" s="4"/>
      <c r="R575" s="4"/>
      <c r="S575" s="4"/>
      <c r="T575" s="4"/>
      <c r="U575" s="4" t="str">
        <f>TEXT(A575, "MMMM YYYY")</f>
        <v>July 2025</v>
      </c>
      <c r="V575" s="4"/>
      <c r="W575" s="4" t="b">
        <f>IF(N575=O575,TRUE,FALSE)</f>
        <v>1</v>
      </c>
    </row>
    <row r="576" spans="1:23" ht="22.5" customHeight="1">
      <c r="A576" s="2">
        <v>45842.956787083334</v>
      </c>
      <c r="B576" s="4" t="s">
        <v>1288</v>
      </c>
      <c r="C576" s="1" t="s">
        <v>958</v>
      </c>
      <c r="D576" s="4"/>
      <c r="E576" s="4" t="s">
        <v>958</v>
      </c>
      <c r="F576" s="4"/>
      <c r="G576" s="4"/>
      <c r="H576" s="4"/>
      <c r="I576" s="4"/>
      <c r="J576" s="4"/>
      <c r="K576" s="4"/>
      <c r="L576" s="4">
        <v>1</v>
      </c>
      <c r="M576" s="51">
        <v>1800</v>
      </c>
      <c r="N576" s="51">
        <v>1800</v>
      </c>
      <c r="O576" s="4">
        <f>L576*M576</f>
        <v>1800</v>
      </c>
      <c r="P576" s="4"/>
      <c r="Q576" s="4"/>
      <c r="R576" s="4"/>
      <c r="S576" s="4"/>
      <c r="T576" s="4"/>
      <c r="U576" s="4" t="str">
        <f>TEXT(A576, "MMMM YYYY")</f>
        <v>July 2025</v>
      </c>
      <c r="V576" s="4"/>
      <c r="W576" s="4" t="b">
        <f>IF(N576=O576,TRUE,FALSE)</f>
        <v>1</v>
      </c>
    </row>
    <row r="577" spans="1:23" ht="22.5" customHeight="1">
      <c r="A577" s="2">
        <v>45841.100025821761</v>
      </c>
      <c r="B577" s="4" t="s">
        <v>1265</v>
      </c>
      <c r="C577" s="1" t="s">
        <v>958</v>
      </c>
      <c r="D577" s="4"/>
      <c r="E577" s="4" t="s">
        <v>958</v>
      </c>
      <c r="F577" s="4"/>
      <c r="G577" s="4"/>
      <c r="H577" s="4"/>
      <c r="I577" s="4"/>
      <c r="J577" s="4"/>
      <c r="K577" s="4"/>
      <c r="L577" s="4">
        <v>1</v>
      </c>
      <c r="M577" s="51">
        <v>1200</v>
      </c>
      <c r="N577" s="51">
        <v>1200</v>
      </c>
      <c r="O577" s="4">
        <f>L577*M577</f>
        <v>1200</v>
      </c>
      <c r="P577" s="4"/>
      <c r="Q577" s="4"/>
      <c r="R577" s="4"/>
      <c r="S577" s="4"/>
      <c r="T577" s="4"/>
      <c r="U577" s="4" t="str">
        <f>TEXT(A577, "MMMM YYYY")</f>
        <v>July 2025</v>
      </c>
      <c r="V577" s="4"/>
      <c r="W577" s="4" t="b">
        <f>IF(N577=O577,TRUE,FALSE)</f>
        <v>1</v>
      </c>
    </row>
    <row r="578" spans="1:23" ht="22.5" customHeight="1">
      <c r="A578" s="2">
        <v>45841.083800324079</v>
      </c>
      <c r="B578" s="4" t="s">
        <v>1205</v>
      </c>
      <c r="C578" s="1" t="s">
        <v>958</v>
      </c>
      <c r="D578" s="4"/>
      <c r="E578" s="4" t="s">
        <v>958</v>
      </c>
      <c r="F578" s="4"/>
      <c r="G578" s="4"/>
      <c r="H578" s="4"/>
      <c r="I578" s="4"/>
      <c r="J578" s="4"/>
      <c r="K578" s="4"/>
      <c r="L578" s="4">
        <v>5</v>
      </c>
      <c r="M578" s="51">
        <v>98</v>
      </c>
      <c r="N578" s="51">
        <v>490</v>
      </c>
      <c r="O578" s="4">
        <f>L578*M578</f>
        <v>490</v>
      </c>
      <c r="P578" s="4"/>
      <c r="Q578" s="4"/>
      <c r="R578" s="4"/>
      <c r="S578" s="4"/>
      <c r="T578" s="4"/>
      <c r="U578" s="4" t="str">
        <f>TEXT(A578, "MMMM YYYY")</f>
        <v>July 2025</v>
      </c>
      <c r="V578" s="4"/>
      <c r="W578" s="4" t="b">
        <f>IF(N578=O578,TRUE,FALSE)</f>
        <v>1</v>
      </c>
    </row>
    <row r="579" spans="1:23" ht="22.5" customHeight="1">
      <c r="A579" s="2">
        <v>45841.068120856478</v>
      </c>
      <c r="B579" s="4" t="s">
        <v>1289</v>
      </c>
      <c r="C579" s="1" t="s">
        <v>958</v>
      </c>
      <c r="D579" s="4"/>
      <c r="E579" s="4" t="s">
        <v>958</v>
      </c>
      <c r="F579" s="4"/>
      <c r="G579" s="4"/>
      <c r="H579" s="4"/>
      <c r="I579" s="4"/>
      <c r="J579" s="4"/>
      <c r="K579" s="4"/>
      <c r="L579" s="4">
        <v>3</v>
      </c>
      <c r="M579" s="51">
        <v>8</v>
      </c>
      <c r="N579" s="51">
        <v>24</v>
      </c>
      <c r="O579" s="4">
        <f>L579*M579</f>
        <v>24</v>
      </c>
      <c r="P579" s="4"/>
      <c r="Q579" s="4"/>
      <c r="R579" s="4"/>
      <c r="S579" s="4"/>
      <c r="T579" s="4"/>
      <c r="U579" s="4" t="str">
        <f>TEXT(A579, "MMMM YYYY")</f>
        <v>July 2025</v>
      </c>
      <c r="V579" s="4"/>
      <c r="W579" s="4" t="b">
        <f>IF(N579=O579,TRUE,FALSE)</f>
        <v>1</v>
      </c>
    </row>
    <row r="580" spans="1:23" ht="22.5" customHeight="1">
      <c r="A580" s="2">
        <v>45841.067770555557</v>
      </c>
      <c r="B580" s="4" t="s">
        <v>1290</v>
      </c>
      <c r="C580" s="1" t="s">
        <v>958</v>
      </c>
      <c r="D580" s="4"/>
      <c r="E580" s="4" t="s">
        <v>958</v>
      </c>
      <c r="F580" s="4"/>
      <c r="G580" s="4"/>
      <c r="H580" s="4"/>
      <c r="I580" s="4"/>
      <c r="J580" s="4"/>
      <c r="K580" s="4"/>
      <c r="L580" s="4">
        <v>1</v>
      </c>
      <c r="M580" s="51">
        <v>6</v>
      </c>
      <c r="N580" s="51">
        <v>6</v>
      </c>
      <c r="O580" s="4">
        <f>L580*M580</f>
        <v>6</v>
      </c>
      <c r="P580" s="4"/>
      <c r="Q580" s="4"/>
      <c r="R580" s="4"/>
      <c r="S580" s="4"/>
      <c r="T580" s="4"/>
      <c r="U580" s="4" t="str">
        <f>TEXT(A580, "MMMM YYYY")</f>
        <v>July 2025</v>
      </c>
      <c r="V580" s="4"/>
      <c r="W580" s="4" t="b">
        <f>IF(N580=O580,TRUE,FALSE)</f>
        <v>1</v>
      </c>
    </row>
    <row r="581" spans="1:23" ht="22.5" customHeight="1">
      <c r="A581" s="2">
        <v>45841.06727078704</v>
      </c>
      <c r="B581" s="4" t="s">
        <v>1291</v>
      </c>
      <c r="C581" s="1" t="s">
        <v>958</v>
      </c>
      <c r="D581" s="4"/>
      <c r="E581" s="4" t="s">
        <v>958</v>
      </c>
      <c r="F581" s="4"/>
      <c r="G581" s="4"/>
      <c r="H581" s="4"/>
      <c r="I581" s="4"/>
      <c r="J581" s="4"/>
      <c r="K581" s="4"/>
      <c r="L581" s="4">
        <v>1</v>
      </c>
      <c r="M581" s="51">
        <v>15</v>
      </c>
      <c r="N581" s="51">
        <v>15</v>
      </c>
      <c r="O581" s="4">
        <f>L581*M581</f>
        <v>15</v>
      </c>
      <c r="P581" s="4"/>
      <c r="Q581" s="4"/>
      <c r="R581" s="4"/>
      <c r="S581" s="4"/>
      <c r="T581" s="4"/>
      <c r="U581" s="4" t="str">
        <f>TEXT(A581, "MMMM YYYY")</f>
        <v>July 2025</v>
      </c>
      <c r="V581" s="4"/>
      <c r="W581" s="4" t="b">
        <f>IF(N581=O581,TRUE,FALSE)</f>
        <v>1</v>
      </c>
    </row>
    <row r="582" spans="1:23" ht="22.5" customHeight="1">
      <c r="A582" s="2">
        <v>45841.066892881943</v>
      </c>
      <c r="B582" s="4" t="s">
        <v>1292</v>
      </c>
      <c r="C582" s="1" t="s">
        <v>958</v>
      </c>
      <c r="D582" s="4"/>
      <c r="E582" s="4" t="s">
        <v>958</v>
      </c>
      <c r="F582" s="4"/>
      <c r="G582" s="4"/>
      <c r="H582" s="4"/>
      <c r="I582" s="4"/>
      <c r="J582" s="4"/>
      <c r="K582" s="4"/>
      <c r="L582" s="4">
        <v>1</v>
      </c>
      <c r="M582" s="51">
        <v>40</v>
      </c>
      <c r="N582" s="51">
        <v>40</v>
      </c>
      <c r="O582" s="4">
        <f>L582*M582</f>
        <v>40</v>
      </c>
      <c r="P582" s="4"/>
      <c r="Q582" s="4"/>
      <c r="R582" s="4"/>
      <c r="S582" s="4"/>
      <c r="T582" s="4"/>
      <c r="U582" s="4" t="str">
        <f>TEXT(A582, "MMMM YYYY")</f>
        <v>July 2025</v>
      </c>
      <c r="V582" s="4"/>
      <c r="W582" s="4" t="b">
        <f>IF(N582=O582,TRUE,FALSE)</f>
        <v>1</v>
      </c>
    </row>
    <row r="583" spans="1:23" ht="22.5" customHeight="1">
      <c r="A583" s="2">
        <v>45841.065864791672</v>
      </c>
      <c r="B583" s="4" t="s">
        <v>1293</v>
      </c>
      <c r="C583" s="1" t="s">
        <v>958</v>
      </c>
      <c r="D583" s="4"/>
      <c r="E583" s="4" t="s">
        <v>958</v>
      </c>
      <c r="F583" s="4"/>
      <c r="G583" s="4"/>
      <c r="H583" s="4"/>
      <c r="I583" s="4"/>
      <c r="J583" s="4"/>
      <c r="K583" s="4"/>
      <c r="L583" s="4">
        <v>1</v>
      </c>
      <c r="M583" s="51">
        <v>40</v>
      </c>
      <c r="N583" s="51">
        <v>40</v>
      </c>
      <c r="O583" s="4">
        <f>L583*M583</f>
        <v>40</v>
      </c>
      <c r="P583" s="4"/>
      <c r="Q583" s="4"/>
      <c r="R583" s="4"/>
      <c r="S583" s="4"/>
      <c r="T583" s="4"/>
      <c r="U583" s="4" t="str">
        <f>TEXT(A583, "MMMM YYYY")</f>
        <v>July 2025</v>
      </c>
      <c r="V583" s="4"/>
      <c r="W583" s="4" t="b">
        <f>IF(N583=O583,TRUE,FALSE)</f>
        <v>1</v>
      </c>
    </row>
    <row r="584" spans="1:23" ht="22.5" customHeight="1">
      <c r="A584" s="2">
        <v>45841.065510509259</v>
      </c>
      <c r="B584" s="4" t="s">
        <v>1294</v>
      </c>
      <c r="C584" s="1" t="s">
        <v>958</v>
      </c>
      <c r="D584" s="4"/>
      <c r="E584" s="4" t="s">
        <v>958</v>
      </c>
      <c r="F584" s="4"/>
      <c r="G584" s="4"/>
      <c r="H584" s="4"/>
      <c r="I584" s="4"/>
      <c r="J584" s="4"/>
      <c r="K584" s="4"/>
      <c r="L584" s="4">
        <v>1</v>
      </c>
      <c r="M584" s="51">
        <v>20</v>
      </c>
      <c r="N584" s="51">
        <v>20</v>
      </c>
      <c r="O584" s="4">
        <f>L584*M584</f>
        <v>20</v>
      </c>
      <c r="P584" s="4"/>
      <c r="Q584" s="4"/>
      <c r="R584" s="4"/>
      <c r="S584" s="4"/>
      <c r="T584" s="4"/>
      <c r="U584" s="4" t="str">
        <f>TEXT(A584, "MMMM YYYY")</f>
        <v>July 2025</v>
      </c>
      <c r="V584" s="4"/>
      <c r="W584" s="4" t="b">
        <f>IF(N584=O584,TRUE,FALSE)</f>
        <v>1</v>
      </c>
    </row>
    <row r="585" spans="1:23" ht="22.5" customHeight="1">
      <c r="A585" s="2">
        <v>45841.064039201388</v>
      </c>
      <c r="B585" s="4" t="s">
        <v>1295</v>
      </c>
      <c r="C585" s="1" t="s">
        <v>958</v>
      </c>
      <c r="D585" s="4"/>
      <c r="E585" s="4" t="s">
        <v>958</v>
      </c>
      <c r="F585" s="4"/>
      <c r="G585" s="4"/>
      <c r="H585" s="4"/>
      <c r="I585" s="4"/>
      <c r="J585" s="4"/>
      <c r="K585" s="4"/>
      <c r="L585" s="4">
        <v>1</v>
      </c>
      <c r="M585" s="51">
        <v>10</v>
      </c>
      <c r="N585" s="51">
        <v>10</v>
      </c>
      <c r="O585" s="4">
        <f>L585*M585</f>
        <v>10</v>
      </c>
      <c r="P585" s="4"/>
      <c r="Q585" s="4"/>
      <c r="R585" s="4"/>
      <c r="S585" s="4"/>
      <c r="T585" s="4"/>
      <c r="U585" s="4" t="str">
        <f>TEXT(A585, "MMMM YYYY")</f>
        <v>July 2025</v>
      </c>
      <c r="V585" s="4"/>
      <c r="W585" s="4" t="b">
        <f>IF(N585=O585,TRUE,FALSE)</f>
        <v>1</v>
      </c>
    </row>
    <row r="586" spans="1:23" ht="22.5" customHeight="1">
      <c r="A586" s="2">
        <v>45841.063043194445</v>
      </c>
      <c r="B586" s="4" t="s">
        <v>1296</v>
      </c>
      <c r="C586" s="1" t="s">
        <v>958</v>
      </c>
      <c r="D586" s="4"/>
      <c r="E586" s="4" t="s">
        <v>958</v>
      </c>
      <c r="F586" s="4"/>
      <c r="G586" s="4"/>
      <c r="H586" s="4"/>
      <c r="I586" s="4"/>
      <c r="J586" s="4"/>
      <c r="K586" s="4"/>
      <c r="L586" s="4">
        <v>1</v>
      </c>
      <c r="M586" s="51">
        <v>90</v>
      </c>
      <c r="N586" s="51">
        <v>90</v>
      </c>
      <c r="O586" s="4">
        <f>L586*M586</f>
        <v>90</v>
      </c>
      <c r="P586" s="4"/>
      <c r="Q586" s="4"/>
      <c r="R586" s="4"/>
      <c r="S586" s="4"/>
      <c r="T586" s="4"/>
      <c r="U586" s="4" t="str">
        <f>TEXT(A586, "MMMM YYYY")</f>
        <v>July 2025</v>
      </c>
      <c r="V586" s="4"/>
      <c r="W586" s="4" t="b">
        <f>IF(N586=O586,TRUE,FALSE)</f>
        <v>1</v>
      </c>
    </row>
    <row r="587" spans="1:23" ht="22.5" customHeight="1">
      <c r="A587" s="2">
        <v>45841.062347696759</v>
      </c>
      <c r="B587" s="4" t="s">
        <v>1297</v>
      </c>
      <c r="C587" s="1" t="s">
        <v>958</v>
      </c>
      <c r="D587" s="4"/>
      <c r="E587" s="4" t="s">
        <v>958</v>
      </c>
      <c r="F587" s="4"/>
      <c r="G587" s="4"/>
      <c r="H587" s="4"/>
      <c r="I587" s="4"/>
      <c r="J587" s="4"/>
      <c r="K587" s="4"/>
      <c r="L587" s="4">
        <v>1</v>
      </c>
      <c r="M587" s="51">
        <v>130</v>
      </c>
      <c r="N587" s="51">
        <v>130</v>
      </c>
      <c r="O587" s="4">
        <f>L587*M587</f>
        <v>130</v>
      </c>
      <c r="P587" s="4"/>
      <c r="Q587" s="4"/>
      <c r="R587" s="4"/>
      <c r="S587" s="4"/>
      <c r="T587" s="4"/>
      <c r="U587" s="4" t="str">
        <f>TEXT(A587, "MMMM YYYY")</f>
        <v>July 2025</v>
      </c>
      <c r="V587" s="4"/>
      <c r="W587" s="4" t="b">
        <f>IF(N587=O587,TRUE,FALSE)</f>
        <v>1</v>
      </c>
    </row>
    <row r="588" spans="1:23" ht="22.5" customHeight="1">
      <c r="A588" s="2">
        <v>45841.061961921296</v>
      </c>
      <c r="B588" s="4" t="s">
        <v>1298</v>
      </c>
      <c r="C588" s="1" t="s">
        <v>958</v>
      </c>
      <c r="D588" s="4"/>
      <c r="E588" s="4" t="s">
        <v>958</v>
      </c>
      <c r="F588" s="4"/>
      <c r="G588" s="4"/>
      <c r="H588" s="4"/>
      <c r="I588" s="4"/>
      <c r="J588" s="4"/>
      <c r="K588" s="4"/>
      <c r="L588" s="4">
        <v>1</v>
      </c>
      <c r="M588" s="51">
        <v>9</v>
      </c>
      <c r="N588" s="51">
        <v>9</v>
      </c>
      <c r="O588" s="4">
        <f>L588*M588</f>
        <v>9</v>
      </c>
      <c r="P588" s="4"/>
      <c r="Q588" s="4"/>
      <c r="R588" s="4"/>
      <c r="S588" s="4"/>
      <c r="T588" s="4"/>
      <c r="U588" s="4" t="str">
        <f>TEXT(A588, "MMMM YYYY")</f>
        <v>July 2025</v>
      </c>
      <c r="V588" s="4"/>
      <c r="W588" s="4" t="b">
        <f>IF(N588=O588,TRUE,FALSE)</f>
        <v>1</v>
      </c>
    </row>
    <row r="589" spans="1:23" ht="22.5" customHeight="1">
      <c r="A589" s="2">
        <v>45841.061527708334</v>
      </c>
      <c r="B589" s="4" t="s">
        <v>1299</v>
      </c>
      <c r="C589" s="1" t="s">
        <v>958</v>
      </c>
      <c r="D589" s="4"/>
      <c r="E589" s="4" t="s">
        <v>958</v>
      </c>
      <c r="F589" s="4"/>
      <c r="G589" s="4"/>
      <c r="H589" s="4"/>
      <c r="I589" s="4"/>
      <c r="J589" s="4"/>
      <c r="K589" s="4"/>
      <c r="L589" s="4">
        <v>6</v>
      </c>
      <c r="M589" s="51">
        <v>40</v>
      </c>
      <c r="N589" s="51">
        <v>240</v>
      </c>
      <c r="O589" s="4">
        <f>L589*M589</f>
        <v>240</v>
      </c>
      <c r="P589" s="4"/>
      <c r="Q589" s="4"/>
      <c r="R589" s="4"/>
      <c r="S589" s="4"/>
      <c r="T589" s="4"/>
      <c r="U589" s="4" t="str">
        <f>TEXT(A589, "MMMM YYYY")</f>
        <v>July 2025</v>
      </c>
      <c r="V589" s="4"/>
      <c r="W589" s="4" t="b">
        <f>IF(N589=O589,TRUE,FALSE)</f>
        <v>1</v>
      </c>
    </row>
    <row r="590" spans="1:23" ht="22.5" customHeight="1">
      <c r="A590" s="2">
        <v>45841.059896377315</v>
      </c>
      <c r="B590" s="4" t="s">
        <v>1300</v>
      </c>
      <c r="C590" s="1" t="s">
        <v>958</v>
      </c>
      <c r="D590" s="4"/>
      <c r="E590" s="4" t="s">
        <v>958</v>
      </c>
      <c r="F590" s="4"/>
      <c r="G590" s="4"/>
      <c r="H590" s="4"/>
      <c r="I590" s="4"/>
      <c r="J590" s="4"/>
      <c r="K590" s="4"/>
      <c r="L590" s="4">
        <v>1</v>
      </c>
      <c r="M590" s="51">
        <v>20</v>
      </c>
      <c r="N590" s="51">
        <v>20</v>
      </c>
      <c r="O590" s="4">
        <f>L590*M590</f>
        <v>20</v>
      </c>
      <c r="P590" s="4"/>
      <c r="Q590" s="4"/>
      <c r="R590" s="4"/>
      <c r="S590" s="4"/>
      <c r="T590" s="4"/>
      <c r="U590" s="4" t="str">
        <f>TEXT(A590, "MMMM YYYY")</f>
        <v>July 2025</v>
      </c>
      <c r="V590" s="4"/>
      <c r="W590" s="4" t="b">
        <f>IF(N590=O590,TRUE,FALSE)</f>
        <v>1</v>
      </c>
    </row>
    <row r="591" spans="1:23" ht="22.5" customHeight="1">
      <c r="A591" s="2">
        <v>45841.059406655091</v>
      </c>
      <c r="B591" s="4" t="s">
        <v>1172</v>
      </c>
      <c r="C591" s="1" t="s">
        <v>958</v>
      </c>
      <c r="D591" s="4"/>
      <c r="E591" s="4" t="s">
        <v>958</v>
      </c>
      <c r="F591" s="4"/>
      <c r="G591" s="4"/>
      <c r="H591" s="4"/>
      <c r="I591" s="4"/>
      <c r="J591" s="4"/>
      <c r="K591" s="4"/>
      <c r="L591" s="4">
        <v>1</v>
      </c>
      <c r="M591" s="51">
        <v>18</v>
      </c>
      <c r="N591" s="51">
        <v>18</v>
      </c>
      <c r="O591" s="4">
        <f>L591*M591</f>
        <v>18</v>
      </c>
      <c r="P591" s="4"/>
      <c r="Q591" s="4"/>
      <c r="R591" s="4"/>
      <c r="S591" s="4"/>
      <c r="T591" s="4"/>
      <c r="U591" s="4" t="str">
        <f>TEXT(A591, "MMMM YYYY")</f>
        <v>July 2025</v>
      </c>
      <c r="V591" s="4"/>
      <c r="W591" s="4" t="b">
        <f>IF(N591=O591,TRUE,FALSE)</f>
        <v>1</v>
      </c>
    </row>
    <row r="592" spans="1:23" ht="22.5" customHeight="1">
      <c r="A592" s="2">
        <v>45841.058263020837</v>
      </c>
      <c r="B592" s="4" t="s">
        <v>1301</v>
      </c>
      <c r="C592" s="1" t="s">
        <v>958</v>
      </c>
      <c r="D592" s="4"/>
      <c r="E592" s="4" t="s">
        <v>958</v>
      </c>
      <c r="F592" s="4"/>
      <c r="G592" s="4"/>
      <c r="H592" s="4"/>
      <c r="I592" s="4"/>
      <c r="J592" s="4"/>
      <c r="K592" s="4"/>
      <c r="L592" s="4">
        <v>3</v>
      </c>
      <c r="M592" s="51">
        <v>15</v>
      </c>
      <c r="N592" s="51">
        <v>45</v>
      </c>
      <c r="O592" s="4">
        <f>L592*M592</f>
        <v>45</v>
      </c>
      <c r="P592" s="4"/>
      <c r="Q592" s="4"/>
      <c r="R592" s="4"/>
      <c r="S592" s="4"/>
      <c r="T592" s="4"/>
      <c r="U592" s="4" t="str">
        <f>TEXT(A592, "MMMM YYYY")</f>
        <v>July 2025</v>
      </c>
      <c r="V592" s="4"/>
      <c r="W592" s="4" t="b">
        <f>IF(N592=O592,TRUE,FALSE)</f>
        <v>1</v>
      </c>
    </row>
    <row r="593" spans="1:23" ht="22.5" customHeight="1">
      <c r="A593" s="2">
        <v>45841.057848842596</v>
      </c>
      <c r="B593" s="4" t="s">
        <v>1302</v>
      </c>
      <c r="C593" s="1" t="s">
        <v>958</v>
      </c>
      <c r="D593" s="4"/>
      <c r="E593" s="4" t="s">
        <v>958</v>
      </c>
      <c r="F593" s="4"/>
      <c r="G593" s="4"/>
      <c r="H593" s="4"/>
      <c r="I593" s="4"/>
      <c r="J593" s="4"/>
      <c r="K593" s="4"/>
      <c r="L593" s="4">
        <v>3</v>
      </c>
      <c r="M593" s="51">
        <v>35</v>
      </c>
      <c r="N593" s="51">
        <v>105</v>
      </c>
      <c r="O593" s="4">
        <f>L593*M593</f>
        <v>105</v>
      </c>
      <c r="P593" s="4"/>
      <c r="Q593" s="4"/>
      <c r="R593" s="4"/>
      <c r="S593" s="4"/>
      <c r="T593" s="4"/>
      <c r="U593" s="4" t="str">
        <f>TEXT(A593, "MMMM YYYY")</f>
        <v>July 2025</v>
      </c>
      <c r="V593" s="4"/>
      <c r="W593" s="4" t="b">
        <f>IF(N593=O593,TRUE,FALSE)</f>
        <v>1</v>
      </c>
    </row>
    <row r="594" spans="1:23" ht="22.5" customHeight="1">
      <c r="A594" s="2">
        <v>45841.056449386575</v>
      </c>
      <c r="B594" s="4" t="s">
        <v>1303</v>
      </c>
      <c r="C594" s="1" t="s">
        <v>958</v>
      </c>
      <c r="D594" s="4"/>
      <c r="E594" s="4" t="s">
        <v>958</v>
      </c>
      <c r="F594" s="4"/>
      <c r="G594" s="4"/>
      <c r="H594" s="4"/>
      <c r="I594" s="4"/>
      <c r="J594" s="4"/>
      <c r="K594" s="4"/>
      <c r="L594" s="4">
        <v>6</v>
      </c>
      <c r="M594" s="51">
        <v>55</v>
      </c>
      <c r="N594" s="51">
        <v>330</v>
      </c>
      <c r="O594" s="4">
        <f>L594*M594</f>
        <v>330</v>
      </c>
      <c r="P594" s="4"/>
      <c r="Q594" s="4"/>
      <c r="R594" s="4"/>
      <c r="S594" s="4"/>
      <c r="T594" s="4"/>
      <c r="U594" s="4" t="str">
        <f>TEXT(A594, "MMMM YYYY")</f>
        <v>July 2025</v>
      </c>
      <c r="V594" s="4"/>
      <c r="W594" s="4" t="b">
        <f>IF(N594=O594,TRUE,FALSE)</f>
        <v>1</v>
      </c>
    </row>
    <row r="595" spans="1:23" ht="22.5" customHeight="1">
      <c r="A595" s="2">
        <v>45841.050112430559</v>
      </c>
      <c r="B595" s="4" t="s">
        <v>1304</v>
      </c>
      <c r="C595" s="1" t="s">
        <v>958</v>
      </c>
      <c r="D595" s="4"/>
      <c r="E595" s="4" t="s">
        <v>958</v>
      </c>
      <c r="F595" s="4"/>
      <c r="G595" s="4"/>
      <c r="H595" s="4"/>
      <c r="I595" s="4"/>
      <c r="J595" s="4"/>
      <c r="K595" s="4"/>
      <c r="L595" s="4">
        <v>1</v>
      </c>
      <c r="M595" s="51">
        <v>450</v>
      </c>
      <c r="N595" s="51">
        <v>450</v>
      </c>
      <c r="O595" s="4">
        <f>L595*M595</f>
        <v>450</v>
      </c>
      <c r="P595" s="4"/>
      <c r="Q595" s="4"/>
      <c r="R595" s="4"/>
      <c r="S595" s="4"/>
      <c r="T595" s="4"/>
      <c r="U595" s="4" t="str">
        <f>TEXT(A595, "MMMM YYYY")</f>
        <v>July 2025</v>
      </c>
      <c r="V595" s="4"/>
      <c r="W595" s="4" t="b">
        <f>IF(N595=O595,TRUE,FALSE)</f>
        <v>1</v>
      </c>
    </row>
    <row r="596" spans="1:23" ht="22.5" customHeight="1">
      <c r="A596" s="2">
        <v>45841.047308518522</v>
      </c>
      <c r="B596" s="4" t="s">
        <v>1305</v>
      </c>
      <c r="C596" s="1" t="s">
        <v>958</v>
      </c>
      <c r="D596" s="4"/>
      <c r="E596" s="4" t="s">
        <v>958</v>
      </c>
      <c r="F596" s="4"/>
      <c r="G596" s="4"/>
      <c r="H596" s="4"/>
      <c r="I596" s="4"/>
      <c r="J596" s="4"/>
      <c r="K596" s="4"/>
      <c r="L596" s="4">
        <v>2</v>
      </c>
      <c r="M596" s="51">
        <v>30</v>
      </c>
      <c r="N596" s="51">
        <v>60</v>
      </c>
      <c r="O596" s="4">
        <f>L596*M596</f>
        <v>60</v>
      </c>
      <c r="P596" s="4"/>
      <c r="Q596" s="4"/>
      <c r="R596" s="4"/>
      <c r="S596" s="4"/>
      <c r="T596" s="4"/>
      <c r="U596" s="4" t="str">
        <f>TEXT(A596, "MMMM YYYY")</f>
        <v>July 2025</v>
      </c>
      <c r="V596" s="4"/>
      <c r="W596" s="4" t="b">
        <f>IF(N596=O596,TRUE,FALSE)</f>
        <v>1</v>
      </c>
    </row>
    <row r="597" spans="1:23" ht="22.5" customHeight="1">
      <c r="A597" s="2">
        <v>45841.046255775465</v>
      </c>
      <c r="B597" s="4" t="s">
        <v>1306</v>
      </c>
      <c r="C597" s="1" t="s">
        <v>958</v>
      </c>
      <c r="D597" s="4"/>
      <c r="E597" s="4" t="s">
        <v>958</v>
      </c>
      <c r="F597" s="4"/>
      <c r="G597" s="4"/>
      <c r="H597" s="4"/>
      <c r="I597" s="4"/>
      <c r="J597" s="4"/>
      <c r="K597" s="4"/>
      <c r="L597" s="4">
        <v>8</v>
      </c>
      <c r="M597" s="51">
        <v>20</v>
      </c>
      <c r="N597" s="51">
        <v>160</v>
      </c>
      <c r="O597" s="4">
        <f>L597*M597</f>
        <v>160</v>
      </c>
      <c r="P597" s="4"/>
      <c r="Q597" s="4"/>
      <c r="R597" s="4"/>
      <c r="S597" s="4"/>
      <c r="T597" s="4"/>
      <c r="U597" s="4" t="str">
        <f>TEXT(A597, "MMMM YYYY")</f>
        <v>July 2025</v>
      </c>
      <c r="V597" s="4"/>
      <c r="W597" s="4" t="b">
        <f>IF(N597=O597,TRUE,FALSE)</f>
        <v>1</v>
      </c>
    </row>
    <row r="598" spans="1:23" ht="22.5" customHeight="1">
      <c r="A598" s="2">
        <v>45841.039787581016</v>
      </c>
      <c r="B598" s="4" t="s">
        <v>1307</v>
      </c>
      <c r="C598" s="1" t="s">
        <v>958</v>
      </c>
      <c r="D598" s="4"/>
      <c r="E598" s="4" t="s">
        <v>958</v>
      </c>
      <c r="F598" s="4"/>
      <c r="G598" s="4"/>
      <c r="H598" s="4"/>
      <c r="I598" s="4"/>
      <c r="J598" s="4"/>
      <c r="K598" s="4"/>
      <c r="L598" s="4">
        <v>10</v>
      </c>
      <c r="M598" s="51">
        <v>500</v>
      </c>
      <c r="N598" s="51">
        <v>5000</v>
      </c>
      <c r="O598" s="4">
        <f>L598*M598</f>
        <v>5000</v>
      </c>
      <c r="P598" s="4"/>
      <c r="Q598" s="4"/>
      <c r="R598" s="4"/>
      <c r="S598" s="4"/>
      <c r="T598" s="4"/>
      <c r="U598" s="4" t="str">
        <f>TEXT(A598, "MMMM YYYY")</f>
        <v>July 2025</v>
      </c>
      <c r="V598" s="4"/>
      <c r="W598" s="4" t="b">
        <f>IF(N598=O598,TRUE,FALSE)</f>
        <v>1</v>
      </c>
    </row>
    <row r="599" spans="1:23" ht="22.5" customHeight="1">
      <c r="A599" s="2">
        <v>45841.036147534724</v>
      </c>
      <c r="B599" s="4" t="s">
        <v>852</v>
      </c>
      <c r="C599" s="1" t="s">
        <v>958</v>
      </c>
      <c r="D599" s="4"/>
      <c r="E599" s="4" t="s">
        <v>958</v>
      </c>
      <c r="F599" s="4"/>
      <c r="G599" s="4"/>
      <c r="H599" s="4"/>
      <c r="I599" s="4"/>
      <c r="J599" s="4"/>
      <c r="K599" s="4"/>
      <c r="L599" s="4">
        <v>1</v>
      </c>
      <c r="M599" s="51">
        <v>80</v>
      </c>
      <c r="N599" s="51">
        <v>80</v>
      </c>
      <c r="O599" s="4">
        <f>L599*M599</f>
        <v>80</v>
      </c>
      <c r="P599" s="4"/>
      <c r="Q599" s="4"/>
      <c r="R599" s="4"/>
      <c r="S599" s="4"/>
      <c r="T599" s="4"/>
      <c r="U599" s="4" t="str">
        <f>TEXT(A599, "MMMM YYYY")</f>
        <v>July 2025</v>
      </c>
      <c r="V599" s="4"/>
      <c r="W599" s="4" t="b">
        <f>IF(N599=O599,TRUE,FALSE)</f>
        <v>1</v>
      </c>
    </row>
    <row r="600" spans="1:23" ht="22.5" customHeight="1">
      <c r="A600" s="2">
        <v>45841.035154733792</v>
      </c>
      <c r="B600" s="4" t="s">
        <v>1308</v>
      </c>
      <c r="C600" s="1" t="s">
        <v>958</v>
      </c>
      <c r="D600" s="4"/>
      <c r="E600" s="4" t="s">
        <v>958</v>
      </c>
      <c r="F600" s="4"/>
      <c r="G600" s="4"/>
      <c r="H600" s="4"/>
      <c r="I600" s="4"/>
      <c r="J600" s="4"/>
      <c r="K600" s="4"/>
      <c r="L600" s="4">
        <v>1</v>
      </c>
      <c r="M600" s="51">
        <v>15</v>
      </c>
      <c r="N600" s="51">
        <v>15</v>
      </c>
      <c r="O600" s="4">
        <f>L600*M600</f>
        <v>15</v>
      </c>
      <c r="P600" s="4"/>
      <c r="Q600" s="4"/>
      <c r="R600" s="4"/>
      <c r="S600" s="4"/>
      <c r="T600" s="4"/>
      <c r="U600" s="4" t="str">
        <f>TEXT(A600, "MMMM YYYY")</f>
        <v>July 2025</v>
      </c>
      <c r="V600" s="4"/>
      <c r="W600" s="4" t="b">
        <f>IF(N600=O600,TRUE,FALSE)</f>
        <v>1</v>
      </c>
    </row>
    <row r="601" spans="1:23" ht="22.5" customHeight="1">
      <c r="A601" s="2">
        <v>45841.03421006944</v>
      </c>
      <c r="B601" s="4" t="s">
        <v>1309</v>
      </c>
      <c r="C601" s="1" t="s">
        <v>958</v>
      </c>
      <c r="D601" s="4"/>
      <c r="E601" s="4" t="s">
        <v>958</v>
      </c>
      <c r="F601" s="4"/>
      <c r="G601" s="4"/>
      <c r="H601" s="4"/>
      <c r="I601" s="4"/>
      <c r="J601" s="4"/>
      <c r="K601" s="4"/>
      <c r="L601" s="4">
        <v>1</v>
      </c>
      <c r="M601" s="51">
        <v>500</v>
      </c>
      <c r="N601" s="51">
        <v>500</v>
      </c>
      <c r="O601" s="4">
        <f>L601*M601</f>
        <v>500</v>
      </c>
      <c r="P601" s="4"/>
      <c r="Q601" s="4"/>
      <c r="R601" s="4"/>
      <c r="S601" s="4"/>
      <c r="T601" s="4"/>
      <c r="U601" s="4" t="str">
        <f>TEXT(A601, "MMMM YYYY")</f>
        <v>July 2025</v>
      </c>
      <c r="V601" s="4"/>
      <c r="W601" s="4" t="b">
        <f>IF(N601=O601,TRUE,FALSE)</f>
        <v>1</v>
      </c>
    </row>
    <row r="602" spans="1:23" ht="22.5" customHeight="1">
      <c r="A602" s="2">
        <v>45841.034008796298</v>
      </c>
      <c r="B602" s="4" t="s">
        <v>1310</v>
      </c>
      <c r="C602" s="1" t="s">
        <v>958</v>
      </c>
      <c r="D602" s="4"/>
      <c r="E602" s="4" t="s">
        <v>958</v>
      </c>
      <c r="F602" s="4"/>
      <c r="G602" s="4"/>
      <c r="H602" s="4"/>
      <c r="I602" s="4"/>
      <c r="J602" s="4"/>
      <c r="K602" s="4"/>
      <c r="L602" s="4">
        <v>2</v>
      </c>
      <c r="M602" s="51">
        <v>30</v>
      </c>
      <c r="N602" s="51">
        <v>60</v>
      </c>
      <c r="O602" s="4">
        <f>L602*M602</f>
        <v>60</v>
      </c>
      <c r="P602" s="4"/>
      <c r="Q602" s="4"/>
      <c r="R602" s="4"/>
      <c r="S602" s="4"/>
      <c r="T602" s="4"/>
      <c r="U602" s="4" t="str">
        <f>TEXT(A602, "MMMM YYYY")</f>
        <v>July 2025</v>
      </c>
      <c r="V602" s="4"/>
      <c r="W602" s="4" t="b">
        <f>IF(N602=O602,TRUE,FALSE)</f>
        <v>1</v>
      </c>
    </row>
    <row r="603" spans="1:23" ht="22.5" customHeight="1">
      <c r="A603" s="2">
        <v>45841.03378106482</v>
      </c>
      <c r="B603" s="4" t="s">
        <v>1311</v>
      </c>
      <c r="C603" s="1" t="s">
        <v>958</v>
      </c>
      <c r="D603" s="4"/>
      <c r="E603" s="4" t="s">
        <v>958</v>
      </c>
      <c r="F603" s="4"/>
      <c r="G603" s="4"/>
      <c r="H603" s="4"/>
      <c r="I603" s="4"/>
      <c r="J603" s="4"/>
      <c r="K603" s="4"/>
      <c r="L603" s="4">
        <v>2</v>
      </c>
      <c r="M603" s="51">
        <v>15</v>
      </c>
      <c r="N603" s="51">
        <v>30</v>
      </c>
      <c r="O603" s="4">
        <f>L603*M603</f>
        <v>30</v>
      </c>
      <c r="P603" s="4"/>
      <c r="Q603" s="4"/>
      <c r="R603" s="4"/>
      <c r="S603" s="4"/>
      <c r="T603" s="4"/>
      <c r="U603" s="4" t="str">
        <f>TEXT(A603, "MMMM YYYY")</f>
        <v>July 2025</v>
      </c>
      <c r="V603" s="4"/>
      <c r="W603" s="4" t="b">
        <f>IF(N603=O603,TRUE,FALSE)</f>
        <v>1</v>
      </c>
    </row>
    <row r="604" spans="1:23" ht="22.5" customHeight="1">
      <c r="A604" s="2">
        <v>45841.033412303237</v>
      </c>
      <c r="B604" s="4" t="s">
        <v>1312</v>
      </c>
      <c r="C604" s="1" t="s">
        <v>958</v>
      </c>
      <c r="D604" s="4"/>
      <c r="E604" s="4" t="s">
        <v>958</v>
      </c>
      <c r="F604" s="4"/>
      <c r="G604" s="4"/>
      <c r="H604" s="4"/>
      <c r="I604" s="4"/>
      <c r="J604" s="4"/>
      <c r="K604" s="4"/>
      <c r="L604" s="4">
        <v>1</v>
      </c>
      <c r="M604" s="51">
        <v>120</v>
      </c>
      <c r="N604" s="51">
        <v>120</v>
      </c>
      <c r="O604" s="4">
        <f>L604*M604</f>
        <v>120</v>
      </c>
      <c r="P604" s="4"/>
      <c r="Q604" s="4"/>
      <c r="R604" s="4"/>
      <c r="S604" s="4"/>
      <c r="T604" s="4"/>
      <c r="U604" s="4" t="str">
        <f>TEXT(A604, "MMMM YYYY")</f>
        <v>July 2025</v>
      </c>
      <c r="V604" s="4"/>
      <c r="W604" s="4" t="b">
        <f>IF(N604=O604,TRUE,FALSE)</f>
        <v>1</v>
      </c>
    </row>
    <row r="605" spans="1:23" ht="22.5" customHeight="1">
      <c r="A605" s="2">
        <v>45841.033121747685</v>
      </c>
      <c r="B605" s="4" t="s">
        <v>1313</v>
      </c>
      <c r="C605" s="1" t="s">
        <v>958</v>
      </c>
      <c r="D605" s="4"/>
      <c r="E605" s="4" t="s">
        <v>958</v>
      </c>
      <c r="F605" s="4"/>
      <c r="G605" s="4"/>
      <c r="H605" s="4"/>
      <c r="I605" s="4"/>
      <c r="J605" s="4"/>
      <c r="K605" s="4"/>
      <c r="L605" s="4">
        <v>7</v>
      </c>
      <c r="M605" s="51">
        <v>68</v>
      </c>
      <c r="N605" s="51">
        <v>476</v>
      </c>
      <c r="O605" s="4">
        <f>L605*M605</f>
        <v>476</v>
      </c>
      <c r="P605" s="4"/>
      <c r="Q605" s="4"/>
      <c r="R605" s="4"/>
      <c r="S605" s="4"/>
      <c r="T605" s="4"/>
      <c r="U605" s="4" t="str">
        <f>TEXT(A605, "MMMM YYYY")</f>
        <v>July 2025</v>
      </c>
      <c r="V605" s="4"/>
      <c r="W605" s="4" t="b">
        <f>IF(N605=O605,TRUE,FALSE)</f>
        <v>1</v>
      </c>
    </row>
    <row r="606" spans="1:23" ht="22.5" customHeight="1">
      <c r="A606" s="2">
        <v>45841.032522650465</v>
      </c>
      <c r="B606" s="4" t="s">
        <v>1314</v>
      </c>
      <c r="C606" s="1" t="s">
        <v>958</v>
      </c>
      <c r="D606" s="4"/>
      <c r="E606" s="4" t="s">
        <v>958</v>
      </c>
      <c r="F606" s="4"/>
      <c r="G606" s="4"/>
      <c r="H606" s="4"/>
      <c r="I606" s="4"/>
      <c r="J606" s="4"/>
      <c r="K606" s="4"/>
      <c r="L606" s="4">
        <v>12</v>
      </c>
      <c r="M606" s="51">
        <v>7</v>
      </c>
      <c r="N606" s="51">
        <v>84</v>
      </c>
      <c r="O606" s="4">
        <f>L606*M606</f>
        <v>84</v>
      </c>
      <c r="P606" s="4"/>
      <c r="Q606" s="4"/>
      <c r="R606" s="4"/>
      <c r="S606" s="4"/>
      <c r="T606" s="4"/>
      <c r="U606" s="4" t="str">
        <f>TEXT(A606, "MMMM YYYY")</f>
        <v>July 2025</v>
      </c>
      <c r="V606" s="4"/>
      <c r="W606" s="4" t="b">
        <f>IF(N606=O606,TRUE,FALSE)</f>
        <v>1</v>
      </c>
    </row>
    <row r="607" spans="1:23" ht="22.5" customHeight="1">
      <c r="A607" s="2">
        <v>45841.032046238426</v>
      </c>
      <c r="B607" s="4" t="s">
        <v>1315</v>
      </c>
      <c r="C607" s="1" t="s">
        <v>958</v>
      </c>
      <c r="D607" s="4"/>
      <c r="E607" s="4" t="s">
        <v>958</v>
      </c>
      <c r="F607" s="4"/>
      <c r="G607" s="4"/>
      <c r="H607" s="4"/>
      <c r="I607" s="4"/>
      <c r="J607" s="4"/>
      <c r="K607" s="4"/>
      <c r="L607" s="4">
        <v>16</v>
      </c>
      <c r="M607" s="51">
        <v>8</v>
      </c>
      <c r="N607" s="51">
        <v>128</v>
      </c>
      <c r="O607" s="4">
        <f>L607*M607</f>
        <v>128</v>
      </c>
      <c r="P607" s="4"/>
      <c r="Q607" s="4"/>
      <c r="R607" s="4"/>
      <c r="S607" s="4"/>
      <c r="T607" s="4"/>
      <c r="U607" s="4" t="str">
        <f>TEXT(A607, "MMMM YYYY")</f>
        <v>July 2025</v>
      </c>
      <c r="V607" s="4"/>
      <c r="W607" s="4" t="b">
        <f>IF(N607=O607,TRUE,FALSE)</f>
        <v>1</v>
      </c>
    </row>
    <row r="608" spans="1:23" ht="22.5" customHeight="1">
      <c r="A608" s="2">
        <v>45841.03024861111</v>
      </c>
      <c r="B608" s="4" t="s">
        <v>1316</v>
      </c>
      <c r="C608" s="1" t="s">
        <v>958</v>
      </c>
      <c r="D608" s="4"/>
      <c r="E608" s="4" t="s">
        <v>958</v>
      </c>
      <c r="F608" s="4"/>
      <c r="G608" s="4"/>
      <c r="H608" s="4"/>
      <c r="I608" s="4"/>
      <c r="J608" s="4"/>
      <c r="K608" s="4"/>
      <c r="L608" s="4">
        <v>1</v>
      </c>
      <c r="M608" s="51">
        <v>300</v>
      </c>
      <c r="N608" s="51">
        <v>300</v>
      </c>
      <c r="O608" s="4">
        <f>L608*M608</f>
        <v>300</v>
      </c>
      <c r="P608" s="4"/>
      <c r="Q608" s="4"/>
      <c r="R608" s="4"/>
      <c r="S608" s="4"/>
      <c r="T608" s="4"/>
      <c r="U608" s="4" t="str">
        <f>TEXT(A608, "MMMM YYYY")</f>
        <v>July 2025</v>
      </c>
      <c r="V608" s="4"/>
      <c r="W608" s="4" t="b">
        <f>IF(N608=O608,TRUE,FALSE)</f>
        <v>1</v>
      </c>
    </row>
    <row r="609" spans="1:23" ht="22.5" customHeight="1">
      <c r="A609" s="2">
        <v>45841.029324293981</v>
      </c>
      <c r="B609" s="4" t="s">
        <v>1317</v>
      </c>
      <c r="C609" s="1" t="s">
        <v>958</v>
      </c>
      <c r="D609" s="4"/>
      <c r="E609" s="4" t="s">
        <v>958</v>
      </c>
      <c r="F609" s="4"/>
      <c r="G609" s="4"/>
      <c r="H609" s="4"/>
      <c r="I609" s="4"/>
      <c r="J609" s="4"/>
      <c r="K609" s="4"/>
      <c r="L609" s="4">
        <v>1</v>
      </c>
      <c r="M609" s="51">
        <v>140</v>
      </c>
      <c r="N609" s="51">
        <v>140</v>
      </c>
      <c r="O609" s="4">
        <f>L609*M609</f>
        <v>140</v>
      </c>
      <c r="P609" s="4"/>
      <c r="Q609" s="4"/>
      <c r="R609" s="4"/>
      <c r="S609" s="4"/>
      <c r="T609" s="4"/>
      <c r="U609" s="4" t="str">
        <f>TEXT(A609, "MMMM YYYY")</f>
        <v>July 2025</v>
      </c>
      <c r="V609" s="4"/>
      <c r="W609" s="4" t="b">
        <f>IF(N609=O609,TRUE,FALSE)</f>
        <v>1</v>
      </c>
    </row>
    <row r="610" spans="1:23" ht="22.5" customHeight="1">
      <c r="A610" s="2">
        <v>45841.028563657412</v>
      </c>
      <c r="B610" s="4" t="s">
        <v>1318</v>
      </c>
      <c r="C610" s="1" t="s">
        <v>958</v>
      </c>
      <c r="D610" s="4"/>
      <c r="E610" s="4" t="s">
        <v>958</v>
      </c>
      <c r="F610" s="4"/>
      <c r="G610" s="4"/>
      <c r="H610" s="4"/>
      <c r="I610" s="4"/>
      <c r="J610" s="4"/>
      <c r="K610" s="4"/>
      <c r="L610" s="4">
        <v>2</v>
      </c>
      <c r="M610" s="51">
        <v>300</v>
      </c>
      <c r="N610" s="51">
        <v>600</v>
      </c>
      <c r="O610" s="4">
        <f>L610*M610</f>
        <v>600</v>
      </c>
      <c r="P610" s="4"/>
      <c r="Q610" s="4"/>
      <c r="R610" s="4"/>
      <c r="S610" s="4"/>
      <c r="T610" s="4"/>
      <c r="U610" s="4" t="str">
        <f>TEXT(A610, "MMMM YYYY")</f>
        <v>July 2025</v>
      </c>
      <c r="V610" s="4"/>
      <c r="W610" s="4" t="b">
        <f>IF(N610=O610,TRUE,FALSE)</f>
        <v>1</v>
      </c>
    </row>
    <row r="611" spans="1:23" ht="22.5" customHeight="1">
      <c r="A611" s="2">
        <v>45840.693476539353</v>
      </c>
      <c r="B611" s="4" t="s">
        <v>1319</v>
      </c>
      <c r="C611" s="1" t="s">
        <v>958</v>
      </c>
      <c r="D611" s="4"/>
      <c r="E611" s="4" t="s">
        <v>958</v>
      </c>
      <c r="F611" s="4"/>
      <c r="G611" s="4"/>
      <c r="H611" s="4"/>
      <c r="I611" s="4"/>
      <c r="J611" s="4"/>
      <c r="K611" s="4"/>
      <c r="L611" s="4">
        <v>2</v>
      </c>
      <c r="M611" s="51">
        <v>30</v>
      </c>
      <c r="N611" s="51">
        <v>60</v>
      </c>
      <c r="O611" s="4">
        <f>L611*M611</f>
        <v>60</v>
      </c>
      <c r="P611" s="4"/>
      <c r="Q611" s="4"/>
      <c r="R611" s="4"/>
      <c r="S611" s="4"/>
      <c r="T611" s="4"/>
      <c r="U611" s="4" t="str">
        <f>TEXT(A611, "MMMM YYYY")</f>
        <v>July 2025</v>
      </c>
      <c r="V611" s="4"/>
      <c r="W611" s="4" t="b">
        <f>IF(N611=O611,TRUE,FALSE)</f>
        <v>1</v>
      </c>
    </row>
    <row r="612" spans="1:23" ht="22.5" customHeight="1">
      <c r="A612" s="2">
        <v>45840.692668217591</v>
      </c>
      <c r="B612" s="4" t="s">
        <v>1320</v>
      </c>
      <c r="C612" s="1" t="s">
        <v>958</v>
      </c>
      <c r="D612" s="4"/>
      <c r="E612" s="4" t="s">
        <v>958</v>
      </c>
      <c r="F612" s="4"/>
      <c r="G612" s="4"/>
      <c r="H612" s="4"/>
      <c r="I612" s="4"/>
      <c r="J612" s="4"/>
      <c r="K612" s="4"/>
      <c r="L612" s="4">
        <v>3</v>
      </c>
      <c r="M612" s="51">
        <v>10</v>
      </c>
      <c r="N612" s="51">
        <v>30</v>
      </c>
      <c r="O612" s="4">
        <f>L612*M612</f>
        <v>30</v>
      </c>
      <c r="P612" s="4"/>
      <c r="Q612" s="4"/>
      <c r="R612" s="4"/>
      <c r="S612" s="4"/>
      <c r="T612" s="4"/>
      <c r="U612" s="4" t="str">
        <f>TEXT(A612, "MMMM YYYY")</f>
        <v>July 2025</v>
      </c>
      <c r="V612" s="4"/>
      <c r="W612" s="4" t="b">
        <f>IF(N612=O612,TRUE,FALSE)</f>
        <v>1</v>
      </c>
    </row>
    <row r="613" spans="1:23" ht="22.5" customHeight="1">
      <c r="A613" s="2">
        <v>45840.692085879629</v>
      </c>
      <c r="B613" s="4" t="s">
        <v>1321</v>
      </c>
      <c r="C613" s="1" t="s">
        <v>958</v>
      </c>
      <c r="D613" s="4"/>
      <c r="E613" s="4" t="s">
        <v>958</v>
      </c>
      <c r="F613" s="4"/>
      <c r="G613" s="4"/>
      <c r="H613" s="4"/>
      <c r="I613" s="4"/>
      <c r="J613" s="4"/>
      <c r="K613" s="4"/>
      <c r="L613" s="4">
        <v>1</v>
      </c>
      <c r="M613" s="51">
        <v>250</v>
      </c>
      <c r="N613" s="51">
        <v>250</v>
      </c>
      <c r="O613" s="4">
        <f>L613*M613</f>
        <v>250</v>
      </c>
      <c r="P613" s="4"/>
      <c r="Q613" s="4"/>
      <c r="R613" s="4"/>
      <c r="S613" s="4"/>
      <c r="T613" s="4"/>
      <c r="U613" s="4" t="str">
        <f>TEXT(A613, "MMMM YYYY")</f>
        <v>July 2025</v>
      </c>
      <c r="V613" s="4"/>
      <c r="W613" s="4" t="b">
        <f>IF(N613=O613,TRUE,FALSE)</f>
        <v>1</v>
      </c>
    </row>
    <row r="614" spans="1:23" ht="22.5" customHeight="1">
      <c r="A614" s="2">
        <v>45840.691781828704</v>
      </c>
      <c r="B614" s="4" t="s">
        <v>1322</v>
      </c>
      <c r="C614" s="1" t="s">
        <v>958</v>
      </c>
      <c r="D614" s="4"/>
      <c r="E614" s="4" t="s">
        <v>958</v>
      </c>
      <c r="F614" s="4"/>
      <c r="G614" s="4"/>
      <c r="H614" s="4"/>
      <c r="I614" s="4"/>
      <c r="J614" s="4"/>
      <c r="K614" s="4"/>
      <c r="L614" s="4">
        <v>1</v>
      </c>
      <c r="M614" s="51">
        <v>450</v>
      </c>
      <c r="N614" s="51">
        <v>450</v>
      </c>
      <c r="O614" s="4">
        <f>L614*M614</f>
        <v>450</v>
      </c>
      <c r="P614" s="4"/>
      <c r="Q614" s="4"/>
      <c r="R614" s="4"/>
      <c r="S614" s="4"/>
      <c r="T614" s="4"/>
      <c r="U614" s="4" t="str">
        <f>TEXT(A614, "MMMM YYYY")</f>
        <v>July 2025</v>
      </c>
      <c r="V614" s="4"/>
      <c r="W614" s="4" t="b">
        <f>IF(N614=O614,TRUE,FALSE)</f>
        <v>1</v>
      </c>
    </row>
    <row r="615" spans="1:23" ht="22.5" customHeight="1">
      <c r="A615" s="2">
        <v>45840.688745821761</v>
      </c>
      <c r="B615" s="4" t="s">
        <v>1323</v>
      </c>
      <c r="C615" s="1" t="s">
        <v>958</v>
      </c>
      <c r="D615" s="4"/>
      <c r="E615" s="4" t="s">
        <v>958</v>
      </c>
      <c r="F615" s="4"/>
      <c r="G615" s="4"/>
      <c r="H615" s="4"/>
      <c r="I615" s="4"/>
      <c r="J615" s="4"/>
      <c r="K615" s="4"/>
      <c r="L615" s="4">
        <v>2</v>
      </c>
      <c r="M615" s="51">
        <v>110</v>
      </c>
      <c r="N615" s="51">
        <v>220</v>
      </c>
      <c r="O615" s="4">
        <f>L615*M615</f>
        <v>220</v>
      </c>
      <c r="P615" s="4"/>
      <c r="Q615" s="4"/>
      <c r="R615" s="4"/>
      <c r="S615" s="4"/>
      <c r="T615" s="4"/>
      <c r="U615" s="4" t="str">
        <f>TEXT(A615, "MMMM YYYY")</f>
        <v>July 2025</v>
      </c>
      <c r="V615" s="4"/>
      <c r="W615" s="4" t="b">
        <f>IF(N615=O615,TRUE,FALSE)</f>
        <v>1</v>
      </c>
    </row>
    <row r="616" spans="1:23" ht="22.5" customHeight="1">
      <c r="A616" s="2">
        <v>45840.686716886572</v>
      </c>
      <c r="B616" s="4" t="s">
        <v>1324</v>
      </c>
      <c r="C616" s="1" t="s">
        <v>958</v>
      </c>
      <c r="D616" s="4"/>
      <c r="E616" s="4" t="s">
        <v>958</v>
      </c>
      <c r="F616" s="4"/>
      <c r="G616" s="4"/>
      <c r="H616" s="4"/>
      <c r="I616" s="4"/>
      <c r="J616" s="4"/>
      <c r="K616" s="4"/>
      <c r="L616" s="4">
        <v>1</v>
      </c>
      <c r="M616" s="51">
        <v>20</v>
      </c>
      <c r="N616" s="51">
        <v>20</v>
      </c>
      <c r="O616" s="4">
        <f>L616*M616</f>
        <v>20</v>
      </c>
      <c r="P616" s="4"/>
      <c r="Q616" s="4"/>
      <c r="R616" s="4"/>
      <c r="S616" s="4"/>
      <c r="T616" s="4"/>
      <c r="U616" s="4" t="str">
        <f>TEXT(A616, "MMMM YYYY")</f>
        <v>July 2025</v>
      </c>
      <c r="V616" s="4"/>
      <c r="W616" s="4" t="b">
        <f>IF(N616=O616,TRUE,FALSE)</f>
        <v>1</v>
      </c>
    </row>
    <row r="617" spans="1:23" ht="22.5" customHeight="1">
      <c r="A617" s="2">
        <v>45839.553470046296</v>
      </c>
      <c r="B617" s="4" t="s">
        <v>1325</v>
      </c>
      <c r="C617" s="1" t="s">
        <v>958</v>
      </c>
      <c r="D617" s="4"/>
      <c r="E617" s="4" t="s">
        <v>958</v>
      </c>
      <c r="F617" s="4"/>
      <c r="G617" s="4"/>
      <c r="H617" s="4"/>
      <c r="I617" s="4"/>
      <c r="J617" s="4"/>
      <c r="K617" s="4"/>
      <c r="L617" s="4">
        <v>1</v>
      </c>
      <c r="M617" s="51">
        <v>50</v>
      </c>
      <c r="N617" s="51">
        <v>50</v>
      </c>
      <c r="O617" s="4">
        <f>L617*M617</f>
        <v>50</v>
      </c>
      <c r="P617" s="4"/>
      <c r="Q617" s="4"/>
      <c r="R617" s="4"/>
      <c r="S617" s="4"/>
      <c r="T617" s="4"/>
      <c r="U617" s="4" t="str">
        <f>TEXT(A617, "MMMM YYYY")</f>
        <v>July 2025</v>
      </c>
      <c r="V617" s="4"/>
      <c r="W617" s="4" t="b">
        <f>IF(N617=O617,TRUE,FALSE)</f>
        <v>1</v>
      </c>
    </row>
    <row r="618" spans="1:23" ht="22.5" customHeight="1">
      <c r="A618" s="2">
        <v>45839.553239768517</v>
      </c>
      <c r="B618" s="4" t="s">
        <v>1323</v>
      </c>
      <c r="C618" s="1" t="s">
        <v>958</v>
      </c>
      <c r="D618" s="4"/>
      <c r="E618" s="4" t="s">
        <v>958</v>
      </c>
      <c r="F618" s="4"/>
      <c r="G618" s="4"/>
      <c r="H618" s="4"/>
      <c r="I618" s="4"/>
      <c r="J618" s="4"/>
      <c r="K618" s="4"/>
      <c r="L618" s="4">
        <v>4</v>
      </c>
      <c r="M618" s="51">
        <v>115</v>
      </c>
      <c r="N618" s="51">
        <v>460</v>
      </c>
      <c r="O618" s="4">
        <f>L618*M618</f>
        <v>460</v>
      </c>
      <c r="P618" s="4"/>
      <c r="Q618" s="4"/>
      <c r="R618" s="4"/>
      <c r="S618" s="4"/>
      <c r="T618" s="4"/>
      <c r="U618" s="4" t="str">
        <f>TEXT(A618, "MMMM YYYY")</f>
        <v>July 2025</v>
      </c>
      <c r="V618" s="4"/>
      <c r="W618" s="4" t="b">
        <f>IF(N618=O618,TRUE,FALSE)</f>
        <v>1</v>
      </c>
    </row>
    <row r="619" spans="1:23" ht="22.5" customHeight="1">
      <c r="A619" s="2">
        <v>45839.552970729172</v>
      </c>
      <c r="B619" s="4" t="s">
        <v>1184</v>
      </c>
      <c r="C619" s="1" t="s">
        <v>958</v>
      </c>
      <c r="D619" s="4"/>
      <c r="E619" s="4" t="s">
        <v>958</v>
      </c>
      <c r="F619" s="4"/>
      <c r="G619" s="4"/>
      <c r="H619" s="4"/>
      <c r="I619" s="4"/>
      <c r="J619" s="4"/>
      <c r="K619" s="4"/>
      <c r="L619" s="4">
        <v>1</v>
      </c>
      <c r="M619" s="51">
        <v>300</v>
      </c>
      <c r="N619" s="51">
        <v>300</v>
      </c>
      <c r="O619" s="4">
        <f>L619*M619</f>
        <v>300</v>
      </c>
      <c r="P619" s="4"/>
      <c r="Q619" s="4"/>
      <c r="R619" s="4"/>
      <c r="S619" s="4"/>
      <c r="T619" s="4"/>
      <c r="U619" s="4" t="str">
        <f>TEXT(A619, "MMMM YYYY")</f>
        <v>July 2025</v>
      </c>
      <c r="V619" s="4"/>
      <c r="W619" s="4" t="b">
        <f>IF(N619=O619,TRUE,FALSE)</f>
        <v>1</v>
      </c>
    </row>
    <row r="620" spans="1:23" ht="22.5" customHeight="1">
      <c r="A620" s="2">
        <v>45839.550904293981</v>
      </c>
      <c r="B620" s="4" t="s">
        <v>982</v>
      </c>
      <c r="C620" s="1" t="s">
        <v>958</v>
      </c>
      <c r="D620" s="4"/>
      <c r="E620" s="4" t="s">
        <v>958</v>
      </c>
      <c r="F620" s="4"/>
      <c r="G620" s="4"/>
      <c r="H620" s="4"/>
      <c r="I620" s="4"/>
      <c r="J620" s="4"/>
      <c r="K620" s="4"/>
      <c r="L620" s="4">
        <v>1</v>
      </c>
      <c r="M620" s="51">
        <v>8</v>
      </c>
      <c r="N620" s="51">
        <v>8</v>
      </c>
      <c r="O620" s="4">
        <f>L620*M620</f>
        <v>8</v>
      </c>
      <c r="P620" s="4"/>
      <c r="Q620" s="4"/>
      <c r="R620" s="4"/>
      <c r="S620" s="4"/>
      <c r="T620" s="4"/>
      <c r="U620" s="4" t="str">
        <f>TEXT(A620, "MMMM YYYY")</f>
        <v>July 2025</v>
      </c>
      <c r="V620" s="4"/>
      <c r="W620" s="4" t="b">
        <f>IF(N620=O620,TRUE,FALSE)</f>
        <v>1</v>
      </c>
    </row>
    <row r="621" spans="1:23" ht="22.5" customHeight="1">
      <c r="A621" s="2">
        <v>45838.379208460647</v>
      </c>
      <c r="B621" s="4" t="s">
        <v>1326</v>
      </c>
      <c r="C621" s="4" t="s">
        <v>952</v>
      </c>
      <c r="D621" s="4"/>
      <c r="E621" s="4" t="s">
        <v>937</v>
      </c>
      <c r="F621" s="4"/>
      <c r="G621" s="4"/>
      <c r="H621" s="4"/>
      <c r="I621" s="4"/>
      <c r="J621" s="4"/>
      <c r="K621" s="4" t="s">
        <v>1016</v>
      </c>
      <c r="L621" s="4">
        <v>1</v>
      </c>
      <c r="M621" s="4">
        <v>1200</v>
      </c>
      <c r="N621" s="51">
        <v>1200</v>
      </c>
      <c r="O621" s="4">
        <f>L621*M621</f>
        <v>1200</v>
      </c>
      <c r="P621" s="4"/>
      <c r="Q621" s="4"/>
      <c r="R621" s="4"/>
      <c r="S621" s="4"/>
      <c r="T621" s="4"/>
      <c r="U621" s="4" t="str">
        <f>TEXT(A621, "MMMM YYYY")</f>
        <v>June 2025</v>
      </c>
      <c r="V621" s="4"/>
      <c r="W621" s="4" t="b">
        <f>IF(N621=O621,TRUE,FALSE)</f>
        <v>1</v>
      </c>
    </row>
    <row r="622" spans="1:23" ht="22.5" customHeight="1">
      <c r="A622" s="2">
        <v>45838.378639664355</v>
      </c>
      <c r="B622" s="4" t="s">
        <v>1250</v>
      </c>
      <c r="C622" s="4" t="s">
        <v>952</v>
      </c>
      <c r="D622" s="4"/>
      <c r="E622" s="4" t="s">
        <v>942</v>
      </c>
      <c r="F622" s="4"/>
      <c r="G622" s="4"/>
      <c r="H622" s="4"/>
      <c r="I622" s="4"/>
      <c r="J622" s="4"/>
      <c r="K622" s="4" t="s">
        <v>954</v>
      </c>
      <c r="L622" s="4">
        <v>1</v>
      </c>
      <c r="M622" s="4">
        <v>4000</v>
      </c>
      <c r="N622" s="51">
        <v>4000</v>
      </c>
      <c r="O622" s="4">
        <f>L622*M622</f>
        <v>4000</v>
      </c>
      <c r="P622" s="4"/>
      <c r="Q622" s="4"/>
      <c r="R622" s="4"/>
      <c r="S622" s="4"/>
      <c r="T622" s="4"/>
      <c r="U622" s="4" t="str">
        <f>TEXT(A622, "MMMM YYYY")</f>
        <v>June 2025</v>
      </c>
      <c r="V622" s="4"/>
      <c r="W622" s="4" t="b">
        <f>IF(N622=O622,TRUE,FALSE)</f>
        <v>1</v>
      </c>
    </row>
    <row r="623" spans="1:23" ht="22.5" customHeight="1">
      <c r="A623" s="2">
        <v>45838.376046631944</v>
      </c>
      <c r="B623" s="4" t="s">
        <v>1327</v>
      </c>
      <c r="C623" s="4" t="s">
        <v>952</v>
      </c>
      <c r="D623" s="4"/>
      <c r="E623" s="4" t="s">
        <v>942</v>
      </c>
      <c r="F623" s="4"/>
      <c r="G623" s="4"/>
      <c r="H623" s="4"/>
      <c r="I623" s="4"/>
      <c r="J623" s="4"/>
      <c r="K623" s="4" t="s">
        <v>954</v>
      </c>
      <c r="L623" s="4">
        <v>1</v>
      </c>
      <c r="M623" s="4">
        <v>800</v>
      </c>
      <c r="N623" s="51">
        <v>800</v>
      </c>
      <c r="O623" s="4">
        <f>L623*M623</f>
        <v>800</v>
      </c>
      <c r="P623" s="4"/>
      <c r="Q623" s="4"/>
      <c r="R623" s="4"/>
      <c r="S623" s="4"/>
      <c r="T623" s="4"/>
      <c r="U623" s="4" t="str">
        <f>TEXT(A623, "MMMM YYYY")</f>
        <v>June 2025</v>
      </c>
      <c r="V623" s="4"/>
      <c r="W623" s="4" t="b">
        <f>IF(N623=O623,TRUE,FALSE)</f>
        <v>1</v>
      </c>
    </row>
    <row r="624" spans="1:23" ht="22.5" customHeight="1">
      <c r="A624" s="2">
        <v>45838.374545960643</v>
      </c>
      <c r="B624" s="4" t="s">
        <v>852</v>
      </c>
      <c r="C624" s="4" t="s">
        <v>952</v>
      </c>
      <c r="D624" s="4"/>
      <c r="E624" s="4" t="s">
        <v>937</v>
      </c>
      <c r="F624" s="4"/>
      <c r="G624" s="4"/>
      <c r="H624" s="4"/>
      <c r="I624" s="4"/>
      <c r="J624" s="4"/>
      <c r="K624" s="4" t="s">
        <v>847</v>
      </c>
      <c r="L624" s="4">
        <v>1</v>
      </c>
      <c r="M624" s="4">
        <v>50</v>
      </c>
      <c r="N624" s="51">
        <v>50</v>
      </c>
      <c r="O624" s="4">
        <f>L624*M624</f>
        <v>50</v>
      </c>
      <c r="P624" s="4"/>
      <c r="Q624" s="4"/>
      <c r="R624" s="4"/>
      <c r="S624" s="4"/>
      <c r="T624" s="4"/>
      <c r="U624" s="4" t="str">
        <f>TEXT(A624, "MMMM YYYY")</f>
        <v>June 2025</v>
      </c>
      <c r="V624" s="4"/>
      <c r="W624" s="4" t="b">
        <f>IF(N624=O624,TRUE,FALSE)</f>
        <v>1</v>
      </c>
    </row>
    <row r="625" spans="1:23" ht="22.5" customHeight="1">
      <c r="A625" s="2">
        <v>45838.373839305554</v>
      </c>
      <c r="B625" s="4" t="s">
        <v>1179</v>
      </c>
      <c r="C625" s="1" t="s">
        <v>958</v>
      </c>
      <c r="D625" s="4"/>
      <c r="E625" s="4" t="s">
        <v>958</v>
      </c>
      <c r="F625" s="4"/>
      <c r="G625" s="4"/>
      <c r="H625" s="4"/>
      <c r="I625" s="4"/>
      <c r="J625" s="4"/>
      <c r="K625" s="4"/>
      <c r="L625" s="4">
        <v>1</v>
      </c>
      <c r="M625" s="51">
        <v>2000</v>
      </c>
      <c r="N625" s="51">
        <v>2000</v>
      </c>
      <c r="O625" s="4">
        <f>L625*M625</f>
        <v>2000</v>
      </c>
      <c r="P625" s="4"/>
      <c r="Q625" s="4"/>
      <c r="R625" s="4"/>
      <c r="S625" s="4"/>
      <c r="T625" s="4"/>
      <c r="U625" s="4" t="str">
        <f>TEXT(A625, "MMMM YYYY")</f>
        <v>June 2025</v>
      </c>
      <c r="V625" s="4"/>
      <c r="W625" s="4" t="b">
        <f>IF(N625=O625,TRUE,FALSE)</f>
        <v>1</v>
      </c>
    </row>
    <row r="626" spans="1:23" ht="22.5" customHeight="1">
      <c r="A626" s="2">
        <v>45838.369983124998</v>
      </c>
      <c r="B626" s="4" t="s">
        <v>1328</v>
      </c>
      <c r="C626" s="1" t="s">
        <v>958</v>
      </c>
      <c r="D626" s="4"/>
      <c r="E626" s="4" t="s">
        <v>958</v>
      </c>
      <c r="F626" s="4"/>
      <c r="G626" s="4"/>
      <c r="H626" s="4"/>
      <c r="I626" s="4"/>
      <c r="J626" s="4"/>
      <c r="K626" s="4"/>
      <c r="L626" s="4">
        <v>1</v>
      </c>
      <c r="M626" s="51">
        <v>200</v>
      </c>
      <c r="N626" s="51">
        <v>200</v>
      </c>
      <c r="O626" s="4">
        <f>L626*M626</f>
        <v>200</v>
      </c>
      <c r="P626" s="4"/>
      <c r="Q626" s="4"/>
      <c r="R626" s="4"/>
      <c r="S626" s="4"/>
      <c r="T626" s="4"/>
      <c r="U626" s="4" t="str">
        <f>TEXT(A626, "MMMM YYYY")</f>
        <v>June 2025</v>
      </c>
      <c r="V626" s="4"/>
      <c r="W626" s="4" t="b">
        <f>IF(N626=O626,TRUE,FALSE)</f>
        <v>1</v>
      </c>
    </row>
    <row r="627" spans="1:23" ht="22.5" customHeight="1">
      <c r="A627" s="2">
        <v>45836.518447708338</v>
      </c>
      <c r="B627" s="4" t="s">
        <v>1329</v>
      </c>
      <c r="C627" s="1" t="s">
        <v>958</v>
      </c>
      <c r="D627" s="4"/>
      <c r="E627" s="4" t="s">
        <v>958</v>
      </c>
      <c r="F627" s="4"/>
      <c r="G627" s="4"/>
      <c r="H627" s="4"/>
      <c r="I627" s="4"/>
      <c r="J627" s="4"/>
      <c r="K627" s="4"/>
      <c r="L627" s="4">
        <v>1</v>
      </c>
      <c r="M627" s="51">
        <v>1250</v>
      </c>
      <c r="N627" s="51">
        <v>1250</v>
      </c>
      <c r="O627" s="4">
        <f>L627*M627</f>
        <v>1250</v>
      </c>
      <c r="P627" s="4"/>
      <c r="Q627" s="4"/>
      <c r="R627" s="4"/>
      <c r="S627" s="4"/>
      <c r="T627" s="4"/>
      <c r="U627" s="4" t="str">
        <f>TEXT(A627, "MMMM YYYY")</f>
        <v>June 2025</v>
      </c>
      <c r="V627" s="4"/>
      <c r="W627" s="4" t="b">
        <f>IF(N627=O627,TRUE,FALSE)</f>
        <v>1</v>
      </c>
    </row>
    <row r="628" spans="1:23" ht="22.5" customHeight="1">
      <c r="A628" s="2">
        <v>45835.621007499998</v>
      </c>
      <c r="B628" s="4" t="s">
        <v>1330</v>
      </c>
      <c r="C628" s="1" t="s">
        <v>958</v>
      </c>
      <c r="D628" s="4"/>
      <c r="E628" s="4" t="s">
        <v>958</v>
      </c>
      <c r="F628" s="4"/>
      <c r="G628" s="4"/>
      <c r="H628" s="4"/>
      <c r="I628" s="4"/>
      <c r="J628" s="4"/>
      <c r="K628" s="4"/>
      <c r="L628" s="4">
        <v>1</v>
      </c>
      <c r="M628" s="51">
        <v>200</v>
      </c>
      <c r="N628" s="51">
        <v>200</v>
      </c>
      <c r="O628" s="4">
        <f>L628*M628</f>
        <v>200</v>
      </c>
      <c r="P628" s="4"/>
      <c r="Q628" s="4"/>
      <c r="R628" s="4"/>
      <c r="S628" s="4"/>
      <c r="T628" s="4"/>
      <c r="U628" s="4" t="str">
        <f>TEXT(A628, "MMMM YYYY")</f>
        <v>June 2025</v>
      </c>
      <c r="V628" s="4"/>
      <c r="W628" s="4" t="b">
        <f>IF(N628=O628,TRUE,FALSE)</f>
        <v>1</v>
      </c>
    </row>
    <row r="629" spans="1:23" ht="22.5" customHeight="1">
      <c r="A629" s="2">
        <v>45834.996861446758</v>
      </c>
      <c r="B629" s="4" t="s">
        <v>1331</v>
      </c>
      <c r="C629" s="1" t="s">
        <v>958</v>
      </c>
      <c r="D629" s="4"/>
      <c r="E629" s="4" t="s">
        <v>958</v>
      </c>
      <c r="F629" s="4"/>
      <c r="G629" s="4"/>
      <c r="H629" s="4"/>
      <c r="I629" s="4"/>
      <c r="J629" s="4"/>
      <c r="K629" s="4"/>
      <c r="L629" s="4">
        <v>5</v>
      </c>
      <c r="M629" s="51">
        <v>10</v>
      </c>
      <c r="N629" s="51">
        <v>50</v>
      </c>
      <c r="O629" s="4">
        <f>L629*M629</f>
        <v>50</v>
      </c>
      <c r="P629" s="4"/>
      <c r="Q629" s="4"/>
      <c r="R629" s="4"/>
      <c r="S629" s="4"/>
      <c r="T629" s="4"/>
      <c r="U629" s="4" t="str">
        <f>TEXT(A629, "MMMM YYYY")</f>
        <v>June 2025</v>
      </c>
      <c r="V629" s="4"/>
      <c r="W629" s="4" t="b">
        <f>IF(N629=O629,TRUE,FALSE)</f>
        <v>1</v>
      </c>
    </row>
    <row r="630" spans="1:23" ht="22.5" customHeight="1">
      <c r="A630" s="2">
        <v>45834.996598206024</v>
      </c>
      <c r="B630" s="4" t="s">
        <v>1332</v>
      </c>
      <c r="C630" s="1" t="s">
        <v>958</v>
      </c>
      <c r="D630" s="4"/>
      <c r="E630" s="4" t="s">
        <v>958</v>
      </c>
      <c r="F630" s="4"/>
      <c r="G630" s="4"/>
      <c r="H630" s="4"/>
      <c r="I630" s="4"/>
      <c r="J630" s="4"/>
      <c r="K630" s="4"/>
      <c r="L630" s="4">
        <v>1</v>
      </c>
      <c r="M630" s="51">
        <v>20</v>
      </c>
      <c r="N630" s="51">
        <v>20</v>
      </c>
      <c r="O630" s="4">
        <f>L630*M630</f>
        <v>20</v>
      </c>
      <c r="P630" s="4"/>
      <c r="Q630" s="4"/>
      <c r="R630" s="4"/>
      <c r="S630" s="4"/>
      <c r="T630" s="4"/>
      <c r="U630" s="4" t="str">
        <f>TEXT(A630, "MMMM YYYY")</f>
        <v>June 2025</v>
      </c>
      <c r="V630" s="4"/>
      <c r="W630" s="4" t="b">
        <f>IF(N630=O630,TRUE,FALSE)</f>
        <v>1</v>
      </c>
    </row>
    <row r="631" spans="1:23" ht="22.5" customHeight="1">
      <c r="A631" s="2">
        <v>45834.99633440972</v>
      </c>
      <c r="B631" s="4" t="s">
        <v>1333</v>
      </c>
      <c r="C631" s="1" t="s">
        <v>958</v>
      </c>
      <c r="D631" s="4"/>
      <c r="E631" s="4" t="s">
        <v>958</v>
      </c>
      <c r="F631" s="4"/>
      <c r="G631" s="4"/>
      <c r="H631" s="4"/>
      <c r="I631" s="4"/>
      <c r="J631" s="4"/>
      <c r="K631" s="4"/>
      <c r="L631" s="4">
        <v>1</v>
      </c>
      <c r="M631" s="51">
        <v>65</v>
      </c>
      <c r="N631" s="51">
        <v>65</v>
      </c>
      <c r="O631" s="4">
        <f>L631*M631</f>
        <v>65</v>
      </c>
      <c r="P631" s="4"/>
      <c r="Q631" s="4"/>
      <c r="R631" s="4"/>
      <c r="S631" s="4"/>
      <c r="T631" s="4"/>
      <c r="U631" s="4" t="str">
        <f>TEXT(A631, "MMMM YYYY")</f>
        <v>June 2025</v>
      </c>
      <c r="V631" s="4"/>
      <c r="W631" s="4" t="b">
        <f>IF(N631=O631,TRUE,FALSE)</f>
        <v>1</v>
      </c>
    </row>
    <row r="632" spans="1:23" ht="22.5" customHeight="1">
      <c r="A632" s="2">
        <v>45834.682446874998</v>
      </c>
      <c r="B632" s="4" t="s">
        <v>1334</v>
      </c>
      <c r="C632" s="1" t="s">
        <v>958</v>
      </c>
      <c r="D632" s="4"/>
      <c r="E632" s="4" t="s">
        <v>958</v>
      </c>
      <c r="F632" s="4"/>
      <c r="G632" s="4"/>
      <c r="H632" s="4"/>
      <c r="I632" s="4"/>
      <c r="J632" s="4"/>
      <c r="K632" s="4"/>
      <c r="L632" s="4">
        <v>1</v>
      </c>
      <c r="M632" s="51">
        <v>25</v>
      </c>
      <c r="N632" s="51">
        <v>25</v>
      </c>
      <c r="O632" s="4">
        <f>L632*M632</f>
        <v>25</v>
      </c>
      <c r="P632" s="4"/>
      <c r="Q632" s="4"/>
      <c r="R632" s="4"/>
      <c r="S632" s="4"/>
      <c r="T632" s="4"/>
      <c r="U632" s="4" t="str">
        <f>TEXT(A632, "MMMM YYYY")</f>
        <v>June 2025</v>
      </c>
      <c r="V632" s="4"/>
      <c r="W632" s="4" t="b">
        <f>IF(N632=O632,TRUE,FALSE)</f>
        <v>1</v>
      </c>
    </row>
    <row r="633" spans="1:23" ht="22.5" customHeight="1">
      <c r="A633" s="2">
        <v>45834.68135856482</v>
      </c>
      <c r="B633" s="4" t="s">
        <v>1203</v>
      </c>
      <c r="C633" s="1" t="s">
        <v>958</v>
      </c>
      <c r="D633" s="4"/>
      <c r="E633" s="4" t="s">
        <v>958</v>
      </c>
      <c r="F633" s="4"/>
      <c r="G633" s="4"/>
      <c r="H633" s="4"/>
      <c r="I633" s="4"/>
      <c r="J633" s="4"/>
      <c r="K633" s="4"/>
      <c r="L633" s="4">
        <v>1</v>
      </c>
      <c r="M633" s="51">
        <v>15</v>
      </c>
      <c r="N633" s="51">
        <v>15</v>
      </c>
      <c r="O633" s="4">
        <f>L633*M633</f>
        <v>15</v>
      </c>
      <c r="P633" s="4"/>
      <c r="Q633" s="4"/>
      <c r="R633" s="4"/>
      <c r="S633" s="4"/>
      <c r="T633" s="4"/>
      <c r="U633" s="4" t="str">
        <f>TEXT(A633, "MMMM YYYY")</f>
        <v>June 2025</v>
      </c>
      <c r="V633" s="4"/>
      <c r="W633" s="4" t="b">
        <f>IF(N633=O633,TRUE,FALSE)</f>
        <v>1</v>
      </c>
    </row>
    <row r="634" spans="1:23" ht="22.5" customHeight="1">
      <c r="A634" s="2">
        <v>45834.680102210652</v>
      </c>
      <c r="B634" s="4" t="s">
        <v>1335</v>
      </c>
      <c r="C634" s="1" t="s">
        <v>958</v>
      </c>
      <c r="D634" s="4"/>
      <c r="E634" s="4" t="s">
        <v>958</v>
      </c>
      <c r="F634" s="4"/>
      <c r="G634" s="4"/>
      <c r="H634" s="4"/>
      <c r="I634" s="4"/>
      <c r="J634" s="4"/>
      <c r="K634" s="4"/>
      <c r="L634" s="4">
        <v>1</v>
      </c>
      <c r="M634" s="51">
        <v>15</v>
      </c>
      <c r="N634" s="51">
        <v>15</v>
      </c>
      <c r="O634" s="4">
        <f>L634*M634</f>
        <v>15</v>
      </c>
      <c r="P634" s="4"/>
      <c r="Q634" s="4"/>
      <c r="R634" s="4"/>
      <c r="S634" s="4"/>
      <c r="T634" s="4"/>
      <c r="U634" s="4" t="str">
        <f>TEXT(A634, "MMMM YYYY")</f>
        <v>June 2025</v>
      </c>
      <c r="V634" s="4"/>
      <c r="W634" s="4" t="b">
        <f>IF(N634=O634,TRUE,FALSE)</f>
        <v>1</v>
      </c>
    </row>
    <row r="635" spans="1:23" ht="22.5" customHeight="1">
      <c r="A635" s="2">
        <v>45834.676729027778</v>
      </c>
      <c r="B635" s="4" t="s">
        <v>1336</v>
      </c>
      <c r="C635" s="1" t="s">
        <v>958</v>
      </c>
      <c r="D635" s="4"/>
      <c r="E635" s="4" t="s">
        <v>958</v>
      </c>
      <c r="F635" s="4"/>
      <c r="G635" s="4"/>
      <c r="H635" s="4"/>
      <c r="I635" s="4"/>
      <c r="J635" s="4"/>
      <c r="K635" s="4"/>
      <c r="L635" s="4">
        <v>1</v>
      </c>
      <c r="M635" s="51">
        <v>15</v>
      </c>
      <c r="N635" s="51">
        <v>15</v>
      </c>
      <c r="O635" s="4">
        <f>L635*M635</f>
        <v>15</v>
      </c>
      <c r="P635" s="4"/>
      <c r="Q635" s="4"/>
      <c r="R635" s="4"/>
      <c r="S635" s="4"/>
      <c r="T635" s="4"/>
      <c r="U635" s="4" t="str">
        <f>TEXT(A635, "MMMM YYYY")</f>
        <v>June 2025</v>
      </c>
      <c r="V635" s="4"/>
      <c r="W635" s="4" t="b">
        <f>IF(N635=O635,TRUE,FALSE)</f>
        <v>1</v>
      </c>
    </row>
    <row r="636" spans="1:23" ht="22.5" customHeight="1">
      <c r="A636" s="2">
        <v>45834.672778749999</v>
      </c>
      <c r="B636" s="4" t="s">
        <v>1337</v>
      </c>
      <c r="C636" s="1" t="s">
        <v>958</v>
      </c>
      <c r="D636" s="4"/>
      <c r="E636" s="4" t="s">
        <v>958</v>
      </c>
      <c r="F636" s="4"/>
      <c r="G636" s="4"/>
      <c r="H636" s="4"/>
      <c r="I636" s="4"/>
      <c r="J636" s="4"/>
      <c r="K636" s="4"/>
      <c r="L636" s="4">
        <v>1</v>
      </c>
      <c r="M636" s="51">
        <v>180</v>
      </c>
      <c r="N636" s="51">
        <v>180</v>
      </c>
      <c r="O636" s="4">
        <f>L636*M636</f>
        <v>180</v>
      </c>
      <c r="P636" s="4"/>
      <c r="Q636" s="4"/>
      <c r="R636" s="4"/>
      <c r="S636" s="4"/>
      <c r="T636" s="4"/>
      <c r="U636" s="4" t="str">
        <f>TEXT(A636, "MMMM YYYY")</f>
        <v>June 2025</v>
      </c>
      <c r="V636" s="4"/>
      <c r="W636" s="4" t="b">
        <f>IF(N636=O636,TRUE,FALSE)</f>
        <v>1</v>
      </c>
    </row>
    <row r="637" spans="1:23" ht="22.5" customHeight="1">
      <c r="A637" s="2">
        <v>45834.66264603009</v>
      </c>
      <c r="B637" s="4" t="s">
        <v>1338</v>
      </c>
      <c r="C637" s="1" t="s">
        <v>958</v>
      </c>
      <c r="D637" s="4"/>
      <c r="E637" s="4" t="s">
        <v>958</v>
      </c>
      <c r="F637" s="4"/>
      <c r="G637" s="4"/>
      <c r="H637" s="4"/>
      <c r="I637" s="4"/>
      <c r="J637" s="4"/>
      <c r="K637" s="4"/>
      <c r="L637" s="4">
        <v>2</v>
      </c>
      <c r="M637" s="51">
        <v>40</v>
      </c>
      <c r="N637" s="51">
        <v>80</v>
      </c>
      <c r="O637" s="4">
        <f>L637*M637</f>
        <v>80</v>
      </c>
      <c r="P637" s="4"/>
      <c r="Q637" s="4"/>
      <c r="R637" s="4"/>
      <c r="S637" s="4"/>
      <c r="T637" s="4"/>
      <c r="U637" s="4" t="str">
        <f>TEXT(A637, "MMMM YYYY")</f>
        <v>June 2025</v>
      </c>
      <c r="V637" s="4"/>
      <c r="W637" s="4" t="b">
        <f>IF(N637=O637,TRUE,FALSE)</f>
        <v>1</v>
      </c>
    </row>
    <row r="638" spans="1:23" ht="22.5" customHeight="1">
      <c r="A638" s="2">
        <v>45834.662392141203</v>
      </c>
      <c r="B638" s="4" t="s">
        <v>1339</v>
      </c>
      <c r="C638" s="1" t="s">
        <v>958</v>
      </c>
      <c r="D638" s="4"/>
      <c r="E638" s="4" t="s">
        <v>958</v>
      </c>
      <c r="F638" s="4"/>
      <c r="G638" s="4"/>
      <c r="H638" s="4"/>
      <c r="I638" s="4"/>
      <c r="J638" s="4"/>
      <c r="K638" s="4"/>
      <c r="L638" s="4">
        <v>6</v>
      </c>
      <c r="M638" s="51">
        <v>50</v>
      </c>
      <c r="N638" s="51">
        <v>300</v>
      </c>
      <c r="O638" s="4">
        <f>L638*M638</f>
        <v>300</v>
      </c>
      <c r="P638" s="4"/>
      <c r="Q638" s="4"/>
      <c r="R638" s="4"/>
      <c r="S638" s="4"/>
      <c r="T638" s="4"/>
      <c r="U638" s="4" t="str">
        <f>TEXT(A638, "MMMM YYYY")</f>
        <v>June 2025</v>
      </c>
      <c r="V638" s="4"/>
      <c r="W638" s="4" t="b">
        <f>IF(N638=O638,TRUE,FALSE)</f>
        <v>1</v>
      </c>
    </row>
    <row r="639" spans="1:23" ht="22.5" customHeight="1">
      <c r="A639" s="2">
        <v>45834.65970981482</v>
      </c>
      <c r="B639" s="4" t="s">
        <v>1340</v>
      </c>
      <c r="C639" s="1" t="s">
        <v>958</v>
      </c>
      <c r="D639" s="4"/>
      <c r="E639" s="4" t="s">
        <v>958</v>
      </c>
      <c r="F639" s="4"/>
      <c r="G639" s="4"/>
      <c r="H639" s="4"/>
      <c r="I639" s="4"/>
      <c r="J639" s="4"/>
      <c r="K639" s="4"/>
      <c r="L639" s="4">
        <v>16</v>
      </c>
      <c r="M639" s="51">
        <v>25</v>
      </c>
      <c r="N639" s="51">
        <v>400</v>
      </c>
      <c r="O639" s="4">
        <f>L639*M639</f>
        <v>400</v>
      </c>
      <c r="P639" s="4"/>
      <c r="Q639" s="4"/>
      <c r="R639" s="4"/>
      <c r="S639" s="4"/>
      <c r="T639" s="4"/>
      <c r="U639" s="4" t="str">
        <f>TEXT(A639, "MMMM YYYY")</f>
        <v>June 2025</v>
      </c>
      <c r="V639" s="4"/>
      <c r="W639" s="4" t="b">
        <f>IF(N639=O639,TRUE,FALSE)</f>
        <v>1</v>
      </c>
    </row>
    <row r="640" spans="1:23" ht="22.5" customHeight="1">
      <c r="A640" s="2">
        <v>45834.658212002316</v>
      </c>
      <c r="B640" s="4" t="s">
        <v>1341</v>
      </c>
      <c r="C640" s="1" t="s">
        <v>958</v>
      </c>
      <c r="D640" s="4"/>
      <c r="E640" s="4" t="s">
        <v>958</v>
      </c>
      <c r="F640" s="4"/>
      <c r="G640" s="4"/>
      <c r="H640" s="4"/>
      <c r="I640" s="4"/>
      <c r="J640" s="4"/>
      <c r="K640" s="4"/>
      <c r="L640" s="4">
        <v>1</v>
      </c>
      <c r="M640" s="51">
        <v>750</v>
      </c>
      <c r="N640" s="51">
        <v>750</v>
      </c>
      <c r="O640" s="4">
        <f>L640*M640</f>
        <v>750</v>
      </c>
      <c r="P640" s="4"/>
      <c r="Q640" s="4"/>
      <c r="R640" s="4"/>
      <c r="S640" s="4"/>
      <c r="T640" s="4"/>
      <c r="U640" s="4" t="str">
        <f>TEXT(A640, "MMMM YYYY")</f>
        <v>June 2025</v>
      </c>
      <c r="V640" s="4"/>
      <c r="W640" s="4" t="b">
        <f>IF(N640=O640,TRUE,FALSE)</f>
        <v>1</v>
      </c>
    </row>
    <row r="641" spans="1:23" ht="22.5" customHeight="1">
      <c r="A641" s="2">
        <v>45834.654770497684</v>
      </c>
      <c r="B641" s="4" t="s">
        <v>822</v>
      </c>
      <c r="C641" s="4" t="s">
        <v>950</v>
      </c>
      <c r="D641" s="4" t="s">
        <v>933</v>
      </c>
      <c r="E641" s="4"/>
      <c r="F641" s="4"/>
      <c r="G641" s="4" t="s">
        <v>970</v>
      </c>
      <c r="H641" s="4"/>
      <c r="I641" s="4"/>
      <c r="J641" s="4"/>
      <c r="K641" s="4"/>
      <c r="L641" s="4">
        <v>1</v>
      </c>
      <c r="M641" s="4">
        <v>50</v>
      </c>
      <c r="N641" s="51">
        <v>50</v>
      </c>
      <c r="O641" s="4">
        <f>L641*M641</f>
        <v>50</v>
      </c>
      <c r="P641" s="4"/>
      <c r="Q641" s="4"/>
      <c r="R641" s="4"/>
      <c r="S641" s="4"/>
      <c r="T641" s="4"/>
      <c r="U641" s="4" t="str">
        <f>TEXT(A641, "MMMM YYYY")</f>
        <v>June 2025</v>
      </c>
      <c r="V641" s="4"/>
      <c r="W641" s="4" t="b">
        <f>IF(N641=O641,TRUE,FALSE)</f>
        <v>1</v>
      </c>
    </row>
    <row r="642" spans="1:23" ht="22.5" customHeight="1">
      <c r="A642" s="2">
        <v>45834.633708831017</v>
      </c>
      <c r="B642" s="4" t="s">
        <v>1184</v>
      </c>
      <c r="C642" s="1" t="s">
        <v>958</v>
      </c>
      <c r="D642" s="4"/>
      <c r="E642" s="4" t="s">
        <v>958</v>
      </c>
      <c r="F642" s="4"/>
      <c r="G642" s="4"/>
      <c r="H642" s="4"/>
      <c r="I642" s="4"/>
      <c r="J642" s="4"/>
      <c r="K642" s="4"/>
      <c r="L642" s="4">
        <v>1</v>
      </c>
      <c r="M642" s="51">
        <v>200</v>
      </c>
      <c r="N642" s="51">
        <v>200</v>
      </c>
      <c r="O642" s="4">
        <f>L642*M642</f>
        <v>200</v>
      </c>
      <c r="P642" s="4"/>
      <c r="Q642" s="4"/>
      <c r="R642" s="4"/>
      <c r="S642" s="4"/>
      <c r="T642" s="4"/>
      <c r="U642" s="4" t="str">
        <f>TEXT(A642, "MMMM YYYY")</f>
        <v>June 2025</v>
      </c>
      <c r="V642" s="4"/>
      <c r="W642" s="4" t="b">
        <f>IF(N642=O642,TRUE,FALSE)</f>
        <v>1</v>
      </c>
    </row>
    <row r="643" spans="1:23" ht="22.5" customHeight="1">
      <c r="A643" s="2">
        <v>45834.63273380787</v>
      </c>
      <c r="B643" s="4" t="s">
        <v>1342</v>
      </c>
      <c r="C643" s="4" t="s">
        <v>952</v>
      </c>
      <c r="D643" s="4"/>
      <c r="E643" s="4" t="s">
        <v>937</v>
      </c>
      <c r="F643" s="4"/>
      <c r="G643" s="4"/>
      <c r="H643" s="4"/>
      <c r="I643" s="4"/>
      <c r="J643" s="4"/>
      <c r="K643" s="4" t="s">
        <v>1016</v>
      </c>
      <c r="L643" s="4">
        <v>1</v>
      </c>
      <c r="M643" s="4">
        <v>300</v>
      </c>
      <c r="N643" s="51">
        <v>300</v>
      </c>
      <c r="O643" s="4">
        <f>L643*M643</f>
        <v>300</v>
      </c>
      <c r="P643" s="4"/>
      <c r="Q643" s="4"/>
      <c r="R643" s="4"/>
      <c r="S643" s="4"/>
      <c r="T643" s="4"/>
      <c r="U643" s="4" t="str">
        <f>TEXT(A643, "MMMM YYYY")</f>
        <v>June 2025</v>
      </c>
      <c r="V643" s="4"/>
      <c r="W643" s="4" t="b">
        <f>IF(N643=O643,TRUE,FALSE)</f>
        <v>1</v>
      </c>
    </row>
    <row r="644" spans="1:23" ht="22.5" customHeight="1">
      <c r="A644" s="2">
        <v>45833.62213074074</v>
      </c>
      <c r="B644" s="4" t="s">
        <v>1262</v>
      </c>
      <c r="C644" s="4" t="s">
        <v>950</v>
      </c>
      <c r="D644" s="4" t="s">
        <v>933</v>
      </c>
      <c r="E644" s="4"/>
      <c r="F644" s="4"/>
      <c r="G644" s="4"/>
      <c r="H644" s="4"/>
      <c r="I644" s="4"/>
      <c r="J644" s="4"/>
      <c r="K644" s="4"/>
      <c r="L644" s="4">
        <v>5</v>
      </c>
      <c r="M644" s="4">
        <v>415</v>
      </c>
      <c r="N644" s="51">
        <v>2075</v>
      </c>
      <c r="O644" s="4">
        <f>L644*M644</f>
        <v>2075</v>
      </c>
      <c r="P644" s="4"/>
      <c r="Q644" s="4"/>
      <c r="R644" s="4"/>
      <c r="S644" s="4"/>
      <c r="T644" s="4"/>
      <c r="U644" s="4" t="str">
        <f>TEXT(A644, "MMMM YYYY")</f>
        <v>June 2025</v>
      </c>
      <c r="V644" s="4"/>
      <c r="W644" s="4" t="b">
        <f>IF(N644=O644,TRUE,FALSE)</f>
        <v>1</v>
      </c>
    </row>
    <row r="645" spans="1:23" ht="22.5" customHeight="1">
      <c r="A645" s="2">
        <v>45833.412357245368</v>
      </c>
      <c r="B645" s="4" t="s">
        <v>1343</v>
      </c>
      <c r="C645" s="4" t="s">
        <v>952</v>
      </c>
      <c r="D645" s="4"/>
      <c r="E645" s="4" t="s">
        <v>937</v>
      </c>
      <c r="F645" s="4"/>
      <c r="G645" s="4"/>
      <c r="H645" s="4"/>
      <c r="I645" s="4"/>
      <c r="J645" s="4"/>
      <c r="K645" s="4" t="s">
        <v>856</v>
      </c>
      <c r="L645" s="4">
        <v>1</v>
      </c>
      <c r="M645" s="4">
        <v>400</v>
      </c>
      <c r="N645" s="51">
        <v>400</v>
      </c>
      <c r="O645" s="4">
        <f>L645*M645</f>
        <v>400</v>
      </c>
      <c r="P645" s="4"/>
      <c r="Q645" s="4"/>
      <c r="R645" s="4"/>
      <c r="S645" s="4"/>
      <c r="T645" s="4"/>
      <c r="U645" s="4" t="str">
        <f>TEXT(A645, "MMMM YYYY")</f>
        <v>June 2025</v>
      </c>
      <c r="V645" s="4"/>
      <c r="W645" s="4" t="b">
        <f>IF(N645=O645,TRUE,FALSE)</f>
        <v>1</v>
      </c>
    </row>
    <row r="646" spans="1:23" ht="22.5" customHeight="1">
      <c r="A646" s="2">
        <v>45833.41154645833</v>
      </c>
      <c r="B646" s="4" t="s">
        <v>1180</v>
      </c>
      <c r="C646" s="4" t="s">
        <v>951</v>
      </c>
      <c r="D646" s="4" t="s">
        <v>933</v>
      </c>
      <c r="E646" s="4"/>
      <c r="F646" s="4"/>
      <c r="G646" s="4" t="s">
        <v>1344</v>
      </c>
      <c r="H646" s="4"/>
      <c r="I646" s="4"/>
      <c r="J646" s="4"/>
      <c r="K646" s="4"/>
      <c r="L646" s="4">
        <v>32</v>
      </c>
      <c r="M646" s="4">
        <v>390</v>
      </c>
      <c r="N646" s="51">
        <v>12480</v>
      </c>
      <c r="O646" s="4">
        <f>L646*M646</f>
        <v>12480</v>
      </c>
      <c r="P646" s="4"/>
      <c r="Q646" s="4"/>
      <c r="R646" s="4"/>
      <c r="S646" s="4"/>
      <c r="T646" s="4"/>
      <c r="U646" s="4" t="str">
        <f>TEXT(A646, "MMMM YYYY")</f>
        <v>June 2025</v>
      </c>
      <c r="V646" s="4"/>
      <c r="W646" s="4" t="b">
        <f>IF(N646=O646,TRUE,FALSE)</f>
        <v>1</v>
      </c>
    </row>
    <row r="647" spans="1:23" ht="22.5" customHeight="1">
      <c r="A647" s="2">
        <v>45833.410566018516</v>
      </c>
      <c r="B647" s="4" t="s">
        <v>1180</v>
      </c>
      <c r="C647" s="4" t="s">
        <v>821</v>
      </c>
      <c r="D647" s="4" t="s">
        <v>933</v>
      </c>
      <c r="E647" s="4"/>
      <c r="F647" s="4"/>
      <c r="G647" s="4" t="s">
        <v>1344</v>
      </c>
      <c r="H647" s="4"/>
      <c r="I647" s="4"/>
      <c r="J647" s="4"/>
      <c r="K647" s="4"/>
      <c r="L647" s="4">
        <v>15</v>
      </c>
      <c r="M647" s="4">
        <v>390</v>
      </c>
      <c r="N647" s="51">
        <v>5850</v>
      </c>
      <c r="O647" s="4">
        <f>L647*M647</f>
        <v>5850</v>
      </c>
      <c r="P647" s="4"/>
      <c r="Q647" s="4"/>
      <c r="R647" s="4"/>
      <c r="S647" s="4"/>
      <c r="T647" s="4"/>
      <c r="U647" s="4" t="str">
        <f>TEXT(A647, "MMMM YYYY")</f>
        <v>June 2025</v>
      </c>
      <c r="V647" s="4"/>
      <c r="W647" s="4" t="b">
        <f>IF(N647=O647,TRUE,FALSE)</f>
        <v>1</v>
      </c>
    </row>
    <row r="648" spans="1:23" ht="22.5" customHeight="1">
      <c r="A648" s="2">
        <v>45833.405376585652</v>
      </c>
      <c r="B648" s="4" t="s">
        <v>1345</v>
      </c>
      <c r="C648" s="1" t="s">
        <v>958</v>
      </c>
      <c r="D648" s="4"/>
      <c r="E648" s="4" t="s">
        <v>958</v>
      </c>
      <c r="F648" s="4"/>
      <c r="G648" s="4"/>
      <c r="H648" s="4"/>
      <c r="I648" s="4"/>
      <c r="J648" s="4"/>
      <c r="K648" s="4"/>
      <c r="L648" s="4">
        <v>1</v>
      </c>
      <c r="M648" s="51">
        <v>60</v>
      </c>
      <c r="N648" s="51">
        <v>60</v>
      </c>
      <c r="O648" s="4">
        <f>L648*M648</f>
        <v>60</v>
      </c>
      <c r="P648" s="4"/>
      <c r="Q648" s="4"/>
      <c r="R648" s="4"/>
      <c r="S648" s="4"/>
      <c r="T648" s="4"/>
      <c r="U648" s="4" t="str">
        <f>TEXT(A648, "MMMM YYYY")</f>
        <v>June 2025</v>
      </c>
      <c r="V648" s="4"/>
      <c r="W648" s="4" t="b">
        <f>IF(N648=O648,TRUE,FALSE)</f>
        <v>1</v>
      </c>
    </row>
    <row r="649" spans="1:23" ht="22.5" customHeight="1">
      <c r="A649" s="2">
        <v>45833.404607951394</v>
      </c>
      <c r="B649" s="4" t="s">
        <v>1309</v>
      </c>
      <c r="C649" s="1" t="s">
        <v>958</v>
      </c>
      <c r="D649" s="4"/>
      <c r="E649" s="4" t="s">
        <v>958</v>
      </c>
      <c r="F649" s="4"/>
      <c r="G649" s="4"/>
      <c r="H649" s="4"/>
      <c r="I649" s="4"/>
      <c r="J649" s="4"/>
      <c r="K649" s="4"/>
      <c r="L649" s="4">
        <v>1</v>
      </c>
      <c r="M649" s="51">
        <v>600</v>
      </c>
      <c r="N649" s="51">
        <v>600</v>
      </c>
      <c r="O649" s="4">
        <f>L649*M649</f>
        <v>600</v>
      </c>
      <c r="P649" s="4"/>
      <c r="Q649" s="4"/>
      <c r="R649" s="4"/>
      <c r="S649" s="4"/>
      <c r="T649" s="4"/>
      <c r="U649" s="4" t="str">
        <f>TEXT(A649, "MMMM YYYY")</f>
        <v>June 2025</v>
      </c>
      <c r="V649" s="4"/>
      <c r="W649" s="4" t="b">
        <f>IF(N649=O649,TRUE,FALSE)</f>
        <v>1</v>
      </c>
    </row>
    <row r="650" spans="1:23" ht="22.5" customHeight="1">
      <c r="A650" s="2">
        <v>45833.404379826388</v>
      </c>
      <c r="B650" s="4" t="s">
        <v>1346</v>
      </c>
      <c r="C650" s="1" t="s">
        <v>958</v>
      </c>
      <c r="D650" s="4"/>
      <c r="E650" s="4" t="s">
        <v>958</v>
      </c>
      <c r="F650" s="4"/>
      <c r="G650" s="4"/>
      <c r="H650" s="4"/>
      <c r="I650" s="4"/>
      <c r="J650" s="4"/>
      <c r="K650" s="4"/>
      <c r="L650" s="4">
        <v>1</v>
      </c>
      <c r="M650" s="51">
        <v>1160</v>
      </c>
      <c r="N650" s="51">
        <v>1160</v>
      </c>
      <c r="O650" s="4">
        <f>L650*M650</f>
        <v>1160</v>
      </c>
      <c r="P650" s="4"/>
      <c r="Q650" s="4"/>
      <c r="R650" s="4"/>
      <c r="S650" s="4"/>
      <c r="T650" s="4"/>
      <c r="U650" s="4" t="str">
        <f>TEXT(A650, "MMMM YYYY")</f>
        <v>June 2025</v>
      </c>
      <c r="V650" s="4"/>
      <c r="W650" s="4" t="b">
        <f>IF(N650=O650,TRUE,FALSE)</f>
        <v>1</v>
      </c>
    </row>
    <row r="651" spans="1:23" ht="22.5" customHeight="1">
      <c r="A651" s="2">
        <v>45833.403925462961</v>
      </c>
      <c r="B651" s="4" t="s">
        <v>1347</v>
      </c>
      <c r="C651" s="1" t="s">
        <v>958</v>
      </c>
      <c r="D651" s="4"/>
      <c r="E651" s="4" t="s">
        <v>958</v>
      </c>
      <c r="F651" s="4"/>
      <c r="G651" s="4"/>
      <c r="H651" s="4"/>
      <c r="I651" s="4"/>
      <c r="J651" s="4"/>
      <c r="K651" s="4"/>
      <c r="L651" s="4">
        <v>1</v>
      </c>
      <c r="M651" s="51">
        <v>80</v>
      </c>
      <c r="N651" s="51">
        <v>80</v>
      </c>
      <c r="O651" s="4">
        <f>L651*M651</f>
        <v>80</v>
      </c>
      <c r="P651" s="4"/>
      <c r="Q651" s="4"/>
      <c r="R651" s="4"/>
      <c r="S651" s="4"/>
      <c r="T651" s="4"/>
      <c r="U651" s="4" t="str">
        <f>TEXT(A651, "MMMM YYYY")</f>
        <v>June 2025</v>
      </c>
      <c r="V651" s="4"/>
      <c r="W651" s="4" t="b">
        <f>IF(N651=O651,TRUE,FALSE)</f>
        <v>1</v>
      </c>
    </row>
    <row r="652" spans="1:23" ht="22.5" customHeight="1">
      <c r="A652" s="2">
        <v>45833.4035368287</v>
      </c>
      <c r="B652" s="4" t="s">
        <v>1348</v>
      </c>
      <c r="C652" s="1" t="s">
        <v>958</v>
      </c>
      <c r="D652" s="4"/>
      <c r="E652" s="4" t="s">
        <v>958</v>
      </c>
      <c r="F652" s="4"/>
      <c r="G652" s="4"/>
      <c r="H652" s="4"/>
      <c r="I652" s="4"/>
      <c r="J652" s="4"/>
      <c r="K652" s="4"/>
      <c r="L652" s="4">
        <v>1</v>
      </c>
      <c r="M652" s="51">
        <v>60</v>
      </c>
      <c r="N652" s="51">
        <v>60</v>
      </c>
      <c r="O652" s="4">
        <f>L652*M652</f>
        <v>60</v>
      </c>
      <c r="P652" s="4"/>
      <c r="Q652" s="4"/>
      <c r="R652" s="4"/>
      <c r="S652" s="4"/>
      <c r="T652" s="4"/>
      <c r="U652" s="4" t="str">
        <f>TEXT(A652, "MMMM YYYY")</f>
        <v>June 2025</v>
      </c>
      <c r="V652" s="4"/>
      <c r="W652" s="4" t="b">
        <f>IF(N652=O652,TRUE,FALSE)</f>
        <v>1</v>
      </c>
    </row>
    <row r="653" spans="1:23" ht="22.5" customHeight="1">
      <c r="A653" s="2">
        <v>45833.403258101855</v>
      </c>
      <c r="B653" s="4" t="s">
        <v>1349</v>
      </c>
      <c r="C653" s="1" t="s">
        <v>958</v>
      </c>
      <c r="D653" s="4"/>
      <c r="E653" s="4" t="s">
        <v>958</v>
      </c>
      <c r="F653" s="4"/>
      <c r="G653" s="4"/>
      <c r="H653" s="4"/>
      <c r="I653" s="4"/>
      <c r="J653" s="4"/>
      <c r="K653" s="4"/>
      <c r="L653" s="4">
        <v>1</v>
      </c>
      <c r="M653" s="51">
        <v>100</v>
      </c>
      <c r="N653" s="51">
        <v>100</v>
      </c>
      <c r="O653" s="4">
        <f>L653*M653</f>
        <v>100</v>
      </c>
      <c r="P653" s="4"/>
      <c r="Q653" s="4"/>
      <c r="R653" s="4"/>
      <c r="S653" s="4"/>
      <c r="T653" s="4"/>
      <c r="U653" s="4" t="str">
        <f>TEXT(A653, "MMMM YYYY")</f>
        <v>June 2025</v>
      </c>
      <c r="V653" s="4"/>
      <c r="W653" s="4" t="b">
        <f>IF(N653=O653,TRUE,FALSE)</f>
        <v>1</v>
      </c>
    </row>
    <row r="654" spans="1:23" ht="22.5" customHeight="1">
      <c r="A654" s="2">
        <v>45833.40255543981</v>
      </c>
      <c r="B654" s="4" t="s">
        <v>1350</v>
      </c>
      <c r="C654" s="1" t="s">
        <v>958</v>
      </c>
      <c r="D654" s="4"/>
      <c r="E654" s="4" t="s">
        <v>958</v>
      </c>
      <c r="F654" s="4"/>
      <c r="G654" s="4"/>
      <c r="H654" s="4"/>
      <c r="I654" s="4"/>
      <c r="J654" s="4"/>
      <c r="K654" s="4"/>
      <c r="L654" s="4">
        <v>1</v>
      </c>
      <c r="M654" s="51">
        <v>1200</v>
      </c>
      <c r="N654" s="51">
        <v>1200</v>
      </c>
      <c r="O654" s="4">
        <f>L654*M654</f>
        <v>1200</v>
      </c>
      <c r="P654" s="4"/>
      <c r="Q654" s="4"/>
      <c r="R654" s="4"/>
      <c r="S654" s="4"/>
      <c r="T654" s="4"/>
      <c r="U654" s="4" t="str">
        <f>TEXT(A654, "MMMM YYYY")</f>
        <v>June 2025</v>
      </c>
      <c r="V654" s="4"/>
      <c r="W654" s="4" t="b">
        <f>IF(N654=O654,TRUE,FALSE)</f>
        <v>1</v>
      </c>
    </row>
    <row r="655" spans="1:23" ht="22.5" customHeight="1">
      <c r="A655" s="2">
        <v>45833.401248310183</v>
      </c>
      <c r="B655" s="4" t="s">
        <v>852</v>
      </c>
      <c r="C655" s="4" t="s">
        <v>952</v>
      </c>
      <c r="D655" s="4"/>
      <c r="E655" s="4" t="s">
        <v>937</v>
      </c>
      <c r="F655" s="4"/>
      <c r="G655" s="4"/>
      <c r="H655" s="4"/>
      <c r="I655" s="4"/>
      <c r="J655" s="4"/>
      <c r="K655" s="4" t="s">
        <v>847</v>
      </c>
      <c r="L655" s="4">
        <v>1</v>
      </c>
      <c r="M655" s="4">
        <v>75</v>
      </c>
      <c r="N655" s="51">
        <v>75</v>
      </c>
      <c r="O655" s="4">
        <f>L655*M655</f>
        <v>75</v>
      </c>
      <c r="P655" s="4"/>
      <c r="Q655" s="4"/>
      <c r="R655" s="4"/>
      <c r="S655" s="4"/>
      <c r="T655" s="4"/>
      <c r="U655" s="4" t="str">
        <f>TEXT(A655, "MMMM YYYY")</f>
        <v>June 2025</v>
      </c>
      <c r="V655" s="4"/>
      <c r="W655" s="4" t="b">
        <f>IF(N655=O655,TRUE,FALSE)</f>
        <v>1</v>
      </c>
    </row>
    <row r="656" spans="1:23" ht="22.5" customHeight="1">
      <c r="A656" s="2">
        <v>45831.889975648148</v>
      </c>
      <c r="B656" s="4" t="s">
        <v>1184</v>
      </c>
      <c r="C656" s="1" t="s">
        <v>958</v>
      </c>
      <c r="D656" s="4"/>
      <c r="E656" s="4" t="s">
        <v>958</v>
      </c>
      <c r="F656" s="4"/>
      <c r="G656" s="4"/>
      <c r="H656" s="4"/>
      <c r="I656" s="4"/>
      <c r="J656" s="4"/>
      <c r="K656" s="4"/>
      <c r="L656" s="4">
        <v>1</v>
      </c>
      <c r="M656" s="51">
        <v>300</v>
      </c>
      <c r="N656" s="51">
        <v>300</v>
      </c>
      <c r="O656" s="4">
        <f>L656*M656</f>
        <v>300</v>
      </c>
      <c r="P656" s="4"/>
      <c r="Q656" s="4"/>
      <c r="R656" s="4"/>
      <c r="S656" s="4"/>
      <c r="T656" s="4"/>
      <c r="U656" s="4" t="str">
        <f>TEXT(A656, "MMMM YYYY")</f>
        <v>June 2025</v>
      </c>
      <c r="V656" s="4"/>
      <c r="W656" s="4" t="b">
        <f>IF(N656=O656,TRUE,FALSE)</f>
        <v>1</v>
      </c>
    </row>
    <row r="657" spans="1:23" ht="22.5" customHeight="1">
      <c r="A657" s="2">
        <v>45831.323958229172</v>
      </c>
      <c r="B657" s="4" t="s">
        <v>1351</v>
      </c>
      <c r="C657" s="4" t="s">
        <v>952</v>
      </c>
      <c r="D657" s="4"/>
      <c r="E657" s="4" t="s">
        <v>933</v>
      </c>
      <c r="F657" s="4"/>
      <c r="G657" s="4" t="s">
        <v>970</v>
      </c>
      <c r="H657" s="4"/>
      <c r="I657" s="4"/>
      <c r="J657" s="4"/>
      <c r="K657" s="4"/>
      <c r="L657" s="4">
        <v>4</v>
      </c>
      <c r="M657" s="4">
        <v>10</v>
      </c>
      <c r="N657" s="51">
        <v>40</v>
      </c>
      <c r="O657" s="4">
        <f>L657*M657</f>
        <v>40</v>
      </c>
      <c r="P657" s="4"/>
      <c r="Q657" s="4"/>
      <c r="R657" s="4"/>
      <c r="S657" s="4"/>
      <c r="T657" s="4"/>
      <c r="U657" s="4" t="str">
        <f>TEXT(A657, "MMMM YYYY")</f>
        <v>June 2025</v>
      </c>
      <c r="V657" s="4"/>
      <c r="W657" s="4" t="b">
        <f>IF(N657=O657,TRUE,FALSE)</f>
        <v>1</v>
      </c>
    </row>
    <row r="658" spans="1:23" ht="22.5" customHeight="1">
      <c r="A658" s="2">
        <v>45831.323224571759</v>
      </c>
      <c r="B658" s="4" t="s">
        <v>1352</v>
      </c>
      <c r="C658" s="1" t="s">
        <v>958</v>
      </c>
      <c r="D658" s="4"/>
      <c r="E658" s="4" t="s">
        <v>958</v>
      </c>
      <c r="F658" s="4"/>
      <c r="G658" s="4"/>
      <c r="H658" s="4"/>
      <c r="I658" s="4"/>
      <c r="J658" s="4"/>
      <c r="K658" s="4"/>
      <c r="L658" s="4">
        <v>1</v>
      </c>
      <c r="M658" s="51">
        <v>30</v>
      </c>
      <c r="N658" s="51">
        <v>30</v>
      </c>
      <c r="O658" s="4">
        <f>L658*M658</f>
        <v>30</v>
      </c>
      <c r="P658" s="4"/>
      <c r="Q658" s="4"/>
      <c r="R658" s="4"/>
      <c r="S658" s="4"/>
      <c r="T658" s="4"/>
      <c r="U658" s="4" t="str">
        <f>TEXT(A658, "MMMM YYYY")</f>
        <v>June 2025</v>
      </c>
      <c r="V658" s="4"/>
      <c r="W658" s="4" t="b">
        <f>IF(N658=O658,TRUE,FALSE)</f>
        <v>1</v>
      </c>
    </row>
    <row r="659" spans="1:23" ht="22.5" customHeight="1">
      <c r="A659" s="2">
        <v>45831.322933402778</v>
      </c>
      <c r="B659" s="4" t="s">
        <v>1353</v>
      </c>
      <c r="C659" s="1" t="s">
        <v>958</v>
      </c>
      <c r="D659" s="4"/>
      <c r="E659" s="4" t="s">
        <v>958</v>
      </c>
      <c r="F659" s="4"/>
      <c r="G659" s="4"/>
      <c r="H659" s="4"/>
      <c r="I659" s="4"/>
      <c r="J659" s="4"/>
      <c r="K659" s="4"/>
      <c r="L659" s="4">
        <v>4</v>
      </c>
      <c r="M659" s="51">
        <v>30</v>
      </c>
      <c r="N659" s="51">
        <v>120</v>
      </c>
      <c r="O659" s="4">
        <f>L659*M659</f>
        <v>120</v>
      </c>
      <c r="P659" s="4"/>
      <c r="Q659" s="4"/>
      <c r="R659" s="4"/>
      <c r="S659" s="4"/>
      <c r="T659" s="4"/>
      <c r="U659" s="4" t="str">
        <f>TEXT(A659, "MMMM YYYY")</f>
        <v>June 2025</v>
      </c>
      <c r="V659" s="4"/>
      <c r="W659" s="4" t="b">
        <f>IF(N659=O659,TRUE,FALSE)</f>
        <v>1</v>
      </c>
    </row>
    <row r="660" spans="1:23" ht="22.5" customHeight="1">
      <c r="A660" s="2">
        <v>45831.322449074076</v>
      </c>
      <c r="B660" s="4" t="s">
        <v>1354</v>
      </c>
      <c r="C660" s="1" t="s">
        <v>958</v>
      </c>
      <c r="D660" s="4"/>
      <c r="E660" s="4" t="s">
        <v>958</v>
      </c>
      <c r="F660" s="4"/>
      <c r="G660" s="4"/>
      <c r="H660" s="4"/>
      <c r="I660" s="4"/>
      <c r="J660" s="4"/>
      <c r="K660" s="4"/>
      <c r="L660" s="4">
        <v>2</v>
      </c>
      <c r="M660" s="51">
        <v>130</v>
      </c>
      <c r="N660" s="51">
        <v>260</v>
      </c>
      <c r="O660" s="4">
        <f>L660*M660</f>
        <v>260</v>
      </c>
      <c r="P660" s="4"/>
      <c r="Q660" s="4"/>
      <c r="R660" s="4"/>
      <c r="S660" s="4"/>
      <c r="T660" s="4"/>
      <c r="U660" s="4" t="str">
        <f>TEXT(A660, "MMMM YYYY")</f>
        <v>June 2025</v>
      </c>
      <c r="V660" s="4"/>
      <c r="W660" s="4" t="b">
        <f>IF(N660=O660,TRUE,FALSE)</f>
        <v>1</v>
      </c>
    </row>
    <row r="661" spans="1:23" ht="22.5" customHeight="1">
      <c r="A661" s="2">
        <v>45831.322166782411</v>
      </c>
      <c r="B661" s="4" t="s">
        <v>1355</v>
      </c>
      <c r="C661" s="1" t="s">
        <v>958</v>
      </c>
      <c r="D661" s="4"/>
      <c r="E661" s="4" t="s">
        <v>958</v>
      </c>
      <c r="F661" s="4"/>
      <c r="G661" s="4"/>
      <c r="H661" s="4"/>
      <c r="I661" s="4"/>
      <c r="J661" s="4"/>
      <c r="K661" s="4"/>
      <c r="L661" s="4">
        <v>2</v>
      </c>
      <c r="M661" s="51">
        <v>180</v>
      </c>
      <c r="N661" s="51">
        <v>360</v>
      </c>
      <c r="O661" s="4">
        <f>L661*M661</f>
        <v>360</v>
      </c>
      <c r="P661" s="4"/>
      <c r="Q661" s="4"/>
      <c r="R661" s="4"/>
      <c r="S661" s="4"/>
      <c r="T661" s="4"/>
      <c r="U661" s="4" t="str">
        <f>TEXT(A661, "MMMM YYYY")</f>
        <v>June 2025</v>
      </c>
      <c r="V661" s="4"/>
      <c r="W661" s="4" t="b">
        <f>IF(N661=O661,TRUE,FALSE)</f>
        <v>1</v>
      </c>
    </row>
    <row r="662" spans="1:23" ht="22.5" customHeight="1">
      <c r="A662" s="2">
        <v>45831.305950358801</v>
      </c>
      <c r="B662" s="4" t="s">
        <v>1079</v>
      </c>
      <c r="C662" s="4" t="s">
        <v>952</v>
      </c>
      <c r="D662" s="4"/>
      <c r="E662" s="4" t="s">
        <v>937</v>
      </c>
      <c r="F662" s="4"/>
      <c r="G662" s="4"/>
      <c r="H662" s="4"/>
      <c r="I662" s="4"/>
      <c r="J662" s="4"/>
      <c r="K662" s="4" t="s">
        <v>1012</v>
      </c>
      <c r="L662" s="4">
        <v>1</v>
      </c>
      <c r="M662" s="4">
        <v>65</v>
      </c>
      <c r="N662" s="51">
        <v>65</v>
      </c>
      <c r="O662" s="4">
        <f>L662*M662</f>
        <v>65</v>
      </c>
      <c r="P662" s="4"/>
      <c r="Q662" s="4"/>
      <c r="R662" s="4"/>
      <c r="S662" s="4"/>
      <c r="T662" s="4"/>
      <c r="U662" s="4" t="str">
        <f>TEXT(A662, "MMMM YYYY")</f>
        <v>June 2025</v>
      </c>
      <c r="V662" s="4"/>
      <c r="W662" s="4" t="b">
        <f>IF(N662=O662,TRUE,FALSE)</f>
        <v>1</v>
      </c>
    </row>
    <row r="663" spans="1:23" ht="22.5" customHeight="1">
      <c r="A663" s="2">
        <v>45831.299120266209</v>
      </c>
      <c r="B663" s="4" t="s">
        <v>1305</v>
      </c>
      <c r="C663" s="1" t="s">
        <v>958</v>
      </c>
      <c r="D663" s="4"/>
      <c r="E663" s="4" t="s">
        <v>958</v>
      </c>
      <c r="F663" s="4"/>
      <c r="G663" s="4"/>
      <c r="H663" s="4"/>
      <c r="I663" s="4"/>
      <c r="J663" s="4"/>
      <c r="K663" s="4"/>
      <c r="L663" s="4">
        <v>1</v>
      </c>
      <c r="M663" s="51">
        <v>40</v>
      </c>
      <c r="N663" s="51">
        <v>40</v>
      </c>
      <c r="O663" s="4">
        <f>L663*M663</f>
        <v>40</v>
      </c>
      <c r="P663" s="4"/>
      <c r="Q663" s="4"/>
      <c r="R663" s="4"/>
      <c r="S663" s="4"/>
      <c r="T663" s="4"/>
      <c r="U663" s="4" t="str">
        <f>TEXT(A663, "MMMM YYYY")</f>
        <v>June 2025</v>
      </c>
      <c r="V663" s="4"/>
      <c r="W663" s="4" t="b">
        <f>IF(N663=O663,TRUE,FALSE)</f>
        <v>1</v>
      </c>
    </row>
    <row r="664" spans="1:23" ht="22.5" customHeight="1">
      <c r="A664" s="2">
        <v>45831.298855428242</v>
      </c>
      <c r="B664" s="4" t="s">
        <v>1356</v>
      </c>
      <c r="C664" s="1" t="s">
        <v>958</v>
      </c>
      <c r="D664" s="4"/>
      <c r="E664" s="4" t="s">
        <v>958</v>
      </c>
      <c r="F664" s="4"/>
      <c r="G664" s="4"/>
      <c r="H664" s="4"/>
      <c r="I664" s="4"/>
      <c r="J664" s="4"/>
      <c r="K664" s="4"/>
      <c r="L664" s="4">
        <v>4</v>
      </c>
      <c r="M664" s="51">
        <v>360</v>
      </c>
      <c r="N664" s="51">
        <v>1440</v>
      </c>
      <c r="O664" s="4">
        <f>L664*M664</f>
        <v>1440</v>
      </c>
      <c r="P664" s="4"/>
      <c r="Q664" s="4"/>
      <c r="R664" s="4"/>
      <c r="S664" s="4"/>
      <c r="T664" s="4"/>
      <c r="U664" s="4" t="str">
        <f>TEXT(A664, "MMMM YYYY")</f>
        <v>June 2025</v>
      </c>
      <c r="V664" s="4"/>
      <c r="W664" s="4" t="b">
        <f>IF(N664=O664,TRUE,FALSE)</f>
        <v>1</v>
      </c>
    </row>
    <row r="665" spans="1:23" ht="22.5" customHeight="1">
      <c r="A665" s="2">
        <v>45831.285174212964</v>
      </c>
      <c r="B665" s="4" t="s">
        <v>1357</v>
      </c>
      <c r="C665" s="1" t="s">
        <v>958</v>
      </c>
      <c r="D665" s="4"/>
      <c r="E665" s="4" t="s">
        <v>958</v>
      </c>
      <c r="F665" s="4"/>
      <c r="G665" s="4"/>
      <c r="H665" s="4"/>
      <c r="I665" s="4"/>
      <c r="J665" s="4"/>
      <c r="K665" s="4"/>
      <c r="L665" s="4">
        <v>4</v>
      </c>
      <c r="M665" s="51">
        <v>1100</v>
      </c>
      <c r="N665" s="51">
        <v>4400</v>
      </c>
      <c r="O665" s="4">
        <f>L665*M665</f>
        <v>4400</v>
      </c>
      <c r="P665" s="4"/>
      <c r="Q665" s="4"/>
      <c r="R665" s="4"/>
      <c r="S665" s="4"/>
      <c r="T665" s="4"/>
      <c r="U665" s="4" t="str">
        <f>TEXT(A665, "MMMM YYYY")</f>
        <v>June 2025</v>
      </c>
      <c r="V665" s="4"/>
      <c r="W665" s="4" t="b">
        <f>IF(N665=O665,TRUE,FALSE)</f>
        <v>1</v>
      </c>
    </row>
    <row r="666" spans="1:23" ht="22.5" customHeight="1">
      <c r="A666" s="2">
        <v>45831.212814502316</v>
      </c>
      <c r="B666" s="4" t="s">
        <v>852</v>
      </c>
      <c r="C666" s="4" t="s">
        <v>952</v>
      </c>
      <c r="D666" s="4"/>
      <c r="E666" s="4" t="s">
        <v>937</v>
      </c>
      <c r="F666" s="4"/>
      <c r="G666" s="4"/>
      <c r="H666" s="4"/>
      <c r="I666" s="4"/>
      <c r="J666" s="4"/>
      <c r="K666" s="4" t="s">
        <v>847</v>
      </c>
      <c r="L666" s="4">
        <v>1</v>
      </c>
      <c r="M666" s="4">
        <v>85</v>
      </c>
      <c r="N666" s="51">
        <v>85</v>
      </c>
      <c r="O666" s="4">
        <f>L666*M666</f>
        <v>85</v>
      </c>
      <c r="P666" s="4"/>
      <c r="Q666" s="4"/>
      <c r="R666" s="4"/>
      <c r="S666" s="4"/>
      <c r="T666" s="4"/>
      <c r="U666" s="4" t="str">
        <f>TEXT(A666, "MMMM YYYY")</f>
        <v>June 2025</v>
      </c>
      <c r="V666" s="4"/>
      <c r="W666" s="4" t="b">
        <f>IF(N666=O666,TRUE,FALSE)</f>
        <v>1</v>
      </c>
    </row>
    <row r="667" spans="1:23" ht="22.5" customHeight="1">
      <c r="A667" s="2">
        <v>45830.819053900464</v>
      </c>
      <c r="B667" s="4" t="s">
        <v>1288</v>
      </c>
      <c r="C667" s="1" t="s">
        <v>958</v>
      </c>
      <c r="D667" s="4"/>
      <c r="E667" s="4" t="s">
        <v>958</v>
      </c>
      <c r="F667" s="4"/>
      <c r="G667" s="4"/>
      <c r="H667" s="4"/>
      <c r="I667" s="4"/>
      <c r="J667" s="4"/>
      <c r="K667" s="4"/>
      <c r="L667" s="4">
        <v>1</v>
      </c>
      <c r="M667" s="51">
        <v>1500</v>
      </c>
      <c r="N667" s="51">
        <v>1500</v>
      </c>
      <c r="O667" s="4">
        <f>L667*M667</f>
        <v>1500</v>
      </c>
      <c r="P667" s="4"/>
      <c r="Q667" s="4"/>
      <c r="R667" s="4"/>
      <c r="S667" s="4"/>
      <c r="T667" s="4"/>
      <c r="U667" s="4" t="str">
        <f>TEXT(A667, "MMMM YYYY")</f>
        <v>June 2025</v>
      </c>
      <c r="V667" s="4"/>
      <c r="W667" s="4" t="b">
        <f>IF(N667=O667,TRUE,FALSE)</f>
        <v>1</v>
      </c>
    </row>
    <row r="668" spans="1:23" ht="22.5" customHeight="1">
      <c r="A668" s="2">
        <v>45829.726302233801</v>
      </c>
      <c r="B668" s="4" t="s">
        <v>1205</v>
      </c>
      <c r="C668" s="1" t="s">
        <v>958</v>
      </c>
      <c r="D668" s="4"/>
      <c r="E668" s="4" t="s">
        <v>958</v>
      </c>
      <c r="F668" s="4"/>
      <c r="G668" s="4"/>
      <c r="H668" s="4"/>
      <c r="I668" s="4"/>
      <c r="J668" s="4"/>
      <c r="K668" s="4"/>
      <c r="L668" s="4">
        <v>1</v>
      </c>
      <c r="M668" s="51">
        <v>98</v>
      </c>
      <c r="N668" s="51">
        <v>98</v>
      </c>
      <c r="O668" s="4">
        <f>L668*M668</f>
        <v>98</v>
      </c>
      <c r="P668" s="4"/>
      <c r="Q668" s="4"/>
      <c r="R668" s="4"/>
      <c r="S668" s="4"/>
      <c r="T668" s="4"/>
      <c r="U668" s="4" t="str">
        <f>TEXT(A668, "MMMM YYYY")</f>
        <v>June 2025</v>
      </c>
      <c r="V668" s="4"/>
      <c r="W668" s="4" t="b">
        <f>IF(N668=O668,TRUE,FALSE)</f>
        <v>1</v>
      </c>
    </row>
    <row r="669" spans="1:23" ht="22.5" customHeight="1">
      <c r="A669" s="2">
        <v>45829.72580925926</v>
      </c>
      <c r="B669" s="4" t="s">
        <v>1358</v>
      </c>
      <c r="C669" s="1" t="s">
        <v>958</v>
      </c>
      <c r="D669" s="4"/>
      <c r="E669" s="4" t="s">
        <v>958</v>
      </c>
      <c r="F669" s="4"/>
      <c r="G669" s="4"/>
      <c r="H669" s="4"/>
      <c r="I669" s="4"/>
      <c r="J669" s="4"/>
      <c r="K669" s="4"/>
      <c r="L669" s="4">
        <v>1</v>
      </c>
      <c r="M669" s="51">
        <v>50</v>
      </c>
      <c r="N669" s="51">
        <v>50</v>
      </c>
      <c r="O669" s="4">
        <f>L669*M669</f>
        <v>50</v>
      </c>
      <c r="P669" s="4"/>
      <c r="Q669" s="4"/>
      <c r="R669" s="4"/>
      <c r="S669" s="4"/>
      <c r="T669" s="4"/>
      <c r="U669" s="4" t="str">
        <f>TEXT(A669, "MMMM YYYY")</f>
        <v>June 2025</v>
      </c>
      <c r="V669" s="4"/>
      <c r="W669" s="4" t="b">
        <f>IF(N669=O669,TRUE,FALSE)</f>
        <v>1</v>
      </c>
    </row>
    <row r="670" spans="1:23" ht="22.5" customHeight="1">
      <c r="A670" s="2">
        <v>45829.725407916667</v>
      </c>
      <c r="B670" s="4" t="s">
        <v>1323</v>
      </c>
      <c r="C670" s="1" t="s">
        <v>958</v>
      </c>
      <c r="D670" s="4"/>
      <c r="E670" s="4" t="s">
        <v>958</v>
      </c>
      <c r="F670" s="4"/>
      <c r="G670" s="4"/>
      <c r="H670" s="4"/>
      <c r="I670" s="4"/>
      <c r="J670" s="4"/>
      <c r="K670" s="4"/>
      <c r="L670" s="4">
        <v>2</v>
      </c>
      <c r="M670" s="51">
        <v>115</v>
      </c>
      <c r="N670" s="51">
        <v>230</v>
      </c>
      <c r="O670" s="4">
        <f>L670*M670</f>
        <v>230</v>
      </c>
      <c r="P670" s="4"/>
      <c r="Q670" s="4"/>
      <c r="R670" s="4"/>
      <c r="S670" s="4"/>
      <c r="T670" s="4"/>
      <c r="U670" s="4" t="str">
        <f>TEXT(A670, "MMMM YYYY")</f>
        <v>June 2025</v>
      </c>
      <c r="V670" s="4"/>
      <c r="W670" s="4" t="b">
        <f>IF(N670=O670,TRUE,FALSE)</f>
        <v>1</v>
      </c>
    </row>
    <row r="671" spans="1:23" ht="22.5" customHeight="1">
      <c r="A671" s="2">
        <v>45829.724823657409</v>
      </c>
      <c r="B671" s="4" t="s">
        <v>1324</v>
      </c>
      <c r="C671" s="1" t="s">
        <v>958</v>
      </c>
      <c r="D671" s="4"/>
      <c r="E671" s="4" t="s">
        <v>958</v>
      </c>
      <c r="F671" s="4"/>
      <c r="G671" s="4"/>
      <c r="H671" s="4"/>
      <c r="I671" s="4"/>
      <c r="J671" s="4"/>
      <c r="K671" s="4"/>
      <c r="L671" s="4">
        <v>1</v>
      </c>
      <c r="M671" s="51">
        <v>20</v>
      </c>
      <c r="N671" s="51">
        <v>20</v>
      </c>
      <c r="O671" s="4">
        <f>L671*M671</f>
        <v>20</v>
      </c>
      <c r="P671" s="4"/>
      <c r="Q671" s="4"/>
      <c r="R671" s="4"/>
      <c r="S671" s="4"/>
      <c r="T671" s="4"/>
      <c r="U671" s="4" t="str">
        <f>TEXT(A671, "MMMM YYYY")</f>
        <v>June 2025</v>
      </c>
      <c r="V671" s="4"/>
      <c r="W671" s="4" t="b">
        <f>IF(N671=O671,TRUE,FALSE)</f>
        <v>1</v>
      </c>
    </row>
    <row r="672" spans="1:23" ht="22.5" customHeight="1">
      <c r="A672" s="2">
        <v>45828.380558206016</v>
      </c>
      <c r="B672" s="4" t="s">
        <v>846</v>
      </c>
      <c r="C672" s="1" t="s">
        <v>958</v>
      </c>
      <c r="D672" s="4"/>
      <c r="E672" s="4" t="s">
        <v>958</v>
      </c>
      <c r="F672" s="4"/>
      <c r="G672" s="4"/>
      <c r="H672" s="4"/>
      <c r="I672" s="4"/>
      <c r="J672" s="4"/>
      <c r="K672" s="4"/>
      <c r="L672" s="4">
        <v>5</v>
      </c>
      <c r="M672" s="51">
        <v>78</v>
      </c>
      <c r="N672" s="51">
        <v>390</v>
      </c>
      <c r="O672" s="4">
        <f>L672*M672</f>
        <v>390</v>
      </c>
      <c r="P672" s="4"/>
      <c r="Q672" s="4"/>
      <c r="R672" s="4"/>
      <c r="S672" s="4"/>
      <c r="T672" s="4"/>
      <c r="U672" s="4" t="str">
        <f>TEXT(A672, "MMMM YYYY")</f>
        <v>June 2025</v>
      </c>
      <c r="V672" s="4"/>
      <c r="W672" s="4" t="b">
        <f>IF(N672=O672,TRUE,FALSE)</f>
        <v>1</v>
      </c>
    </row>
    <row r="673" spans="1:23" ht="22.5" customHeight="1">
      <c r="A673" s="2">
        <v>45828.379841192131</v>
      </c>
      <c r="B673" s="4" t="s">
        <v>847</v>
      </c>
      <c r="C673" s="1" t="s">
        <v>958</v>
      </c>
      <c r="D673" s="4"/>
      <c r="E673" s="4" t="s">
        <v>958</v>
      </c>
      <c r="F673" s="4"/>
      <c r="G673" s="4"/>
      <c r="H673" s="4"/>
      <c r="I673" s="4"/>
      <c r="J673" s="4"/>
      <c r="K673" s="4"/>
      <c r="L673" s="4">
        <v>1</v>
      </c>
      <c r="M673" s="51">
        <v>55</v>
      </c>
      <c r="N673" s="51">
        <v>55</v>
      </c>
      <c r="O673" s="4">
        <f>L673*M673</f>
        <v>55</v>
      </c>
      <c r="P673" s="4"/>
      <c r="Q673" s="4"/>
      <c r="R673" s="4"/>
      <c r="S673" s="4"/>
      <c r="T673" s="4"/>
      <c r="U673" s="4" t="str">
        <f>TEXT(A673, "MMMM YYYY")</f>
        <v>June 2025</v>
      </c>
      <c r="V673" s="4"/>
      <c r="W673" s="4" t="b">
        <f>IF(N673=O673,TRUE,FALSE)</f>
        <v>1</v>
      </c>
    </row>
    <row r="674" spans="1:23" ht="22.5" customHeight="1">
      <c r="A674" s="2">
        <v>45828.379532025458</v>
      </c>
      <c r="B674" s="4" t="s">
        <v>1288</v>
      </c>
      <c r="C674" s="1" t="s">
        <v>958</v>
      </c>
      <c r="D674" s="4"/>
      <c r="E674" s="4" t="s">
        <v>958</v>
      </c>
      <c r="F674" s="4"/>
      <c r="G674" s="4"/>
      <c r="H674" s="4"/>
      <c r="I674" s="4"/>
      <c r="J674" s="4"/>
      <c r="K674" s="4"/>
      <c r="L674" s="4">
        <v>1</v>
      </c>
      <c r="M674" s="51">
        <v>2000</v>
      </c>
      <c r="N674" s="51">
        <v>2000</v>
      </c>
      <c r="O674" s="4">
        <f>L674*M674</f>
        <v>2000</v>
      </c>
      <c r="P674" s="4"/>
      <c r="Q674" s="4"/>
      <c r="R674" s="4"/>
      <c r="S674" s="4"/>
      <c r="T674" s="4"/>
      <c r="U674" s="4" t="str">
        <f>TEXT(A674, "MMMM YYYY")</f>
        <v>June 2025</v>
      </c>
      <c r="V674" s="4"/>
      <c r="W674" s="4" t="b">
        <f>IF(N674=O674,TRUE,FALSE)</f>
        <v>1</v>
      </c>
    </row>
    <row r="675" spans="1:23" ht="22.5" customHeight="1">
      <c r="A675" s="2">
        <v>45828.090935763888</v>
      </c>
      <c r="B675" s="4" t="s">
        <v>847</v>
      </c>
      <c r="C675" s="4" t="s">
        <v>952</v>
      </c>
      <c r="D675" s="4"/>
      <c r="E675" s="4" t="s">
        <v>937</v>
      </c>
      <c r="F675" s="4"/>
      <c r="G675" s="4"/>
      <c r="H675" s="4"/>
      <c r="I675" s="4"/>
      <c r="J675" s="4"/>
      <c r="K675" s="4" t="s">
        <v>847</v>
      </c>
      <c r="L675" s="4">
        <v>1</v>
      </c>
      <c r="M675" s="4">
        <v>95</v>
      </c>
      <c r="N675" s="51">
        <v>95</v>
      </c>
      <c r="O675" s="4">
        <f>L675*M675</f>
        <v>95</v>
      </c>
      <c r="P675" s="4"/>
      <c r="Q675" s="4"/>
      <c r="R675" s="4"/>
      <c r="S675" s="4"/>
      <c r="T675" s="4"/>
      <c r="U675" s="4" t="str">
        <f>TEXT(A675, "MMMM YYYY")</f>
        <v>June 2025</v>
      </c>
      <c r="V675" s="4"/>
      <c r="W675" s="4" t="b">
        <f>IF(N675=O675,TRUE,FALSE)</f>
        <v>1</v>
      </c>
    </row>
    <row r="676" spans="1:23" ht="22.5" customHeight="1">
      <c r="A676" s="2">
        <v>45826.730249108798</v>
      </c>
      <c r="B676" s="4" t="s">
        <v>1270</v>
      </c>
      <c r="C676" s="1" t="s">
        <v>958</v>
      </c>
      <c r="D676" s="4"/>
      <c r="E676" s="4" t="s">
        <v>958</v>
      </c>
      <c r="F676" s="4"/>
      <c r="G676" s="4"/>
      <c r="H676" s="4"/>
      <c r="I676" s="4"/>
      <c r="J676" s="4"/>
      <c r="K676" s="4"/>
      <c r="L676" s="4">
        <v>2</v>
      </c>
      <c r="M676" s="51">
        <v>4</v>
      </c>
      <c r="N676" s="51">
        <v>8</v>
      </c>
      <c r="O676" s="4">
        <f>L676*M676</f>
        <v>8</v>
      </c>
      <c r="P676" s="4"/>
      <c r="Q676" s="4"/>
      <c r="R676" s="4"/>
      <c r="S676" s="4"/>
      <c r="T676" s="4"/>
      <c r="U676" s="4" t="str">
        <f>TEXT(A676, "MMMM YYYY")</f>
        <v>June 2025</v>
      </c>
      <c r="V676" s="4"/>
      <c r="W676" s="4" t="b">
        <f>IF(N676=O676,TRUE,FALSE)</f>
        <v>1</v>
      </c>
    </row>
    <row r="677" spans="1:23" ht="22.5" customHeight="1">
      <c r="A677" s="2">
        <v>45826.729492372688</v>
      </c>
      <c r="B677" s="4" t="s">
        <v>1359</v>
      </c>
      <c r="C677" s="1" t="s">
        <v>958</v>
      </c>
      <c r="D677" s="4"/>
      <c r="E677" s="4" t="s">
        <v>958</v>
      </c>
      <c r="F677" s="4"/>
      <c r="G677" s="4"/>
      <c r="H677" s="4"/>
      <c r="I677" s="4"/>
      <c r="J677" s="4"/>
      <c r="K677" s="4"/>
      <c r="L677" s="4">
        <v>1</v>
      </c>
      <c r="M677" s="51">
        <v>150</v>
      </c>
      <c r="N677" s="51">
        <v>150</v>
      </c>
      <c r="O677" s="4">
        <f>L677*M677</f>
        <v>150</v>
      </c>
      <c r="P677" s="4"/>
      <c r="Q677" s="4"/>
      <c r="R677" s="4"/>
      <c r="S677" s="4"/>
      <c r="T677" s="4"/>
      <c r="U677" s="4" t="str">
        <f>TEXT(A677, "MMMM YYYY")</f>
        <v>June 2025</v>
      </c>
      <c r="V677" s="4"/>
      <c r="W677" s="4" t="b">
        <f>IF(N677=O677,TRUE,FALSE)</f>
        <v>1</v>
      </c>
    </row>
    <row r="678" spans="1:23" ht="22.5" customHeight="1">
      <c r="A678" s="2">
        <v>45826.729262928246</v>
      </c>
      <c r="B678" s="4" t="s">
        <v>1360</v>
      </c>
      <c r="C678" s="1" t="s">
        <v>958</v>
      </c>
      <c r="D678" s="4"/>
      <c r="E678" s="4" t="s">
        <v>958</v>
      </c>
      <c r="F678" s="4"/>
      <c r="G678" s="4"/>
      <c r="H678" s="4"/>
      <c r="I678" s="4"/>
      <c r="J678" s="4"/>
      <c r="K678" s="4"/>
      <c r="L678" s="4">
        <v>7</v>
      </c>
      <c r="M678" s="51">
        <v>14</v>
      </c>
      <c r="N678" s="51">
        <v>98</v>
      </c>
      <c r="O678" s="4">
        <f>L678*M678</f>
        <v>98</v>
      </c>
      <c r="P678" s="4"/>
      <c r="Q678" s="4"/>
      <c r="R678" s="4"/>
      <c r="S678" s="4"/>
      <c r="T678" s="4"/>
      <c r="U678" s="4" t="str">
        <f>TEXT(A678, "MMMM YYYY")</f>
        <v>June 2025</v>
      </c>
      <c r="V678" s="4"/>
      <c r="W678" s="4" t="b">
        <f>IF(N678=O678,TRUE,FALSE)</f>
        <v>1</v>
      </c>
    </row>
    <row r="679" spans="1:23" ht="22.5" customHeight="1">
      <c r="A679" s="2">
        <v>45826.72790643519</v>
      </c>
      <c r="B679" s="4" t="s">
        <v>822</v>
      </c>
      <c r="C679" s="4" t="s">
        <v>952</v>
      </c>
      <c r="D679" s="4"/>
      <c r="E679" s="4" t="s">
        <v>933</v>
      </c>
      <c r="F679" s="4"/>
      <c r="G679" s="4" t="s">
        <v>970</v>
      </c>
      <c r="H679" s="4"/>
      <c r="I679" s="4"/>
      <c r="J679" s="4"/>
      <c r="K679" s="4"/>
      <c r="L679" s="4">
        <v>1</v>
      </c>
      <c r="M679" s="4">
        <v>50</v>
      </c>
      <c r="N679" s="51">
        <v>50</v>
      </c>
      <c r="O679" s="4">
        <f>L679*M679</f>
        <v>50</v>
      </c>
      <c r="P679" s="4"/>
      <c r="Q679" s="4"/>
      <c r="R679" s="4"/>
      <c r="S679" s="4"/>
      <c r="T679" s="4"/>
      <c r="U679" s="4" t="str">
        <f>TEXT(A679, "MMMM YYYY")</f>
        <v>June 2025</v>
      </c>
      <c r="V679" s="4"/>
      <c r="W679" s="4" t="b">
        <f>IF(N679=O679,TRUE,FALSE)</f>
        <v>1</v>
      </c>
    </row>
    <row r="680" spans="1:23" ht="22.5" customHeight="1">
      <c r="A680" s="2">
        <v>45825.336621180555</v>
      </c>
      <c r="B680" s="4" t="s">
        <v>1361</v>
      </c>
      <c r="C680" s="1" t="s">
        <v>958</v>
      </c>
      <c r="D680" s="4"/>
      <c r="E680" s="4" t="s">
        <v>958</v>
      </c>
      <c r="F680" s="4"/>
      <c r="G680" s="4"/>
      <c r="H680" s="4"/>
      <c r="I680" s="4"/>
      <c r="J680" s="4"/>
      <c r="K680" s="4"/>
      <c r="L680" s="4">
        <v>1</v>
      </c>
      <c r="M680" s="51">
        <v>80</v>
      </c>
      <c r="N680" s="51">
        <v>80</v>
      </c>
      <c r="O680" s="4">
        <f>L680*M680</f>
        <v>80</v>
      </c>
      <c r="P680" s="4"/>
      <c r="Q680" s="4"/>
      <c r="R680" s="4"/>
      <c r="S680" s="4"/>
      <c r="T680" s="4"/>
      <c r="U680" s="4" t="str">
        <f>TEXT(A680, "MMMM YYYY")</f>
        <v>June 2025</v>
      </c>
      <c r="V680" s="4"/>
      <c r="W680" s="4" t="b">
        <f>IF(N680=O680,TRUE,FALSE)</f>
        <v>1</v>
      </c>
    </row>
    <row r="681" spans="1:23" ht="22.5" customHeight="1">
      <c r="A681" s="2">
        <v>45825.336188819449</v>
      </c>
      <c r="B681" s="4" t="s">
        <v>1205</v>
      </c>
      <c r="C681" s="1" t="s">
        <v>958</v>
      </c>
      <c r="D681" s="4"/>
      <c r="E681" s="4" t="s">
        <v>958</v>
      </c>
      <c r="F681" s="4"/>
      <c r="G681" s="4"/>
      <c r="H681" s="4"/>
      <c r="I681" s="4"/>
      <c r="J681" s="4"/>
      <c r="K681" s="4"/>
      <c r="L681" s="4">
        <v>20</v>
      </c>
      <c r="M681" s="51">
        <v>98</v>
      </c>
      <c r="N681" s="51">
        <v>1960</v>
      </c>
      <c r="O681" s="4">
        <f>L681*M681</f>
        <v>1960</v>
      </c>
      <c r="P681" s="4"/>
      <c r="Q681" s="4"/>
      <c r="R681" s="4"/>
      <c r="S681" s="4"/>
      <c r="T681" s="4"/>
      <c r="U681" s="4" t="str">
        <f>TEXT(A681, "MMMM YYYY")</f>
        <v>June 2025</v>
      </c>
      <c r="V681" s="4"/>
      <c r="W681" s="4" t="b">
        <f>IF(N681=O681,TRUE,FALSE)</f>
        <v>1</v>
      </c>
    </row>
    <row r="682" spans="1:23" ht="22.5" customHeight="1">
      <c r="A682" s="2">
        <v>45825.318423113422</v>
      </c>
      <c r="B682" s="4" t="s">
        <v>1358</v>
      </c>
      <c r="C682" s="1" t="s">
        <v>958</v>
      </c>
      <c r="D682" s="4"/>
      <c r="E682" s="4" t="s">
        <v>958</v>
      </c>
      <c r="F682" s="4"/>
      <c r="G682" s="4"/>
      <c r="H682" s="4"/>
      <c r="I682" s="4"/>
      <c r="J682" s="4"/>
      <c r="K682" s="4"/>
      <c r="L682" s="4">
        <v>1</v>
      </c>
      <c r="M682" s="51">
        <v>550</v>
      </c>
      <c r="N682" s="51">
        <v>550</v>
      </c>
      <c r="O682" s="4">
        <f>L682*M682</f>
        <v>550</v>
      </c>
      <c r="P682" s="4"/>
      <c r="Q682" s="4"/>
      <c r="R682" s="4"/>
      <c r="S682" s="4"/>
      <c r="T682" s="4"/>
      <c r="U682" s="4" t="str">
        <f>TEXT(A682, "MMMM YYYY")</f>
        <v>June 2025</v>
      </c>
      <c r="V682" s="4"/>
      <c r="W682" s="4" t="b">
        <f>IF(N682=O682,TRUE,FALSE)</f>
        <v>1</v>
      </c>
    </row>
    <row r="683" spans="1:23" ht="22.5" customHeight="1">
      <c r="A683" s="2">
        <v>45825.317940393521</v>
      </c>
      <c r="B683" s="4" t="s">
        <v>1362</v>
      </c>
      <c r="C683" s="1" t="s">
        <v>958</v>
      </c>
      <c r="D683" s="4"/>
      <c r="E683" s="4" t="s">
        <v>958</v>
      </c>
      <c r="F683" s="4"/>
      <c r="G683" s="4"/>
      <c r="H683" s="4"/>
      <c r="I683" s="4"/>
      <c r="J683" s="4"/>
      <c r="K683" s="4"/>
      <c r="L683" s="4">
        <v>1</v>
      </c>
      <c r="M683" s="51">
        <v>850</v>
      </c>
      <c r="N683" s="51">
        <v>850</v>
      </c>
      <c r="O683" s="4">
        <f>L683*M683</f>
        <v>850</v>
      </c>
      <c r="P683" s="4"/>
      <c r="Q683" s="4"/>
      <c r="R683" s="4"/>
      <c r="S683" s="4"/>
      <c r="T683" s="4"/>
      <c r="U683" s="4" t="str">
        <f>TEXT(A683, "MMMM YYYY")</f>
        <v>June 2025</v>
      </c>
      <c r="V683" s="4"/>
      <c r="W683" s="4" t="b">
        <f>IF(N683=O683,TRUE,FALSE)</f>
        <v>1</v>
      </c>
    </row>
    <row r="684" spans="1:23" ht="22.5" customHeight="1">
      <c r="A684" s="2">
        <v>45825.317642835653</v>
      </c>
      <c r="B684" s="4" t="s">
        <v>1363</v>
      </c>
      <c r="C684" s="1" t="s">
        <v>958</v>
      </c>
      <c r="D684" s="4"/>
      <c r="E684" s="4" t="s">
        <v>958</v>
      </c>
      <c r="F684" s="4"/>
      <c r="G684" s="4"/>
      <c r="H684" s="4"/>
      <c r="I684" s="4"/>
      <c r="J684" s="4"/>
      <c r="K684" s="4"/>
      <c r="L684" s="4">
        <v>3</v>
      </c>
      <c r="M684" s="51">
        <v>45</v>
      </c>
      <c r="N684" s="51">
        <v>135</v>
      </c>
      <c r="O684" s="4">
        <f>L684*M684</f>
        <v>135</v>
      </c>
      <c r="P684" s="4"/>
      <c r="Q684" s="4"/>
      <c r="R684" s="4"/>
      <c r="S684" s="4"/>
      <c r="T684" s="4"/>
      <c r="U684" s="4" t="str">
        <f>TEXT(A684, "MMMM YYYY")</f>
        <v>June 2025</v>
      </c>
      <c r="V684" s="4"/>
      <c r="W684" s="4" t="b">
        <f>IF(N684=O684,TRUE,FALSE)</f>
        <v>1</v>
      </c>
    </row>
    <row r="685" spans="1:23" ht="22.5" customHeight="1">
      <c r="A685" s="2">
        <v>45825.316082453704</v>
      </c>
      <c r="B685" s="4" t="s">
        <v>1364</v>
      </c>
      <c r="C685" s="1" t="s">
        <v>958</v>
      </c>
      <c r="D685" s="4"/>
      <c r="E685" s="4" t="s">
        <v>958</v>
      </c>
      <c r="F685" s="4"/>
      <c r="G685" s="4"/>
      <c r="H685" s="4"/>
      <c r="I685" s="4"/>
      <c r="J685" s="4"/>
      <c r="K685" s="4"/>
      <c r="L685" s="4">
        <v>3</v>
      </c>
      <c r="M685" s="51">
        <v>266</v>
      </c>
      <c r="N685" s="51">
        <v>798</v>
      </c>
      <c r="O685" s="4">
        <f>L685*M685</f>
        <v>798</v>
      </c>
      <c r="P685" s="4"/>
      <c r="Q685" s="4"/>
      <c r="R685" s="4"/>
      <c r="S685" s="4"/>
      <c r="T685" s="4"/>
      <c r="U685" s="4" t="str">
        <f>TEXT(A685, "MMMM YYYY")</f>
        <v>June 2025</v>
      </c>
      <c r="V685" s="4"/>
      <c r="W685" s="4" t="b">
        <f>IF(N685=O685,TRUE,FALSE)</f>
        <v>1</v>
      </c>
    </row>
    <row r="686" spans="1:23" ht="22.5" customHeight="1">
      <c r="A686" s="2">
        <v>45825.315415023149</v>
      </c>
      <c r="B686" s="4" t="s">
        <v>1365</v>
      </c>
      <c r="C686" s="1" t="s">
        <v>958</v>
      </c>
      <c r="D686" s="4"/>
      <c r="E686" s="4" t="s">
        <v>958</v>
      </c>
      <c r="F686" s="4"/>
      <c r="G686" s="4"/>
      <c r="H686" s="4"/>
      <c r="I686" s="4"/>
      <c r="J686" s="4"/>
      <c r="K686" s="4"/>
      <c r="L686" s="4">
        <v>20</v>
      </c>
      <c r="M686" s="51">
        <v>203</v>
      </c>
      <c r="N686" s="51">
        <v>4060</v>
      </c>
      <c r="O686" s="4">
        <f>L686*M686</f>
        <v>4060</v>
      </c>
      <c r="P686" s="4"/>
      <c r="Q686" s="4"/>
      <c r="R686" s="4"/>
      <c r="S686" s="4"/>
      <c r="T686" s="4"/>
      <c r="U686" s="4" t="str">
        <f>TEXT(A686, "MMMM YYYY")</f>
        <v>June 2025</v>
      </c>
      <c r="V686" s="4"/>
      <c r="W686" s="4" t="b">
        <f>IF(N686=O686,TRUE,FALSE)</f>
        <v>1</v>
      </c>
    </row>
    <row r="687" spans="1:23" ht="22.5" customHeight="1">
      <c r="A687" s="2">
        <v>45825.31492532407</v>
      </c>
      <c r="B687" s="4" t="s">
        <v>1366</v>
      </c>
      <c r="C687" s="1" t="s">
        <v>958</v>
      </c>
      <c r="D687" s="4"/>
      <c r="E687" s="4" t="s">
        <v>958</v>
      </c>
      <c r="F687" s="4"/>
      <c r="G687" s="4"/>
      <c r="H687" s="4"/>
      <c r="I687" s="4"/>
      <c r="J687" s="4"/>
      <c r="K687" s="4"/>
      <c r="L687" s="4">
        <v>15</v>
      </c>
      <c r="M687" s="51">
        <v>168</v>
      </c>
      <c r="N687" s="51">
        <v>2520</v>
      </c>
      <c r="O687" s="4">
        <f>L687*M687</f>
        <v>2520</v>
      </c>
      <c r="P687" s="4"/>
      <c r="Q687" s="4"/>
      <c r="R687" s="4"/>
      <c r="S687" s="4"/>
      <c r="T687" s="4"/>
      <c r="U687" s="4" t="str">
        <f>TEXT(A687, "MMMM YYYY")</f>
        <v>June 2025</v>
      </c>
      <c r="V687" s="4"/>
      <c r="W687" s="4" t="b">
        <f>IF(N687=O687,TRUE,FALSE)</f>
        <v>1</v>
      </c>
    </row>
    <row r="688" spans="1:23" ht="22.5" customHeight="1">
      <c r="A688" s="2">
        <v>45825.314519837964</v>
      </c>
      <c r="B688" s="4" t="s">
        <v>1367</v>
      </c>
      <c r="C688" s="1" t="s">
        <v>958</v>
      </c>
      <c r="D688" s="4"/>
      <c r="E688" s="4" t="s">
        <v>958</v>
      </c>
      <c r="F688" s="4"/>
      <c r="G688" s="4"/>
      <c r="H688" s="4"/>
      <c r="I688" s="4"/>
      <c r="J688" s="4"/>
      <c r="K688" s="4"/>
      <c r="L688" s="4">
        <v>35</v>
      </c>
      <c r="M688" s="51">
        <v>115</v>
      </c>
      <c r="N688" s="51">
        <v>4025</v>
      </c>
      <c r="O688" s="4">
        <f>L688*M688</f>
        <v>4025</v>
      </c>
      <c r="P688" s="4"/>
      <c r="Q688" s="4"/>
      <c r="R688" s="4"/>
      <c r="S688" s="4"/>
      <c r="T688" s="4"/>
      <c r="U688" s="4" t="str">
        <f>TEXT(A688, "MMMM YYYY")</f>
        <v>June 2025</v>
      </c>
      <c r="V688" s="4"/>
      <c r="W688" s="4" t="b">
        <f>IF(N688=O688,TRUE,FALSE)</f>
        <v>1</v>
      </c>
    </row>
    <row r="689" spans="1:23" ht="22.5" customHeight="1">
      <c r="A689" s="2">
        <v>45822.960050011578</v>
      </c>
      <c r="B689" s="4" t="s">
        <v>1368</v>
      </c>
      <c r="C689" s="4" t="s">
        <v>952</v>
      </c>
      <c r="D689" s="4"/>
      <c r="E689" s="4" t="s">
        <v>937</v>
      </c>
      <c r="F689" s="4"/>
      <c r="G689" s="4"/>
      <c r="H689" s="4"/>
      <c r="I689" s="4"/>
      <c r="J689" s="4"/>
      <c r="K689" s="4" t="s">
        <v>1012</v>
      </c>
      <c r="L689" s="4">
        <v>1</v>
      </c>
      <c r="M689" s="4">
        <v>90</v>
      </c>
      <c r="N689" s="51">
        <v>90</v>
      </c>
      <c r="O689" s="4">
        <f>L689*M689</f>
        <v>90</v>
      </c>
      <c r="P689" s="4"/>
      <c r="Q689" s="4"/>
      <c r="R689" s="4"/>
      <c r="S689" s="4"/>
      <c r="T689" s="4"/>
      <c r="U689" s="4" t="str">
        <f>TEXT(A689, "MMMM YYYY")</f>
        <v>June 2025</v>
      </c>
      <c r="V689" s="4"/>
      <c r="W689" s="4" t="b">
        <f>IF(N689=O689,TRUE,FALSE)</f>
        <v>1</v>
      </c>
    </row>
    <row r="690" spans="1:23" ht="22.5" customHeight="1">
      <c r="A690" s="2">
        <v>45821.324763182871</v>
      </c>
      <c r="B690" s="4" t="s">
        <v>1369</v>
      </c>
      <c r="C690" s="4" t="s">
        <v>952</v>
      </c>
      <c r="D690" s="4"/>
      <c r="E690" s="4" t="s">
        <v>937</v>
      </c>
      <c r="F690" s="4"/>
      <c r="G690" s="4"/>
      <c r="H690" s="4"/>
      <c r="I690" s="4"/>
      <c r="J690" s="4"/>
      <c r="K690" s="4" t="s">
        <v>1012</v>
      </c>
      <c r="L690" s="4">
        <v>10</v>
      </c>
      <c r="M690" s="4">
        <v>5</v>
      </c>
      <c r="N690" s="51">
        <v>50</v>
      </c>
      <c r="O690" s="4">
        <f>L690*M690</f>
        <v>50</v>
      </c>
      <c r="P690" s="4"/>
      <c r="Q690" s="4"/>
      <c r="R690" s="4"/>
      <c r="S690" s="4"/>
      <c r="T690" s="4"/>
      <c r="U690" s="4" t="str">
        <f>TEXT(A690, "MMMM YYYY")</f>
        <v>June 2025</v>
      </c>
      <c r="V690" s="4"/>
      <c r="W690" s="4" t="b">
        <f>IF(N690=O690,TRUE,FALSE)</f>
        <v>1</v>
      </c>
    </row>
    <row r="691" spans="1:23" ht="22.5" customHeight="1">
      <c r="A691" s="2">
        <v>45821.322472511572</v>
      </c>
      <c r="B691" s="4" t="s">
        <v>960</v>
      </c>
      <c r="C691" s="4" t="s">
        <v>821</v>
      </c>
      <c r="D691" s="4" t="s">
        <v>933</v>
      </c>
      <c r="E691" s="4"/>
      <c r="F691" s="4"/>
      <c r="G691" s="4" t="s">
        <v>961</v>
      </c>
      <c r="H691" s="4"/>
      <c r="I691" s="4"/>
      <c r="J691" s="4"/>
      <c r="K691" s="4"/>
      <c r="L691" s="4">
        <v>1</v>
      </c>
      <c r="M691" s="4">
        <v>110</v>
      </c>
      <c r="N691" s="51">
        <v>110</v>
      </c>
      <c r="O691" s="4">
        <f>L691*M691</f>
        <v>110</v>
      </c>
      <c r="P691" s="4"/>
      <c r="Q691" s="4"/>
      <c r="R691" s="4"/>
      <c r="S691" s="4"/>
      <c r="T691" s="4"/>
      <c r="U691" s="4" t="str">
        <f>TEXT(A691, "MMMM YYYY")</f>
        <v>June 2025</v>
      </c>
      <c r="V691" s="4"/>
      <c r="W691" s="4" t="b">
        <f>IF(N691=O691,TRUE,FALSE)</f>
        <v>1</v>
      </c>
    </row>
    <row r="692" spans="1:23" ht="22.5" customHeight="1">
      <c r="A692" s="2">
        <v>45821.322116689815</v>
      </c>
      <c r="B692" s="4" t="s">
        <v>820</v>
      </c>
      <c r="C692" s="4" t="s">
        <v>951</v>
      </c>
      <c r="D692" s="4" t="s">
        <v>933</v>
      </c>
      <c r="E692" s="4"/>
      <c r="F692" s="4"/>
      <c r="G692" s="4" t="s">
        <v>961</v>
      </c>
      <c r="H692" s="4"/>
      <c r="I692" s="4"/>
      <c r="J692" s="4"/>
      <c r="K692" s="4"/>
      <c r="L692" s="4">
        <v>1</v>
      </c>
      <c r="M692" s="4">
        <v>220</v>
      </c>
      <c r="N692" s="51">
        <v>220</v>
      </c>
      <c r="O692" s="4">
        <f>L692*M692</f>
        <v>220</v>
      </c>
      <c r="P692" s="4"/>
      <c r="Q692" s="4"/>
      <c r="R692" s="4"/>
      <c r="S692" s="4"/>
      <c r="T692" s="4"/>
      <c r="U692" s="4" t="str">
        <f>TEXT(A692, "MMMM YYYY")</f>
        <v>June 2025</v>
      </c>
      <c r="V692" s="4"/>
      <c r="W692" s="4" t="b">
        <f>IF(N692=O692,TRUE,FALSE)</f>
        <v>1</v>
      </c>
    </row>
    <row r="693" spans="1:23" ht="22.5" customHeight="1">
      <c r="A693" s="2">
        <v>45821.321532152782</v>
      </c>
      <c r="B693" s="4" t="s">
        <v>820</v>
      </c>
      <c r="C693" s="4" t="s">
        <v>950</v>
      </c>
      <c r="D693" s="4" t="s">
        <v>933</v>
      </c>
      <c r="E693" s="4"/>
      <c r="F693" s="4"/>
      <c r="G693" s="4" t="s">
        <v>961</v>
      </c>
      <c r="H693" s="4"/>
      <c r="I693" s="4"/>
      <c r="J693" s="4"/>
      <c r="K693" s="4"/>
      <c r="L693" s="4">
        <v>1</v>
      </c>
      <c r="M693" s="4">
        <v>120</v>
      </c>
      <c r="N693" s="51">
        <v>120</v>
      </c>
      <c r="O693" s="4">
        <f>L693*M693</f>
        <v>120</v>
      </c>
      <c r="P693" s="4"/>
      <c r="Q693" s="4"/>
      <c r="R693" s="4"/>
      <c r="S693" s="4"/>
      <c r="T693" s="4"/>
      <c r="U693" s="4" t="str">
        <f>TEXT(A693, "MMMM YYYY")</f>
        <v>June 2025</v>
      </c>
      <c r="V693" s="4"/>
      <c r="W693" s="4" t="b">
        <f>IF(N693=O693,TRUE,FALSE)</f>
        <v>1</v>
      </c>
    </row>
    <row r="694" spans="1:23" ht="22.5" customHeight="1">
      <c r="A694" s="2">
        <v>45820.800768252317</v>
      </c>
      <c r="B694" s="4" t="s">
        <v>1370</v>
      </c>
      <c r="C694" s="4" t="s">
        <v>952</v>
      </c>
      <c r="D694" s="4"/>
      <c r="E694" s="4" t="s">
        <v>937</v>
      </c>
      <c r="F694" s="4"/>
      <c r="G694" s="4"/>
      <c r="H694" s="4"/>
      <c r="I694" s="4"/>
      <c r="J694" s="4"/>
      <c r="K694" s="4" t="s">
        <v>1012</v>
      </c>
      <c r="L694" s="4">
        <v>1</v>
      </c>
      <c r="M694" s="4">
        <v>25</v>
      </c>
      <c r="N694" s="51">
        <v>25</v>
      </c>
      <c r="O694" s="4">
        <f>L694*M694</f>
        <v>25</v>
      </c>
      <c r="P694" s="4"/>
      <c r="Q694" s="4"/>
      <c r="R694" s="4"/>
      <c r="S694" s="4"/>
      <c r="T694" s="4"/>
      <c r="U694" s="4" t="str">
        <f>TEXT(A694, "MMMM YYYY")</f>
        <v>June 2025</v>
      </c>
      <c r="V694" s="4"/>
      <c r="W694" s="4" t="b">
        <f>IF(N694=O694,TRUE,FALSE)</f>
        <v>1</v>
      </c>
    </row>
    <row r="695" spans="1:23" ht="22.5" customHeight="1">
      <c r="A695" s="2">
        <v>45820.800479305559</v>
      </c>
      <c r="B695" s="4" t="s">
        <v>1371</v>
      </c>
      <c r="C695" s="4" t="s">
        <v>952</v>
      </c>
      <c r="D695" s="4"/>
      <c r="E695" s="4" t="s">
        <v>937</v>
      </c>
      <c r="F695" s="4"/>
      <c r="G695" s="4"/>
      <c r="H695" s="4"/>
      <c r="I695" s="4"/>
      <c r="J695" s="4"/>
      <c r="K695" s="4" t="s">
        <v>1012</v>
      </c>
      <c r="L695" s="4">
        <v>2</v>
      </c>
      <c r="M695" s="4">
        <v>25</v>
      </c>
      <c r="N695" s="51">
        <v>50</v>
      </c>
      <c r="O695" s="4">
        <f>L695*M695</f>
        <v>50</v>
      </c>
      <c r="P695" s="4"/>
      <c r="Q695" s="4"/>
      <c r="R695" s="4"/>
      <c r="S695" s="4"/>
      <c r="T695" s="4"/>
      <c r="U695" s="4" t="str">
        <f>TEXT(A695, "MMMM YYYY")</f>
        <v>June 2025</v>
      </c>
      <c r="V695" s="4"/>
      <c r="W695" s="4" t="b">
        <f>IF(N695=O695,TRUE,FALSE)</f>
        <v>1</v>
      </c>
    </row>
    <row r="696" spans="1:23" ht="22.5" customHeight="1">
      <c r="A696" s="2">
        <v>45820.800031342587</v>
      </c>
      <c r="B696" s="4" t="s">
        <v>1145</v>
      </c>
      <c r="C696" s="4" t="s">
        <v>952</v>
      </c>
      <c r="D696" s="4"/>
      <c r="E696" s="4" t="s">
        <v>937</v>
      </c>
      <c r="F696" s="4"/>
      <c r="G696" s="4"/>
      <c r="H696" s="4"/>
      <c r="I696" s="4"/>
      <c r="J696" s="4"/>
      <c r="K696" s="4" t="s">
        <v>1012</v>
      </c>
      <c r="L696" s="4">
        <v>1</v>
      </c>
      <c r="M696" s="4">
        <v>85</v>
      </c>
      <c r="N696" s="51">
        <v>85</v>
      </c>
      <c r="O696" s="4">
        <f>L696*M696</f>
        <v>85</v>
      </c>
      <c r="P696" s="4"/>
      <c r="Q696" s="4"/>
      <c r="R696" s="4"/>
      <c r="S696" s="4"/>
      <c r="T696" s="4"/>
      <c r="U696" s="4" t="str">
        <f>TEXT(A696, "MMMM YYYY")</f>
        <v>June 2025</v>
      </c>
      <c r="V696" s="4"/>
      <c r="W696" s="4" t="b">
        <f>IF(N696=O696,TRUE,FALSE)</f>
        <v>1</v>
      </c>
    </row>
    <row r="697" spans="1:23" ht="22.5" customHeight="1">
      <c r="A697" s="2">
        <v>45820.788687326392</v>
      </c>
      <c r="B697" s="4" t="s">
        <v>1184</v>
      </c>
      <c r="C697" s="1" t="s">
        <v>958</v>
      </c>
      <c r="D697" s="4"/>
      <c r="E697" s="4" t="s">
        <v>958</v>
      </c>
      <c r="F697" s="4"/>
      <c r="G697" s="4"/>
      <c r="H697" s="4"/>
      <c r="I697" s="4"/>
      <c r="J697" s="4"/>
      <c r="K697" s="4"/>
      <c r="L697" s="4">
        <v>1</v>
      </c>
      <c r="M697" s="51">
        <v>1200</v>
      </c>
      <c r="N697" s="51">
        <v>1200</v>
      </c>
      <c r="O697" s="4">
        <f>L697*M697</f>
        <v>1200</v>
      </c>
      <c r="P697" s="4"/>
      <c r="Q697" s="4"/>
      <c r="R697" s="4"/>
      <c r="S697" s="4"/>
      <c r="T697" s="4"/>
      <c r="U697" s="4" t="str">
        <f>TEXT(A697, "MMMM YYYY")</f>
        <v>June 2025</v>
      </c>
      <c r="V697" s="4"/>
      <c r="W697" s="4" t="b">
        <f>IF(N697=O697,TRUE,FALSE)</f>
        <v>1</v>
      </c>
    </row>
    <row r="698" spans="1:23" ht="22.5" customHeight="1">
      <c r="A698" s="2">
        <v>45820.788310636577</v>
      </c>
      <c r="B698" s="4" t="s">
        <v>1205</v>
      </c>
      <c r="C698" s="1" t="s">
        <v>958</v>
      </c>
      <c r="D698" s="4"/>
      <c r="E698" s="4" t="s">
        <v>958</v>
      </c>
      <c r="F698" s="4"/>
      <c r="G698" s="4"/>
      <c r="H698" s="4"/>
      <c r="I698" s="4"/>
      <c r="J698" s="4"/>
      <c r="K698" s="4"/>
      <c r="L698" s="4">
        <v>1</v>
      </c>
      <c r="M698" s="51">
        <v>98</v>
      </c>
      <c r="N698" s="51">
        <v>98</v>
      </c>
      <c r="O698" s="4">
        <f>L698*M698</f>
        <v>98</v>
      </c>
      <c r="P698" s="4"/>
      <c r="Q698" s="4"/>
      <c r="R698" s="4"/>
      <c r="S698" s="4"/>
      <c r="T698" s="4"/>
      <c r="U698" s="4" t="str">
        <f>TEXT(A698, "MMMM YYYY")</f>
        <v>June 2025</v>
      </c>
      <c r="V698" s="4"/>
      <c r="W698" s="4" t="b">
        <f>IF(N698=O698,TRUE,FALSE)</f>
        <v>1</v>
      </c>
    </row>
    <row r="699" spans="1:23" ht="22.5" customHeight="1">
      <c r="A699" s="2">
        <v>45820.788047951384</v>
      </c>
      <c r="B699" s="4" t="s">
        <v>1372</v>
      </c>
      <c r="C699" s="1" t="s">
        <v>958</v>
      </c>
      <c r="D699" s="4"/>
      <c r="E699" s="4" t="s">
        <v>958</v>
      </c>
      <c r="F699" s="4"/>
      <c r="G699" s="4"/>
      <c r="H699" s="4"/>
      <c r="I699" s="4"/>
      <c r="J699" s="4"/>
      <c r="K699" s="4"/>
      <c r="L699" s="4">
        <v>1</v>
      </c>
      <c r="M699" s="51">
        <v>48</v>
      </c>
      <c r="N699" s="51">
        <v>48</v>
      </c>
      <c r="O699" s="4">
        <f>L699*M699</f>
        <v>48</v>
      </c>
      <c r="P699" s="4"/>
      <c r="Q699" s="4"/>
      <c r="R699" s="4"/>
      <c r="S699" s="4"/>
      <c r="T699" s="4"/>
      <c r="U699" s="4" t="str">
        <f>TEXT(A699, "MMMM YYYY")</f>
        <v>June 2025</v>
      </c>
      <c r="V699" s="4"/>
      <c r="W699" s="4" t="b">
        <f>IF(N699=O699,TRUE,FALSE)</f>
        <v>1</v>
      </c>
    </row>
    <row r="700" spans="1:23" ht="22.5" customHeight="1">
      <c r="A700" s="2">
        <v>45820.78718402778</v>
      </c>
      <c r="B700" s="4" t="s">
        <v>1373</v>
      </c>
      <c r="C700" s="1" t="s">
        <v>958</v>
      </c>
      <c r="D700" s="4"/>
      <c r="E700" s="4" t="s">
        <v>958</v>
      </c>
      <c r="F700" s="4"/>
      <c r="G700" s="4"/>
      <c r="H700" s="4"/>
      <c r="I700" s="4"/>
      <c r="J700" s="4"/>
      <c r="K700" s="4"/>
      <c r="L700" s="4">
        <v>1</v>
      </c>
      <c r="M700" s="51">
        <v>95</v>
      </c>
      <c r="N700" s="51">
        <v>95</v>
      </c>
      <c r="O700" s="4">
        <f>L700*M700</f>
        <v>95</v>
      </c>
      <c r="P700" s="4"/>
      <c r="Q700" s="4"/>
      <c r="R700" s="4"/>
      <c r="S700" s="4"/>
      <c r="T700" s="4"/>
      <c r="U700" s="4" t="str">
        <f>TEXT(A700, "MMMM YYYY")</f>
        <v>June 2025</v>
      </c>
      <c r="V700" s="4"/>
      <c r="W700" s="4" t="b">
        <f>IF(N700=O700,TRUE,FALSE)</f>
        <v>1</v>
      </c>
    </row>
    <row r="701" spans="1:23" ht="22.5" customHeight="1">
      <c r="A701" s="2">
        <v>45820.785993703699</v>
      </c>
      <c r="B701" s="4" t="s">
        <v>1374</v>
      </c>
      <c r="C701" s="1" t="s">
        <v>958</v>
      </c>
      <c r="D701" s="4"/>
      <c r="E701" s="4" t="s">
        <v>958</v>
      </c>
      <c r="F701" s="4"/>
      <c r="G701" s="4"/>
      <c r="H701" s="4"/>
      <c r="I701" s="4"/>
      <c r="J701" s="4"/>
      <c r="K701" s="4"/>
      <c r="L701" s="4">
        <v>2</v>
      </c>
      <c r="M701" s="51">
        <v>20</v>
      </c>
      <c r="N701" s="51">
        <v>40</v>
      </c>
      <c r="O701" s="4">
        <f>L701*M701</f>
        <v>40</v>
      </c>
      <c r="P701" s="4"/>
      <c r="Q701" s="4"/>
      <c r="R701" s="4"/>
      <c r="S701" s="4"/>
      <c r="T701" s="4"/>
      <c r="U701" s="4" t="str">
        <f>TEXT(A701, "MMMM YYYY")</f>
        <v>June 2025</v>
      </c>
      <c r="V701" s="4"/>
      <c r="W701" s="4" t="b">
        <f>IF(N701=O701,TRUE,FALSE)</f>
        <v>1</v>
      </c>
    </row>
    <row r="702" spans="1:23" ht="22.5" customHeight="1">
      <c r="A702" s="2">
        <v>45820.08362513889</v>
      </c>
      <c r="B702" s="4" t="s">
        <v>1262</v>
      </c>
      <c r="C702" s="4" t="s">
        <v>950</v>
      </c>
      <c r="D702" s="4" t="s">
        <v>933</v>
      </c>
      <c r="E702" s="4"/>
      <c r="F702" s="4"/>
      <c r="G702" s="4"/>
      <c r="H702" s="4"/>
      <c r="I702" s="4"/>
      <c r="J702" s="4"/>
      <c r="K702" s="4"/>
      <c r="L702" s="4">
        <v>5</v>
      </c>
      <c r="M702" s="4">
        <v>422</v>
      </c>
      <c r="N702" s="51">
        <v>2110</v>
      </c>
      <c r="O702" s="4">
        <f>L702*M702</f>
        <v>2110</v>
      </c>
      <c r="P702" s="4"/>
      <c r="Q702" s="4"/>
      <c r="R702" s="4"/>
      <c r="S702" s="4"/>
      <c r="T702" s="4"/>
      <c r="U702" s="4" t="str">
        <f>TEXT(A702, "MMMM YYYY")</f>
        <v>June 2025</v>
      </c>
      <c r="V702" s="4"/>
      <c r="W702" s="4" t="b">
        <f>IF(N702=O702,TRUE,FALSE)</f>
        <v>1</v>
      </c>
    </row>
    <row r="703" spans="1:23" ht="22.5" customHeight="1">
      <c r="A703" s="2">
        <v>45820.080754699069</v>
      </c>
      <c r="B703" s="4" t="s">
        <v>1375</v>
      </c>
      <c r="C703" s="4" t="s">
        <v>952</v>
      </c>
      <c r="D703" s="4"/>
      <c r="E703" s="4" t="s">
        <v>937</v>
      </c>
      <c r="F703" s="4"/>
      <c r="G703" s="4"/>
      <c r="H703" s="4"/>
      <c r="I703" s="4"/>
      <c r="J703" s="4"/>
      <c r="K703" s="4" t="s">
        <v>856</v>
      </c>
      <c r="L703" s="4">
        <v>1</v>
      </c>
      <c r="M703" s="4">
        <v>400</v>
      </c>
      <c r="N703" s="51">
        <v>400</v>
      </c>
      <c r="O703" s="4">
        <f>L703*M703</f>
        <v>400</v>
      </c>
      <c r="P703" s="4"/>
      <c r="Q703" s="4"/>
      <c r="R703" s="4"/>
      <c r="S703" s="4"/>
      <c r="T703" s="4"/>
      <c r="U703" s="4" t="str">
        <f>TEXT(A703, "MMMM YYYY")</f>
        <v>June 2025</v>
      </c>
      <c r="V703" s="4"/>
      <c r="W703" s="4" t="b">
        <f>IF(N703=O703,TRUE,FALSE)</f>
        <v>1</v>
      </c>
    </row>
    <row r="704" spans="1:23" ht="22.5" customHeight="1">
      <c r="A704" s="2">
        <v>45820.079899895834</v>
      </c>
      <c r="B704" s="4" t="s">
        <v>993</v>
      </c>
      <c r="C704" s="4" t="s">
        <v>952</v>
      </c>
      <c r="D704" s="4"/>
      <c r="E704" s="4" t="s">
        <v>937</v>
      </c>
      <c r="F704" s="4"/>
      <c r="G704" s="4"/>
      <c r="H704" s="4"/>
      <c r="I704" s="4"/>
      <c r="J704" s="4"/>
      <c r="K704" s="4" t="s">
        <v>994</v>
      </c>
      <c r="L704" s="4">
        <v>1</v>
      </c>
      <c r="M704" s="4">
        <v>500</v>
      </c>
      <c r="N704" s="51">
        <v>500</v>
      </c>
      <c r="O704" s="4">
        <f>L704*M704</f>
        <v>500</v>
      </c>
      <c r="P704" s="4"/>
      <c r="Q704" s="4"/>
      <c r="R704" s="4"/>
      <c r="S704" s="4"/>
      <c r="T704" s="4"/>
      <c r="U704" s="4" t="str">
        <f>TEXT(A704, "MMMM YYYY")</f>
        <v>June 2025</v>
      </c>
      <c r="V704" s="4"/>
      <c r="W704" s="4" t="b">
        <f>IF(N704=O704,TRUE,FALSE)</f>
        <v>1</v>
      </c>
    </row>
    <row r="705" spans="1:23" ht="22.5" customHeight="1">
      <c r="A705" s="2">
        <v>45819.478962557871</v>
      </c>
      <c r="B705" s="4" t="s">
        <v>1180</v>
      </c>
      <c r="C705" s="4" t="s">
        <v>951</v>
      </c>
      <c r="D705" s="4" t="s">
        <v>933</v>
      </c>
      <c r="E705" s="4"/>
      <c r="F705" s="4"/>
      <c r="G705" s="4" t="s">
        <v>1344</v>
      </c>
      <c r="H705" s="4"/>
      <c r="I705" s="4"/>
      <c r="J705" s="4"/>
      <c r="K705" s="4"/>
      <c r="L705" s="4">
        <v>31</v>
      </c>
      <c r="M705" s="4">
        <v>400</v>
      </c>
      <c r="N705" s="51">
        <v>12400</v>
      </c>
      <c r="O705" s="4">
        <f>L705*M705</f>
        <v>12400</v>
      </c>
      <c r="P705" s="4"/>
      <c r="Q705" s="4"/>
      <c r="R705" s="4"/>
      <c r="S705" s="4"/>
      <c r="T705" s="4"/>
      <c r="U705" s="4" t="str">
        <f>TEXT(A705, "MMMM YYYY")</f>
        <v>June 2025</v>
      </c>
      <c r="V705" s="4"/>
      <c r="W705" s="4" t="b">
        <f>IF(N705=O705,TRUE,FALSE)</f>
        <v>1</v>
      </c>
    </row>
    <row r="706" spans="1:23" ht="22.5" customHeight="1">
      <c r="A706" s="2">
        <v>45819.478477407407</v>
      </c>
      <c r="B706" s="4" t="s">
        <v>1034</v>
      </c>
      <c r="C706" s="4" t="s">
        <v>821</v>
      </c>
      <c r="D706" s="4" t="s">
        <v>933</v>
      </c>
      <c r="E706" s="4"/>
      <c r="F706" s="4"/>
      <c r="G706" s="4" t="s">
        <v>1344</v>
      </c>
      <c r="H706" s="4"/>
      <c r="I706" s="4"/>
      <c r="J706" s="4"/>
      <c r="K706" s="4"/>
      <c r="L706" s="4">
        <v>14</v>
      </c>
      <c r="M706" s="4">
        <v>400</v>
      </c>
      <c r="N706" s="51">
        <v>5600</v>
      </c>
      <c r="O706" s="4">
        <f>L706*M706</f>
        <v>5600</v>
      </c>
      <c r="P706" s="4"/>
      <c r="Q706" s="4"/>
      <c r="R706" s="4"/>
      <c r="S706" s="4"/>
      <c r="T706" s="4"/>
      <c r="U706" s="4" t="str">
        <f>TEXT(A706, "MMMM YYYY")</f>
        <v>June 2025</v>
      </c>
      <c r="V706" s="4"/>
      <c r="W706" s="4" t="b">
        <f>IF(N706=O706,TRUE,FALSE)</f>
        <v>1</v>
      </c>
    </row>
    <row r="707" spans="1:23" ht="22.5" customHeight="1">
      <c r="A707" s="2">
        <v>45818.491257581016</v>
      </c>
      <c r="B707" s="4" t="s">
        <v>1376</v>
      </c>
      <c r="C707" s="1" t="s">
        <v>958</v>
      </c>
      <c r="D707" s="4"/>
      <c r="E707" s="4" t="s">
        <v>958</v>
      </c>
      <c r="F707" s="4"/>
      <c r="G707" s="4"/>
      <c r="H707" s="4"/>
      <c r="I707" s="4"/>
      <c r="J707" s="4"/>
      <c r="K707" s="4"/>
      <c r="L707" s="4">
        <v>1</v>
      </c>
      <c r="M707" s="51">
        <v>150</v>
      </c>
      <c r="N707" s="51">
        <v>150</v>
      </c>
      <c r="O707" s="4">
        <f>L707*M707</f>
        <v>150</v>
      </c>
      <c r="P707" s="4"/>
      <c r="Q707" s="4"/>
      <c r="R707" s="4"/>
      <c r="S707" s="4"/>
      <c r="T707" s="4"/>
      <c r="U707" s="4" t="str">
        <f>TEXT(A707, "MMMM YYYY")</f>
        <v>June 2025</v>
      </c>
      <c r="V707" s="4"/>
      <c r="W707" s="4" t="b">
        <f>IF(N707=O707,TRUE,FALSE)</f>
        <v>1</v>
      </c>
    </row>
    <row r="708" spans="1:23" ht="22.5" customHeight="1">
      <c r="A708" s="2">
        <v>45817.931503321757</v>
      </c>
      <c r="B708" s="4" t="s">
        <v>1184</v>
      </c>
      <c r="C708" s="1" t="s">
        <v>958</v>
      </c>
      <c r="D708" s="4"/>
      <c r="E708" s="4" t="s">
        <v>958</v>
      </c>
      <c r="F708" s="4"/>
      <c r="G708" s="4"/>
      <c r="H708" s="4"/>
      <c r="I708" s="4"/>
      <c r="J708" s="4"/>
      <c r="K708" s="4"/>
      <c r="L708" s="4">
        <v>1</v>
      </c>
      <c r="M708" s="51">
        <v>500</v>
      </c>
      <c r="N708" s="51">
        <v>500</v>
      </c>
      <c r="O708" s="4">
        <f>L708*M708</f>
        <v>500</v>
      </c>
      <c r="P708" s="4"/>
      <c r="Q708" s="4"/>
      <c r="R708" s="4"/>
      <c r="S708" s="4"/>
      <c r="T708" s="4"/>
      <c r="U708" s="4" t="str">
        <f>TEXT(A708, "MMMM YYYY")</f>
        <v>June 2025</v>
      </c>
      <c r="V708" s="4"/>
      <c r="W708" s="4" t="b">
        <f>IF(N708=O708,TRUE,FALSE)</f>
        <v>1</v>
      </c>
    </row>
    <row r="709" spans="1:23" ht="22.5" customHeight="1">
      <c r="A709" s="2">
        <v>45817.9034478588</v>
      </c>
      <c r="B709" s="4" t="s">
        <v>1271</v>
      </c>
      <c r="C709" s="1" t="s">
        <v>958</v>
      </c>
      <c r="D709" s="4"/>
      <c r="E709" s="4" t="s">
        <v>958</v>
      </c>
      <c r="F709" s="4"/>
      <c r="G709" s="4"/>
      <c r="H709" s="4"/>
      <c r="I709" s="4"/>
      <c r="J709" s="4"/>
      <c r="K709" s="4"/>
      <c r="L709" s="4">
        <v>4</v>
      </c>
      <c r="M709" s="51">
        <v>6</v>
      </c>
      <c r="N709" s="51">
        <v>24</v>
      </c>
      <c r="O709" s="4">
        <f>L709*M709</f>
        <v>24</v>
      </c>
      <c r="P709" s="4"/>
      <c r="Q709" s="4"/>
      <c r="R709" s="4"/>
      <c r="S709" s="4"/>
      <c r="T709" s="4"/>
      <c r="U709" s="4" t="str">
        <f>TEXT(A709, "MMMM YYYY")</f>
        <v>June 2025</v>
      </c>
      <c r="V709" s="4"/>
      <c r="W709" s="4" t="b">
        <f>IF(N709=O709,TRUE,FALSE)</f>
        <v>1</v>
      </c>
    </row>
    <row r="710" spans="1:23" ht="22.5" customHeight="1">
      <c r="A710" s="2">
        <v>45817.901896145835</v>
      </c>
      <c r="B710" s="4" t="s">
        <v>1377</v>
      </c>
      <c r="C710" s="1" t="s">
        <v>958</v>
      </c>
      <c r="D710" s="4"/>
      <c r="E710" s="4" t="s">
        <v>958</v>
      </c>
      <c r="F710" s="4"/>
      <c r="G710" s="4"/>
      <c r="H710" s="4"/>
      <c r="I710" s="4"/>
      <c r="J710" s="4"/>
      <c r="K710" s="4"/>
      <c r="L710" s="4">
        <v>15</v>
      </c>
      <c r="M710" s="51">
        <v>20</v>
      </c>
      <c r="N710" s="51">
        <v>300</v>
      </c>
      <c r="O710" s="4">
        <f>L710*M710</f>
        <v>300</v>
      </c>
      <c r="P710" s="4"/>
      <c r="Q710" s="4"/>
      <c r="R710" s="4"/>
      <c r="S710" s="4"/>
      <c r="T710" s="4"/>
      <c r="U710" s="4" t="str">
        <f>TEXT(A710, "MMMM YYYY")</f>
        <v>June 2025</v>
      </c>
      <c r="V710" s="4"/>
      <c r="W710" s="4" t="b">
        <f>IF(N710=O710,TRUE,FALSE)</f>
        <v>1</v>
      </c>
    </row>
    <row r="711" spans="1:23" ht="22.5" customHeight="1">
      <c r="A711" s="2">
        <v>45817.892528576383</v>
      </c>
      <c r="B711" s="4" t="s">
        <v>1378</v>
      </c>
      <c r="C711" s="1" t="s">
        <v>958</v>
      </c>
      <c r="D711" s="4"/>
      <c r="E711" s="4" t="s">
        <v>958</v>
      </c>
      <c r="F711" s="4"/>
      <c r="G711" s="4"/>
      <c r="H711" s="4"/>
      <c r="I711" s="4"/>
      <c r="J711" s="4"/>
      <c r="K711" s="4"/>
      <c r="L711" s="4">
        <v>7</v>
      </c>
      <c r="M711" s="51">
        <v>350</v>
      </c>
      <c r="N711" s="51">
        <v>2450</v>
      </c>
      <c r="O711" s="4">
        <f>L711*M711</f>
        <v>2450</v>
      </c>
      <c r="P711" s="4"/>
      <c r="Q711" s="4"/>
      <c r="R711" s="4"/>
      <c r="S711" s="4"/>
      <c r="T711" s="4"/>
      <c r="U711" s="4" t="str">
        <f>TEXT(A711, "MMMM YYYY")</f>
        <v>June 2025</v>
      </c>
      <c r="V711" s="4"/>
      <c r="W711" s="4" t="b">
        <f>IF(N711=O711,TRUE,FALSE)</f>
        <v>1</v>
      </c>
    </row>
    <row r="712" spans="1:23" ht="22.5" customHeight="1">
      <c r="A712" s="2">
        <v>45817.89008837963</v>
      </c>
      <c r="B712" s="4" t="s">
        <v>1379</v>
      </c>
      <c r="C712" s="1" t="s">
        <v>958</v>
      </c>
      <c r="D712" s="4"/>
      <c r="E712" s="4" t="s">
        <v>958</v>
      </c>
      <c r="F712" s="4"/>
      <c r="G712" s="4"/>
      <c r="H712" s="4"/>
      <c r="I712" s="4"/>
      <c r="J712" s="4"/>
      <c r="K712" s="4"/>
      <c r="L712" s="4">
        <v>30</v>
      </c>
      <c r="M712" s="51">
        <v>4</v>
      </c>
      <c r="N712" s="51">
        <v>120</v>
      </c>
      <c r="O712" s="4">
        <f>L712*M712</f>
        <v>120</v>
      </c>
      <c r="P712" s="4"/>
      <c r="Q712" s="4"/>
      <c r="R712" s="4"/>
      <c r="S712" s="4"/>
      <c r="T712" s="4"/>
      <c r="U712" s="4" t="str">
        <f>TEXT(A712, "MMMM YYYY")</f>
        <v>June 2025</v>
      </c>
      <c r="V712" s="4"/>
      <c r="W712" s="4" t="b">
        <f>IF(N712=O712,TRUE,FALSE)</f>
        <v>1</v>
      </c>
    </row>
    <row r="713" spans="1:23" ht="22.5" customHeight="1">
      <c r="A713" s="2">
        <v>45817.889888599537</v>
      </c>
      <c r="B713" s="4" t="s">
        <v>1380</v>
      </c>
      <c r="C713" s="1" t="s">
        <v>958</v>
      </c>
      <c r="D713" s="4"/>
      <c r="E713" s="4" t="s">
        <v>958</v>
      </c>
      <c r="F713" s="4"/>
      <c r="G713" s="4"/>
      <c r="H713" s="4"/>
      <c r="I713" s="4"/>
      <c r="J713" s="4"/>
      <c r="K713" s="4"/>
      <c r="L713" s="4">
        <v>10</v>
      </c>
      <c r="M713" s="51">
        <v>48</v>
      </c>
      <c r="N713" s="51">
        <v>480</v>
      </c>
      <c r="O713" s="4">
        <f>L713*M713</f>
        <v>480</v>
      </c>
      <c r="P713" s="4"/>
      <c r="Q713" s="4"/>
      <c r="R713" s="4"/>
      <c r="S713" s="4"/>
      <c r="T713" s="4"/>
      <c r="U713" s="4" t="str">
        <f>TEXT(A713, "MMMM YYYY")</f>
        <v>June 2025</v>
      </c>
      <c r="V713" s="4"/>
      <c r="W713" s="4" t="b">
        <f>IF(N713=O713,TRUE,FALSE)</f>
        <v>1</v>
      </c>
    </row>
    <row r="714" spans="1:23" ht="22.5" customHeight="1">
      <c r="A714" s="2">
        <v>45816.561656365739</v>
      </c>
      <c r="B714" s="4" t="s">
        <v>1265</v>
      </c>
      <c r="C714" s="1" t="s">
        <v>958</v>
      </c>
      <c r="D714" s="4"/>
      <c r="E714" s="4" t="s">
        <v>958</v>
      </c>
      <c r="F714" s="4"/>
      <c r="G714" s="4"/>
      <c r="H714" s="4"/>
      <c r="I714" s="4"/>
      <c r="J714" s="4"/>
      <c r="K714" s="4"/>
      <c r="L714" s="4">
        <v>1</v>
      </c>
      <c r="M714" s="51">
        <v>900</v>
      </c>
      <c r="N714" s="51">
        <v>900</v>
      </c>
      <c r="O714" s="4">
        <f>L714*M714</f>
        <v>900</v>
      </c>
      <c r="P714" s="4"/>
      <c r="Q714" s="4"/>
      <c r="R714" s="4"/>
      <c r="S714" s="4"/>
      <c r="T714" s="4"/>
      <c r="U714" s="4" t="str">
        <f>TEXT(A714, "MMMM YYYY")</f>
        <v>June 2025</v>
      </c>
      <c r="V714" s="4"/>
      <c r="W714" s="4" t="b">
        <f>IF(N714=O714,TRUE,FALSE)</f>
        <v>1</v>
      </c>
    </row>
    <row r="715" spans="1:23" ht="22.5" customHeight="1">
      <c r="A715" s="2">
        <v>45816.561378495375</v>
      </c>
      <c r="B715" s="4" t="s">
        <v>1381</v>
      </c>
      <c r="C715" s="1" t="s">
        <v>958</v>
      </c>
      <c r="D715" s="4"/>
      <c r="E715" s="4" t="s">
        <v>958</v>
      </c>
      <c r="F715" s="4"/>
      <c r="G715" s="4"/>
      <c r="H715" s="4"/>
      <c r="I715" s="4"/>
      <c r="J715" s="4"/>
      <c r="K715" s="4"/>
      <c r="L715" s="4">
        <v>40</v>
      </c>
      <c r="M715" s="51">
        <v>20</v>
      </c>
      <c r="N715" s="51">
        <v>800</v>
      </c>
      <c r="O715" s="4">
        <f>L715*M715</f>
        <v>800</v>
      </c>
      <c r="P715" s="4"/>
      <c r="Q715" s="4"/>
      <c r="R715" s="4"/>
      <c r="S715" s="4"/>
      <c r="T715" s="4"/>
      <c r="U715" s="4" t="str">
        <f>TEXT(A715, "MMMM YYYY")</f>
        <v>June 2025</v>
      </c>
      <c r="V715" s="4"/>
      <c r="W715" s="4" t="b">
        <f>IF(N715=O715,TRUE,FALSE)</f>
        <v>1</v>
      </c>
    </row>
    <row r="716" spans="1:23" ht="22.5" customHeight="1">
      <c r="A716" s="2">
        <v>45816.56089680556</v>
      </c>
      <c r="B716" s="4" t="s">
        <v>1382</v>
      </c>
      <c r="C716" s="1" t="s">
        <v>958</v>
      </c>
      <c r="D716" s="4"/>
      <c r="E716" s="4" t="s">
        <v>958</v>
      </c>
      <c r="F716" s="4"/>
      <c r="G716" s="4"/>
      <c r="H716" s="4"/>
      <c r="I716" s="4"/>
      <c r="J716" s="4"/>
      <c r="K716" s="4"/>
      <c r="L716" s="4">
        <v>10</v>
      </c>
      <c r="M716" s="51">
        <v>2.5</v>
      </c>
      <c r="N716" s="51">
        <v>25</v>
      </c>
      <c r="O716" s="4">
        <f>L716*M716</f>
        <v>25</v>
      </c>
      <c r="P716" s="4"/>
      <c r="Q716" s="4"/>
      <c r="R716" s="4"/>
      <c r="S716" s="4"/>
      <c r="T716" s="4"/>
      <c r="U716" s="4" t="str">
        <f>TEXT(A716, "MMMM YYYY")</f>
        <v>June 2025</v>
      </c>
      <c r="V716" s="4"/>
      <c r="W716" s="4" t="b">
        <f>IF(N716=O716,TRUE,FALSE)</f>
        <v>1</v>
      </c>
    </row>
    <row r="717" spans="1:23" ht="22.5" customHeight="1">
      <c r="A717" s="2">
        <v>45816.560196921295</v>
      </c>
      <c r="B717" s="4" t="s">
        <v>1383</v>
      </c>
      <c r="C717" s="1" t="s">
        <v>958</v>
      </c>
      <c r="D717" s="4"/>
      <c r="E717" s="4" t="s">
        <v>958</v>
      </c>
      <c r="F717" s="4"/>
      <c r="G717" s="4"/>
      <c r="H717" s="4"/>
      <c r="I717" s="4"/>
      <c r="J717" s="4"/>
      <c r="K717" s="4"/>
      <c r="L717" s="4">
        <v>3</v>
      </c>
      <c r="M717" s="51">
        <v>480</v>
      </c>
      <c r="N717" s="51">
        <v>1440</v>
      </c>
      <c r="O717" s="4">
        <f>L717*M717</f>
        <v>1440</v>
      </c>
      <c r="P717" s="4"/>
      <c r="Q717" s="4"/>
      <c r="R717" s="4"/>
      <c r="S717" s="4"/>
      <c r="T717" s="4"/>
      <c r="U717" s="4" t="str">
        <f>TEXT(A717, "MMMM YYYY")</f>
        <v>June 2025</v>
      </c>
      <c r="V717" s="4"/>
      <c r="W717" s="4" t="b">
        <f>IF(N717=O717,TRUE,FALSE)</f>
        <v>1</v>
      </c>
    </row>
    <row r="718" spans="1:23" ht="22.5" customHeight="1">
      <c r="A718" s="2">
        <v>45816.559663310181</v>
      </c>
      <c r="B718" s="4" t="s">
        <v>1384</v>
      </c>
      <c r="C718" s="1" t="s">
        <v>958</v>
      </c>
      <c r="D718" s="4"/>
      <c r="E718" s="4" t="s">
        <v>958</v>
      </c>
      <c r="F718" s="4"/>
      <c r="G718" s="4"/>
      <c r="H718" s="4"/>
      <c r="I718" s="4"/>
      <c r="J718" s="4"/>
      <c r="K718" s="4"/>
      <c r="L718" s="4">
        <v>3</v>
      </c>
      <c r="M718" s="51">
        <v>280</v>
      </c>
      <c r="N718" s="51">
        <v>840</v>
      </c>
      <c r="O718" s="4">
        <f>L718*M718</f>
        <v>840</v>
      </c>
      <c r="P718" s="4"/>
      <c r="Q718" s="4"/>
      <c r="R718" s="4"/>
      <c r="S718" s="4"/>
      <c r="T718" s="4"/>
      <c r="U718" s="4" t="str">
        <f>TEXT(A718, "MMMM YYYY")</f>
        <v>June 2025</v>
      </c>
      <c r="V718" s="4"/>
      <c r="W718" s="4" t="b">
        <f>IF(N718=O718,TRUE,FALSE)</f>
        <v>1</v>
      </c>
    </row>
    <row r="719" spans="1:23" ht="22.5" customHeight="1">
      <c r="A719" s="2">
        <v>45815.049245243055</v>
      </c>
      <c r="B719" s="4" t="s">
        <v>1084</v>
      </c>
      <c r="C719" s="4" t="s">
        <v>950</v>
      </c>
      <c r="D719" s="4" t="s">
        <v>933</v>
      </c>
      <c r="E719" s="4"/>
      <c r="F719" s="4"/>
      <c r="G719" s="4" t="s">
        <v>961</v>
      </c>
      <c r="H719" s="4"/>
      <c r="I719" s="4"/>
      <c r="J719" s="4"/>
      <c r="K719" s="4"/>
      <c r="L719" s="4">
        <v>1</v>
      </c>
      <c r="M719" s="4">
        <v>160</v>
      </c>
      <c r="N719" s="51">
        <v>160</v>
      </c>
      <c r="O719" s="4">
        <f>L719*M719</f>
        <v>160</v>
      </c>
      <c r="P719" s="4"/>
      <c r="Q719" s="4"/>
      <c r="R719" s="4"/>
      <c r="S719" s="4"/>
      <c r="T719" s="4"/>
      <c r="U719" s="4" t="str">
        <f>TEXT(A719, "MMMM YYYY")</f>
        <v>June 2025</v>
      </c>
      <c r="V719" s="4"/>
      <c r="W719" s="4" t="b">
        <f>IF(N719=O719,TRUE,FALSE)</f>
        <v>1</v>
      </c>
    </row>
    <row r="720" spans="1:23" ht="22.5" customHeight="1">
      <c r="A720" s="2">
        <v>45813.93424480324</v>
      </c>
      <c r="B720" s="4" t="s">
        <v>1179</v>
      </c>
      <c r="C720" s="1" t="s">
        <v>958</v>
      </c>
      <c r="D720" s="4"/>
      <c r="E720" s="4" t="s">
        <v>958</v>
      </c>
      <c r="F720" s="4"/>
      <c r="G720" s="4"/>
      <c r="H720" s="4"/>
      <c r="I720" s="4"/>
      <c r="J720" s="4"/>
      <c r="K720" s="4"/>
      <c r="L720" s="4">
        <v>1</v>
      </c>
      <c r="M720" s="51">
        <v>350</v>
      </c>
      <c r="N720" s="51">
        <v>350</v>
      </c>
      <c r="O720" s="4">
        <f>L720*M720</f>
        <v>350</v>
      </c>
      <c r="P720" s="4"/>
      <c r="Q720" s="4"/>
      <c r="R720" s="4"/>
      <c r="S720" s="4"/>
      <c r="T720" s="4"/>
      <c r="U720" s="4" t="str">
        <f>TEXT(A720, "MMMM YYYY")</f>
        <v>June 2025</v>
      </c>
      <c r="V720" s="4"/>
      <c r="W720" s="4" t="b">
        <f>IF(N720=O720,TRUE,FALSE)</f>
        <v>1</v>
      </c>
    </row>
    <row r="721" spans="1:23" ht="22.5" customHeight="1">
      <c r="A721" s="2">
        <v>45813.926667511572</v>
      </c>
      <c r="B721" s="4" t="s">
        <v>1211</v>
      </c>
      <c r="C721" s="1" t="s">
        <v>958</v>
      </c>
      <c r="D721" s="4"/>
      <c r="E721" s="4" t="s">
        <v>958</v>
      </c>
      <c r="F721" s="4"/>
      <c r="G721" s="4"/>
      <c r="H721" s="4"/>
      <c r="I721" s="4"/>
      <c r="J721" s="4"/>
      <c r="K721" s="4"/>
      <c r="L721" s="4">
        <v>1</v>
      </c>
      <c r="M721" s="51">
        <v>700</v>
      </c>
      <c r="N721" s="51">
        <v>700</v>
      </c>
      <c r="O721" s="4">
        <f>L721*M721</f>
        <v>700</v>
      </c>
      <c r="P721" s="4"/>
      <c r="Q721" s="4"/>
      <c r="R721" s="4"/>
      <c r="S721" s="4"/>
      <c r="T721" s="4"/>
      <c r="U721" s="4" t="str">
        <f>TEXT(A721, "MMMM YYYY")</f>
        <v>June 2025</v>
      </c>
      <c r="V721" s="4"/>
      <c r="W721" s="4" t="b">
        <f>IF(N721=O721,TRUE,FALSE)</f>
        <v>1</v>
      </c>
    </row>
    <row r="722" spans="1:23" ht="22.5" customHeight="1">
      <c r="A722" s="2">
        <v>45813.925591504631</v>
      </c>
      <c r="B722" s="4" t="s">
        <v>1385</v>
      </c>
      <c r="C722" s="1" t="s">
        <v>958</v>
      </c>
      <c r="D722" s="4"/>
      <c r="E722" s="4" t="s">
        <v>958</v>
      </c>
      <c r="F722" s="4"/>
      <c r="G722" s="4"/>
      <c r="H722" s="4"/>
      <c r="I722" s="4"/>
      <c r="J722" s="4"/>
      <c r="K722" s="4"/>
      <c r="L722" s="4">
        <v>1</v>
      </c>
      <c r="M722" s="51">
        <v>150</v>
      </c>
      <c r="N722" s="51">
        <v>150</v>
      </c>
      <c r="O722" s="4">
        <f>L722*M722</f>
        <v>150</v>
      </c>
      <c r="P722" s="4"/>
      <c r="Q722" s="4"/>
      <c r="R722" s="4"/>
      <c r="S722" s="4"/>
      <c r="T722" s="4"/>
      <c r="U722" s="4" t="str">
        <f>TEXT(A722, "MMMM YYYY")</f>
        <v>June 2025</v>
      </c>
      <c r="V722" s="4"/>
      <c r="W722" s="4" t="b">
        <f>IF(N722=O722,TRUE,FALSE)</f>
        <v>1</v>
      </c>
    </row>
    <row r="723" spans="1:23" ht="22.5" customHeight="1">
      <c r="A723" s="2">
        <v>45813.924585219909</v>
      </c>
      <c r="B723" s="4" t="s">
        <v>1386</v>
      </c>
      <c r="C723" s="1" t="s">
        <v>958</v>
      </c>
      <c r="D723" s="4"/>
      <c r="E723" s="4" t="s">
        <v>958</v>
      </c>
      <c r="F723" s="4"/>
      <c r="G723" s="4"/>
      <c r="H723" s="4"/>
      <c r="I723" s="4"/>
      <c r="J723" s="4"/>
      <c r="K723" s="4"/>
      <c r="L723" s="4">
        <v>7</v>
      </c>
      <c r="M723" s="51">
        <v>70</v>
      </c>
      <c r="N723" s="51">
        <v>490</v>
      </c>
      <c r="O723" s="4">
        <f>L723*M723</f>
        <v>490</v>
      </c>
      <c r="P723" s="4"/>
      <c r="Q723" s="4"/>
      <c r="R723" s="4"/>
      <c r="S723" s="4"/>
      <c r="T723" s="4"/>
      <c r="U723" s="4" t="str">
        <f>TEXT(A723, "MMMM YYYY")</f>
        <v>June 2025</v>
      </c>
      <c r="V723" s="4"/>
      <c r="W723" s="4" t="b">
        <f>IF(N723=O723,TRUE,FALSE)</f>
        <v>1</v>
      </c>
    </row>
    <row r="724" spans="1:23" ht="22.5" customHeight="1">
      <c r="A724" s="2">
        <v>45813.924298981481</v>
      </c>
      <c r="B724" s="4" t="s">
        <v>1205</v>
      </c>
      <c r="C724" s="1" t="s">
        <v>958</v>
      </c>
      <c r="D724" s="4"/>
      <c r="E724" s="4" t="s">
        <v>958</v>
      </c>
      <c r="F724" s="4"/>
      <c r="G724" s="4"/>
      <c r="H724" s="4"/>
      <c r="I724" s="4"/>
      <c r="J724" s="4"/>
      <c r="K724" s="4"/>
      <c r="L724" s="4">
        <v>5</v>
      </c>
      <c r="M724" s="51">
        <v>98</v>
      </c>
      <c r="N724" s="51">
        <v>490</v>
      </c>
      <c r="O724" s="4">
        <f>L724*M724</f>
        <v>490</v>
      </c>
      <c r="P724" s="4"/>
      <c r="Q724" s="4"/>
      <c r="R724" s="4"/>
      <c r="S724" s="4"/>
      <c r="T724" s="4"/>
      <c r="U724" s="4" t="str">
        <f>TEXT(A724, "MMMM YYYY")</f>
        <v>June 2025</v>
      </c>
      <c r="V724" s="4"/>
      <c r="W724" s="4" t="b">
        <f>IF(N724=O724,TRUE,FALSE)</f>
        <v>1</v>
      </c>
    </row>
    <row r="725" spans="1:23" ht="22.5" customHeight="1">
      <c r="A725" s="2">
        <v>45812.613010648143</v>
      </c>
      <c r="B725" s="4" t="s">
        <v>1387</v>
      </c>
      <c r="C725" s="4" t="s">
        <v>950</v>
      </c>
      <c r="D725" s="4" t="s">
        <v>933</v>
      </c>
      <c r="E725" s="4"/>
      <c r="F725" s="4"/>
      <c r="G725" s="4" t="s">
        <v>992</v>
      </c>
      <c r="H725" s="4"/>
      <c r="I725" s="4"/>
      <c r="J725" s="4"/>
      <c r="K725" s="4"/>
      <c r="L725" s="4">
        <v>1</v>
      </c>
      <c r="M725" s="4">
        <v>270</v>
      </c>
      <c r="N725" s="51">
        <v>270</v>
      </c>
      <c r="O725" s="4">
        <f>L725*M725</f>
        <v>270</v>
      </c>
      <c r="P725" s="4"/>
      <c r="Q725" s="4"/>
      <c r="R725" s="4"/>
      <c r="S725" s="4"/>
      <c r="T725" s="4"/>
      <c r="U725" s="4" t="str">
        <f>TEXT(A725, "MMMM YYYY")</f>
        <v>June 2025</v>
      </c>
      <c r="V725" s="4"/>
      <c r="W725" s="4" t="b">
        <f>IF(N725=O725,TRUE,FALSE)</f>
        <v>1</v>
      </c>
    </row>
    <row r="726" spans="1:23" ht="22.5" customHeight="1">
      <c r="A726" s="2">
        <v>45812.612456446761</v>
      </c>
      <c r="B726" s="4" t="s">
        <v>1388</v>
      </c>
      <c r="C726" s="4" t="s">
        <v>950</v>
      </c>
      <c r="D726" s="4" t="s">
        <v>933</v>
      </c>
      <c r="E726" s="4"/>
      <c r="F726" s="4"/>
      <c r="G726" s="4" t="s">
        <v>992</v>
      </c>
      <c r="H726" s="4"/>
      <c r="I726" s="4"/>
      <c r="J726" s="4"/>
      <c r="K726" s="4"/>
      <c r="L726" s="4">
        <v>1</v>
      </c>
      <c r="M726" s="4">
        <v>110</v>
      </c>
      <c r="N726" s="51">
        <v>110</v>
      </c>
      <c r="O726" s="4">
        <f>L726*M726</f>
        <v>110</v>
      </c>
      <c r="P726" s="4"/>
      <c r="Q726" s="4"/>
      <c r="R726" s="4"/>
      <c r="S726" s="4"/>
      <c r="T726" s="4"/>
      <c r="U726" s="4" t="str">
        <f>TEXT(A726, "MMMM YYYY")</f>
        <v>June 2025</v>
      </c>
      <c r="V726" s="4"/>
      <c r="W726" s="4" t="b">
        <f>IF(N726=O726,TRUE,FALSE)</f>
        <v>1</v>
      </c>
    </row>
    <row r="727" spans="1:23" ht="22.5" customHeight="1">
      <c r="A727" s="2">
        <v>45812.612023622685</v>
      </c>
      <c r="B727" s="4" t="s">
        <v>1389</v>
      </c>
      <c r="C727" s="4" t="s">
        <v>950</v>
      </c>
      <c r="D727" s="4" t="s">
        <v>933</v>
      </c>
      <c r="E727" s="4"/>
      <c r="F727" s="4"/>
      <c r="G727" s="4" t="s">
        <v>949</v>
      </c>
      <c r="H727" s="4"/>
      <c r="I727" s="4"/>
      <c r="J727" s="4"/>
      <c r="K727" s="4"/>
      <c r="L727" s="4">
        <v>2</v>
      </c>
      <c r="M727" s="4">
        <v>445</v>
      </c>
      <c r="N727" s="51">
        <v>890</v>
      </c>
      <c r="O727" s="4">
        <f>L727*M727</f>
        <v>890</v>
      </c>
      <c r="P727" s="4"/>
      <c r="Q727" s="4"/>
      <c r="R727" s="4"/>
      <c r="S727" s="4"/>
      <c r="T727" s="4"/>
      <c r="U727" s="4" t="str">
        <f>TEXT(A727, "MMMM YYYY")</f>
        <v>June 2025</v>
      </c>
      <c r="V727" s="4"/>
      <c r="W727" s="4" t="b">
        <f>IF(N727=O727,TRUE,FALSE)</f>
        <v>1</v>
      </c>
    </row>
    <row r="728" spans="1:23" ht="22.5" customHeight="1">
      <c r="A728" s="2">
        <v>45812.604280023152</v>
      </c>
      <c r="B728" s="4" t="s">
        <v>846</v>
      </c>
      <c r="C728" s="4" t="s">
        <v>952</v>
      </c>
      <c r="D728" s="4"/>
      <c r="E728" s="4" t="s">
        <v>934</v>
      </c>
      <c r="F728" s="4"/>
      <c r="G728" s="4"/>
      <c r="H728" s="4" t="s">
        <v>846</v>
      </c>
      <c r="I728" s="4"/>
      <c r="J728" s="4"/>
      <c r="K728" s="4"/>
      <c r="L728" s="4">
        <v>5</v>
      </c>
      <c r="M728" s="4">
        <v>78</v>
      </c>
      <c r="N728" s="51">
        <v>390</v>
      </c>
      <c r="O728" s="4">
        <f>L728*M728</f>
        <v>390</v>
      </c>
      <c r="P728" s="4"/>
      <c r="Q728" s="4"/>
      <c r="R728" s="4"/>
      <c r="S728" s="4"/>
      <c r="T728" s="4"/>
      <c r="U728" s="4" t="str">
        <f>TEXT(A728, "MMMM YYYY")</f>
        <v>June 2025</v>
      </c>
      <c r="V728" s="4"/>
      <c r="W728" s="4" t="b">
        <f>IF(N728=O728,TRUE,FALSE)</f>
        <v>1</v>
      </c>
    </row>
    <row r="729" spans="1:23" ht="22.5" customHeight="1">
      <c r="A729" s="2">
        <v>45812.598139502312</v>
      </c>
      <c r="B729" s="4" t="s">
        <v>1390</v>
      </c>
      <c r="C729" s="1" t="s">
        <v>958</v>
      </c>
      <c r="D729" s="4"/>
      <c r="E729" s="4" t="s">
        <v>958</v>
      </c>
      <c r="F729" s="4"/>
      <c r="G729" s="4"/>
      <c r="H729" s="4"/>
      <c r="I729" s="4"/>
      <c r="J729" s="4"/>
      <c r="K729" s="4"/>
      <c r="L729" s="4">
        <v>1</v>
      </c>
      <c r="M729" s="51">
        <v>100</v>
      </c>
      <c r="N729" s="51">
        <v>100</v>
      </c>
      <c r="O729" s="4">
        <f>L729*M729</f>
        <v>100</v>
      </c>
      <c r="P729" s="4"/>
      <c r="Q729" s="4"/>
      <c r="R729" s="4"/>
      <c r="S729" s="4"/>
      <c r="T729" s="4"/>
      <c r="U729" s="4" t="str">
        <f>TEXT(A729, "MMMM YYYY")</f>
        <v>June 2025</v>
      </c>
      <c r="V729" s="4"/>
      <c r="W729" s="4" t="b">
        <f>IF(N729=O729,TRUE,FALSE)</f>
        <v>1</v>
      </c>
    </row>
    <row r="730" spans="1:23" ht="22.5" customHeight="1">
      <c r="A730" s="2">
        <v>45812.592780023144</v>
      </c>
      <c r="B730" s="4" t="s">
        <v>1391</v>
      </c>
      <c r="C730" s="1" t="s">
        <v>958</v>
      </c>
      <c r="D730" s="4"/>
      <c r="E730" s="4" t="s">
        <v>958</v>
      </c>
      <c r="F730" s="4"/>
      <c r="G730" s="4"/>
      <c r="H730" s="4"/>
      <c r="I730" s="4"/>
      <c r="J730" s="4"/>
      <c r="K730" s="4"/>
      <c r="L730" s="4">
        <v>1</v>
      </c>
      <c r="M730" s="51">
        <v>75</v>
      </c>
      <c r="N730" s="51">
        <v>75</v>
      </c>
      <c r="O730" s="4">
        <f>L730*M730</f>
        <v>75</v>
      </c>
      <c r="P730" s="4"/>
      <c r="Q730" s="4"/>
      <c r="R730" s="4"/>
      <c r="S730" s="4"/>
      <c r="T730" s="4"/>
      <c r="U730" s="4" t="str">
        <f>TEXT(A730, "MMMM YYYY")</f>
        <v>June 2025</v>
      </c>
      <c r="V730" s="4"/>
      <c r="W730" s="4" t="b">
        <f>IF(N730=O730,TRUE,FALSE)</f>
        <v>1</v>
      </c>
    </row>
    <row r="731" spans="1:23" ht="22.5" customHeight="1">
      <c r="A731" s="2">
        <v>45812.591752766202</v>
      </c>
      <c r="B731" s="4" t="s">
        <v>1184</v>
      </c>
      <c r="C731" s="1" t="s">
        <v>958</v>
      </c>
      <c r="D731" s="4"/>
      <c r="E731" s="4" t="s">
        <v>958</v>
      </c>
      <c r="F731" s="4"/>
      <c r="G731" s="4"/>
      <c r="H731" s="4"/>
      <c r="I731" s="4"/>
      <c r="J731" s="4"/>
      <c r="K731" s="4"/>
      <c r="L731" s="4">
        <v>1</v>
      </c>
      <c r="M731" s="51">
        <v>200</v>
      </c>
      <c r="N731" s="51">
        <v>200</v>
      </c>
      <c r="O731" s="4">
        <f>L731*M731</f>
        <v>200</v>
      </c>
      <c r="P731" s="4"/>
      <c r="Q731" s="4"/>
      <c r="R731" s="4"/>
      <c r="S731" s="4"/>
      <c r="T731" s="4"/>
      <c r="U731" s="4" t="str">
        <f>TEXT(A731, "MMMM YYYY")</f>
        <v>June 2025</v>
      </c>
      <c r="V731" s="4"/>
      <c r="W731" s="4" t="b">
        <f>IF(N731=O731,TRUE,FALSE)</f>
        <v>1</v>
      </c>
    </row>
    <row r="732" spans="1:23" ht="22.5" customHeight="1">
      <c r="A732" s="2">
        <v>45812.591540185182</v>
      </c>
      <c r="B732" s="4" t="s">
        <v>1206</v>
      </c>
      <c r="C732" s="1" t="s">
        <v>958</v>
      </c>
      <c r="D732" s="4"/>
      <c r="E732" s="4" t="s">
        <v>958</v>
      </c>
      <c r="F732" s="4"/>
      <c r="G732" s="4"/>
      <c r="H732" s="4"/>
      <c r="I732" s="4"/>
      <c r="J732" s="4"/>
      <c r="K732" s="4"/>
      <c r="L732" s="4">
        <v>1</v>
      </c>
      <c r="M732" s="51">
        <v>1500</v>
      </c>
      <c r="N732" s="51">
        <v>1500</v>
      </c>
      <c r="O732" s="4">
        <f>L732*M732</f>
        <v>1500</v>
      </c>
      <c r="P732" s="4"/>
      <c r="Q732" s="4"/>
      <c r="R732" s="4"/>
      <c r="S732" s="4"/>
      <c r="T732" s="4"/>
      <c r="U732" s="4" t="str">
        <f>TEXT(A732, "MMMM YYYY")</f>
        <v>June 2025</v>
      </c>
      <c r="V732" s="4"/>
      <c r="W732" s="4" t="b">
        <f>IF(N732=O732,TRUE,FALSE)</f>
        <v>1</v>
      </c>
    </row>
    <row r="733" spans="1:23" ht="22.5" customHeight="1">
      <c r="A733" s="2">
        <v>45812.231208865742</v>
      </c>
      <c r="B733" s="4" t="s">
        <v>1205</v>
      </c>
      <c r="C733" s="1" t="s">
        <v>958</v>
      </c>
      <c r="D733" s="4"/>
      <c r="E733" s="4" t="s">
        <v>958</v>
      </c>
      <c r="F733" s="4"/>
      <c r="G733" s="4"/>
      <c r="H733" s="4"/>
      <c r="I733" s="4"/>
      <c r="J733" s="4"/>
      <c r="K733" s="4"/>
      <c r="L733" s="4">
        <v>10</v>
      </c>
      <c r="M733" s="51">
        <v>98</v>
      </c>
      <c r="N733" s="51">
        <v>980</v>
      </c>
      <c r="O733" s="4">
        <f>L733*M733</f>
        <v>980</v>
      </c>
      <c r="P733" s="4"/>
      <c r="Q733" s="4"/>
      <c r="R733" s="4"/>
      <c r="S733" s="4"/>
      <c r="T733" s="4"/>
      <c r="U733" s="4" t="str">
        <f>TEXT(A733, "MMMM YYYY")</f>
        <v>June 2025</v>
      </c>
      <c r="V733" s="4"/>
      <c r="W733" s="4" t="b">
        <f>IF(N733=O733,TRUE,FALSE)</f>
        <v>1</v>
      </c>
    </row>
    <row r="734" spans="1:23" ht="22.5" customHeight="1">
      <c r="A734" s="2">
        <v>45811.549042175924</v>
      </c>
      <c r="B734" s="4" t="s">
        <v>1392</v>
      </c>
      <c r="C734" s="1" t="s">
        <v>958</v>
      </c>
      <c r="D734" s="4"/>
      <c r="E734" s="4" t="s">
        <v>958</v>
      </c>
      <c r="F734" s="4"/>
      <c r="G734" s="4"/>
      <c r="H734" s="4"/>
      <c r="I734" s="4"/>
      <c r="J734" s="4"/>
      <c r="K734" s="4"/>
      <c r="L734" s="4">
        <v>2</v>
      </c>
      <c r="M734" s="51">
        <v>1000</v>
      </c>
      <c r="N734" s="51">
        <v>2000</v>
      </c>
      <c r="O734" s="4">
        <f>L734*M734</f>
        <v>2000</v>
      </c>
      <c r="P734" s="4"/>
      <c r="Q734" s="4"/>
      <c r="R734" s="4"/>
      <c r="S734" s="4"/>
      <c r="T734" s="4"/>
      <c r="U734" s="4" t="str">
        <f>TEXT(A734, "MMMM YYYY")</f>
        <v>June 2025</v>
      </c>
      <c r="V734" s="4"/>
      <c r="W734" s="4" t="b">
        <f>IF(N734=O734,TRUE,FALSE)</f>
        <v>1</v>
      </c>
    </row>
    <row r="735" spans="1:23" ht="22.5" customHeight="1">
      <c r="A735" s="2">
        <v>45809.839896203703</v>
      </c>
      <c r="B735" s="4" t="s">
        <v>1249</v>
      </c>
      <c r="C735" s="4" t="s">
        <v>952</v>
      </c>
      <c r="D735" s="4"/>
      <c r="E735" s="4" t="s">
        <v>937</v>
      </c>
      <c r="F735" s="4"/>
      <c r="G735" s="4"/>
      <c r="H735" s="4"/>
      <c r="I735" s="4"/>
      <c r="J735" s="4"/>
      <c r="K735" s="4" t="s">
        <v>1016</v>
      </c>
      <c r="L735" s="4">
        <v>1</v>
      </c>
      <c r="M735" s="4">
        <v>1200</v>
      </c>
      <c r="N735" s="51">
        <v>1200</v>
      </c>
      <c r="O735" s="4">
        <f>L735*M735</f>
        <v>1200</v>
      </c>
      <c r="P735" s="4"/>
      <c r="Q735" s="4"/>
      <c r="R735" s="4"/>
      <c r="S735" s="4"/>
      <c r="T735" s="4"/>
      <c r="U735" s="4" t="str">
        <f>TEXT(A735, "MMMM YYYY")</f>
        <v>June 2025</v>
      </c>
      <c r="V735" s="4"/>
      <c r="W735" s="4" t="b">
        <f>IF(N735=O735,TRUE,FALSE)</f>
        <v>1</v>
      </c>
    </row>
    <row r="736" spans="1:23" ht="22.5" customHeight="1">
      <c r="A736" s="2">
        <v>45809.839536932872</v>
      </c>
      <c r="B736" s="4" t="s">
        <v>1250</v>
      </c>
      <c r="C736" s="4" t="s">
        <v>952</v>
      </c>
      <c r="D736" s="4"/>
      <c r="E736" s="4" t="s">
        <v>942</v>
      </c>
      <c r="F736" s="4"/>
      <c r="G736" s="4"/>
      <c r="H736" s="4"/>
      <c r="I736" s="4"/>
      <c r="J736" s="4"/>
      <c r="K736" s="4" t="s">
        <v>954</v>
      </c>
      <c r="L736" s="4">
        <v>1</v>
      </c>
      <c r="M736" s="4">
        <v>4000</v>
      </c>
      <c r="N736" s="51">
        <v>4000</v>
      </c>
      <c r="O736" s="4">
        <f>L736*M736</f>
        <v>4000</v>
      </c>
      <c r="P736" s="4"/>
      <c r="Q736" s="4"/>
      <c r="R736" s="4"/>
      <c r="S736" s="4"/>
      <c r="T736" s="4"/>
      <c r="U736" s="4" t="str">
        <f>TEXT(A736, "MMMM YYYY")</f>
        <v>June 2025</v>
      </c>
      <c r="V736" s="4"/>
      <c r="W736" s="4" t="b">
        <f>IF(N736=O736,TRUE,FALSE)</f>
        <v>1</v>
      </c>
    </row>
    <row r="737" spans="1:23" ht="22.5" customHeight="1">
      <c r="A737" s="2">
        <v>45809.838867812505</v>
      </c>
      <c r="B737" s="4" t="s">
        <v>1251</v>
      </c>
      <c r="C737" s="4" t="s">
        <v>952</v>
      </c>
      <c r="D737" s="4"/>
      <c r="E737" s="4" t="s">
        <v>942</v>
      </c>
      <c r="F737" s="4"/>
      <c r="G737" s="4"/>
      <c r="H737" s="4"/>
      <c r="I737" s="4"/>
      <c r="J737" s="4"/>
      <c r="K737" s="4" t="s">
        <v>954</v>
      </c>
      <c r="L737" s="4">
        <v>1</v>
      </c>
      <c r="M737" s="4">
        <v>800</v>
      </c>
      <c r="N737" s="51">
        <v>800</v>
      </c>
      <c r="O737" s="4">
        <f>L737*M737</f>
        <v>800</v>
      </c>
      <c r="P737" s="4"/>
      <c r="Q737" s="4"/>
      <c r="R737" s="4"/>
      <c r="S737" s="4"/>
      <c r="T737" s="4"/>
      <c r="U737" s="4" t="str">
        <f>TEXT(A737, "MMMM YYYY")</f>
        <v>June 2025</v>
      </c>
      <c r="V737" s="4"/>
      <c r="W737" s="4" t="b">
        <f>IF(N737=O737,TRUE,FALSE)</f>
        <v>1</v>
      </c>
    </row>
    <row r="738" spans="1:23" ht="22.5" customHeight="1">
      <c r="A738" s="2">
        <v>45807.564199837958</v>
      </c>
      <c r="B738" s="4" t="s">
        <v>1099</v>
      </c>
      <c r="C738" s="4" t="s">
        <v>950</v>
      </c>
      <c r="D738" s="4" t="s">
        <v>933</v>
      </c>
      <c r="E738" s="4"/>
      <c r="F738" s="4"/>
      <c r="G738" s="4" t="s">
        <v>961</v>
      </c>
      <c r="H738" s="4"/>
      <c r="I738" s="4"/>
      <c r="J738" s="4"/>
      <c r="K738" s="4"/>
      <c r="L738" s="4">
        <v>1</v>
      </c>
      <c r="M738" s="4">
        <v>110</v>
      </c>
      <c r="N738" s="51">
        <v>110</v>
      </c>
      <c r="O738" s="4">
        <f>L738*M738</f>
        <v>110</v>
      </c>
      <c r="P738" s="4"/>
      <c r="Q738" s="4"/>
      <c r="R738" s="4"/>
      <c r="S738" s="4"/>
      <c r="T738" s="4"/>
      <c r="U738" s="4" t="str">
        <f>TEXT(A738, "MMMM YYYY")</f>
        <v>May 2025</v>
      </c>
      <c r="V738" s="4"/>
      <c r="W738" s="4" t="b">
        <f>IF(N738=O738,TRUE,FALSE)</f>
        <v>1</v>
      </c>
    </row>
    <row r="739" spans="1:23" ht="22.5" customHeight="1">
      <c r="A739" s="2">
        <v>45807.563835104171</v>
      </c>
      <c r="B739" s="4" t="s">
        <v>1113</v>
      </c>
      <c r="C739" s="4" t="s">
        <v>950</v>
      </c>
      <c r="D739" s="4" t="s">
        <v>933</v>
      </c>
      <c r="E739" s="4"/>
      <c r="F739" s="4"/>
      <c r="G739" s="4" t="s">
        <v>961</v>
      </c>
      <c r="H739" s="4"/>
      <c r="I739" s="4"/>
      <c r="J739" s="4"/>
      <c r="K739" s="4"/>
      <c r="L739" s="4">
        <v>1</v>
      </c>
      <c r="M739" s="4">
        <v>150</v>
      </c>
      <c r="N739" s="51">
        <v>150</v>
      </c>
      <c r="O739" s="4">
        <f>L739*M739</f>
        <v>150</v>
      </c>
      <c r="P739" s="4"/>
      <c r="Q739" s="4"/>
      <c r="R739" s="4"/>
      <c r="S739" s="4"/>
      <c r="T739" s="4"/>
      <c r="U739" s="4" t="str">
        <f>TEXT(A739, "MMMM YYYY")</f>
        <v>May 2025</v>
      </c>
      <c r="V739" s="4"/>
      <c r="W739" s="4" t="b">
        <f>IF(N739=O739,TRUE,FALSE)</f>
        <v>1</v>
      </c>
    </row>
    <row r="740" spans="1:23" ht="22.5" customHeight="1">
      <c r="A740" s="2">
        <v>45807.144721469907</v>
      </c>
      <c r="B740" s="4" t="s">
        <v>1393</v>
      </c>
      <c r="C740" s="4" t="s">
        <v>952</v>
      </c>
      <c r="D740" s="4"/>
      <c r="E740" s="4" t="s">
        <v>935</v>
      </c>
      <c r="F740" s="4"/>
      <c r="G740" s="4"/>
      <c r="H740" s="4"/>
      <c r="I740" s="4" t="s">
        <v>1394</v>
      </c>
      <c r="J740" s="4"/>
      <c r="K740" s="4"/>
      <c r="L740" s="4">
        <v>1</v>
      </c>
      <c r="M740" s="4">
        <v>1050</v>
      </c>
      <c r="N740" s="51">
        <v>1050</v>
      </c>
      <c r="O740" s="4">
        <f>L740*M740</f>
        <v>1050</v>
      </c>
      <c r="P740" s="4"/>
      <c r="Q740" s="4"/>
      <c r="R740" s="4"/>
      <c r="S740" s="4"/>
      <c r="T740" s="4"/>
      <c r="U740" s="4" t="str">
        <f>TEXT(A740, "MMMM YYYY")</f>
        <v>May 2025</v>
      </c>
      <c r="V740" s="4"/>
      <c r="W740" s="4" t="b">
        <f>IF(N740=O740,TRUE,FALSE)</f>
        <v>1</v>
      </c>
    </row>
    <row r="741" spans="1:23" ht="22.5" customHeight="1">
      <c r="A741" s="2">
        <v>45807.143547430554</v>
      </c>
      <c r="B741" s="4" t="s">
        <v>1395</v>
      </c>
      <c r="C741" s="1" t="s">
        <v>958</v>
      </c>
      <c r="D741" s="4"/>
      <c r="E741" s="4" t="s">
        <v>958</v>
      </c>
      <c r="F741" s="4"/>
      <c r="G741" s="4"/>
      <c r="H741" s="4"/>
      <c r="I741" s="4"/>
      <c r="J741" s="4"/>
      <c r="K741" s="4"/>
      <c r="L741" s="4">
        <v>10</v>
      </c>
      <c r="M741" s="51">
        <v>110</v>
      </c>
      <c r="N741" s="51">
        <v>1100</v>
      </c>
      <c r="O741" s="4">
        <f>L741*M741</f>
        <v>1100</v>
      </c>
      <c r="P741" s="4"/>
      <c r="Q741" s="4"/>
      <c r="R741" s="4"/>
      <c r="S741" s="4"/>
      <c r="T741" s="4"/>
      <c r="U741" s="4" t="str">
        <f>TEXT(A741, "MMMM YYYY")</f>
        <v>May 2025</v>
      </c>
      <c r="V741" s="4"/>
      <c r="W741" s="4" t="b">
        <f>IF(N741=O741,TRUE,FALSE)</f>
        <v>1</v>
      </c>
    </row>
    <row r="742" spans="1:23" ht="22.5" customHeight="1">
      <c r="A742" s="2">
        <v>45806.816282442131</v>
      </c>
      <c r="B742" s="4" t="s">
        <v>1396</v>
      </c>
      <c r="C742" s="4" t="s">
        <v>952</v>
      </c>
      <c r="D742" s="4"/>
      <c r="E742" s="4" t="s">
        <v>937</v>
      </c>
      <c r="F742" s="4"/>
      <c r="G742" s="4"/>
      <c r="H742" s="4"/>
      <c r="I742" s="4"/>
      <c r="J742" s="4"/>
      <c r="K742" s="4" t="s">
        <v>856</v>
      </c>
      <c r="L742" s="4">
        <v>1</v>
      </c>
      <c r="M742" s="4">
        <v>420</v>
      </c>
      <c r="N742" s="51">
        <v>420</v>
      </c>
      <c r="O742" s="4">
        <f>L742*M742</f>
        <v>420</v>
      </c>
      <c r="P742" s="4"/>
      <c r="Q742" s="4"/>
      <c r="R742" s="4"/>
      <c r="S742" s="4"/>
      <c r="T742" s="4"/>
      <c r="U742" s="4" t="str">
        <f>TEXT(A742, "MMMM YYYY")</f>
        <v>May 2025</v>
      </c>
      <c r="V742" s="4"/>
      <c r="W742" s="4" t="b">
        <f>IF(N742=O742,TRUE,FALSE)</f>
        <v>1</v>
      </c>
    </row>
    <row r="743" spans="1:23" ht="22.5" customHeight="1">
      <c r="A743" s="2">
        <v>45806.815357557869</v>
      </c>
      <c r="B743" s="4" t="s">
        <v>991</v>
      </c>
      <c r="C743" s="4" t="s">
        <v>950</v>
      </c>
      <c r="D743" s="4" t="s">
        <v>933</v>
      </c>
      <c r="E743" s="4"/>
      <c r="F743" s="4"/>
      <c r="G743" s="4" t="s">
        <v>992</v>
      </c>
      <c r="H743" s="4"/>
      <c r="I743" s="4"/>
      <c r="J743" s="4"/>
      <c r="K743" s="4"/>
      <c r="L743" s="4">
        <v>1</v>
      </c>
      <c r="M743" s="4">
        <v>230</v>
      </c>
      <c r="N743" s="51">
        <v>230</v>
      </c>
      <c r="O743" s="4">
        <f>L743*M743</f>
        <v>230</v>
      </c>
      <c r="P743" s="4"/>
      <c r="Q743" s="4"/>
      <c r="R743" s="4"/>
      <c r="S743" s="4"/>
      <c r="T743" s="4"/>
      <c r="U743" s="4" t="str">
        <f>TEXT(A743, "MMMM YYYY")</f>
        <v>May 2025</v>
      </c>
      <c r="V743" s="4"/>
      <c r="W743" s="4" t="b">
        <f>IF(N743=O743,TRUE,FALSE)</f>
        <v>1</v>
      </c>
    </row>
    <row r="744" spans="1:23" ht="22.5" customHeight="1">
      <c r="A744" s="2">
        <v>45806.812515520833</v>
      </c>
      <c r="B744" s="4" t="s">
        <v>1397</v>
      </c>
      <c r="C744" s="4" t="s">
        <v>950</v>
      </c>
      <c r="D744" s="4" t="s">
        <v>933</v>
      </c>
      <c r="E744" s="4"/>
      <c r="F744" s="4"/>
      <c r="G744" s="4" t="s">
        <v>949</v>
      </c>
      <c r="H744" s="4"/>
      <c r="I744" s="4"/>
      <c r="J744" s="4"/>
      <c r="K744" s="4"/>
      <c r="L744" s="4">
        <v>3</v>
      </c>
      <c r="M744" s="4">
        <v>425</v>
      </c>
      <c r="N744" s="51">
        <v>1275</v>
      </c>
      <c r="O744" s="4">
        <f>L744*M744</f>
        <v>1275</v>
      </c>
      <c r="P744" s="4"/>
      <c r="Q744" s="4"/>
      <c r="R744" s="4"/>
      <c r="S744" s="4"/>
      <c r="T744" s="4"/>
      <c r="U744" s="4" t="str">
        <f>TEXT(A744, "MMMM YYYY")</f>
        <v>May 2025</v>
      </c>
      <c r="V744" s="4"/>
      <c r="W744" s="4" t="b">
        <f>IF(N744=O744,TRUE,FALSE)</f>
        <v>1</v>
      </c>
    </row>
    <row r="745" spans="1:23" ht="22.5" customHeight="1">
      <c r="A745" s="2">
        <v>45806.80769173611</v>
      </c>
      <c r="B745" s="4" t="s">
        <v>1090</v>
      </c>
      <c r="C745" s="4" t="s">
        <v>950</v>
      </c>
      <c r="D745" s="4" t="s">
        <v>933</v>
      </c>
      <c r="E745" s="4"/>
      <c r="F745" s="4"/>
      <c r="G745" s="4" t="s">
        <v>949</v>
      </c>
      <c r="H745" s="4"/>
      <c r="I745" s="4"/>
      <c r="J745" s="4"/>
      <c r="K745" s="4"/>
      <c r="L745" s="4">
        <v>1</v>
      </c>
      <c r="M745" s="4">
        <v>466</v>
      </c>
      <c r="N745" s="51">
        <v>466</v>
      </c>
      <c r="O745" s="4">
        <f>L745*M745</f>
        <v>466</v>
      </c>
      <c r="P745" s="4"/>
      <c r="Q745" s="4"/>
      <c r="R745" s="4"/>
      <c r="S745" s="4"/>
      <c r="T745" s="4"/>
      <c r="U745" s="4" t="str">
        <f>TEXT(A745, "MMMM YYYY")</f>
        <v>May 2025</v>
      </c>
      <c r="V745" s="4"/>
      <c r="W745" s="4" t="b">
        <f>IF(N745=O745,TRUE,FALSE)</f>
        <v>1</v>
      </c>
    </row>
    <row r="746" spans="1:23" ht="22.5" customHeight="1">
      <c r="A746" s="2">
        <v>45806.806196180551</v>
      </c>
      <c r="B746" s="4" t="s">
        <v>838</v>
      </c>
      <c r="C746" s="4" t="s">
        <v>821</v>
      </c>
      <c r="D746" s="4" t="s">
        <v>933</v>
      </c>
      <c r="E746" s="4"/>
      <c r="F746" s="4"/>
      <c r="G746" s="4" t="s">
        <v>949</v>
      </c>
      <c r="H746" s="4"/>
      <c r="I746" s="4"/>
      <c r="J746" s="4"/>
      <c r="K746" s="4"/>
      <c r="L746" s="4">
        <v>4</v>
      </c>
      <c r="M746" s="4">
        <v>424</v>
      </c>
      <c r="N746" s="51">
        <v>1696</v>
      </c>
      <c r="O746" s="4">
        <f>L746*M746</f>
        <v>1696</v>
      </c>
      <c r="P746" s="4"/>
      <c r="Q746" s="4"/>
      <c r="R746" s="4"/>
      <c r="S746" s="4"/>
      <c r="T746" s="4"/>
      <c r="U746" s="4" t="str">
        <f>TEXT(A746, "MMMM YYYY")</f>
        <v>May 2025</v>
      </c>
      <c r="V746" s="4"/>
      <c r="W746" s="4" t="b">
        <f>IF(N746=O746,TRUE,FALSE)</f>
        <v>1</v>
      </c>
    </row>
    <row r="747" spans="1:23" ht="22.5" customHeight="1">
      <c r="A747" s="2">
        <v>45806.805075023149</v>
      </c>
      <c r="B747" s="4" t="s">
        <v>1051</v>
      </c>
      <c r="C747" s="4" t="s">
        <v>951</v>
      </c>
      <c r="D747" s="4" t="s">
        <v>933</v>
      </c>
      <c r="E747" s="4"/>
      <c r="F747" s="4"/>
      <c r="G747" s="4" t="s">
        <v>949</v>
      </c>
      <c r="H747" s="4"/>
      <c r="I747" s="4"/>
      <c r="J747" s="4"/>
      <c r="K747" s="4"/>
      <c r="L747" s="4">
        <v>7</v>
      </c>
      <c r="M747" s="4">
        <v>429</v>
      </c>
      <c r="N747" s="51">
        <v>3003</v>
      </c>
      <c r="O747" s="4">
        <f>L747*M747</f>
        <v>3003</v>
      </c>
      <c r="P747" s="4"/>
      <c r="Q747" s="4"/>
      <c r="R747" s="4"/>
      <c r="S747" s="4"/>
      <c r="T747" s="4"/>
      <c r="U747" s="4" t="str">
        <f>TEXT(A747, "MMMM YYYY")</f>
        <v>May 2025</v>
      </c>
      <c r="V747" s="4"/>
      <c r="W747" s="4" t="b">
        <f>IF(N747=O747,TRUE,FALSE)</f>
        <v>1</v>
      </c>
    </row>
    <row r="748" spans="1:23" ht="22.5" customHeight="1">
      <c r="A748" s="2">
        <v>45806.803073796298</v>
      </c>
      <c r="B748" s="4" t="s">
        <v>1180</v>
      </c>
      <c r="C748" s="4" t="s">
        <v>951</v>
      </c>
      <c r="D748" s="4" t="s">
        <v>933</v>
      </c>
      <c r="E748" s="4"/>
      <c r="F748" s="4"/>
      <c r="G748" s="4" t="s">
        <v>949</v>
      </c>
      <c r="H748" s="4"/>
      <c r="I748" s="4"/>
      <c r="J748" s="4"/>
      <c r="K748" s="4"/>
      <c r="L748" s="4">
        <v>23</v>
      </c>
      <c r="M748" s="4">
        <v>400</v>
      </c>
      <c r="N748" s="51">
        <v>9200</v>
      </c>
      <c r="O748" s="4">
        <f>L748*M748</f>
        <v>9200</v>
      </c>
      <c r="P748" s="4"/>
      <c r="Q748" s="4"/>
      <c r="R748" s="4"/>
      <c r="S748" s="4"/>
      <c r="T748" s="4"/>
      <c r="U748" s="4" t="str">
        <f>TEXT(A748, "MMMM YYYY")</f>
        <v>May 2025</v>
      </c>
      <c r="V748" s="4"/>
      <c r="W748" s="4" t="b">
        <f>IF(N748=O748,TRUE,FALSE)</f>
        <v>1</v>
      </c>
    </row>
    <row r="749" spans="1:23" ht="22.5" customHeight="1">
      <c r="A749" s="2">
        <v>45806.801374930554</v>
      </c>
      <c r="B749" s="4" t="s">
        <v>1180</v>
      </c>
      <c r="C749" s="4" t="s">
        <v>821</v>
      </c>
      <c r="D749" s="4" t="s">
        <v>933</v>
      </c>
      <c r="E749" s="4"/>
      <c r="F749" s="4"/>
      <c r="G749" s="4" t="s">
        <v>949</v>
      </c>
      <c r="H749" s="4"/>
      <c r="I749" s="4"/>
      <c r="J749" s="4"/>
      <c r="K749" s="4"/>
      <c r="L749" s="4">
        <v>12</v>
      </c>
      <c r="M749" s="4">
        <v>400</v>
      </c>
      <c r="N749" s="51">
        <v>4800</v>
      </c>
      <c r="O749" s="4">
        <f>L749*M749</f>
        <v>4800</v>
      </c>
      <c r="P749" s="4"/>
      <c r="Q749" s="4"/>
      <c r="R749" s="4"/>
      <c r="S749" s="4"/>
      <c r="T749" s="4"/>
      <c r="U749" s="4" t="str">
        <f>TEXT(A749, "MMMM YYYY")</f>
        <v>May 2025</v>
      </c>
      <c r="V749" s="4"/>
      <c r="W749" s="4" t="b">
        <f>IF(N749=O749,TRUE,FALSE)</f>
        <v>1</v>
      </c>
    </row>
    <row r="750" spans="1:23" ht="22.5" customHeight="1">
      <c r="A750" s="2">
        <v>45805.090120729168</v>
      </c>
      <c r="B750" s="4" t="s">
        <v>1395</v>
      </c>
      <c r="C750" s="1" t="s">
        <v>958</v>
      </c>
      <c r="D750" s="4"/>
      <c r="E750" s="4" t="s">
        <v>958</v>
      </c>
      <c r="F750" s="4"/>
      <c r="G750" s="4"/>
      <c r="H750" s="4"/>
      <c r="I750" s="4"/>
      <c r="J750" s="4"/>
      <c r="K750" s="4"/>
      <c r="L750" s="4">
        <v>10</v>
      </c>
      <c r="M750" s="51">
        <v>110</v>
      </c>
      <c r="N750" s="51">
        <v>1100</v>
      </c>
      <c r="O750" s="4">
        <f>L750*M750</f>
        <v>1100</v>
      </c>
      <c r="P750" s="4"/>
      <c r="Q750" s="4"/>
      <c r="R750" s="4"/>
      <c r="S750" s="4"/>
      <c r="T750" s="4"/>
      <c r="U750" s="4" t="str">
        <f>TEXT(A750, "MMMM YYYY")</f>
        <v>May 2025</v>
      </c>
      <c r="V750" s="4"/>
      <c r="W750" s="4" t="b">
        <f>IF(N750=O750,TRUE,FALSE)</f>
        <v>1</v>
      </c>
    </row>
    <row r="751" spans="1:23" ht="22.5" customHeight="1">
      <c r="A751" s="2">
        <v>45805.089067106484</v>
      </c>
      <c r="B751" s="4" t="s">
        <v>1211</v>
      </c>
      <c r="C751" s="1" t="s">
        <v>958</v>
      </c>
      <c r="D751" s="4"/>
      <c r="E751" s="4" t="s">
        <v>958</v>
      </c>
      <c r="F751" s="4"/>
      <c r="G751" s="4"/>
      <c r="H751" s="4"/>
      <c r="I751" s="4"/>
      <c r="J751" s="4"/>
      <c r="K751" s="4"/>
      <c r="L751" s="4">
        <v>1</v>
      </c>
      <c r="M751" s="51">
        <v>1500</v>
      </c>
      <c r="N751" s="51">
        <v>1500</v>
      </c>
      <c r="O751" s="4">
        <f>L751*M751</f>
        <v>1500</v>
      </c>
      <c r="P751" s="4"/>
      <c r="Q751" s="4"/>
      <c r="R751" s="4"/>
      <c r="S751" s="4"/>
      <c r="T751" s="4"/>
      <c r="U751" s="4" t="str">
        <f>TEXT(A751, "MMMM YYYY")</f>
        <v>May 2025</v>
      </c>
      <c r="V751" s="4"/>
      <c r="W751" s="4" t="b">
        <f>IF(N751=O751,TRUE,FALSE)</f>
        <v>1</v>
      </c>
    </row>
    <row r="752" spans="1:23" ht="22.5" customHeight="1">
      <c r="A752" s="2">
        <v>45805.087350567133</v>
      </c>
      <c r="B752" s="4" t="s">
        <v>1398</v>
      </c>
      <c r="C752" s="4" t="s">
        <v>952</v>
      </c>
      <c r="D752" s="4"/>
      <c r="E752" s="4" t="s">
        <v>934</v>
      </c>
      <c r="F752" s="4"/>
      <c r="G752" s="4"/>
      <c r="H752" s="4" t="s">
        <v>846</v>
      </c>
      <c r="I752" s="4"/>
      <c r="J752" s="4"/>
      <c r="K752" s="4"/>
      <c r="L752" s="4">
        <v>2</v>
      </c>
      <c r="M752" s="4">
        <v>78</v>
      </c>
      <c r="N752" s="51">
        <v>156</v>
      </c>
      <c r="O752" s="4">
        <f>L752*M752</f>
        <v>156</v>
      </c>
      <c r="P752" s="4"/>
      <c r="Q752" s="4"/>
      <c r="R752" s="4"/>
      <c r="S752" s="4"/>
      <c r="T752" s="4"/>
      <c r="U752" s="4" t="str">
        <f>TEXT(A752, "MMMM YYYY")</f>
        <v>May 2025</v>
      </c>
      <c r="V752" s="4"/>
      <c r="W752" s="4" t="b">
        <f>IF(N752=O752,TRUE,FALSE)</f>
        <v>1</v>
      </c>
    </row>
    <row r="753" spans="1:23" ht="22.5" customHeight="1">
      <c r="A753" s="2">
        <v>45805.086021331022</v>
      </c>
      <c r="B753" s="4" t="s">
        <v>1399</v>
      </c>
      <c r="C753" s="4" t="s">
        <v>950</v>
      </c>
      <c r="D753" s="4" t="s">
        <v>933</v>
      </c>
      <c r="E753" s="4"/>
      <c r="F753" s="4"/>
      <c r="G753" s="4" t="s">
        <v>949</v>
      </c>
      <c r="H753" s="4"/>
      <c r="I753" s="4"/>
      <c r="J753" s="4"/>
      <c r="K753" s="4"/>
      <c r="L753" s="4">
        <v>3</v>
      </c>
      <c r="M753" s="4">
        <v>466</v>
      </c>
      <c r="N753" s="51">
        <v>1398</v>
      </c>
      <c r="O753" s="4">
        <f>L753*M753</f>
        <v>1398</v>
      </c>
      <c r="P753" s="4"/>
      <c r="Q753" s="4"/>
      <c r="R753" s="4"/>
      <c r="S753" s="4"/>
      <c r="T753" s="4"/>
      <c r="U753" s="4" t="str">
        <f>TEXT(A753, "MMMM YYYY")</f>
        <v>May 2025</v>
      </c>
      <c r="V753" s="4"/>
      <c r="W753" s="4" t="b">
        <f>IF(N753=O753,TRUE,FALSE)</f>
        <v>1</v>
      </c>
    </row>
    <row r="754" spans="1:23" ht="22.5" customHeight="1">
      <c r="A754" s="2">
        <v>45805.08135552083</v>
      </c>
      <c r="B754" s="4" t="s">
        <v>1400</v>
      </c>
      <c r="C754" s="4" t="s">
        <v>952</v>
      </c>
      <c r="D754" s="4"/>
      <c r="E754" s="4" t="s">
        <v>937</v>
      </c>
      <c r="F754" s="4"/>
      <c r="G754" s="4"/>
      <c r="H754" s="4"/>
      <c r="I754" s="4"/>
      <c r="J754" s="4"/>
      <c r="K754" s="4" t="s">
        <v>1401</v>
      </c>
      <c r="L754" s="4">
        <v>1</v>
      </c>
      <c r="M754" s="4">
        <v>516</v>
      </c>
      <c r="N754" s="51">
        <v>516</v>
      </c>
      <c r="O754" s="4">
        <f>L754*M754</f>
        <v>516</v>
      </c>
      <c r="P754" s="4"/>
      <c r="Q754" s="4"/>
      <c r="R754" s="4"/>
      <c r="S754" s="4"/>
      <c r="T754" s="4"/>
      <c r="U754" s="4" t="str">
        <f>TEXT(A754, "MMMM YYYY")</f>
        <v>May 2025</v>
      </c>
      <c r="V754" s="4"/>
      <c r="W754" s="4" t="b">
        <f>IF(N754=O754,TRUE,FALSE)</f>
        <v>1</v>
      </c>
    </row>
    <row r="755" spans="1:23" ht="22.5" customHeight="1">
      <c r="A755" s="2">
        <v>45805.080500972224</v>
      </c>
      <c r="B755" s="4" t="s">
        <v>1402</v>
      </c>
      <c r="C755" s="4" t="s">
        <v>950</v>
      </c>
      <c r="D755" s="4" t="s">
        <v>933</v>
      </c>
      <c r="E755" s="4"/>
      <c r="F755" s="4"/>
      <c r="G755" s="4" t="s">
        <v>997</v>
      </c>
      <c r="H755" s="4"/>
      <c r="I755" s="4"/>
      <c r="J755" s="4"/>
      <c r="K755" s="4"/>
      <c r="L755" s="4">
        <v>1</v>
      </c>
      <c r="M755" s="4">
        <v>446</v>
      </c>
      <c r="N755" s="51">
        <v>446</v>
      </c>
      <c r="O755" s="4">
        <f>L755*M755</f>
        <v>446</v>
      </c>
      <c r="P755" s="4"/>
      <c r="Q755" s="4"/>
      <c r="R755" s="4"/>
      <c r="S755" s="4"/>
      <c r="T755" s="4"/>
      <c r="U755" s="4" t="str">
        <f>TEXT(A755, "MMMM YYYY")</f>
        <v>May 2025</v>
      </c>
      <c r="V755" s="4"/>
      <c r="W755" s="4" t="b">
        <f>IF(N755=O755,TRUE,FALSE)</f>
        <v>1</v>
      </c>
    </row>
    <row r="756" spans="1:23" ht="22.5" customHeight="1">
      <c r="A756" s="2">
        <v>45804.625720393524</v>
      </c>
      <c r="B756" s="4" t="s">
        <v>1403</v>
      </c>
      <c r="C756" s="4" t="s">
        <v>950</v>
      </c>
      <c r="D756" s="4" t="s">
        <v>933</v>
      </c>
      <c r="E756" s="4"/>
      <c r="F756" s="4"/>
      <c r="G756" s="4" t="s">
        <v>997</v>
      </c>
      <c r="H756" s="4"/>
      <c r="I756" s="4"/>
      <c r="J756" s="4"/>
      <c r="K756" s="4"/>
      <c r="L756" s="4">
        <v>1</v>
      </c>
      <c r="M756" s="4">
        <v>348</v>
      </c>
      <c r="N756" s="51">
        <v>348</v>
      </c>
      <c r="O756" s="4">
        <f>L756*M756</f>
        <v>348</v>
      </c>
      <c r="P756" s="4"/>
      <c r="Q756" s="4"/>
      <c r="R756" s="4"/>
      <c r="S756" s="4"/>
      <c r="T756" s="4"/>
      <c r="U756" s="4" t="str">
        <f>TEXT(A756, "MMMM YYYY")</f>
        <v>May 2025</v>
      </c>
      <c r="V756" s="4"/>
      <c r="W756" s="4" t="b">
        <f>IF(N756=O756,TRUE,FALSE)</f>
        <v>1</v>
      </c>
    </row>
    <row r="757" spans="1:23" ht="22.5" customHeight="1">
      <c r="A757" s="2">
        <v>45802.852795208339</v>
      </c>
      <c r="B757" s="4" t="s">
        <v>1215</v>
      </c>
      <c r="C757" s="1" t="s">
        <v>958</v>
      </c>
      <c r="D757" s="4"/>
      <c r="E757" s="4" t="s">
        <v>958</v>
      </c>
      <c r="F757" s="4"/>
      <c r="G757" s="4"/>
      <c r="H757" s="4"/>
      <c r="I757" s="4"/>
      <c r="J757" s="4"/>
      <c r="K757" s="4"/>
      <c r="L757" s="4">
        <v>1</v>
      </c>
      <c r="M757" s="51">
        <v>450</v>
      </c>
      <c r="N757" s="51">
        <v>450</v>
      </c>
      <c r="O757" s="4">
        <f>L757*M757</f>
        <v>450</v>
      </c>
      <c r="P757" s="4"/>
      <c r="Q757" s="4"/>
      <c r="R757" s="4"/>
      <c r="S757" s="4"/>
      <c r="T757" s="4"/>
      <c r="U757" s="4" t="str">
        <f>TEXT(A757, "MMMM YYYY")</f>
        <v>May 2025</v>
      </c>
      <c r="V757" s="4"/>
      <c r="W757" s="4" t="b">
        <f>IF(N757=O757,TRUE,FALSE)</f>
        <v>1</v>
      </c>
    </row>
    <row r="758" spans="1:23" ht="22.5" customHeight="1">
      <c r="A758" s="2">
        <v>45801.957537685186</v>
      </c>
      <c r="B758" s="4" t="s">
        <v>1342</v>
      </c>
      <c r="C758" s="4" t="s">
        <v>952</v>
      </c>
      <c r="D758" s="4"/>
      <c r="E758" s="4" t="s">
        <v>937</v>
      </c>
      <c r="F758" s="4"/>
      <c r="G758" s="4"/>
      <c r="H758" s="4"/>
      <c r="I758" s="4"/>
      <c r="J758" s="4"/>
      <c r="K758" s="4" t="s">
        <v>1016</v>
      </c>
      <c r="L758" s="4">
        <v>1</v>
      </c>
      <c r="M758" s="4">
        <v>400</v>
      </c>
      <c r="N758" s="51">
        <v>400</v>
      </c>
      <c r="O758" s="4">
        <f>L758*M758</f>
        <v>400</v>
      </c>
      <c r="P758" s="4"/>
      <c r="Q758" s="4"/>
      <c r="R758" s="4"/>
      <c r="S758" s="4"/>
      <c r="T758" s="4"/>
      <c r="U758" s="4" t="str">
        <f>TEXT(A758, "MMMM YYYY")</f>
        <v>May 2025</v>
      </c>
      <c r="V758" s="4"/>
      <c r="W758" s="4" t="b">
        <f>IF(N758=O758,TRUE,FALSE)</f>
        <v>1</v>
      </c>
    </row>
    <row r="759" spans="1:23" ht="22.5" customHeight="1">
      <c r="A759" s="2">
        <v>45801.957155034717</v>
      </c>
      <c r="B759" s="4" t="s">
        <v>1404</v>
      </c>
      <c r="C759" s="4" t="s">
        <v>952</v>
      </c>
      <c r="D759" s="4"/>
      <c r="E759" s="4" t="s">
        <v>937</v>
      </c>
      <c r="F759" s="4"/>
      <c r="G759" s="4"/>
      <c r="H759" s="4"/>
      <c r="I759" s="4"/>
      <c r="J759" s="4"/>
      <c r="K759" s="4" t="s">
        <v>1012</v>
      </c>
      <c r="L759" s="4">
        <v>1</v>
      </c>
      <c r="M759" s="4">
        <v>75</v>
      </c>
      <c r="N759" s="51">
        <v>75</v>
      </c>
      <c r="O759" s="4">
        <f>L759*M759</f>
        <v>75</v>
      </c>
      <c r="P759" s="4"/>
      <c r="Q759" s="4"/>
      <c r="R759" s="4"/>
      <c r="S759" s="4"/>
      <c r="T759" s="4"/>
      <c r="U759" s="4" t="str">
        <f>TEXT(A759, "MMMM YYYY")</f>
        <v>May 2025</v>
      </c>
      <c r="V759" s="4"/>
      <c r="W759" s="4" t="b">
        <f>IF(N759=O759,TRUE,FALSE)</f>
        <v>1</v>
      </c>
    </row>
    <row r="760" spans="1:23" ht="22.5" customHeight="1">
      <c r="A760" s="2">
        <v>45799.897457337967</v>
      </c>
      <c r="B760" s="4" t="s">
        <v>1405</v>
      </c>
      <c r="C760" s="1" t="s">
        <v>958</v>
      </c>
      <c r="D760" s="4"/>
      <c r="E760" s="4" t="s">
        <v>958</v>
      </c>
      <c r="F760" s="4"/>
      <c r="G760" s="4"/>
      <c r="H760" s="4"/>
      <c r="I760" s="4"/>
      <c r="J760" s="4"/>
      <c r="K760" s="4"/>
      <c r="L760" s="4">
        <v>1</v>
      </c>
      <c r="M760" s="51">
        <v>2065</v>
      </c>
      <c r="N760" s="51">
        <v>2065</v>
      </c>
      <c r="O760" s="4">
        <f>L760*M760</f>
        <v>2065</v>
      </c>
      <c r="P760" s="4"/>
      <c r="Q760" s="4"/>
      <c r="R760" s="4"/>
      <c r="S760" s="4"/>
      <c r="T760" s="4"/>
      <c r="U760" s="4" t="str">
        <f>TEXT(A760, "MMMM YYYY")</f>
        <v>May 2025</v>
      </c>
      <c r="V760" s="4"/>
      <c r="W760" s="4" t="b">
        <f>IF(N760=O760,TRUE,FALSE)</f>
        <v>1</v>
      </c>
    </row>
    <row r="761" spans="1:23" ht="22.5" customHeight="1">
      <c r="A761" s="2">
        <v>45799.873376354168</v>
      </c>
      <c r="B761" s="4" t="s">
        <v>1406</v>
      </c>
      <c r="C761" s="4" t="s">
        <v>952</v>
      </c>
      <c r="D761" s="4"/>
      <c r="E761" s="4" t="s">
        <v>933</v>
      </c>
      <c r="F761" s="4"/>
      <c r="G761" s="4" t="s">
        <v>970</v>
      </c>
      <c r="H761" s="4"/>
      <c r="I761" s="4"/>
      <c r="J761" s="4"/>
      <c r="K761" s="4"/>
      <c r="L761" s="4">
        <v>1</v>
      </c>
      <c r="M761" s="4">
        <v>30</v>
      </c>
      <c r="N761" s="51">
        <v>30</v>
      </c>
      <c r="O761" s="4">
        <f>L761*M761</f>
        <v>30</v>
      </c>
      <c r="P761" s="4"/>
      <c r="Q761" s="4"/>
      <c r="R761" s="4"/>
      <c r="S761" s="4"/>
      <c r="T761" s="4"/>
      <c r="U761" s="4" t="str">
        <f>TEXT(A761, "MMMM YYYY")</f>
        <v>May 2025</v>
      </c>
      <c r="V761" s="4"/>
      <c r="W761" s="4" t="b">
        <f>IF(N761=O761,TRUE,FALSE)</f>
        <v>1</v>
      </c>
    </row>
    <row r="762" spans="1:23" ht="22.5" customHeight="1">
      <c r="A762" s="2">
        <v>45798.82727011574</v>
      </c>
      <c r="B762" s="4" t="s">
        <v>1007</v>
      </c>
      <c r="C762" s="4" t="s">
        <v>821</v>
      </c>
      <c r="D762" s="4" t="s">
        <v>935</v>
      </c>
      <c r="E762" s="4"/>
      <c r="F762" s="4"/>
      <c r="G762" s="4"/>
      <c r="H762" s="4"/>
      <c r="I762" s="4" t="s">
        <v>1029</v>
      </c>
      <c r="J762" s="4"/>
      <c r="K762" s="4"/>
      <c r="L762" s="4">
        <v>79</v>
      </c>
      <c r="M762" s="4">
        <v>20</v>
      </c>
      <c r="N762" s="51">
        <v>1580</v>
      </c>
      <c r="O762" s="4">
        <f>L762*M762</f>
        <v>1580</v>
      </c>
      <c r="P762" s="4"/>
      <c r="Q762" s="4"/>
      <c r="R762" s="4"/>
      <c r="S762" s="4"/>
      <c r="T762" s="4"/>
      <c r="U762" s="4" t="str">
        <f>TEXT(A762, "MMMM YYYY")</f>
        <v>May 2025</v>
      </c>
      <c r="V762" s="4"/>
      <c r="W762" s="4" t="b">
        <f>IF(N762=O762,TRUE,FALSE)</f>
        <v>1</v>
      </c>
    </row>
    <row r="763" spans="1:23" ht="22.5" customHeight="1">
      <c r="A763" s="2">
        <v>45798.326832997685</v>
      </c>
      <c r="B763" s="4" t="s">
        <v>1407</v>
      </c>
      <c r="C763" s="4" t="s">
        <v>952</v>
      </c>
      <c r="D763" s="4"/>
      <c r="E763" s="4" t="s">
        <v>933</v>
      </c>
      <c r="F763" s="4"/>
      <c r="G763" s="4" t="s">
        <v>949</v>
      </c>
      <c r="H763" s="4"/>
      <c r="I763" s="4"/>
      <c r="J763" s="4"/>
      <c r="K763" s="4"/>
      <c r="L763" s="4">
        <v>1</v>
      </c>
      <c r="M763" s="4">
        <v>75</v>
      </c>
      <c r="N763" s="51">
        <v>75</v>
      </c>
      <c r="O763" s="4">
        <f>L763*M763</f>
        <v>75</v>
      </c>
      <c r="P763" s="4"/>
      <c r="Q763" s="4"/>
      <c r="R763" s="4"/>
      <c r="S763" s="4"/>
      <c r="T763" s="4"/>
      <c r="U763" s="4" t="str">
        <f>TEXT(A763, "MMMM YYYY")</f>
        <v>May 2025</v>
      </c>
      <c r="V763" s="4"/>
      <c r="W763" s="4" t="b">
        <f>IF(N763=O763,TRUE,FALSE)</f>
        <v>1</v>
      </c>
    </row>
    <row r="764" spans="1:23" ht="22.5" customHeight="1">
      <c r="A764" s="2">
        <v>45797.832531585649</v>
      </c>
      <c r="B764" s="4" t="s">
        <v>1119</v>
      </c>
      <c r="C764" s="4" t="s">
        <v>950</v>
      </c>
      <c r="D764" s="4" t="s">
        <v>933</v>
      </c>
      <c r="E764" s="4"/>
      <c r="F764" s="4"/>
      <c r="G764" s="4" t="s">
        <v>949</v>
      </c>
      <c r="H764" s="4"/>
      <c r="I764" s="4"/>
      <c r="J764" s="4"/>
      <c r="K764" s="4"/>
      <c r="L764" s="4">
        <v>2</v>
      </c>
      <c r="M764" s="4">
        <v>451</v>
      </c>
      <c r="N764" s="51">
        <v>902</v>
      </c>
      <c r="O764" s="4">
        <f>L764*M764</f>
        <v>902</v>
      </c>
      <c r="P764" s="4"/>
      <c r="Q764" s="4"/>
      <c r="R764" s="4"/>
      <c r="S764" s="4"/>
      <c r="T764" s="4"/>
      <c r="U764" s="4" t="str">
        <f>TEXT(A764, "MMMM YYYY")</f>
        <v>May 2025</v>
      </c>
      <c r="V764" s="4"/>
      <c r="W764" s="4" t="b">
        <f>IF(N764=O764,TRUE,FALSE)</f>
        <v>1</v>
      </c>
    </row>
    <row r="765" spans="1:23" ht="22.5" customHeight="1">
      <c r="A765" s="2">
        <v>45797.830126273147</v>
      </c>
      <c r="B765" s="4" t="s">
        <v>852</v>
      </c>
      <c r="C765" s="4" t="s">
        <v>952</v>
      </c>
      <c r="D765" s="4"/>
      <c r="E765" s="4" t="s">
        <v>937</v>
      </c>
      <c r="F765" s="4"/>
      <c r="G765" s="4"/>
      <c r="H765" s="4"/>
      <c r="I765" s="4"/>
      <c r="J765" s="4"/>
      <c r="K765" s="4" t="s">
        <v>847</v>
      </c>
      <c r="L765" s="4">
        <v>12</v>
      </c>
      <c r="M765" s="4">
        <v>7</v>
      </c>
      <c r="N765" s="51">
        <v>84</v>
      </c>
      <c r="O765" s="4">
        <f>L765*M765</f>
        <v>84</v>
      </c>
      <c r="P765" s="4"/>
      <c r="Q765" s="4"/>
      <c r="R765" s="4"/>
      <c r="S765" s="4"/>
      <c r="T765" s="4"/>
      <c r="U765" s="4" t="str">
        <f>TEXT(A765, "MMMM YYYY")</f>
        <v>May 2025</v>
      </c>
      <c r="V765" s="4"/>
      <c r="W765" s="4" t="b">
        <f>IF(N765=O765,TRUE,FALSE)</f>
        <v>1</v>
      </c>
    </row>
    <row r="766" spans="1:23" ht="22.5" customHeight="1">
      <c r="A766" s="2">
        <v>45797.826862789356</v>
      </c>
      <c r="B766" s="4" t="s">
        <v>1184</v>
      </c>
      <c r="C766" s="1" t="s">
        <v>958</v>
      </c>
      <c r="D766" s="4"/>
      <c r="E766" s="4" t="s">
        <v>958</v>
      </c>
      <c r="F766" s="4"/>
      <c r="G766" s="4"/>
      <c r="H766" s="4"/>
      <c r="I766" s="4"/>
      <c r="J766" s="4"/>
      <c r="K766" s="4"/>
      <c r="L766" s="4">
        <v>1</v>
      </c>
      <c r="M766" s="51">
        <v>750</v>
      </c>
      <c r="N766" s="51">
        <v>750</v>
      </c>
      <c r="O766" s="4">
        <f>L766*M766</f>
        <v>750</v>
      </c>
      <c r="P766" s="4"/>
      <c r="Q766" s="4"/>
      <c r="R766" s="4"/>
      <c r="S766" s="4"/>
      <c r="T766" s="4"/>
      <c r="U766" s="4" t="str">
        <f>TEXT(A766, "MMMM YYYY")</f>
        <v>May 2025</v>
      </c>
      <c r="V766" s="4"/>
      <c r="W766" s="4" t="b">
        <f>IF(N766=O766,TRUE,FALSE)</f>
        <v>1</v>
      </c>
    </row>
    <row r="767" spans="1:23" ht="22.5" customHeight="1">
      <c r="A767" s="2">
        <v>45795.224015486107</v>
      </c>
      <c r="B767" s="4" t="s">
        <v>1179</v>
      </c>
      <c r="C767" s="1" t="s">
        <v>958</v>
      </c>
      <c r="D767" s="4"/>
      <c r="E767" s="4" t="s">
        <v>958</v>
      </c>
      <c r="F767" s="4"/>
      <c r="G767" s="4"/>
      <c r="H767" s="4"/>
      <c r="I767" s="4"/>
      <c r="J767" s="4"/>
      <c r="K767" s="4"/>
      <c r="L767" s="4">
        <v>1</v>
      </c>
      <c r="M767" s="51">
        <v>500</v>
      </c>
      <c r="N767" s="51">
        <v>500</v>
      </c>
      <c r="O767" s="4">
        <f>L767*M767</f>
        <v>500</v>
      </c>
      <c r="P767" s="4"/>
      <c r="Q767" s="4"/>
      <c r="R767" s="4"/>
      <c r="S767" s="4"/>
      <c r="T767" s="4"/>
      <c r="U767" s="4" t="str">
        <f>TEXT(A767, "MMMM YYYY")</f>
        <v>May 2025</v>
      </c>
      <c r="V767" s="4"/>
      <c r="W767" s="4" t="b">
        <f>IF(N767=O767,TRUE,FALSE)</f>
        <v>1</v>
      </c>
    </row>
    <row r="768" spans="1:23" ht="22.5" customHeight="1">
      <c r="A768" s="2">
        <v>45794.040008634256</v>
      </c>
      <c r="B768" s="4" t="s">
        <v>1408</v>
      </c>
      <c r="C768" s="4" t="s">
        <v>950</v>
      </c>
      <c r="D768" s="4" t="s">
        <v>935</v>
      </c>
      <c r="E768" s="4"/>
      <c r="F768" s="4"/>
      <c r="G768" s="4"/>
      <c r="H768" s="4"/>
      <c r="I768" s="4" t="s">
        <v>1029</v>
      </c>
      <c r="J768" s="4"/>
      <c r="K768" s="4"/>
      <c r="L768" s="4">
        <v>1</v>
      </c>
      <c r="M768" s="4">
        <v>80</v>
      </c>
      <c r="N768" s="51">
        <v>80</v>
      </c>
      <c r="O768" s="4">
        <f>L768*M768</f>
        <v>80</v>
      </c>
      <c r="P768" s="4"/>
      <c r="Q768" s="4"/>
      <c r="R768" s="4"/>
      <c r="S768" s="4"/>
      <c r="T768" s="4"/>
      <c r="U768" s="4" t="str">
        <f>TEXT(A768, "MMMM YYYY")</f>
        <v>May 2025</v>
      </c>
      <c r="V768" s="4"/>
      <c r="W768" s="4" t="b">
        <f>IF(N768=O768,TRUE,FALSE)</f>
        <v>1</v>
      </c>
    </row>
    <row r="769" spans="1:23" ht="22.5" customHeight="1">
      <c r="A769" s="2">
        <v>45793.5739378125</v>
      </c>
      <c r="B769" s="4" t="s">
        <v>982</v>
      </c>
      <c r="C769" s="1" t="s">
        <v>958</v>
      </c>
      <c r="D769" s="4"/>
      <c r="E769" s="4" t="s">
        <v>958</v>
      </c>
      <c r="F769" s="4"/>
      <c r="G769" s="4"/>
      <c r="H769" s="4"/>
      <c r="I769" s="4"/>
      <c r="J769" s="4"/>
      <c r="K769" s="4"/>
      <c r="L769" s="4">
        <v>1</v>
      </c>
      <c r="M769" s="51">
        <v>40</v>
      </c>
      <c r="N769" s="51">
        <v>40</v>
      </c>
      <c r="O769" s="4">
        <f>L769*M769</f>
        <v>40</v>
      </c>
      <c r="P769" s="4"/>
      <c r="Q769" s="4"/>
      <c r="R769" s="4"/>
      <c r="S769" s="4"/>
      <c r="T769" s="4"/>
      <c r="U769" s="4" t="str">
        <f>TEXT(A769, "MMMM YYYY")</f>
        <v>May 2025</v>
      </c>
      <c r="V769" s="4"/>
      <c r="W769" s="4" t="b">
        <f>IF(N769=O769,TRUE,FALSE)</f>
        <v>1</v>
      </c>
    </row>
    <row r="770" spans="1:23" ht="22.5" customHeight="1">
      <c r="A770" s="2">
        <v>45793.571114027778</v>
      </c>
      <c r="B770" s="4" t="s">
        <v>1409</v>
      </c>
      <c r="C770" s="1" t="s">
        <v>958</v>
      </c>
      <c r="D770" s="4"/>
      <c r="E770" s="4" t="s">
        <v>958</v>
      </c>
      <c r="F770" s="4"/>
      <c r="G770" s="4"/>
      <c r="H770" s="4"/>
      <c r="I770" s="4"/>
      <c r="J770" s="4"/>
      <c r="K770" s="4"/>
      <c r="L770" s="4">
        <v>1</v>
      </c>
      <c r="M770" s="51">
        <v>70</v>
      </c>
      <c r="N770" s="51">
        <v>70</v>
      </c>
      <c r="O770" s="4">
        <f>L770*M770</f>
        <v>70</v>
      </c>
      <c r="P770" s="4"/>
      <c r="Q770" s="4"/>
      <c r="R770" s="4"/>
      <c r="S770" s="4"/>
      <c r="T770" s="4"/>
      <c r="U770" s="4" t="str">
        <f>TEXT(A770, "MMMM YYYY")</f>
        <v>May 2025</v>
      </c>
      <c r="V770" s="4"/>
      <c r="W770" s="4" t="b">
        <f>IF(N770=O770,TRUE,FALSE)</f>
        <v>1</v>
      </c>
    </row>
    <row r="771" spans="1:23" ht="22.5" customHeight="1">
      <c r="A771" s="2">
        <v>45793.570554004633</v>
      </c>
      <c r="B771" s="4" t="s">
        <v>1410</v>
      </c>
      <c r="C771" s="1" t="s">
        <v>958</v>
      </c>
      <c r="D771" s="4"/>
      <c r="E771" s="4" t="s">
        <v>958</v>
      </c>
      <c r="F771" s="4"/>
      <c r="G771" s="4"/>
      <c r="H771" s="4"/>
      <c r="I771" s="4"/>
      <c r="J771" s="4"/>
      <c r="K771" s="4"/>
      <c r="L771" s="4">
        <v>7</v>
      </c>
      <c r="M771" s="51">
        <v>145</v>
      </c>
      <c r="N771" s="51">
        <v>1015</v>
      </c>
      <c r="O771" s="4">
        <f>L771*M771</f>
        <v>1015</v>
      </c>
      <c r="P771" s="4"/>
      <c r="Q771" s="4"/>
      <c r="R771" s="4"/>
      <c r="S771" s="4"/>
      <c r="T771" s="4"/>
      <c r="U771" s="4" t="str">
        <f>TEXT(A771, "MMMM YYYY")</f>
        <v>May 2025</v>
      </c>
      <c r="V771" s="4"/>
      <c r="W771" s="4" t="b">
        <f>IF(N771=O771,TRUE,FALSE)</f>
        <v>1</v>
      </c>
    </row>
    <row r="772" spans="1:23" ht="22.5" customHeight="1">
      <c r="A772" s="2">
        <v>45792.874226701388</v>
      </c>
      <c r="B772" s="4" t="s">
        <v>1205</v>
      </c>
      <c r="C772" s="1" t="s">
        <v>958</v>
      </c>
      <c r="D772" s="4"/>
      <c r="E772" s="4" t="s">
        <v>958</v>
      </c>
      <c r="F772" s="4"/>
      <c r="G772" s="4"/>
      <c r="H772" s="4"/>
      <c r="I772" s="4"/>
      <c r="J772" s="4"/>
      <c r="K772" s="4"/>
      <c r="L772" s="4">
        <v>1</v>
      </c>
      <c r="M772" s="51">
        <v>110</v>
      </c>
      <c r="N772" s="51">
        <v>110</v>
      </c>
      <c r="O772" s="4">
        <f>L772*M772</f>
        <v>110</v>
      </c>
      <c r="P772" s="4"/>
      <c r="Q772" s="4"/>
      <c r="R772" s="4"/>
      <c r="S772" s="4"/>
      <c r="T772" s="4"/>
      <c r="U772" s="4" t="str">
        <f>TEXT(A772, "MMMM YYYY")</f>
        <v>May 2025</v>
      </c>
      <c r="V772" s="4"/>
      <c r="W772" s="4" t="b">
        <f>IF(N772=O772,TRUE,FALSE)</f>
        <v>1</v>
      </c>
    </row>
    <row r="773" spans="1:23" ht="22.5" customHeight="1">
      <c r="A773" s="2">
        <v>45792.867925520834</v>
      </c>
      <c r="B773" s="4" t="s">
        <v>1411</v>
      </c>
      <c r="C773" s="4" t="s">
        <v>952</v>
      </c>
      <c r="D773" s="4"/>
      <c r="E773" s="4" t="s">
        <v>942</v>
      </c>
      <c r="F773" s="4"/>
      <c r="G773" s="4"/>
      <c r="H773" s="4"/>
      <c r="I773" s="4"/>
      <c r="J773" s="4"/>
      <c r="K773" s="4"/>
      <c r="L773" s="4">
        <v>1</v>
      </c>
      <c r="M773" s="4">
        <v>180</v>
      </c>
      <c r="N773" s="51">
        <v>180</v>
      </c>
      <c r="O773" s="4">
        <f>L773*M773</f>
        <v>180</v>
      </c>
      <c r="P773" s="4"/>
      <c r="Q773" s="4"/>
      <c r="R773" s="4"/>
      <c r="S773" s="4" t="s">
        <v>1014</v>
      </c>
      <c r="T773" s="4"/>
      <c r="U773" s="4" t="str">
        <f>TEXT(A773, "MMMM YYYY")</f>
        <v>May 2025</v>
      </c>
      <c r="V773" s="4"/>
      <c r="W773" s="4" t="b">
        <f>IF(N773=O773,TRUE,FALSE)</f>
        <v>1</v>
      </c>
    </row>
    <row r="774" spans="1:23" ht="22.5" customHeight="1">
      <c r="A774" s="2">
        <v>45792.866453495371</v>
      </c>
      <c r="B774" s="4" t="s">
        <v>1184</v>
      </c>
      <c r="C774" s="1" t="s">
        <v>958</v>
      </c>
      <c r="D774" s="4"/>
      <c r="E774" s="4" t="s">
        <v>958</v>
      </c>
      <c r="F774" s="4"/>
      <c r="G774" s="4"/>
      <c r="H774" s="4"/>
      <c r="I774" s="4"/>
      <c r="J774" s="4"/>
      <c r="K774" s="4"/>
      <c r="L774" s="4">
        <v>1</v>
      </c>
      <c r="M774" s="51">
        <v>2000</v>
      </c>
      <c r="N774" s="51">
        <v>2000</v>
      </c>
      <c r="O774" s="4">
        <f>L774*M774</f>
        <v>2000</v>
      </c>
      <c r="P774" s="4"/>
      <c r="Q774" s="4"/>
      <c r="R774" s="4"/>
      <c r="S774" s="4"/>
      <c r="T774" s="4"/>
      <c r="U774" s="4" t="str">
        <f>TEXT(A774, "MMMM YYYY")</f>
        <v>May 2025</v>
      </c>
      <c r="V774" s="4"/>
      <c r="W774" s="4" t="b">
        <f>IF(N774=O774,TRUE,FALSE)</f>
        <v>1</v>
      </c>
    </row>
    <row r="775" spans="1:23" ht="22.5" customHeight="1">
      <c r="A775" s="2">
        <v>45792.865826365742</v>
      </c>
      <c r="B775" s="4" t="s">
        <v>1310</v>
      </c>
      <c r="C775" s="1" t="s">
        <v>958</v>
      </c>
      <c r="D775" s="4"/>
      <c r="E775" s="4" t="s">
        <v>958</v>
      </c>
      <c r="F775" s="4"/>
      <c r="G775" s="4"/>
      <c r="H775" s="4"/>
      <c r="I775" s="4"/>
      <c r="J775" s="4"/>
      <c r="K775" s="4"/>
      <c r="L775" s="4">
        <v>3</v>
      </c>
      <c r="M775" s="51">
        <v>35</v>
      </c>
      <c r="N775" s="51">
        <v>105</v>
      </c>
      <c r="O775" s="4">
        <f>L775*M775</f>
        <v>105</v>
      </c>
      <c r="P775" s="4"/>
      <c r="Q775" s="4"/>
      <c r="R775" s="4"/>
      <c r="S775" s="4"/>
      <c r="T775" s="4"/>
      <c r="U775" s="4" t="str">
        <f>TEXT(A775, "MMMM YYYY")</f>
        <v>May 2025</v>
      </c>
      <c r="V775" s="4"/>
      <c r="W775" s="4" t="b">
        <f>IF(N775=O775,TRUE,FALSE)</f>
        <v>1</v>
      </c>
    </row>
    <row r="776" spans="1:23" ht="22.5" customHeight="1">
      <c r="A776" s="2">
        <v>45792.865072060187</v>
      </c>
      <c r="B776" s="4" t="s">
        <v>1265</v>
      </c>
      <c r="C776" s="1" t="s">
        <v>958</v>
      </c>
      <c r="D776" s="4"/>
      <c r="E776" s="4" t="s">
        <v>958</v>
      </c>
      <c r="F776" s="4"/>
      <c r="G776" s="4"/>
      <c r="H776" s="4"/>
      <c r="I776" s="4"/>
      <c r="J776" s="4"/>
      <c r="K776" s="4"/>
      <c r="L776" s="4">
        <v>1</v>
      </c>
      <c r="M776" s="51">
        <v>600</v>
      </c>
      <c r="N776" s="51">
        <v>600</v>
      </c>
      <c r="O776" s="4">
        <f>L776*M776</f>
        <v>600</v>
      </c>
      <c r="P776" s="4"/>
      <c r="Q776" s="4"/>
      <c r="R776" s="4"/>
      <c r="S776" s="4"/>
      <c r="T776" s="4"/>
      <c r="U776" s="4" t="str">
        <f>TEXT(A776, "MMMM YYYY")</f>
        <v>May 2025</v>
      </c>
      <c r="V776" s="4"/>
      <c r="W776" s="4" t="b">
        <f>IF(N776=O776,TRUE,FALSE)</f>
        <v>1</v>
      </c>
    </row>
    <row r="777" spans="1:23" ht="22.5" customHeight="1">
      <c r="A777" s="2">
        <v>45792.864755844908</v>
      </c>
      <c r="B777" s="4" t="s">
        <v>1412</v>
      </c>
      <c r="C777" s="1" t="s">
        <v>958</v>
      </c>
      <c r="D777" s="4"/>
      <c r="E777" s="4" t="s">
        <v>958</v>
      </c>
      <c r="F777" s="4"/>
      <c r="G777" s="4"/>
      <c r="H777" s="4"/>
      <c r="I777" s="4"/>
      <c r="J777" s="4"/>
      <c r="K777" s="4"/>
      <c r="L777" s="4">
        <v>1</v>
      </c>
      <c r="M777" s="51">
        <v>700</v>
      </c>
      <c r="N777" s="51">
        <v>700</v>
      </c>
      <c r="O777" s="4">
        <f>L777*M777</f>
        <v>700</v>
      </c>
      <c r="P777" s="4"/>
      <c r="Q777" s="4"/>
      <c r="R777" s="4"/>
      <c r="S777" s="4"/>
      <c r="T777" s="4"/>
      <c r="U777" s="4" t="str">
        <f>TEXT(A777, "MMMM YYYY")</f>
        <v>May 2025</v>
      </c>
      <c r="V777" s="4"/>
      <c r="W777" s="4" t="b">
        <f>IF(N777=O777,TRUE,FALSE)</f>
        <v>1</v>
      </c>
    </row>
    <row r="778" spans="1:23" ht="22.5" customHeight="1">
      <c r="A778" s="2">
        <v>45792.864459027776</v>
      </c>
      <c r="B778" s="4" t="s">
        <v>1413</v>
      </c>
      <c r="C778" s="1" t="s">
        <v>958</v>
      </c>
      <c r="D778" s="4"/>
      <c r="E778" s="4" t="s">
        <v>958</v>
      </c>
      <c r="F778" s="4"/>
      <c r="G778" s="4"/>
      <c r="H778" s="4"/>
      <c r="I778" s="4"/>
      <c r="J778" s="4"/>
      <c r="K778" s="4"/>
      <c r="L778" s="4">
        <v>8</v>
      </c>
      <c r="M778" s="51">
        <v>12</v>
      </c>
      <c r="N778" s="51">
        <v>96</v>
      </c>
      <c r="O778" s="4">
        <f>L778*M778</f>
        <v>96</v>
      </c>
      <c r="P778" s="4"/>
      <c r="Q778" s="4"/>
      <c r="R778" s="4"/>
      <c r="S778" s="4"/>
      <c r="T778" s="4"/>
      <c r="U778" s="4" t="str">
        <f>TEXT(A778, "MMMM YYYY")</f>
        <v>May 2025</v>
      </c>
      <c r="V778" s="4"/>
      <c r="W778" s="4" t="b">
        <f>IF(N778=O778,TRUE,FALSE)</f>
        <v>1</v>
      </c>
    </row>
    <row r="779" spans="1:23" ht="22.5" customHeight="1">
      <c r="A779" s="2">
        <v>45792.864019814813</v>
      </c>
      <c r="B779" s="4" t="s">
        <v>1414</v>
      </c>
      <c r="C779" s="1" t="s">
        <v>958</v>
      </c>
      <c r="D779" s="4"/>
      <c r="E779" s="4" t="s">
        <v>958</v>
      </c>
      <c r="F779" s="4"/>
      <c r="G779" s="4"/>
      <c r="H779" s="4"/>
      <c r="I779" s="4"/>
      <c r="J779" s="4"/>
      <c r="K779" s="4"/>
      <c r="L779" s="4">
        <v>7</v>
      </c>
      <c r="M779" s="51">
        <v>10</v>
      </c>
      <c r="N779" s="51">
        <v>70</v>
      </c>
      <c r="O779" s="4">
        <f>L779*M779</f>
        <v>70</v>
      </c>
      <c r="P779" s="4"/>
      <c r="Q779" s="4"/>
      <c r="R779" s="4"/>
      <c r="S779" s="4"/>
      <c r="T779" s="4"/>
      <c r="U779" s="4" t="str">
        <f>TEXT(A779, "MMMM YYYY")</f>
        <v>May 2025</v>
      </c>
      <c r="V779" s="4"/>
      <c r="W779" s="4" t="b">
        <f>IF(N779=O779,TRUE,FALSE)</f>
        <v>1</v>
      </c>
    </row>
    <row r="780" spans="1:23" ht="22.5" customHeight="1">
      <c r="A780" s="2">
        <v>45792.863706354168</v>
      </c>
      <c r="B780" s="4" t="s">
        <v>1415</v>
      </c>
      <c r="C780" s="1" t="s">
        <v>958</v>
      </c>
      <c r="D780" s="4"/>
      <c r="E780" s="4" t="s">
        <v>958</v>
      </c>
      <c r="F780" s="4"/>
      <c r="G780" s="4"/>
      <c r="H780" s="4"/>
      <c r="I780" s="4"/>
      <c r="J780" s="4"/>
      <c r="K780" s="4"/>
      <c r="L780" s="4">
        <v>10</v>
      </c>
      <c r="M780" s="51">
        <v>12</v>
      </c>
      <c r="N780" s="51">
        <v>120</v>
      </c>
      <c r="O780" s="4">
        <f>L780*M780</f>
        <v>120</v>
      </c>
      <c r="P780" s="4"/>
      <c r="Q780" s="4"/>
      <c r="R780" s="4"/>
      <c r="S780" s="4"/>
      <c r="T780" s="4"/>
      <c r="U780" s="4" t="str">
        <f>TEXT(A780, "MMMM YYYY")</f>
        <v>May 2025</v>
      </c>
      <c r="V780" s="4"/>
      <c r="W780" s="4" t="b">
        <f>IF(N780=O780,TRUE,FALSE)</f>
        <v>1</v>
      </c>
    </row>
    <row r="781" spans="1:23" ht="22.5" customHeight="1">
      <c r="A781" s="2">
        <v>45792.862058206018</v>
      </c>
      <c r="B781" s="4" t="s">
        <v>1389</v>
      </c>
      <c r="C781" s="4" t="s">
        <v>950</v>
      </c>
      <c r="D781" s="4" t="s">
        <v>933</v>
      </c>
      <c r="E781" s="4"/>
      <c r="F781" s="4"/>
      <c r="G781" s="4" t="s">
        <v>949</v>
      </c>
      <c r="H781" s="4"/>
      <c r="I781" s="4"/>
      <c r="J781" s="4"/>
      <c r="K781" s="4"/>
      <c r="L781" s="4">
        <v>2</v>
      </c>
      <c r="M781" s="4">
        <v>451</v>
      </c>
      <c r="N781" s="51">
        <v>902</v>
      </c>
      <c r="O781" s="4">
        <f>L781*M781</f>
        <v>902</v>
      </c>
      <c r="P781" s="4"/>
      <c r="Q781" s="4"/>
      <c r="R781" s="4"/>
      <c r="S781" s="4"/>
      <c r="T781" s="4"/>
      <c r="U781" s="4" t="str">
        <f>TEXT(A781, "MMMM YYYY")</f>
        <v>May 2025</v>
      </c>
      <c r="V781" s="4"/>
      <c r="W781" s="4" t="b">
        <f>IF(N781=O781,TRUE,FALSE)</f>
        <v>1</v>
      </c>
    </row>
    <row r="782" spans="1:23" ht="22.5" customHeight="1">
      <c r="A782" s="2">
        <v>45792.857776620367</v>
      </c>
      <c r="B782" s="4" t="s">
        <v>1416</v>
      </c>
      <c r="C782" s="4" t="s">
        <v>950</v>
      </c>
      <c r="D782" s="4" t="s">
        <v>933</v>
      </c>
      <c r="E782" s="4"/>
      <c r="F782" s="4"/>
      <c r="G782" s="4" t="s">
        <v>992</v>
      </c>
      <c r="H782" s="4"/>
      <c r="I782" s="4"/>
      <c r="J782" s="4"/>
      <c r="K782" s="4"/>
      <c r="L782" s="4">
        <v>2</v>
      </c>
      <c r="M782" s="4">
        <v>110</v>
      </c>
      <c r="N782" s="51">
        <v>220</v>
      </c>
      <c r="O782" s="4">
        <f>L782*M782</f>
        <v>220</v>
      </c>
      <c r="P782" s="4"/>
      <c r="Q782" s="4"/>
      <c r="R782" s="4"/>
      <c r="S782" s="4"/>
      <c r="T782" s="4"/>
      <c r="U782" s="4" t="str">
        <f>TEXT(A782, "MMMM YYYY")</f>
        <v>May 2025</v>
      </c>
      <c r="V782" s="4"/>
      <c r="W782" s="4" t="b">
        <f>IF(N782=O782,TRUE,FALSE)</f>
        <v>1</v>
      </c>
    </row>
    <row r="783" spans="1:23" ht="22.5" customHeight="1">
      <c r="A783" s="2">
        <v>45792.857477523146</v>
      </c>
      <c r="B783" s="4" t="s">
        <v>1417</v>
      </c>
      <c r="C783" s="4" t="s">
        <v>821</v>
      </c>
      <c r="D783" s="4" t="s">
        <v>933</v>
      </c>
      <c r="E783" s="4"/>
      <c r="F783" s="4"/>
      <c r="G783" s="4" t="s">
        <v>997</v>
      </c>
      <c r="H783" s="4"/>
      <c r="I783" s="4"/>
      <c r="J783" s="4"/>
      <c r="K783" s="4"/>
      <c r="L783" s="4">
        <v>1</v>
      </c>
      <c r="M783" s="4">
        <v>435</v>
      </c>
      <c r="N783" s="51">
        <v>435</v>
      </c>
      <c r="O783" s="4">
        <f>L783*M783</f>
        <v>435</v>
      </c>
      <c r="P783" s="4"/>
      <c r="Q783" s="4"/>
      <c r="R783" s="4"/>
      <c r="S783" s="4"/>
      <c r="T783" s="4"/>
      <c r="U783" s="4" t="str">
        <f>TEXT(A783, "MMMM YYYY")</f>
        <v>May 2025</v>
      </c>
      <c r="V783" s="4"/>
      <c r="W783" s="4" t="b">
        <f>IF(N783=O783,TRUE,FALSE)</f>
        <v>1</v>
      </c>
    </row>
    <row r="784" spans="1:23" ht="22.5" customHeight="1">
      <c r="A784" s="2">
        <v>45792.857218831021</v>
      </c>
      <c r="B784" s="4" t="s">
        <v>1418</v>
      </c>
      <c r="C784" s="4" t="s">
        <v>821</v>
      </c>
      <c r="D784" s="4" t="s">
        <v>933</v>
      </c>
      <c r="E784" s="4"/>
      <c r="F784" s="4"/>
      <c r="G784" s="4" t="s">
        <v>997</v>
      </c>
      <c r="H784" s="4"/>
      <c r="I784" s="4"/>
      <c r="J784" s="4"/>
      <c r="K784" s="4"/>
      <c r="L784" s="4">
        <v>1</v>
      </c>
      <c r="M784" s="4">
        <v>295</v>
      </c>
      <c r="N784" s="51">
        <v>295</v>
      </c>
      <c r="O784" s="4">
        <f>L784*M784</f>
        <v>295</v>
      </c>
      <c r="P784" s="4"/>
      <c r="Q784" s="4"/>
      <c r="R784" s="4"/>
      <c r="S784" s="4"/>
      <c r="T784" s="4"/>
      <c r="U784" s="4" t="str">
        <f>TEXT(A784, "MMMM YYYY")</f>
        <v>May 2025</v>
      </c>
      <c r="V784" s="4"/>
      <c r="W784" s="4" t="b">
        <f>IF(N784=O784,TRUE,FALSE)</f>
        <v>1</v>
      </c>
    </row>
    <row r="785" spans="1:23" ht="22.5" customHeight="1">
      <c r="A785" s="2">
        <v>45791.870094895829</v>
      </c>
      <c r="B785" s="4" t="s">
        <v>822</v>
      </c>
      <c r="C785" s="4" t="s">
        <v>952</v>
      </c>
      <c r="D785" s="4"/>
      <c r="E785" s="4" t="s">
        <v>933</v>
      </c>
      <c r="F785" s="4"/>
      <c r="G785" s="4" t="s">
        <v>970</v>
      </c>
      <c r="H785" s="4"/>
      <c r="I785" s="4"/>
      <c r="J785" s="4"/>
      <c r="K785" s="4"/>
      <c r="L785" s="4">
        <v>2</v>
      </c>
      <c r="M785" s="4">
        <v>100</v>
      </c>
      <c r="N785" s="51">
        <v>200</v>
      </c>
      <c r="O785" s="4">
        <f>L785*M785</f>
        <v>200</v>
      </c>
      <c r="P785" s="4"/>
      <c r="Q785" s="4"/>
      <c r="R785" s="4"/>
      <c r="S785" s="4"/>
      <c r="T785" s="4"/>
      <c r="U785" s="4" t="str">
        <f>TEXT(A785, "MMMM YYYY")</f>
        <v>May 2025</v>
      </c>
      <c r="V785" s="4"/>
      <c r="W785" s="4" t="b">
        <f>IF(N785=O785,TRUE,FALSE)</f>
        <v>1</v>
      </c>
    </row>
    <row r="786" spans="1:23" ht="22.5" customHeight="1">
      <c r="A786" s="2">
        <v>45791.363411446757</v>
      </c>
      <c r="B786" s="4" t="s">
        <v>1179</v>
      </c>
      <c r="C786" s="1" t="s">
        <v>958</v>
      </c>
      <c r="D786" s="4"/>
      <c r="E786" s="4" t="s">
        <v>958</v>
      </c>
      <c r="F786" s="4"/>
      <c r="G786" s="4"/>
      <c r="H786" s="4"/>
      <c r="I786" s="4"/>
      <c r="J786" s="4"/>
      <c r="K786" s="4"/>
      <c r="L786" s="4">
        <v>1</v>
      </c>
      <c r="M786" s="51">
        <v>2000</v>
      </c>
      <c r="N786" s="51">
        <v>2000</v>
      </c>
      <c r="O786" s="4">
        <f>L786*M786</f>
        <v>2000</v>
      </c>
      <c r="P786" s="4"/>
      <c r="Q786" s="4"/>
      <c r="R786" s="4"/>
      <c r="S786" s="4"/>
      <c r="T786" s="4"/>
      <c r="U786" s="4" t="str">
        <f>TEXT(A786, "MMMM YYYY")</f>
        <v>May 2025</v>
      </c>
      <c r="V786" s="4"/>
      <c r="W786" s="4" t="b">
        <f>IF(N786=O786,TRUE,FALSE)</f>
        <v>1</v>
      </c>
    </row>
    <row r="787" spans="1:23" ht="22.5" customHeight="1">
      <c r="A787" s="2">
        <v>45790.230316493056</v>
      </c>
      <c r="B787" s="4" t="s">
        <v>1205</v>
      </c>
      <c r="C787" s="1" t="s">
        <v>958</v>
      </c>
      <c r="D787" s="4"/>
      <c r="E787" s="4" t="s">
        <v>958</v>
      </c>
      <c r="F787" s="4"/>
      <c r="G787" s="4"/>
      <c r="H787" s="4"/>
      <c r="I787" s="4"/>
      <c r="J787" s="4"/>
      <c r="K787" s="4"/>
      <c r="L787" s="4">
        <v>4</v>
      </c>
      <c r="M787" s="51">
        <v>110</v>
      </c>
      <c r="N787" s="51">
        <v>440</v>
      </c>
      <c r="O787" s="4">
        <f>L787*M787</f>
        <v>440</v>
      </c>
      <c r="P787" s="4"/>
      <c r="Q787" s="4"/>
      <c r="R787" s="4"/>
      <c r="S787" s="4"/>
      <c r="T787" s="4"/>
      <c r="U787" s="4" t="str">
        <f>TEXT(A787, "MMMM YYYY")</f>
        <v>May 2025</v>
      </c>
      <c r="V787" s="4"/>
      <c r="W787" s="4" t="b">
        <f>IF(N787=O787,TRUE,FALSE)</f>
        <v>1</v>
      </c>
    </row>
    <row r="788" spans="1:23" ht="22.5" customHeight="1">
      <c r="A788" s="2">
        <v>45790.228638981484</v>
      </c>
      <c r="B788" s="4" t="s">
        <v>1419</v>
      </c>
      <c r="C788" s="1" t="s">
        <v>958</v>
      </c>
      <c r="D788" s="4"/>
      <c r="E788" s="4" t="s">
        <v>958</v>
      </c>
      <c r="F788" s="4"/>
      <c r="G788" s="4"/>
      <c r="H788" s="4"/>
      <c r="I788" s="4"/>
      <c r="J788" s="4"/>
      <c r="K788" s="4"/>
      <c r="L788" s="4">
        <v>1</v>
      </c>
      <c r="M788" s="51">
        <v>160</v>
      </c>
      <c r="N788" s="51">
        <v>160</v>
      </c>
      <c r="O788" s="4">
        <f>L788*M788</f>
        <v>160</v>
      </c>
      <c r="P788" s="4"/>
      <c r="Q788" s="4"/>
      <c r="R788" s="4"/>
      <c r="S788" s="4"/>
      <c r="T788" s="4"/>
      <c r="U788" s="4" t="str">
        <f>TEXT(A788, "MMMM YYYY")</f>
        <v>May 2025</v>
      </c>
      <c r="V788" s="4"/>
      <c r="W788" s="4" t="b">
        <f>IF(N788=O788,TRUE,FALSE)</f>
        <v>1</v>
      </c>
    </row>
    <row r="789" spans="1:23" ht="22.5" customHeight="1">
      <c r="A789" s="2">
        <v>45790.227871689814</v>
      </c>
      <c r="B789" s="4" t="s">
        <v>1420</v>
      </c>
      <c r="C789" s="1" t="s">
        <v>958</v>
      </c>
      <c r="D789" s="4"/>
      <c r="E789" s="4" t="s">
        <v>958</v>
      </c>
      <c r="F789" s="4"/>
      <c r="G789" s="4"/>
      <c r="H789" s="4"/>
      <c r="I789" s="4"/>
      <c r="J789" s="4"/>
      <c r="K789" s="4"/>
      <c r="L789" s="4">
        <v>1</v>
      </c>
      <c r="M789" s="51">
        <v>50</v>
      </c>
      <c r="N789" s="51">
        <v>50</v>
      </c>
      <c r="O789" s="4">
        <f>L789*M789</f>
        <v>50</v>
      </c>
      <c r="P789" s="4"/>
      <c r="Q789" s="4"/>
      <c r="R789" s="4"/>
      <c r="S789" s="4"/>
      <c r="T789" s="4"/>
      <c r="U789" s="4" t="str">
        <f>TEXT(A789, "MMMM YYYY")</f>
        <v>May 2025</v>
      </c>
      <c r="V789" s="4"/>
      <c r="W789" s="4" t="b">
        <f>IF(N789=O789,TRUE,FALSE)</f>
        <v>1</v>
      </c>
    </row>
    <row r="790" spans="1:23" ht="22.5" customHeight="1">
      <c r="A790" s="2">
        <v>45790.227514872684</v>
      </c>
      <c r="B790" s="4" t="s">
        <v>1421</v>
      </c>
      <c r="C790" s="1" t="s">
        <v>958</v>
      </c>
      <c r="D790" s="4"/>
      <c r="E790" s="4" t="s">
        <v>958</v>
      </c>
      <c r="F790" s="4"/>
      <c r="G790" s="4"/>
      <c r="H790" s="4"/>
      <c r="I790" s="4"/>
      <c r="J790" s="4"/>
      <c r="K790" s="4"/>
      <c r="L790" s="4">
        <v>25</v>
      </c>
      <c r="M790" s="51">
        <v>150</v>
      </c>
      <c r="N790" s="51">
        <v>3750</v>
      </c>
      <c r="O790" s="4">
        <f>L790*M790</f>
        <v>3750</v>
      </c>
      <c r="P790" s="4"/>
      <c r="Q790" s="4"/>
      <c r="R790" s="4"/>
      <c r="S790" s="4"/>
      <c r="T790" s="4"/>
      <c r="U790" s="4" t="str">
        <f>TEXT(A790, "MMMM YYYY")</f>
        <v>May 2025</v>
      </c>
      <c r="V790" s="4"/>
      <c r="W790" s="4" t="b">
        <f>IF(N790=O790,TRUE,FALSE)</f>
        <v>1</v>
      </c>
    </row>
    <row r="791" spans="1:23" ht="22.5" customHeight="1">
      <c r="A791" s="2">
        <v>45790.225648958338</v>
      </c>
      <c r="B791" s="4" t="s">
        <v>1422</v>
      </c>
      <c r="C791" s="1" t="s">
        <v>958</v>
      </c>
      <c r="D791" s="4"/>
      <c r="E791" s="4" t="s">
        <v>958</v>
      </c>
      <c r="F791" s="4"/>
      <c r="G791" s="4"/>
      <c r="H791" s="4"/>
      <c r="I791" s="4"/>
      <c r="J791" s="4"/>
      <c r="K791" s="4"/>
      <c r="L791" s="4">
        <v>5</v>
      </c>
      <c r="M791" s="51">
        <v>40</v>
      </c>
      <c r="N791" s="51">
        <v>200</v>
      </c>
      <c r="O791" s="4">
        <f>L791*M791</f>
        <v>200</v>
      </c>
      <c r="P791" s="4"/>
      <c r="Q791" s="4"/>
      <c r="R791" s="4"/>
      <c r="S791" s="4"/>
      <c r="T791" s="4"/>
      <c r="U791" s="4" t="str">
        <f>TEXT(A791, "MMMM YYYY")</f>
        <v>May 2025</v>
      </c>
      <c r="V791" s="4"/>
      <c r="W791" s="4" t="b">
        <f>IF(N791=O791,TRUE,FALSE)</f>
        <v>1</v>
      </c>
    </row>
    <row r="792" spans="1:23" ht="22.5" customHeight="1">
      <c r="A792" s="2">
        <v>45790.225242199071</v>
      </c>
      <c r="B792" s="4" t="s">
        <v>1423</v>
      </c>
      <c r="C792" s="1" t="s">
        <v>958</v>
      </c>
      <c r="D792" s="4"/>
      <c r="E792" s="4" t="s">
        <v>958</v>
      </c>
      <c r="F792" s="4"/>
      <c r="G792" s="4"/>
      <c r="H792" s="4"/>
      <c r="I792" s="4"/>
      <c r="J792" s="4"/>
      <c r="K792" s="4"/>
      <c r="L792" s="4">
        <v>1</v>
      </c>
      <c r="M792" s="51">
        <v>85</v>
      </c>
      <c r="N792" s="51">
        <v>85</v>
      </c>
      <c r="O792" s="4">
        <f>L792*M792</f>
        <v>85</v>
      </c>
      <c r="P792" s="4"/>
      <c r="Q792" s="4"/>
      <c r="R792" s="4"/>
      <c r="S792" s="4"/>
      <c r="T792" s="4"/>
      <c r="U792" s="4" t="str">
        <f>TEXT(A792, "MMMM YYYY")</f>
        <v>May 2025</v>
      </c>
      <c r="V792" s="4"/>
      <c r="W792" s="4" t="b">
        <f>IF(N792=O792,TRUE,FALSE)</f>
        <v>1</v>
      </c>
    </row>
    <row r="793" spans="1:23" ht="22.5" customHeight="1">
      <c r="A793" s="2">
        <v>45790.223920266202</v>
      </c>
      <c r="B793" s="4" t="s">
        <v>1424</v>
      </c>
      <c r="C793" s="1" t="s">
        <v>958</v>
      </c>
      <c r="D793" s="4"/>
      <c r="E793" s="4" t="s">
        <v>958</v>
      </c>
      <c r="F793" s="4"/>
      <c r="G793" s="4"/>
      <c r="H793" s="4"/>
      <c r="I793" s="4"/>
      <c r="J793" s="4"/>
      <c r="K793" s="4"/>
      <c r="L793" s="4">
        <v>3</v>
      </c>
      <c r="M793" s="51">
        <v>85</v>
      </c>
      <c r="N793" s="51">
        <v>255</v>
      </c>
      <c r="O793" s="4">
        <f>L793*M793</f>
        <v>255</v>
      </c>
      <c r="P793" s="4"/>
      <c r="Q793" s="4"/>
      <c r="R793" s="4"/>
      <c r="S793" s="4"/>
      <c r="T793" s="4"/>
      <c r="U793" s="4" t="str">
        <f>TEXT(A793, "MMMM YYYY")</f>
        <v>May 2025</v>
      </c>
      <c r="V793" s="4"/>
      <c r="W793" s="4" t="b">
        <f>IF(N793=O793,TRUE,FALSE)</f>
        <v>1</v>
      </c>
    </row>
    <row r="794" spans="1:23" ht="22.5" customHeight="1">
      <c r="A794" s="2">
        <v>45790.22371878472</v>
      </c>
      <c r="B794" s="4" t="s">
        <v>1425</v>
      </c>
      <c r="C794" s="1" t="s">
        <v>958</v>
      </c>
      <c r="D794" s="4"/>
      <c r="E794" s="4" t="s">
        <v>958</v>
      </c>
      <c r="F794" s="4"/>
      <c r="G794" s="4"/>
      <c r="H794" s="4"/>
      <c r="I794" s="4"/>
      <c r="J794" s="4"/>
      <c r="K794" s="4"/>
      <c r="L794" s="4">
        <v>3</v>
      </c>
      <c r="M794" s="51">
        <v>85</v>
      </c>
      <c r="N794" s="51">
        <v>255</v>
      </c>
      <c r="O794" s="4">
        <f>L794*M794</f>
        <v>255</v>
      </c>
      <c r="P794" s="4"/>
      <c r="Q794" s="4"/>
      <c r="R794" s="4"/>
      <c r="S794" s="4"/>
      <c r="T794" s="4"/>
      <c r="U794" s="4" t="str">
        <f>TEXT(A794, "MMMM YYYY")</f>
        <v>May 2025</v>
      </c>
      <c r="V794" s="4"/>
      <c r="W794" s="4" t="b">
        <f>IF(N794=O794,TRUE,FALSE)</f>
        <v>1</v>
      </c>
    </row>
    <row r="795" spans="1:23" ht="22.5" customHeight="1">
      <c r="A795" s="2">
        <v>45790.223231342592</v>
      </c>
      <c r="B795" s="4" t="s">
        <v>1426</v>
      </c>
      <c r="C795" s="1" t="s">
        <v>958</v>
      </c>
      <c r="D795" s="4"/>
      <c r="E795" s="4" t="s">
        <v>958</v>
      </c>
      <c r="F795" s="4"/>
      <c r="G795" s="4"/>
      <c r="H795" s="4"/>
      <c r="I795" s="4"/>
      <c r="J795" s="4"/>
      <c r="K795" s="4"/>
      <c r="L795" s="4">
        <v>21</v>
      </c>
      <c r="M795" s="51">
        <v>3</v>
      </c>
      <c r="N795" s="51">
        <v>63</v>
      </c>
      <c r="O795" s="4">
        <f>L795*M795</f>
        <v>63</v>
      </c>
      <c r="P795" s="4"/>
      <c r="Q795" s="4"/>
      <c r="R795" s="4"/>
      <c r="S795" s="4"/>
      <c r="T795" s="4"/>
      <c r="U795" s="4" t="str">
        <f>TEXT(A795, "MMMM YYYY")</f>
        <v>May 2025</v>
      </c>
      <c r="V795" s="4"/>
      <c r="W795" s="4" t="b">
        <f>IF(N795=O795,TRUE,FALSE)</f>
        <v>1</v>
      </c>
    </row>
    <row r="796" spans="1:23" ht="22.5" customHeight="1">
      <c r="A796" s="2">
        <v>45790.222522662036</v>
      </c>
      <c r="B796" s="4" t="s">
        <v>1194</v>
      </c>
      <c r="C796" s="1" t="s">
        <v>958</v>
      </c>
      <c r="D796" s="4"/>
      <c r="E796" s="4" t="s">
        <v>958</v>
      </c>
      <c r="F796" s="4"/>
      <c r="G796" s="4"/>
      <c r="H796" s="4"/>
      <c r="I796" s="4"/>
      <c r="J796" s="4"/>
      <c r="K796" s="4"/>
      <c r="L796" s="4">
        <v>2</v>
      </c>
      <c r="M796" s="51">
        <v>240</v>
      </c>
      <c r="N796" s="51">
        <v>480</v>
      </c>
      <c r="O796" s="4">
        <f>L796*M796</f>
        <v>480</v>
      </c>
      <c r="P796" s="4"/>
      <c r="Q796" s="4"/>
      <c r="R796" s="4"/>
      <c r="S796" s="4"/>
      <c r="T796" s="4"/>
      <c r="U796" s="4" t="str">
        <f>TEXT(A796, "MMMM YYYY")</f>
        <v>May 2025</v>
      </c>
      <c r="V796" s="4"/>
      <c r="W796" s="4" t="b">
        <f>IF(N796=O796,TRUE,FALSE)</f>
        <v>1</v>
      </c>
    </row>
    <row r="797" spans="1:23" ht="22.5" customHeight="1">
      <c r="A797" s="2">
        <v>45790.222229918982</v>
      </c>
      <c r="B797" s="4" t="s">
        <v>1427</v>
      </c>
      <c r="C797" s="1" t="s">
        <v>958</v>
      </c>
      <c r="D797" s="4"/>
      <c r="E797" s="4" t="s">
        <v>958</v>
      </c>
      <c r="F797" s="4"/>
      <c r="G797" s="4"/>
      <c r="H797" s="4"/>
      <c r="I797" s="4"/>
      <c r="J797" s="4"/>
      <c r="K797" s="4"/>
      <c r="L797" s="4">
        <v>28</v>
      </c>
      <c r="M797" s="51">
        <v>145</v>
      </c>
      <c r="N797" s="51">
        <v>4060</v>
      </c>
      <c r="O797" s="4">
        <f>L797*M797</f>
        <v>4060</v>
      </c>
      <c r="P797" s="4"/>
      <c r="Q797" s="4"/>
      <c r="R797" s="4"/>
      <c r="S797" s="4"/>
      <c r="T797" s="4"/>
      <c r="U797" s="4" t="str">
        <f>TEXT(A797, "MMMM YYYY")</f>
        <v>May 2025</v>
      </c>
      <c r="V797" s="4"/>
      <c r="W797" s="4" t="b">
        <f>IF(N797=O797,TRUE,FALSE)</f>
        <v>1</v>
      </c>
    </row>
    <row r="798" spans="1:23" ht="22.5" customHeight="1">
      <c r="A798" s="2">
        <v>45789.381178333337</v>
      </c>
      <c r="B798" s="4" t="s">
        <v>1428</v>
      </c>
      <c r="C798" s="1" t="s">
        <v>958</v>
      </c>
      <c r="D798" s="4"/>
      <c r="E798" s="4" t="s">
        <v>958</v>
      </c>
      <c r="F798" s="4"/>
      <c r="G798" s="4"/>
      <c r="H798" s="4"/>
      <c r="I798" s="4"/>
      <c r="J798" s="4"/>
      <c r="K798" s="4"/>
      <c r="L798" s="4">
        <v>200</v>
      </c>
      <c r="M798" s="51">
        <v>7.5</v>
      </c>
      <c r="N798" s="51">
        <v>1500</v>
      </c>
      <c r="O798" s="4">
        <f>L798*M798</f>
        <v>1500</v>
      </c>
      <c r="P798" s="4"/>
      <c r="Q798" s="4"/>
      <c r="R798" s="4"/>
      <c r="S798" s="4"/>
      <c r="T798" s="4"/>
      <c r="U798" s="4" t="str">
        <f>TEXT(A798, "MMMM YYYY")</f>
        <v>May 2025</v>
      </c>
      <c r="V798" s="4"/>
      <c r="W798" s="4" t="b">
        <f>IF(N798=O798,TRUE,FALSE)</f>
        <v>1</v>
      </c>
    </row>
    <row r="799" spans="1:23" ht="22.5" customHeight="1">
      <c r="A799" s="2">
        <v>45789.379997546297</v>
      </c>
      <c r="B799" s="4" t="s">
        <v>1145</v>
      </c>
      <c r="C799" s="1" t="s">
        <v>958</v>
      </c>
      <c r="D799" s="4"/>
      <c r="E799" s="4" t="s">
        <v>958</v>
      </c>
      <c r="F799" s="4"/>
      <c r="G799" s="4"/>
      <c r="H799" s="4"/>
      <c r="I799" s="4"/>
      <c r="J799" s="4"/>
      <c r="K799" s="4"/>
      <c r="L799" s="4">
        <v>1</v>
      </c>
      <c r="M799" s="51">
        <v>85</v>
      </c>
      <c r="N799" s="51">
        <v>85</v>
      </c>
      <c r="O799" s="4">
        <f>L799*M799</f>
        <v>85</v>
      </c>
      <c r="P799" s="4"/>
      <c r="Q799" s="4"/>
      <c r="R799" s="4"/>
      <c r="S799" s="4"/>
      <c r="T799" s="4"/>
      <c r="U799" s="4" t="str">
        <f>TEXT(A799, "MMMM YYYY")</f>
        <v>May 2025</v>
      </c>
      <c r="V799" s="4"/>
      <c r="W799" s="4" t="b">
        <f>IF(N799=O799,TRUE,FALSE)</f>
        <v>1</v>
      </c>
    </row>
    <row r="800" spans="1:23" ht="22.5" customHeight="1">
      <c r="A800" s="2">
        <v>45789.379595682869</v>
      </c>
      <c r="B800" s="4" t="s">
        <v>1429</v>
      </c>
      <c r="C800" s="1" t="s">
        <v>958</v>
      </c>
      <c r="D800" s="4"/>
      <c r="E800" s="4" t="s">
        <v>958</v>
      </c>
      <c r="F800" s="4"/>
      <c r="G800" s="4"/>
      <c r="H800" s="4"/>
      <c r="I800" s="4"/>
      <c r="J800" s="4"/>
      <c r="K800" s="4"/>
      <c r="L800" s="4">
        <v>1</v>
      </c>
      <c r="M800" s="51">
        <v>75</v>
      </c>
      <c r="N800" s="51">
        <v>75</v>
      </c>
      <c r="O800" s="4">
        <f>L800*M800</f>
        <v>75</v>
      </c>
      <c r="P800" s="4"/>
      <c r="Q800" s="4"/>
      <c r="R800" s="4"/>
      <c r="S800" s="4"/>
      <c r="T800" s="4"/>
      <c r="U800" s="4" t="str">
        <f>TEXT(A800, "MMMM YYYY")</f>
        <v>May 2025</v>
      </c>
      <c r="V800" s="4"/>
      <c r="W800" s="4" t="b">
        <f>IF(N800=O800,TRUE,FALSE)</f>
        <v>1</v>
      </c>
    </row>
    <row r="801" spans="1:23" ht="22.5" customHeight="1">
      <c r="A801" s="2">
        <v>45789.379179826385</v>
      </c>
      <c r="B801" s="4" t="s">
        <v>1430</v>
      </c>
      <c r="C801" s="1" t="s">
        <v>958</v>
      </c>
      <c r="D801" s="4"/>
      <c r="E801" s="4" t="s">
        <v>958</v>
      </c>
      <c r="F801" s="4"/>
      <c r="G801" s="4"/>
      <c r="H801" s="4"/>
      <c r="I801" s="4"/>
      <c r="J801" s="4"/>
      <c r="K801" s="4"/>
      <c r="L801" s="4">
        <v>1</v>
      </c>
      <c r="M801" s="51">
        <v>200</v>
      </c>
      <c r="N801" s="51">
        <v>200</v>
      </c>
      <c r="O801" s="4">
        <f>L801*M801</f>
        <v>200</v>
      </c>
      <c r="P801" s="4"/>
      <c r="Q801" s="4"/>
      <c r="R801" s="4"/>
      <c r="S801" s="4"/>
      <c r="T801" s="4"/>
      <c r="U801" s="4" t="str">
        <f>TEXT(A801, "MMMM YYYY")</f>
        <v>May 2025</v>
      </c>
      <c r="V801" s="4"/>
      <c r="W801" s="4" t="b">
        <f>IF(N801=O801,TRUE,FALSE)</f>
        <v>1</v>
      </c>
    </row>
    <row r="802" spans="1:23" ht="22.5" customHeight="1">
      <c r="A802" s="2">
        <v>45788.048522789351</v>
      </c>
      <c r="B802" s="4" t="s">
        <v>1431</v>
      </c>
      <c r="C802" s="4" t="s">
        <v>952</v>
      </c>
      <c r="D802" s="4"/>
      <c r="E802" s="4" t="s">
        <v>937</v>
      </c>
      <c r="F802" s="4"/>
      <c r="G802" s="4"/>
      <c r="H802" s="4"/>
      <c r="I802" s="4"/>
      <c r="J802" s="4"/>
      <c r="K802" s="4" t="s">
        <v>1238</v>
      </c>
      <c r="L802" s="4">
        <v>1</v>
      </c>
      <c r="M802" s="4">
        <v>12</v>
      </c>
      <c r="N802" s="51">
        <v>12</v>
      </c>
      <c r="O802" s="4">
        <f>L802*M802</f>
        <v>12</v>
      </c>
      <c r="P802" s="4"/>
      <c r="Q802" s="4"/>
      <c r="R802" s="4"/>
      <c r="S802" s="4"/>
      <c r="T802" s="4"/>
      <c r="U802" s="4" t="str">
        <f>TEXT(A802, "MMMM YYYY")</f>
        <v>May 2025</v>
      </c>
      <c r="V802" s="4"/>
      <c r="W802" s="4" t="b">
        <f>IF(N802=O802,TRUE,FALSE)</f>
        <v>1</v>
      </c>
    </row>
    <row r="803" spans="1:23" ht="22.5" customHeight="1">
      <c r="A803" s="2">
        <v>45788.047621550926</v>
      </c>
      <c r="B803" s="4" t="s">
        <v>1432</v>
      </c>
      <c r="C803" s="1" t="s">
        <v>958</v>
      </c>
      <c r="D803" s="4"/>
      <c r="E803" s="4" t="s">
        <v>958</v>
      </c>
      <c r="F803" s="4"/>
      <c r="G803" s="4"/>
      <c r="H803" s="4"/>
      <c r="I803" s="4"/>
      <c r="J803" s="4"/>
      <c r="K803" s="4"/>
      <c r="L803" s="4">
        <v>1</v>
      </c>
      <c r="M803" s="51">
        <v>15</v>
      </c>
      <c r="N803" s="51">
        <v>15</v>
      </c>
      <c r="O803" s="4">
        <f>L803*M803</f>
        <v>15</v>
      </c>
      <c r="P803" s="4"/>
      <c r="Q803" s="4"/>
      <c r="R803" s="4"/>
      <c r="S803" s="4"/>
      <c r="T803" s="4"/>
      <c r="U803" s="4" t="str">
        <f>TEXT(A803, "MMMM YYYY")</f>
        <v>May 2025</v>
      </c>
      <c r="V803" s="4"/>
      <c r="W803" s="4" t="b">
        <f>IF(N803=O803,TRUE,FALSE)</f>
        <v>1</v>
      </c>
    </row>
    <row r="804" spans="1:23" ht="22.5" customHeight="1">
      <c r="A804" s="2">
        <v>45788.04491243056</v>
      </c>
      <c r="B804" s="4" t="s">
        <v>852</v>
      </c>
      <c r="C804" s="4" t="s">
        <v>952</v>
      </c>
      <c r="D804" s="4"/>
      <c r="E804" s="4" t="s">
        <v>937</v>
      </c>
      <c r="F804" s="4"/>
      <c r="G804" s="4"/>
      <c r="H804" s="4"/>
      <c r="I804" s="4"/>
      <c r="J804" s="4"/>
      <c r="K804" s="4" t="s">
        <v>847</v>
      </c>
      <c r="L804" s="4">
        <v>1</v>
      </c>
      <c r="M804" s="4">
        <v>70</v>
      </c>
      <c r="N804" s="51">
        <v>70</v>
      </c>
      <c r="O804" s="4">
        <f>L804*M804</f>
        <v>70</v>
      </c>
      <c r="P804" s="4"/>
      <c r="Q804" s="4"/>
      <c r="R804" s="4"/>
      <c r="S804" s="4"/>
      <c r="T804" s="4"/>
      <c r="U804" s="4" t="str">
        <f>TEXT(A804, "MMMM YYYY")</f>
        <v>May 2025</v>
      </c>
      <c r="V804" s="4"/>
      <c r="W804" s="4" t="b">
        <f>IF(N804=O804,TRUE,FALSE)</f>
        <v>1</v>
      </c>
    </row>
    <row r="805" spans="1:23" ht="22.5" customHeight="1">
      <c r="A805" s="2">
        <v>45788.044115289347</v>
      </c>
      <c r="B805" s="4" t="s">
        <v>1433</v>
      </c>
      <c r="C805" s="4" t="s">
        <v>952</v>
      </c>
      <c r="D805" s="4"/>
      <c r="E805" s="4" t="s">
        <v>937</v>
      </c>
      <c r="F805" s="4"/>
      <c r="G805" s="4"/>
      <c r="H805" s="4"/>
      <c r="I805" s="4"/>
      <c r="J805" s="4"/>
      <c r="K805" s="4" t="s">
        <v>1012</v>
      </c>
      <c r="L805" s="4">
        <v>1</v>
      </c>
      <c r="M805" s="4">
        <v>92</v>
      </c>
      <c r="N805" s="51">
        <v>92</v>
      </c>
      <c r="O805" s="4">
        <f>L805*M805</f>
        <v>92</v>
      </c>
      <c r="P805" s="4"/>
      <c r="Q805" s="4"/>
      <c r="R805" s="4"/>
      <c r="S805" s="4"/>
      <c r="T805" s="4"/>
      <c r="U805" s="4" t="str">
        <f>TEXT(A805, "MMMM YYYY")</f>
        <v>May 2025</v>
      </c>
      <c r="V805" s="4"/>
      <c r="W805" s="4" t="b">
        <f>IF(N805=O805,TRUE,FALSE)</f>
        <v>1</v>
      </c>
    </row>
    <row r="806" spans="1:23" ht="22.5" customHeight="1">
      <c r="A806" s="2">
        <v>45788.043357199072</v>
      </c>
      <c r="B806" s="4" t="s">
        <v>1434</v>
      </c>
      <c r="C806" s="4" t="s">
        <v>952</v>
      </c>
      <c r="D806" s="4"/>
      <c r="E806" s="4" t="s">
        <v>934</v>
      </c>
      <c r="F806" s="4"/>
      <c r="G806" s="4"/>
      <c r="H806" s="4"/>
      <c r="I806" s="4"/>
      <c r="J806" s="4"/>
      <c r="K806" s="4" t="s">
        <v>846</v>
      </c>
      <c r="L806" s="4">
        <v>2</v>
      </c>
      <c r="M806" s="4">
        <v>80</v>
      </c>
      <c r="N806" s="51">
        <v>160</v>
      </c>
      <c r="O806" s="4">
        <f>L806*M806</f>
        <v>160</v>
      </c>
      <c r="P806" s="4"/>
      <c r="Q806" s="4"/>
      <c r="R806" s="4"/>
      <c r="S806" s="4"/>
      <c r="T806" s="4"/>
      <c r="U806" s="4" t="str">
        <f>TEXT(A806, "MMMM YYYY")</f>
        <v>May 2025</v>
      </c>
      <c r="V806" s="4"/>
      <c r="W806" s="4" t="b">
        <f>IF(N806=O806,TRUE,FALSE)</f>
        <v>1</v>
      </c>
    </row>
    <row r="807" spans="1:23" ht="22.5" customHeight="1">
      <c r="A807" s="2">
        <v>45788.042856608794</v>
      </c>
      <c r="B807" s="4" t="s">
        <v>859</v>
      </c>
      <c r="C807" s="4" t="s">
        <v>952</v>
      </c>
      <c r="D807" s="4"/>
      <c r="E807" s="4" t="s">
        <v>937</v>
      </c>
      <c r="F807" s="4"/>
      <c r="G807" s="4"/>
      <c r="H807" s="4"/>
      <c r="I807" s="4"/>
      <c r="J807" s="4"/>
      <c r="K807" s="4" t="s">
        <v>856</v>
      </c>
      <c r="L807" s="4">
        <v>1</v>
      </c>
      <c r="M807" s="4">
        <v>400</v>
      </c>
      <c r="N807" s="51">
        <v>400</v>
      </c>
      <c r="O807" s="4">
        <f>L807*M807</f>
        <v>400</v>
      </c>
      <c r="P807" s="4"/>
      <c r="Q807" s="4"/>
      <c r="R807" s="4"/>
      <c r="S807" s="4"/>
      <c r="T807" s="4"/>
      <c r="U807" s="4" t="str">
        <f>TEXT(A807, "MMMM YYYY")</f>
        <v>May 2025</v>
      </c>
      <c r="V807" s="4"/>
      <c r="W807" s="4" t="b">
        <f>IF(N807=O807,TRUE,FALSE)</f>
        <v>1</v>
      </c>
    </row>
    <row r="808" spans="1:23" ht="22.5" customHeight="1">
      <c r="A808" s="2">
        <v>45787.661536932872</v>
      </c>
      <c r="B808" s="4" t="s">
        <v>838</v>
      </c>
      <c r="C808" s="4" t="s">
        <v>821</v>
      </c>
      <c r="D808" s="4" t="s">
        <v>933</v>
      </c>
      <c r="E808" s="4"/>
      <c r="F808" s="4"/>
      <c r="G808" s="4" t="s">
        <v>949</v>
      </c>
      <c r="H808" s="4"/>
      <c r="I808" s="4"/>
      <c r="J808" s="4"/>
      <c r="K808" s="4"/>
      <c r="L808" s="4">
        <v>15</v>
      </c>
      <c r="M808" s="4">
        <v>424</v>
      </c>
      <c r="N808" s="51">
        <v>6360</v>
      </c>
      <c r="O808" s="4">
        <f>L808*M808</f>
        <v>6360</v>
      </c>
      <c r="P808" s="4"/>
      <c r="Q808" s="4"/>
      <c r="R808" s="4"/>
      <c r="S808" s="4"/>
      <c r="T808" s="4"/>
      <c r="U808" s="4" t="str">
        <f>TEXT(A808, "MMMM YYYY")</f>
        <v>May 2025</v>
      </c>
      <c r="V808" s="4"/>
      <c r="W808" s="4" t="b">
        <f>IF(N808=O808,TRUE,FALSE)</f>
        <v>1</v>
      </c>
    </row>
    <row r="809" spans="1:23" ht="22.5" customHeight="1">
      <c r="A809" s="2">
        <v>45787.634759733795</v>
      </c>
      <c r="B809" s="4" t="s">
        <v>1051</v>
      </c>
      <c r="C809" s="4" t="s">
        <v>951</v>
      </c>
      <c r="D809" s="4" t="s">
        <v>933</v>
      </c>
      <c r="E809" s="4"/>
      <c r="F809" s="4"/>
      <c r="G809" s="4" t="s">
        <v>949</v>
      </c>
      <c r="H809" s="4"/>
      <c r="I809" s="4"/>
      <c r="J809" s="4"/>
      <c r="K809" s="4"/>
      <c r="L809" s="4">
        <v>30</v>
      </c>
      <c r="M809" s="4">
        <v>429</v>
      </c>
      <c r="N809" s="51">
        <v>12870</v>
      </c>
      <c r="O809" s="4">
        <f>L809*M809</f>
        <v>12870</v>
      </c>
      <c r="P809" s="4"/>
      <c r="Q809" s="4"/>
      <c r="R809" s="4"/>
      <c r="S809" s="4"/>
      <c r="T809" s="4"/>
      <c r="U809" s="4" t="str">
        <f>TEXT(A809, "MMMM YYYY")</f>
        <v>May 2025</v>
      </c>
      <c r="V809" s="4"/>
      <c r="W809" s="4" t="b">
        <f>IF(N809=O809,TRUE,FALSE)</f>
        <v>1</v>
      </c>
    </row>
    <row r="810" spans="1:23" ht="22.5" customHeight="1">
      <c r="A810" s="2">
        <v>45787.625417083334</v>
      </c>
      <c r="B810" s="4" t="s">
        <v>1390</v>
      </c>
      <c r="C810" s="1" t="s">
        <v>958</v>
      </c>
      <c r="D810" s="4"/>
      <c r="E810" s="4" t="s">
        <v>958</v>
      </c>
      <c r="F810" s="4"/>
      <c r="G810" s="4"/>
      <c r="H810" s="4"/>
      <c r="I810" s="4"/>
      <c r="J810" s="4"/>
      <c r="K810" s="4"/>
      <c r="L810" s="4">
        <v>5</v>
      </c>
      <c r="M810" s="51">
        <v>110</v>
      </c>
      <c r="N810" s="51">
        <v>550</v>
      </c>
      <c r="O810" s="4">
        <f>L810*M810</f>
        <v>550</v>
      </c>
      <c r="P810" s="4"/>
      <c r="Q810" s="4"/>
      <c r="R810" s="4"/>
      <c r="S810" s="4"/>
      <c r="T810" s="4"/>
      <c r="U810" s="4" t="str">
        <f>TEXT(A810, "MMMM YYYY")</f>
        <v>May 2025</v>
      </c>
      <c r="V810" s="4"/>
      <c r="W810" s="4" t="b">
        <f>IF(N810=O810,TRUE,FALSE)</f>
        <v>1</v>
      </c>
    </row>
    <row r="811" spans="1:23" ht="22.5" customHeight="1">
      <c r="A811" s="2">
        <v>45787.624770266208</v>
      </c>
      <c r="B811" s="4" t="s">
        <v>1435</v>
      </c>
      <c r="C811" s="1" t="s">
        <v>958</v>
      </c>
      <c r="D811" s="4"/>
      <c r="E811" s="4" t="s">
        <v>958</v>
      </c>
      <c r="F811" s="4"/>
      <c r="G811" s="4"/>
      <c r="H811" s="4"/>
      <c r="I811" s="4"/>
      <c r="J811" s="4"/>
      <c r="K811" s="4"/>
      <c r="L811" s="4">
        <v>1</v>
      </c>
      <c r="M811" s="51">
        <v>1000</v>
      </c>
      <c r="N811" s="51">
        <v>1000</v>
      </c>
      <c r="O811" s="4">
        <f>L811*M811</f>
        <v>1000</v>
      </c>
      <c r="P811" s="4"/>
      <c r="Q811" s="4"/>
      <c r="R811" s="4"/>
      <c r="S811" s="4"/>
      <c r="T811" s="4"/>
      <c r="U811" s="4" t="str">
        <f>TEXT(A811, "MMMM YYYY")</f>
        <v>May 2025</v>
      </c>
      <c r="V811" s="4"/>
      <c r="W811" s="4" t="b">
        <f>IF(N811=O811,TRUE,FALSE)</f>
        <v>1</v>
      </c>
    </row>
    <row r="812" spans="1:23" ht="22.5" customHeight="1">
      <c r="A812" s="2">
        <v>45787.624022615739</v>
      </c>
      <c r="B812" s="4" t="s">
        <v>1179</v>
      </c>
      <c r="C812" s="1" t="s">
        <v>958</v>
      </c>
      <c r="D812" s="4"/>
      <c r="E812" s="4" t="s">
        <v>958</v>
      </c>
      <c r="F812" s="4"/>
      <c r="G812" s="4"/>
      <c r="H812" s="4"/>
      <c r="I812" s="4"/>
      <c r="J812" s="4"/>
      <c r="K812" s="4"/>
      <c r="L812" s="4">
        <v>1</v>
      </c>
      <c r="M812" s="51">
        <v>400</v>
      </c>
      <c r="N812" s="51">
        <v>400</v>
      </c>
      <c r="O812" s="4">
        <f>L812*M812</f>
        <v>400</v>
      </c>
      <c r="P812" s="4"/>
      <c r="Q812" s="4"/>
      <c r="R812" s="4"/>
      <c r="S812" s="4"/>
      <c r="T812" s="4"/>
      <c r="U812" s="4" t="str">
        <f>TEXT(A812, "MMMM YYYY")</f>
        <v>May 2025</v>
      </c>
      <c r="V812" s="4"/>
      <c r="W812" s="4" t="b">
        <f>IF(N812=O812,TRUE,FALSE)</f>
        <v>1</v>
      </c>
    </row>
    <row r="813" spans="1:23" ht="22.5" customHeight="1">
      <c r="A813" s="2">
        <v>45785.754092847223</v>
      </c>
      <c r="B813" s="4" t="s">
        <v>1436</v>
      </c>
      <c r="C813" s="4" t="s">
        <v>952</v>
      </c>
      <c r="D813" s="4"/>
      <c r="E813" s="4" t="s">
        <v>942</v>
      </c>
      <c r="F813" s="4"/>
      <c r="G813" s="4"/>
      <c r="H813" s="4"/>
      <c r="I813" s="4"/>
      <c r="J813" s="4"/>
      <c r="K813" s="4"/>
      <c r="L813" s="4">
        <v>1</v>
      </c>
      <c r="M813" s="4">
        <v>300</v>
      </c>
      <c r="N813" s="51">
        <v>300</v>
      </c>
      <c r="O813" s="4">
        <f>L813*M813</f>
        <v>300</v>
      </c>
      <c r="P813" s="4"/>
      <c r="Q813" s="4"/>
      <c r="R813" s="4"/>
      <c r="S813" s="4" t="s">
        <v>1014</v>
      </c>
      <c r="T813" s="4"/>
      <c r="U813" s="4" t="str">
        <f>TEXT(A813, "MMMM YYYY")</f>
        <v>May 2025</v>
      </c>
      <c r="V813" s="4"/>
      <c r="W813" s="4" t="b">
        <f>IF(N813=O813,TRUE,FALSE)</f>
        <v>1</v>
      </c>
    </row>
    <row r="814" spans="1:23" ht="22.5" customHeight="1">
      <c r="A814" s="2">
        <v>45785.73421116898</v>
      </c>
      <c r="B814" s="4" t="s">
        <v>1437</v>
      </c>
      <c r="C814" s="4" t="s">
        <v>952</v>
      </c>
      <c r="D814" s="4"/>
      <c r="E814" s="4" t="s">
        <v>942</v>
      </c>
      <c r="F814" s="4"/>
      <c r="G814" s="4"/>
      <c r="H814" s="4"/>
      <c r="I814" s="4"/>
      <c r="J814" s="4"/>
      <c r="K814" s="4"/>
      <c r="L814" s="4">
        <v>1</v>
      </c>
      <c r="M814" s="4">
        <v>1348</v>
      </c>
      <c r="N814" s="51">
        <v>1348</v>
      </c>
      <c r="O814" s="4">
        <f>L814*M814</f>
        <v>1348</v>
      </c>
      <c r="P814" s="4"/>
      <c r="Q814" s="4"/>
      <c r="R814" s="4"/>
      <c r="S814" s="4" t="s">
        <v>1014</v>
      </c>
      <c r="T814" s="4"/>
      <c r="U814" s="4" t="str">
        <f>TEXT(A814, "MMMM YYYY")</f>
        <v>May 2025</v>
      </c>
      <c r="V814" s="4"/>
      <c r="W814" s="4" t="b">
        <f>IF(N814=O814,TRUE,FALSE)</f>
        <v>1</v>
      </c>
    </row>
    <row r="815" spans="1:23" ht="22.5" customHeight="1">
      <c r="A815" s="2">
        <v>45785.730314594912</v>
      </c>
      <c r="B815" s="4" t="s">
        <v>1438</v>
      </c>
      <c r="C815" s="4" t="s">
        <v>952</v>
      </c>
      <c r="D815" s="4"/>
      <c r="E815" s="4" t="s">
        <v>935</v>
      </c>
      <c r="F815" s="4"/>
      <c r="G815" s="4"/>
      <c r="H815" s="4"/>
      <c r="I815" s="4" t="s">
        <v>1438</v>
      </c>
      <c r="J815" s="4"/>
      <c r="K815" s="4"/>
      <c r="L815" s="4">
        <v>2</v>
      </c>
      <c r="M815" s="4">
        <v>400</v>
      </c>
      <c r="N815" s="51">
        <v>800</v>
      </c>
      <c r="O815" s="4">
        <f>L815*M815</f>
        <v>800</v>
      </c>
      <c r="P815" s="4"/>
      <c r="Q815" s="4"/>
      <c r="R815" s="4"/>
      <c r="S815" s="4"/>
      <c r="T815" s="4"/>
      <c r="U815" s="4" t="str">
        <f>TEXT(A815, "MMMM YYYY")</f>
        <v>May 2025</v>
      </c>
      <c r="V815" s="4"/>
      <c r="W815" s="4" t="b">
        <f>IF(N815=O815,TRUE,FALSE)</f>
        <v>1</v>
      </c>
    </row>
    <row r="816" spans="1:23" ht="22.5" customHeight="1">
      <c r="A816" s="2">
        <v>45785.729990324078</v>
      </c>
      <c r="B816" s="4" t="s">
        <v>1439</v>
      </c>
      <c r="C816" s="4" t="s">
        <v>952</v>
      </c>
      <c r="D816" s="4"/>
      <c r="E816" s="4" t="s">
        <v>942</v>
      </c>
      <c r="F816" s="4"/>
      <c r="G816" s="4"/>
      <c r="H816" s="4"/>
      <c r="I816" s="4"/>
      <c r="J816" s="4"/>
      <c r="K816" s="4"/>
      <c r="L816" s="4">
        <v>1</v>
      </c>
      <c r="M816" s="4">
        <v>100</v>
      </c>
      <c r="N816" s="51">
        <v>100</v>
      </c>
      <c r="O816" s="4">
        <f>L816*M816</f>
        <v>100</v>
      </c>
      <c r="P816" s="4"/>
      <c r="Q816" s="4"/>
      <c r="R816" s="4"/>
      <c r="S816" s="4" t="s">
        <v>1014</v>
      </c>
      <c r="T816" s="4"/>
      <c r="U816" s="4" t="str">
        <f>TEXT(A816, "MMMM YYYY")</f>
        <v>May 2025</v>
      </c>
      <c r="V816" s="4"/>
      <c r="W816" s="4" t="b">
        <f>IF(N816=O816,TRUE,FALSE)</f>
        <v>1</v>
      </c>
    </row>
    <row r="817" spans="1:23" ht="22.5" customHeight="1">
      <c r="A817" s="2">
        <v>45785.72845829861</v>
      </c>
      <c r="B817" s="4" t="s">
        <v>1440</v>
      </c>
      <c r="C817" s="1" t="s">
        <v>958</v>
      </c>
      <c r="D817" s="4"/>
      <c r="E817" s="4" t="s">
        <v>958</v>
      </c>
      <c r="F817" s="4"/>
      <c r="G817" s="4"/>
      <c r="H817" s="4"/>
      <c r="I817" s="4"/>
      <c r="J817" s="4"/>
      <c r="K817" s="4"/>
      <c r="L817" s="4">
        <v>1</v>
      </c>
      <c r="M817" s="51">
        <v>1600</v>
      </c>
      <c r="N817" s="51">
        <v>1600</v>
      </c>
      <c r="O817" s="4">
        <f>L817*M817</f>
        <v>1600</v>
      </c>
      <c r="P817" s="4"/>
      <c r="Q817" s="4"/>
      <c r="R817" s="4"/>
      <c r="S817" s="4"/>
      <c r="T817" s="4"/>
      <c r="U817" s="4" t="str">
        <f>TEXT(A817, "MMMM YYYY")</f>
        <v>May 2025</v>
      </c>
      <c r="V817" s="4"/>
      <c r="W817" s="4" t="b">
        <f>IF(N817=O817,TRUE,FALSE)</f>
        <v>1</v>
      </c>
    </row>
    <row r="818" spans="1:23" ht="22.5" customHeight="1">
      <c r="A818" s="2">
        <v>45784.818223472219</v>
      </c>
      <c r="B818" s="4" t="s">
        <v>1139</v>
      </c>
      <c r="C818" s="4" t="s">
        <v>951</v>
      </c>
      <c r="D818" s="4" t="s">
        <v>933</v>
      </c>
      <c r="E818" s="4"/>
      <c r="F818" s="4"/>
      <c r="G818" s="4" t="s">
        <v>992</v>
      </c>
      <c r="H818" s="4"/>
      <c r="I818" s="4"/>
      <c r="J818" s="4"/>
      <c r="K818" s="4"/>
      <c r="L818" s="4">
        <v>2</v>
      </c>
      <c r="M818" s="4">
        <v>110</v>
      </c>
      <c r="N818" s="51">
        <v>220</v>
      </c>
      <c r="O818" s="4">
        <f>L818*M818</f>
        <v>220</v>
      </c>
      <c r="P818" s="4"/>
      <c r="Q818" s="4"/>
      <c r="R818" s="4"/>
      <c r="S818" s="4"/>
      <c r="T818" s="4"/>
      <c r="U818" s="4" t="str">
        <f>TEXT(A818, "MMMM YYYY")</f>
        <v>May 2025</v>
      </c>
      <c r="V818" s="4"/>
      <c r="W818" s="4" t="b">
        <f>IF(N818=O818,TRUE,FALSE)</f>
        <v>1</v>
      </c>
    </row>
    <row r="819" spans="1:23" ht="22.5" customHeight="1">
      <c r="A819" s="2">
        <v>45784.816142638891</v>
      </c>
      <c r="B819" s="4" t="s">
        <v>1211</v>
      </c>
      <c r="C819" s="1" t="s">
        <v>958</v>
      </c>
      <c r="D819" s="4"/>
      <c r="E819" s="4" t="s">
        <v>958</v>
      </c>
      <c r="F819" s="4"/>
      <c r="G819" s="4"/>
      <c r="H819" s="4"/>
      <c r="I819" s="4"/>
      <c r="J819" s="4"/>
      <c r="K819" s="4"/>
      <c r="L819" s="4">
        <v>1</v>
      </c>
      <c r="M819" s="51">
        <v>1000</v>
      </c>
      <c r="N819" s="51">
        <v>1000</v>
      </c>
      <c r="O819" s="4">
        <f>L819*M819</f>
        <v>1000</v>
      </c>
      <c r="P819" s="4"/>
      <c r="Q819" s="4"/>
      <c r="R819" s="4"/>
      <c r="S819" s="4"/>
      <c r="T819" s="4"/>
      <c r="U819" s="4" t="str">
        <f>TEXT(A819, "MMMM YYYY")</f>
        <v>May 2025</v>
      </c>
      <c r="V819" s="4"/>
      <c r="W819" s="4" t="b">
        <f>IF(N819=O819,TRUE,FALSE)</f>
        <v>1</v>
      </c>
    </row>
    <row r="820" spans="1:23" ht="22.5" customHeight="1">
      <c r="A820" s="2">
        <v>45784.814050266199</v>
      </c>
      <c r="B820" s="4" t="s">
        <v>1441</v>
      </c>
      <c r="C820" s="1" t="s">
        <v>958</v>
      </c>
      <c r="D820" s="4"/>
      <c r="E820" s="4" t="s">
        <v>958</v>
      </c>
      <c r="F820" s="4"/>
      <c r="G820" s="4"/>
      <c r="H820" s="4"/>
      <c r="I820" s="4"/>
      <c r="J820" s="4"/>
      <c r="K820" s="4"/>
      <c r="L820" s="4">
        <v>1</v>
      </c>
      <c r="M820" s="51">
        <v>200</v>
      </c>
      <c r="N820" s="51">
        <v>200</v>
      </c>
      <c r="O820" s="4">
        <f>L820*M820</f>
        <v>200</v>
      </c>
      <c r="P820" s="4"/>
      <c r="Q820" s="4"/>
      <c r="R820" s="4"/>
      <c r="S820" s="4"/>
      <c r="T820" s="4"/>
      <c r="U820" s="4" t="str">
        <f>TEXT(A820, "MMMM YYYY")</f>
        <v>May 2025</v>
      </c>
      <c r="V820" s="4"/>
      <c r="W820" s="4" t="b">
        <f>IF(N820=O820,TRUE,FALSE)</f>
        <v>1</v>
      </c>
    </row>
    <row r="821" spans="1:23" ht="22.5" customHeight="1">
      <c r="A821" s="2">
        <v>45784.813410625</v>
      </c>
      <c r="B821" s="4" t="s">
        <v>1442</v>
      </c>
      <c r="C821" s="1" t="s">
        <v>958</v>
      </c>
      <c r="D821" s="4"/>
      <c r="E821" s="4" t="s">
        <v>958</v>
      </c>
      <c r="F821" s="4"/>
      <c r="G821" s="4"/>
      <c r="H821" s="4"/>
      <c r="I821" s="4"/>
      <c r="J821" s="4"/>
      <c r="K821" s="4"/>
      <c r="L821" s="4">
        <v>1</v>
      </c>
      <c r="M821" s="51">
        <v>60</v>
      </c>
      <c r="N821" s="51">
        <v>60</v>
      </c>
      <c r="O821" s="4">
        <f>L821*M821</f>
        <v>60</v>
      </c>
      <c r="P821" s="4"/>
      <c r="Q821" s="4"/>
      <c r="R821" s="4"/>
      <c r="S821" s="4"/>
      <c r="T821" s="4"/>
      <c r="U821" s="4" t="str">
        <f>TEXT(A821, "MMMM YYYY")</f>
        <v>May 2025</v>
      </c>
      <c r="V821" s="4"/>
      <c r="W821" s="4" t="b">
        <f>IF(N821=O821,TRUE,FALSE)</f>
        <v>1</v>
      </c>
    </row>
    <row r="822" spans="1:23" ht="22.5" customHeight="1">
      <c r="A822" s="2">
        <v>45784.427817372685</v>
      </c>
      <c r="B822" s="4" t="s">
        <v>1443</v>
      </c>
      <c r="C822" s="1" t="s">
        <v>958</v>
      </c>
      <c r="D822" s="4"/>
      <c r="E822" s="4" t="s">
        <v>958</v>
      </c>
      <c r="F822" s="4"/>
      <c r="G822" s="4"/>
      <c r="H822" s="4"/>
      <c r="I822" s="4"/>
      <c r="J822" s="4"/>
      <c r="K822" s="4"/>
      <c r="L822" s="4">
        <v>1</v>
      </c>
      <c r="M822" s="51">
        <v>40</v>
      </c>
      <c r="N822" s="51">
        <v>40</v>
      </c>
      <c r="O822" s="4">
        <f>L822*M822</f>
        <v>40</v>
      </c>
      <c r="P822" s="4"/>
      <c r="Q822" s="4"/>
      <c r="R822" s="4"/>
      <c r="S822" s="4"/>
      <c r="T822" s="4"/>
      <c r="U822" s="4" t="str">
        <f>TEXT(A822, "MMMM YYYY")</f>
        <v>May 2025</v>
      </c>
      <c r="V822" s="4"/>
      <c r="W822" s="4" t="b">
        <f>IF(N822=O822,TRUE,FALSE)</f>
        <v>1</v>
      </c>
    </row>
    <row r="823" spans="1:23" ht="22.5" customHeight="1">
      <c r="A823" s="2">
        <v>45784.427475601857</v>
      </c>
      <c r="B823" s="4" t="s">
        <v>1444</v>
      </c>
      <c r="C823" s="1" t="s">
        <v>958</v>
      </c>
      <c r="D823" s="4"/>
      <c r="E823" s="4" t="s">
        <v>958</v>
      </c>
      <c r="F823" s="4"/>
      <c r="G823" s="4"/>
      <c r="H823" s="4"/>
      <c r="I823" s="4"/>
      <c r="J823" s="4"/>
      <c r="K823" s="4"/>
      <c r="L823" s="4">
        <v>5</v>
      </c>
      <c r="M823" s="51">
        <v>24</v>
      </c>
      <c r="N823" s="51">
        <v>120</v>
      </c>
      <c r="O823" s="4">
        <f>L823*M823</f>
        <v>120</v>
      </c>
      <c r="P823" s="4"/>
      <c r="Q823" s="4"/>
      <c r="R823" s="4"/>
      <c r="S823" s="4"/>
      <c r="T823" s="4"/>
      <c r="U823" s="4" t="str">
        <f>TEXT(A823, "MMMM YYYY")</f>
        <v>May 2025</v>
      </c>
      <c r="V823" s="4"/>
      <c r="W823" s="4" t="b">
        <f>IF(N823=O823,TRUE,FALSE)</f>
        <v>1</v>
      </c>
    </row>
    <row r="824" spans="1:23" ht="22.5" customHeight="1">
      <c r="A824" s="2">
        <v>45784.427031168976</v>
      </c>
      <c r="B824" s="4" t="s">
        <v>1445</v>
      </c>
      <c r="C824" s="1" t="s">
        <v>958</v>
      </c>
      <c r="D824" s="4"/>
      <c r="E824" s="4" t="s">
        <v>958</v>
      </c>
      <c r="F824" s="4"/>
      <c r="G824" s="4"/>
      <c r="H824" s="4"/>
      <c r="I824" s="4"/>
      <c r="J824" s="4"/>
      <c r="K824" s="4"/>
      <c r="L824" s="4">
        <v>19</v>
      </c>
      <c r="M824" s="51">
        <v>76</v>
      </c>
      <c r="N824" s="51">
        <v>1444</v>
      </c>
      <c r="O824" s="4">
        <f>L824*M824</f>
        <v>1444</v>
      </c>
      <c r="P824" s="4"/>
      <c r="Q824" s="4"/>
      <c r="R824" s="4"/>
      <c r="S824" s="4"/>
      <c r="T824" s="4"/>
      <c r="U824" s="4" t="str">
        <f>TEXT(A824, "MMMM YYYY")</f>
        <v>May 2025</v>
      </c>
      <c r="V824" s="4"/>
      <c r="W824" s="4" t="b">
        <f>IF(N824=O824,TRUE,FALSE)</f>
        <v>1</v>
      </c>
    </row>
    <row r="825" spans="1:23" ht="22.5" customHeight="1">
      <c r="A825" s="2">
        <v>45784.417849224541</v>
      </c>
      <c r="B825" s="4" t="s">
        <v>1205</v>
      </c>
      <c r="C825" s="1" t="s">
        <v>958</v>
      </c>
      <c r="D825" s="4"/>
      <c r="E825" s="4" t="s">
        <v>958</v>
      </c>
      <c r="F825" s="4"/>
      <c r="G825" s="4"/>
      <c r="H825" s="4"/>
      <c r="I825" s="4"/>
      <c r="J825" s="4"/>
      <c r="K825" s="4"/>
      <c r="L825" s="4">
        <v>13</v>
      </c>
      <c r="M825" s="51">
        <v>110</v>
      </c>
      <c r="N825" s="51">
        <v>1430</v>
      </c>
      <c r="O825" s="4">
        <f>L825*M825</f>
        <v>1430</v>
      </c>
      <c r="P825" s="4"/>
      <c r="Q825" s="4"/>
      <c r="R825" s="4"/>
      <c r="S825" s="4"/>
      <c r="T825" s="4"/>
      <c r="U825" s="4" t="str">
        <f>TEXT(A825, "MMMM YYYY")</f>
        <v>May 2025</v>
      </c>
      <c r="V825" s="4"/>
      <c r="W825" s="4" t="b">
        <f>IF(N825=O825,TRUE,FALSE)</f>
        <v>1</v>
      </c>
    </row>
    <row r="826" spans="1:23" ht="22.5" customHeight="1">
      <c r="A826" s="2">
        <v>45784.415072534721</v>
      </c>
      <c r="B826" s="4" t="s">
        <v>1179</v>
      </c>
      <c r="C826" s="1" t="s">
        <v>958</v>
      </c>
      <c r="D826" s="4"/>
      <c r="E826" s="4" t="s">
        <v>958</v>
      </c>
      <c r="F826" s="4"/>
      <c r="G826" s="4"/>
      <c r="H826" s="4"/>
      <c r="I826" s="4"/>
      <c r="J826" s="4"/>
      <c r="K826" s="4"/>
      <c r="L826" s="4">
        <v>1</v>
      </c>
      <c r="M826" s="51">
        <v>400</v>
      </c>
      <c r="N826" s="51">
        <v>400</v>
      </c>
      <c r="O826" s="4">
        <f>L826*M826</f>
        <v>400</v>
      </c>
      <c r="P826" s="4"/>
      <c r="Q826" s="4"/>
      <c r="R826" s="4"/>
      <c r="S826" s="4"/>
      <c r="T826" s="4"/>
      <c r="U826" s="4" t="str">
        <f>TEXT(A826, "MMMM YYYY")</f>
        <v>May 2025</v>
      </c>
      <c r="V826" s="4"/>
      <c r="W826" s="4" t="b">
        <f>IF(N826=O826,TRUE,FALSE)</f>
        <v>1</v>
      </c>
    </row>
    <row r="827" spans="1:23" ht="22.5" customHeight="1">
      <c r="A827" s="2">
        <v>45783.144323715278</v>
      </c>
      <c r="B827" s="4" t="s">
        <v>1131</v>
      </c>
      <c r="C827" s="4" t="s">
        <v>952</v>
      </c>
      <c r="D827" s="4"/>
      <c r="E827" s="4" t="s">
        <v>937</v>
      </c>
      <c r="F827" s="4"/>
      <c r="G827" s="4"/>
      <c r="H827" s="4"/>
      <c r="I827" s="4"/>
      <c r="J827" s="4"/>
      <c r="K827" s="4" t="s">
        <v>994</v>
      </c>
      <c r="L827" s="4">
        <v>1</v>
      </c>
      <c r="M827" s="4">
        <v>400</v>
      </c>
      <c r="N827" s="51">
        <v>400</v>
      </c>
      <c r="O827" s="4">
        <f>L827*M827</f>
        <v>400</v>
      </c>
      <c r="P827" s="4"/>
      <c r="Q827" s="4"/>
      <c r="R827" s="4"/>
      <c r="S827" s="4"/>
      <c r="T827" s="4"/>
      <c r="U827" s="4" t="str">
        <f>TEXT(A827, "MMMM YYYY")</f>
        <v>May 2025</v>
      </c>
      <c r="V827" s="4"/>
      <c r="W827" s="4" t="b">
        <f>IF(N827=O827,TRUE,FALSE)</f>
        <v>1</v>
      </c>
    </row>
    <row r="828" spans="1:23" ht="22.5" customHeight="1">
      <c r="A828" s="2">
        <v>45782.990918391202</v>
      </c>
      <c r="B828" s="4" t="s">
        <v>1179</v>
      </c>
      <c r="C828" s="1" t="s">
        <v>958</v>
      </c>
      <c r="D828" s="4"/>
      <c r="E828" s="4" t="s">
        <v>958</v>
      </c>
      <c r="F828" s="4"/>
      <c r="G828" s="4"/>
      <c r="H828" s="4"/>
      <c r="I828" s="4"/>
      <c r="J828" s="4"/>
      <c r="K828" s="4"/>
      <c r="L828" s="4">
        <v>1</v>
      </c>
      <c r="M828" s="51">
        <v>300</v>
      </c>
      <c r="N828" s="51">
        <v>300</v>
      </c>
      <c r="O828" s="4">
        <f>L828*M828</f>
        <v>300</v>
      </c>
      <c r="P828" s="4"/>
      <c r="Q828" s="4"/>
      <c r="R828" s="4"/>
      <c r="S828" s="4"/>
      <c r="T828" s="4"/>
      <c r="U828" s="4" t="str">
        <f>TEXT(A828, "MMMM YYYY")</f>
        <v>May 2025</v>
      </c>
      <c r="V828" s="4"/>
      <c r="W828" s="4" t="b">
        <f>IF(N828=O828,TRUE,FALSE)</f>
        <v>1</v>
      </c>
    </row>
    <row r="829" spans="1:23" ht="22.5" customHeight="1">
      <c r="A829" s="2">
        <v>45782.990637268522</v>
      </c>
      <c r="B829" s="4" t="s">
        <v>1080</v>
      </c>
      <c r="C829" s="4" t="s">
        <v>952</v>
      </c>
      <c r="D829" s="4"/>
      <c r="E829" s="4" t="s">
        <v>937</v>
      </c>
      <c r="F829" s="4"/>
      <c r="G829" s="4"/>
      <c r="H829" s="4"/>
      <c r="I829" s="4"/>
      <c r="J829" s="4"/>
      <c r="K829" s="4" t="s">
        <v>1012</v>
      </c>
      <c r="L829" s="4">
        <v>1</v>
      </c>
      <c r="M829" s="4">
        <v>25</v>
      </c>
      <c r="N829" s="51">
        <v>25</v>
      </c>
      <c r="O829" s="4">
        <f>L829*M829</f>
        <v>25</v>
      </c>
      <c r="P829" s="4"/>
      <c r="Q829" s="4"/>
      <c r="R829" s="4"/>
      <c r="S829" s="4"/>
      <c r="T829" s="4"/>
      <c r="U829" s="4" t="str">
        <f>TEXT(A829, "MMMM YYYY")</f>
        <v>May 2025</v>
      </c>
      <c r="V829" s="4"/>
      <c r="W829" s="4" t="b">
        <f>IF(N829=O829,TRUE,FALSE)</f>
        <v>1</v>
      </c>
    </row>
    <row r="830" spans="1:23" ht="22.5" customHeight="1">
      <c r="A830" s="2">
        <v>45782.359873969908</v>
      </c>
      <c r="B830" s="4" t="s">
        <v>1446</v>
      </c>
      <c r="C830" s="1" t="s">
        <v>958</v>
      </c>
      <c r="D830" s="4"/>
      <c r="E830" s="4" t="s">
        <v>958</v>
      </c>
      <c r="F830" s="4"/>
      <c r="G830" s="4"/>
      <c r="H830" s="4"/>
      <c r="I830" s="4"/>
      <c r="J830" s="4"/>
      <c r="K830" s="4"/>
      <c r="L830" s="4">
        <v>2</v>
      </c>
      <c r="M830" s="51">
        <v>85</v>
      </c>
      <c r="N830" s="51">
        <v>170</v>
      </c>
      <c r="O830" s="4">
        <f>L830*M830</f>
        <v>170</v>
      </c>
      <c r="P830" s="4"/>
      <c r="Q830" s="4"/>
      <c r="R830" s="4"/>
      <c r="S830" s="4"/>
      <c r="T830" s="4"/>
      <c r="U830" s="4" t="str">
        <f>TEXT(A830, "MMMM YYYY")</f>
        <v>May 2025</v>
      </c>
      <c r="V830" s="4"/>
      <c r="W830" s="4" t="b">
        <f>IF(N830=O830,TRUE,FALSE)</f>
        <v>1</v>
      </c>
    </row>
    <row r="831" spans="1:23" ht="22.5" customHeight="1">
      <c r="A831" s="2">
        <v>45782.359298946758</v>
      </c>
      <c r="B831" s="4" t="s">
        <v>1447</v>
      </c>
      <c r="C831" s="1" t="s">
        <v>958</v>
      </c>
      <c r="D831" s="4"/>
      <c r="E831" s="4" t="s">
        <v>958</v>
      </c>
      <c r="F831" s="4"/>
      <c r="G831" s="4"/>
      <c r="H831" s="4"/>
      <c r="I831" s="4"/>
      <c r="J831" s="4"/>
      <c r="K831" s="4"/>
      <c r="L831" s="4">
        <v>1</v>
      </c>
      <c r="M831" s="51">
        <v>100</v>
      </c>
      <c r="N831" s="51">
        <v>100</v>
      </c>
      <c r="O831" s="4">
        <f>L831*M831</f>
        <v>100</v>
      </c>
      <c r="P831" s="4"/>
      <c r="Q831" s="4"/>
      <c r="R831" s="4"/>
      <c r="S831" s="4"/>
      <c r="T831" s="4"/>
      <c r="U831" s="4" t="str">
        <f>TEXT(A831, "MMMM YYYY")</f>
        <v>May 2025</v>
      </c>
      <c r="V831" s="4"/>
      <c r="W831" s="4" t="b">
        <f>IF(N831=O831,TRUE,FALSE)</f>
        <v>1</v>
      </c>
    </row>
    <row r="832" spans="1:23" ht="22.5" customHeight="1">
      <c r="A832" s="2">
        <v>45782.358582407411</v>
      </c>
      <c r="B832" s="4" t="s">
        <v>1448</v>
      </c>
      <c r="C832" s="1" t="s">
        <v>958</v>
      </c>
      <c r="D832" s="4"/>
      <c r="E832" s="4" t="s">
        <v>958</v>
      </c>
      <c r="F832" s="4"/>
      <c r="G832" s="4"/>
      <c r="H832" s="4"/>
      <c r="I832" s="4"/>
      <c r="J832" s="4"/>
      <c r="K832" s="4"/>
      <c r="L832" s="4">
        <v>1</v>
      </c>
      <c r="M832" s="51">
        <v>27</v>
      </c>
      <c r="N832" s="51">
        <v>27</v>
      </c>
      <c r="O832" s="4">
        <f>L832*M832</f>
        <v>27</v>
      </c>
      <c r="P832" s="4"/>
      <c r="Q832" s="4"/>
      <c r="R832" s="4"/>
      <c r="S832" s="4"/>
      <c r="T832" s="4"/>
      <c r="U832" s="4" t="str">
        <f>TEXT(A832, "MMMM YYYY")</f>
        <v>May 2025</v>
      </c>
      <c r="V832" s="4"/>
      <c r="W832" s="4" t="b">
        <f>IF(N832=O832,TRUE,FALSE)</f>
        <v>1</v>
      </c>
    </row>
    <row r="833" spans="1:23" ht="22.5" customHeight="1">
      <c r="A833" s="2">
        <v>45782.358086226857</v>
      </c>
      <c r="B833" s="4" t="s">
        <v>1449</v>
      </c>
      <c r="C833" s="1" t="s">
        <v>958</v>
      </c>
      <c r="D833" s="4"/>
      <c r="E833" s="4" t="s">
        <v>958</v>
      </c>
      <c r="F833" s="4"/>
      <c r="G833" s="4"/>
      <c r="H833" s="4"/>
      <c r="I833" s="4"/>
      <c r="J833" s="4"/>
      <c r="K833" s="4"/>
      <c r="L833" s="4">
        <v>10</v>
      </c>
      <c r="M833" s="51">
        <v>10</v>
      </c>
      <c r="N833" s="51">
        <v>100</v>
      </c>
      <c r="O833" s="4">
        <f>L833*M833</f>
        <v>100</v>
      </c>
      <c r="P833" s="4"/>
      <c r="Q833" s="4"/>
      <c r="R833" s="4"/>
      <c r="S833" s="4"/>
      <c r="T833" s="4"/>
      <c r="U833" s="4" t="str">
        <f>TEXT(A833, "MMMM YYYY")</f>
        <v>May 2025</v>
      </c>
      <c r="V833" s="4"/>
      <c r="W833" s="4" t="b">
        <f>IF(N833=O833,TRUE,FALSE)</f>
        <v>1</v>
      </c>
    </row>
    <row r="834" spans="1:23" ht="22.5" customHeight="1">
      <c r="A834" s="2">
        <v>45782.357875104164</v>
      </c>
      <c r="B834" s="4" t="s">
        <v>1450</v>
      </c>
      <c r="C834" s="1" t="s">
        <v>958</v>
      </c>
      <c r="D834" s="4"/>
      <c r="E834" s="4" t="s">
        <v>958</v>
      </c>
      <c r="F834" s="4"/>
      <c r="G834" s="4"/>
      <c r="H834" s="4"/>
      <c r="I834" s="4"/>
      <c r="J834" s="4"/>
      <c r="K834" s="4"/>
      <c r="L834" s="4">
        <v>17</v>
      </c>
      <c r="M834" s="51">
        <v>145</v>
      </c>
      <c r="N834" s="51">
        <v>2465</v>
      </c>
      <c r="O834" s="4">
        <f>L834*M834</f>
        <v>2465</v>
      </c>
      <c r="P834" s="4"/>
      <c r="Q834" s="4"/>
      <c r="R834" s="4"/>
      <c r="S834" s="4"/>
      <c r="T834" s="4"/>
      <c r="U834" s="4" t="str">
        <f>TEXT(A834, "MMMM YYYY")</f>
        <v>May 2025</v>
      </c>
      <c r="V834" s="4"/>
      <c r="W834" s="4" t="b">
        <f>IF(N834=O834,TRUE,FALSE)</f>
        <v>1</v>
      </c>
    </row>
    <row r="835" spans="1:23" ht="22.5" customHeight="1">
      <c r="A835" s="2">
        <v>45782.356511018515</v>
      </c>
      <c r="B835" s="4" t="s">
        <v>1451</v>
      </c>
      <c r="C835" s="1" t="s">
        <v>958</v>
      </c>
      <c r="D835" s="4"/>
      <c r="E835" s="4" t="s">
        <v>958</v>
      </c>
      <c r="F835" s="4"/>
      <c r="G835" s="4"/>
      <c r="H835" s="4"/>
      <c r="I835" s="4"/>
      <c r="J835" s="4"/>
      <c r="K835" s="4"/>
      <c r="L835" s="4">
        <v>1</v>
      </c>
      <c r="M835" s="51">
        <v>40</v>
      </c>
      <c r="N835" s="51">
        <v>40</v>
      </c>
      <c r="O835" s="4">
        <f>L835*M835</f>
        <v>40</v>
      </c>
      <c r="P835" s="4"/>
      <c r="Q835" s="4"/>
      <c r="R835" s="4"/>
      <c r="S835" s="4"/>
      <c r="T835" s="4"/>
      <c r="U835" s="4" t="str">
        <f>TEXT(A835, "MMMM YYYY")</f>
        <v>May 2025</v>
      </c>
      <c r="V835" s="4"/>
      <c r="W835" s="4" t="b">
        <f>IF(N835=O835,TRUE,FALSE)</f>
        <v>1</v>
      </c>
    </row>
    <row r="836" spans="1:23" ht="22.5" customHeight="1">
      <c r="A836" s="2">
        <v>45782.355957453707</v>
      </c>
      <c r="B836" s="4" t="s">
        <v>1452</v>
      </c>
      <c r="C836" s="1" t="s">
        <v>958</v>
      </c>
      <c r="D836" s="4"/>
      <c r="E836" s="4" t="s">
        <v>958</v>
      </c>
      <c r="F836" s="4"/>
      <c r="G836" s="4"/>
      <c r="H836" s="4"/>
      <c r="I836" s="4"/>
      <c r="J836" s="4"/>
      <c r="K836" s="4"/>
      <c r="L836" s="4">
        <v>1</v>
      </c>
      <c r="M836" s="51">
        <v>80</v>
      </c>
      <c r="N836" s="51">
        <v>80</v>
      </c>
      <c r="O836" s="4">
        <f>L836*M836</f>
        <v>80</v>
      </c>
      <c r="P836" s="4"/>
      <c r="Q836" s="4"/>
      <c r="R836" s="4"/>
      <c r="S836" s="4"/>
      <c r="T836" s="4"/>
      <c r="U836" s="4" t="str">
        <f>TEXT(A836, "MMMM YYYY")</f>
        <v>May 2025</v>
      </c>
      <c r="V836" s="4"/>
      <c r="W836" s="4" t="b">
        <f>IF(N836=O836,TRUE,FALSE)</f>
        <v>1</v>
      </c>
    </row>
    <row r="837" spans="1:23" ht="22.5" customHeight="1">
      <c r="A837" s="2">
        <v>45782.348598530094</v>
      </c>
      <c r="B837" s="4" t="s">
        <v>1453</v>
      </c>
      <c r="C837" s="4" t="s">
        <v>952</v>
      </c>
      <c r="D837" s="4"/>
      <c r="E837" s="4" t="s">
        <v>935</v>
      </c>
      <c r="F837" s="4"/>
      <c r="G837" s="4"/>
      <c r="H837" s="4"/>
      <c r="I837" s="4" t="s">
        <v>1438</v>
      </c>
      <c r="J837" s="4"/>
      <c r="K837" s="4"/>
      <c r="L837" s="4">
        <v>1</v>
      </c>
      <c r="M837" s="4">
        <v>70</v>
      </c>
      <c r="N837" s="51">
        <v>70</v>
      </c>
      <c r="O837" s="4">
        <f>L837*M837</f>
        <v>70</v>
      </c>
      <c r="P837" s="4"/>
      <c r="Q837" s="4"/>
      <c r="R837" s="4"/>
      <c r="S837" s="4"/>
      <c r="T837" s="4"/>
      <c r="U837" s="4" t="str">
        <f>TEXT(A837, "MMMM YYYY")</f>
        <v>May 2025</v>
      </c>
      <c r="V837" s="4"/>
      <c r="W837" s="4" t="b">
        <f>IF(N837=O837,TRUE,FALSE)</f>
        <v>1</v>
      </c>
    </row>
    <row r="838" spans="1:23" ht="22.5" customHeight="1">
      <c r="A838" s="2">
        <v>45782.347784861107</v>
      </c>
      <c r="B838" s="4" t="s">
        <v>1454</v>
      </c>
      <c r="C838" s="4" t="s">
        <v>952</v>
      </c>
      <c r="D838" s="4"/>
      <c r="E838" s="4" t="s">
        <v>935</v>
      </c>
      <c r="F838" s="4"/>
      <c r="G838" s="4"/>
      <c r="H838" s="4"/>
      <c r="I838" s="4" t="s">
        <v>1438</v>
      </c>
      <c r="J838" s="4"/>
      <c r="K838" s="4"/>
      <c r="L838" s="4">
        <v>1</v>
      </c>
      <c r="M838" s="4">
        <v>1150</v>
      </c>
      <c r="N838" s="51">
        <v>1150</v>
      </c>
      <c r="O838" s="4">
        <f>L838*M838</f>
        <v>1150</v>
      </c>
      <c r="P838" s="4"/>
      <c r="Q838" s="4"/>
      <c r="R838" s="4"/>
      <c r="S838" s="4"/>
      <c r="T838" s="4"/>
      <c r="U838" s="4" t="str">
        <f>TEXT(A838, "MMMM YYYY")</f>
        <v>May 2025</v>
      </c>
      <c r="V838" s="4"/>
      <c r="W838" s="4" t="b">
        <f>IF(N838=O838,TRUE,FALSE)</f>
        <v>1</v>
      </c>
    </row>
    <row r="839" spans="1:23" ht="22.5" customHeight="1">
      <c r="A839" s="2">
        <v>45778.596397476853</v>
      </c>
      <c r="B839" s="4" t="s">
        <v>1211</v>
      </c>
      <c r="C839" s="1" t="s">
        <v>958</v>
      </c>
      <c r="D839" s="4"/>
      <c r="E839" s="4" t="s">
        <v>958</v>
      </c>
      <c r="F839" s="4"/>
      <c r="G839" s="4"/>
      <c r="H839" s="4"/>
      <c r="I839" s="4"/>
      <c r="J839" s="4"/>
      <c r="K839" s="4"/>
      <c r="L839" s="4">
        <v>1</v>
      </c>
      <c r="M839" s="51">
        <v>3000</v>
      </c>
      <c r="N839" s="51">
        <v>3000</v>
      </c>
      <c r="O839" s="4">
        <f>L839*M839</f>
        <v>3000</v>
      </c>
      <c r="P839" s="4"/>
      <c r="Q839" s="4"/>
      <c r="R839" s="4"/>
      <c r="S839" s="4"/>
      <c r="T839" s="4"/>
      <c r="U839" s="4" t="str">
        <f>TEXT(A839, "MMMM YYYY")</f>
        <v>May 2025</v>
      </c>
      <c r="V839" s="4"/>
      <c r="W839" s="4" t="b">
        <f>IF(N839=O839,TRUE,FALSE)</f>
        <v>1</v>
      </c>
    </row>
    <row r="840" spans="1:23" ht="22.5" customHeight="1">
      <c r="A840" s="2">
        <v>45778.595786018515</v>
      </c>
      <c r="B840" s="4" t="s">
        <v>1205</v>
      </c>
      <c r="C840" s="1" t="s">
        <v>958</v>
      </c>
      <c r="D840" s="4"/>
      <c r="E840" s="4" t="s">
        <v>958</v>
      </c>
      <c r="F840" s="4"/>
      <c r="G840" s="4"/>
      <c r="H840" s="4"/>
      <c r="I840" s="4"/>
      <c r="J840" s="4"/>
      <c r="K840" s="4"/>
      <c r="L840" s="4">
        <v>15</v>
      </c>
      <c r="M840" s="51">
        <v>110</v>
      </c>
      <c r="N840" s="51">
        <v>1650</v>
      </c>
      <c r="O840" s="4">
        <f>L840*M840</f>
        <v>1650</v>
      </c>
      <c r="P840" s="4"/>
      <c r="Q840" s="4"/>
      <c r="R840" s="4"/>
      <c r="S840" s="4"/>
      <c r="T840" s="4"/>
      <c r="U840" s="4" t="str">
        <f>TEXT(A840, "MMMM YYYY")</f>
        <v>May 2025</v>
      </c>
      <c r="V840" s="4"/>
      <c r="W840" s="4" t="b">
        <f>IF(N840=O840,TRUE,FALSE)</f>
        <v>1</v>
      </c>
    </row>
    <row r="841" spans="1:23" ht="22.5" customHeight="1">
      <c r="A841" s="2">
        <v>45778.595473541667</v>
      </c>
      <c r="B841" s="4" t="s">
        <v>1250</v>
      </c>
      <c r="C841" s="4" t="s">
        <v>952</v>
      </c>
      <c r="D841" s="4"/>
      <c r="E841" s="4" t="s">
        <v>942</v>
      </c>
      <c r="F841" s="4"/>
      <c r="G841" s="4"/>
      <c r="H841" s="4"/>
      <c r="I841" s="4"/>
      <c r="J841" s="4"/>
      <c r="K841" s="4"/>
      <c r="L841" s="4">
        <v>1</v>
      </c>
      <c r="M841" s="4">
        <v>4000</v>
      </c>
      <c r="N841" s="51">
        <v>4000</v>
      </c>
      <c r="O841" s="4">
        <f>L841*M841</f>
        <v>4000</v>
      </c>
      <c r="P841" s="4"/>
      <c r="Q841" s="4"/>
      <c r="R841" s="4"/>
      <c r="S841" s="4" t="s">
        <v>954</v>
      </c>
      <c r="T841" s="4"/>
      <c r="U841" s="4" t="str">
        <f>TEXT(A841, "MMMM YYYY")</f>
        <v>May 2025</v>
      </c>
      <c r="V841" s="4"/>
      <c r="W841" s="4" t="b">
        <f>IF(N841=O841,TRUE,FALSE)</f>
        <v>1</v>
      </c>
    </row>
    <row r="842" spans="1:23" ht="22.5" customHeight="1">
      <c r="A842" s="2">
        <v>45778.595208136576</v>
      </c>
      <c r="B842" s="4" t="s">
        <v>1249</v>
      </c>
      <c r="C842" s="4" t="s">
        <v>952</v>
      </c>
      <c r="D842" s="4"/>
      <c r="E842" s="4" t="s">
        <v>937</v>
      </c>
      <c r="F842" s="4"/>
      <c r="G842" s="4"/>
      <c r="H842" s="4"/>
      <c r="I842" s="4"/>
      <c r="J842" s="4"/>
      <c r="K842" s="4" t="s">
        <v>1016</v>
      </c>
      <c r="L842" s="4">
        <v>1</v>
      </c>
      <c r="M842" s="4">
        <v>1200</v>
      </c>
      <c r="N842" s="51">
        <v>1200</v>
      </c>
      <c r="O842" s="4">
        <f>L842*M842</f>
        <v>1200</v>
      </c>
      <c r="P842" s="4"/>
      <c r="Q842" s="4"/>
      <c r="R842" s="4"/>
      <c r="T842" s="4"/>
      <c r="U842" s="4" t="str">
        <f>TEXT(A842, "MMMM YYYY")</f>
        <v>May 2025</v>
      </c>
      <c r="V842" s="4"/>
      <c r="W842" s="4" t="b">
        <f>IF(N842=O842,TRUE,FALSE)</f>
        <v>1</v>
      </c>
    </row>
    <row r="843" spans="1:23" ht="22.5" customHeight="1">
      <c r="A843" s="2">
        <v>45778.592627395832</v>
      </c>
      <c r="B843" s="4" t="s">
        <v>1455</v>
      </c>
      <c r="C843" s="4" t="s">
        <v>952</v>
      </c>
      <c r="D843" s="4"/>
      <c r="E843" s="4" t="s">
        <v>942</v>
      </c>
      <c r="F843" s="4"/>
      <c r="G843" s="4"/>
      <c r="H843" s="4"/>
      <c r="I843" s="4"/>
      <c r="J843" s="4"/>
      <c r="K843" s="4"/>
      <c r="L843" s="4">
        <v>1</v>
      </c>
      <c r="M843" s="4">
        <v>200</v>
      </c>
      <c r="N843" s="51">
        <v>200</v>
      </c>
      <c r="O843" s="4">
        <f>L843*M843</f>
        <v>200</v>
      </c>
      <c r="P843" s="4"/>
      <c r="Q843" s="4"/>
      <c r="R843" s="4"/>
      <c r="S843" s="4" t="s">
        <v>954</v>
      </c>
      <c r="T843" s="4"/>
      <c r="U843" s="4" t="str">
        <f>TEXT(A843, "MMMM YYYY")</f>
        <v>May 2025</v>
      </c>
      <c r="V843" s="4"/>
      <c r="W843" s="4" t="b">
        <f>IF(N843=O843,TRUE,FALSE)</f>
        <v>1</v>
      </c>
    </row>
    <row r="844" spans="1:23" ht="22.5" customHeight="1">
      <c r="A844" s="2">
        <v>45776.588135810191</v>
      </c>
      <c r="B844" s="4" t="s">
        <v>1456</v>
      </c>
      <c r="C844" s="1" t="s">
        <v>958</v>
      </c>
      <c r="D844" s="4"/>
      <c r="E844" s="4" t="s">
        <v>958</v>
      </c>
      <c r="F844" s="4"/>
      <c r="G844" s="4"/>
      <c r="H844" s="4"/>
      <c r="I844" s="4"/>
      <c r="J844" s="4"/>
      <c r="K844" s="4"/>
      <c r="L844" s="4">
        <v>1</v>
      </c>
      <c r="M844" s="51">
        <v>500</v>
      </c>
      <c r="N844" s="51">
        <v>500</v>
      </c>
      <c r="O844" s="4">
        <f>L844*M844</f>
        <v>500</v>
      </c>
      <c r="P844" s="4"/>
      <c r="Q844" s="4"/>
      <c r="R844" s="4"/>
      <c r="S844" s="4"/>
      <c r="T844" s="4"/>
      <c r="U844" s="4" t="str">
        <f>TEXT(A844, "MMMM YYYY")</f>
        <v>April 2025</v>
      </c>
      <c r="V844" s="4"/>
      <c r="W844" s="4" t="b">
        <f>IF(N844=O844,TRUE,FALSE)</f>
        <v>1</v>
      </c>
    </row>
    <row r="845" spans="1:23" ht="22.5" customHeight="1">
      <c r="A845" s="2">
        <v>45776.587944479164</v>
      </c>
      <c r="B845" s="4" t="s">
        <v>1457</v>
      </c>
      <c r="C845" s="1" t="s">
        <v>958</v>
      </c>
      <c r="D845" s="4"/>
      <c r="E845" s="4" t="s">
        <v>958</v>
      </c>
      <c r="F845" s="4"/>
      <c r="G845" s="4"/>
      <c r="H845" s="4"/>
      <c r="I845" s="4"/>
      <c r="J845" s="4"/>
      <c r="K845" s="4"/>
      <c r="L845" s="4">
        <v>1</v>
      </c>
      <c r="M845" s="51">
        <v>150</v>
      </c>
      <c r="N845" s="51">
        <v>150</v>
      </c>
      <c r="O845" s="4">
        <f>L845*M845</f>
        <v>150</v>
      </c>
      <c r="P845" s="4"/>
      <c r="Q845" s="4"/>
      <c r="R845" s="4"/>
      <c r="S845" s="4"/>
      <c r="T845" s="4"/>
      <c r="U845" s="4" t="str">
        <f>TEXT(A845, "MMMM YYYY")</f>
        <v>April 2025</v>
      </c>
      <c r="V845" s="4"/>
      <c r="W845" s="4" t="b">
        <f>IF(N845=O845,TRUE,FALSE)</f>
        <v>1</v>
      </c>
    </row>
    <row r="846" spans="1:23" ht="22.5" customHeight="1">
      <c r="A846" s="2">
        <v>45776.587195462962</v>
      </c>
      <c r="B846" s="4" t="s">
        <v>1458</v>
      </c>
      <c r="C846" s="1" t="s">
        <v>958</v>
      </c>
      <c r="D846" s="4"/>
      <c r="E846" s="4" t="s">
        <v>958</v>
      </c>
      <c r="F846" s="4"/>
      <c r="G846" s="4"/>
      <c r="H846" s="4"/>
      <c r="I846" s="4"/>
      <c r="J846" s="4"/>
      <c r="K846" s="4"/>
      <c r="L846" s="4">
        <v>1</v>
      </c>
      <c r="M846" s="51">
        <v>2820</v>
      </c>
      <c r="N846" s="51">
        <v>2820</v>
      </c>
      <c r="O846" s="4">
        <f>L846*M846</f>
        <v>2820</v>
      </c>
      <c r="P846" s="4"/>
      <c r="Q846" s="4"/>
      <c r="R846" s="4"/>
      <c r="S846" s="4"/>
      <c r="T846" s="4"/>
      <c r="U846" s="4" t="str">
        <f>TEXT(A846, "MMMM YYYY")</f>
        <v>April 2025</v>
      </c>
      <c r="V846" s="4"/>
      <c r="W846" s="4" t="b">
        <f>IF(N846=O846,TRUE,FALSE)</f>
        <v>1</v>
      </c>
    </row>
    <row r="847" spans="1:23" ht="22.5" customHeight="1">
      <c r="A847" s="2">
        <v>45776.575386018521</v>
      </c>
      <c r="B847" s="4" t="s">
        <v>1459</v>
      </c>
      <c r="C847" s="4" t="s">
        <v>952</v>
      </c>
      <c r="E847" s="4" t="s">
        <v>935</v>
      </c>
      <c r="F847" s="4"/>
      <c r="G847" s="4"/>
      <c r="H847" s="4"/>
      <c r="I847" s="4" t="s">
        <v>1128</v>
      </c>
      <c r="J847" s="4"/>
      <c r="K847" s="4"/>
      <c r="L847" s="4">
        <v>4</v>
      </c>
      <c r="M847" s="4">
        <v>4200</v>
      </c>
      <c r="N847" s="51">
        <v>16800</v>
      </c>
      <c r="O847" s="4">
        <f>L847*M847</f>
        <v>16800</v>
      </c>
      <c r="P847" s="4"/>
      <c r="Q847" s="4"/>
      <c r="R847" s="4"/>
      <c r="S847" s="4"/>
      <c r="T847" s="4"/>
      <c r="U847" s="4" t="str">
        <f>TEXT(A847, "MMMM YYYY")</f>
        <v>April 2025</v>
      </c>
      <c r="V847" s="4"/>
      <c r="W847" s="4" t="b">
        <f>IF(N847=O847,TRUE,FALSE)</f>
        <v>1</v>
      </c>
    </row>
    <row r="848" spans="1:23" ht="22.5" customHeight="1">
      <c r="A848" s="2">
        <v>45776.323400173613</v>
      </c>
      <c r="B848" s="4" t="s">
        <v>1460</v>
      </c>
      <c r="C848" s="1" t="s">
        <v>958</v>
      </c>
      <c r="D848" s="4"/>
      <c r="E848" s="4" t="s">
        <v>958</v>
      </c>
      <c r="F848" s="4"/>
      <c r="G848" s="4"/>
      <c r="H848" s="4"/>
      <c r="I848" s="4"/>
      <c r="J848" s="4"/>
      <c r="K848" s="4"/>
      <c r="L848" s="4">
        <v>1</v>
      </c>
      <c r="M848" s="51">
        <v>40</v>
      </c>
      <c r="N848" s="51">
        <v>40</v>
      </c>
      <c r="O848" s="4">
        <f>L848*M848</f>
        <v>40</v>
      </c>
      <c r="P848" s="4"/>
      <c r="Q848" s="4"/>
      <c r="R848" s="4"/>
      <c r="S848" s="4"/>
      <c r="T848" s="4"/>
      <c r="U848" s="4" t="str">
        <f>TEXT(A848, "MMMM YYYY")</f>
        <v>April 2025</v>
      </c>
      <c r="V848" s="4"/>
      <c r="W848" s="4" t="b">
        <f>IF(N848=O848,TRUE,FALSE)</f>
        <v>1</v>
      </c>
    </row>
    <row r="849" spans="1:23" ht="22.5" customHeight="1">
      <c r="A849" s="2">
        <v>45776.322423969905</v>
      </c>
      <c r="B849" s="4" t="s">
        <v>1461</v>
      </c>
      <c r="C849" s="1" t="s">
        <v>958</v>
      </c>
      <c r="D849" s="4"/>
      <c r="E849" s="4" t="s">
        <v>958</v>
      </c>
      <c r="F849" s="4"/>
      <c r="G849" s="4"/>
      <c r="H849" s="4"/>
      <c r="I849" s="4"/>
      <c r="J849" s="4"/>
      <c r="K849" s="4"/>
      <c r="L849" s="4">
        <v>1</v>
      </c>
      <c r="M849" s="51">
        <v>130</v>
      </c>
      <c r="N849" s="51">
        <v>130</v>
      </c>
      <c r="O849" s="4">
        <f>L849*M849</f>
        <v>130</v>
      </c>
      <c r="P849" s="4"/>
      <c r="Q849" s="4"/>
      <c r="R849" s="4"/>
      <c r="S849" s="4"/>
      <c r="T849" s="4"/>
      <c r="U849" s="4" t="str">
        <f>TEXT(A849, "MMMM YYYY")</f>
        <v>April 2025</v>
      </c>
      <c r="V849" s="4"/>
      <c r="W849" s="4" t="b">
        <f>IF(N849=O849,TRUE,FALSE)</f>
        <v>1</v>
      </c>
    </row>
    <row r="850" spans="1:23" ht="22.5" customHeight="1">
      <c r="A850" s="2">
        <v>45776.321626053235</v>
      </c>
      <c r="B850" s="4" t="s">
        <v>1452</v>
      </c>
      <c r="C850" s="1" t="s">
        <v>958</v>
      </c>
      <c r="D850" s="4"/>
      <c r="E850" s="4" t="s">
        <v>958</v>
      </c>
      <c r="F850" s="4"/>
      <c r="G850" s="4"/>
      <c r="H850" s="4"/>
      <c r="I850" s="4"/>
      <c r="J850" s="4"/>
      <c r="K850" s="4"/>
      <c r="L850" s="4">
        <v>2</v>
      </c>
      <c r="M850" s="51">
        <v>50</v>
      </c>
      <c r="N850" s="51">
        <v>100</v>
      </c>
      <c r="O850" s="4">
        <f>L850*M850</f>
        <v>100</v>
      </c>
      <c r="P850" s="4"/>
      <c r="Q850" s="4"/>
      <c r="R850" s="4"/>
      <c r="S850" s="4"/>
      <c r="T850" s="4"/>
      <c r="U850" s="4" t="str">
        <f>TEXT(A850, "MMMM YYYY")</f>
        <v>April 2025</v>
      </c>
      <c r="V850" s="4"/>
      <c r="W850" s="4" t="b">
        <f>IF(N850=O850,TRUE,FALSE)</f>
        <v>1</v>
      </c>
    </row>
    <row r="851" spans="1:23" ht="22.5" customHeight="1">
      <c r="A851" s="2">
        <v>45776.321074305553</v>
      </c>
      <c r="B851" s="4" t="s">
        <v>1391</v>
      </c>
      <c r="C851" s="1" t="s">
        <v>958</v>
      </c>
      <c r="D851" s="4"/>
      <c r="E851" s="4" t="s">
        <v>958</v>
      </c>
      <c r="F851" s="4"/>
      <c r="G851" s="4"/>
      <c r="H851" s="4"/>
      <c r="I851" s="4"/>
      <c r="J851" s="4"/>
      <c r="K851" s="4"/>
      <c r="L851" s="4">
        <v>6</v>
      </c>
      <c r="M851" s="51">
        <v>76</v>
      </c>
      <c r="N851" s="51">
        <v>456</v>
      </c>
      <c r="O851" s="4">
        <f>L851*M851</f>
        <v>456</v>
      </c>
      <c r="P851" s="4"/>
      <c r="Q851" s="4"/>
      <c r="R851" s="4"/>
      <c r="S851" s="4"/>
      <c r="T851" s="4"/>
      <c r="U851" s="4" t="str">
        <f>TEXT(A851, "MMMM YYYY")</f>
        <v>April 2025</v>
      </c>
      <c r="V851" s="4"/>
      <c r="W851" s="4" t="b">
        <f>IF(N851=O851,TRUE,FALSE)</f>
        <v>1</v>
      </c>
    </row>
    <row r="852" spans="1:23" ht="22.5" customHeight="1">
      <c r="A852" s="2">
        <v>45775.258839594906</v>
      </c>
      <c r="B852" s="4" t="s">
        <v>1462</v>
      </c>
      <c r="C852" s="1" t="s">
        <v>958</v>
      </c>
      <c r="D852" s="4"/>
      <c r="E852" s="4" t="s">
        <v>958</v>
      </c>
      <c r="F852" s="4"/>
      <c r="G852" s="4"/>
      <c r="H852" s="4"/>
      <c r="I852" s="4"/>
      <c r="J852" s="4"/>
      <c r="K852" s="4"/>
      <c r="L852" s="4">
        <v>500</v>
      </c>
      <c r="M852" s="51">
        <v>7.5</v>
      </c>
      <c r="N852" s="51">
        <v>3750</v>
      </c>
      <c r="O852" s="4">
        <f>L852*M852</f>
        <v>3750</v>
      </c>
      <c r="P852" s="4"/>
      <c r="Q852" s="4"/>
      <c r="R852" s="4"/>
      <c r="S852" s="4"/>
      <c r="T852" s="4"/>
      <c r="U852" s="4" t="str">
        <f>TEXT(A852, "MMMM YYYY")</f>
        <v>April 2025</v>
      </c>
      <c r="V852" s="4"/>
      <c r="W852" s="4" t="b">
        <f>IF(N852=O852,TRUE,FALSE)</f>
        <v>1</v>
      </c>
    </row>
    <row r="853" spans="1:23" ht="22.5" customHeight="1">
      <c r="A853" s="2">
        <v>45773.759790069445</v>
      </c>
      <c r="B853" s="4" t="s">
        <v>847</v>
      </c>
      <c r="C853" s="4" t="s">
        <v>952</v>
      </c>
      <c r="D853" s="4"/>
      <c r="E853" s="4" t="s">
        <v>937</v>
      </c>
      <c r="F853" s="4"/>
      <c r="G853" s="4"/>
      <c r="H853" s="4"/>
      <c r="I853" s="4"/>
      <c r="J853" s="4"/>
      <c r="K853" s="4" t="s">
        <v>847</v>
      </c>
      <c r="L853" s="4">
        <v>1</v>
      </c>
      <c r="M853" s="4">
        <v>250</v>
      </c>
      <c r="N853" s="51">
        <v>250</v>
      </c>
      <c r="O853" s="4">
        <f>L853*M853</f>
        <v>250</v>
      </c>
      <c r="P853" s="4"/>
      <c r="Q853" s="4"/>
      <c r="R853" s="4"/>
      <c r="S853" s="4"/>
      <c r="T853" s="4"/>
      <c r="U853" s="4" t="str">
        <f>TEXT(A853, "MMMM YYYY")</f>
        <v>April 2025</v>
      </c>
      <c r="V853" s="4"/>
      <c r="W853" s="4" t="b">
        <f>IF(N853=O853,TRUE,FALSE)</f>
        <v>1</v>
      </c>
    </row>
    <row r="854" spans="1:23" ht="22.5" customHeight="1">
      <c r="A854" s="2">
        <v>45773.758454872688</v>
      </c>
      <c r="B854" s="4" t="s">
        <v>1463</v>
      </c>
      <c r="C854" s="1" t="s">
        <v>958</v>
      </c>
      <c r="D854" s="4"/>
      <c r="E854" s="4" t="s">
        <v>958</v>
      </c>
      <c r="F854" s="4"/>
      <c r="G854" s="4"/>
      <c r="H854" s="4"/>
      <c r="I854" s="4"/>
      <c r="J854" s="4"/>
      <c r="K854" s="4"/>
      <c r="L854" s="4">
        <v>1</v>
      </c>
      <c r="M854" s="51">
        <v>2000</v>
      </c>
      <c r="N854" s="51">
        <v>2000</v>
      </c>
      <c r="O854" s="4">
        <f>L854*M854</f>
        <v>2000</v>
      </c>
      <c r="P854" s="4"/>
      <c r="Q854" s="4"/>
      <c r="R854" s="4"/>
      <c r="S854" s="4"/>
      <c r="T854" s="4"/>
      <c r="U854" s="4" t="str">
        <f>TEXT(A854, "MMMM YYYY")</f>
        <v>April 2025</v>
      </c>
      <c r="V854" s="4"/>
      <c r="W854" s="4" t="b">
        <f>IF(N854=O854,TRUE,FALSE)</f>
        <v>1</v>
      </c>
    </row>
    <row r="855" spans="1:23" ht="22.5" customHeight="1">
      <c r="A855" s="2">
        <v>45773.544030347221</v>
      </c>
      <c r="B855" s="4" t="s">
        <v>1464</v>
      </c>
      <c r="C855" s="1" t="s">
        <v>958</v>
      </c>
      <c r="D855" s="4"/>
      <c r="E855" s="4" t="s">
        <v>958</v>
      </c>
      <c r="F855" s="4"/>
      <c r="G855" s="4"/>
      <c r="H855" s="4"/>
      <c r="I855" s="4"/>
      <c r="J855" s="4"/>
      <c r="K855" s="4"/>
      <c r="L855" s="4">
        <v>1</v>
      </c>
      <c r="M855" s="51">
        <v>400</v>
      </c>
      <c r="N855" s="51">
        <v>400</v>
      </c>
      <c r="O855" s="4">
        <f>L855*M855</f>
        <v>400</v>
      </c>
      <c r="P855" s="4"/>
      <c r="Q855" s="4"/>
      <c r="R855" s="4"/>
      <c r="S855" s="4"/>
      <c r="T855" s="4"/>
      <c r="U855" s="4" t="str">
        <f>TEXT(A855, "MMMM YYYY")</f>
        <v>April 2025</v>
      </c>
      <c r="V855" s="4"/>
      <c r="W855" s="4" t="b">
        <f>IF(N855=O855,TRUE,FALSE)</f>
        <v>1</v>
      </c>
    </row>
    <row r="856" spans="1:23" ht="22.5" customHeight="1">
      <c r="A856" s="2">
        <v>45773.49855689815</v>
      </c>
      <c r="B856" s="4" t="s">
        <v>1465</v>
      </c>
      <c r="C856" s="4" t="s">
        <v>950</v>
      </c>
      <c r="D856" s="4" t="s">
        <v>935</v>
      </c>
      <c r="E856" s="4"/>
      <c r="F856" s="4"/>
      <c r="G856" s="4"/>
      <c r="H856" s="4"/>
      <c r="I856" s="4" t="s">
        <v>1029</v>
      </c>
      <c r="J856" s="4"/>
      <c r="K856" s="4"/>
      <c r="L856" s="4">
        <v>500</v>
      </c>
      <c r="M856" s="4">
        <v>22</v>
      </c>
      <c r="N856" s="51">
        <v>11000</v>
      </c>
      <c r="O856" s="4">
        <f>L856*M856</f>
        <v>11000</v>
      </c>
      <c r="P856" s="4"/>
      <c r="Q856" s="4"/>
      <c r="R856" s="4"/>
      <c r="S856" s="4"/>
      <c r="T856" s="4"/>
      <c r="U856" s="4" t="str">
        <f>TEXT(A856, "MMMM YYYY")</f>
        <v>April 2025</v>
      </c>
      <c r="V856" s="4"/>
      <c r="W856" s="4" t="b">
        <f>IF(N856=O856,TRUE,FALSE)</f>
        <v>1</v>
      </c>
    </row>
    <row r="857" spans="1:23" ht="22.5" customHeight="1">
      <c r="A857" s="2">
        <v>45773.497853831017</v>
      </c>
      <c r="B857" s="4" t="s">
        <v>1466</v>
      </c>
      <c r="C857" s="1" t="s">
        <v>958</v>
      </c>
      <c r="D857" s="4"/>
      <c r="E857" s="4" t="s">
        <v>958</v>
      </c>
      <c r="F857" s="4"/>
      <c r="G857" s="4"/>
      <c r="H857" s="4"/>
      <c r="I857" s="4"/>
      <c r="J857" s="4"/>
      <c r="K857" s="4"/>
      <c r="L857" s="4">
        <v>1</v>
      </c>
      <c r="M857" s="51">
        <v>80</v>
      </c>
      <c r="N857" s="51">
        <v>80</v>
      </c>
      <c r="O857" s="4">
        <f>L857*M857</f>
        <v>80</v>
      </c>
      <c r="P857" s="4"/>
      <c r="Q857" s="4"/>
      <c r="R857" s="4"/>
      <c r="S857" s="4"/>
      <c r="T857" s="4"/>
      <c r="U857" s="4" t="str">
        <f>TEXT(A857, "MMMM YYYY")</f>
        <v>April 2025</v>
      </c>
      <c r="V857" s="4"/>
      <c r="W857" s="4" t="b">
        <f>IF(N857=O857,TRUE,FALSE)</f>
        <v>1</v>
      </c>
    </row>
    <row r="858" spans="1:23" ht="22.5" customHeight="1">
      <c r="A858" s="2">
        <v>45773.356797986111</v>
      </c>
      <c r="B858" s="4" t="s">
        <v>1342</v>
      </c>
      <c r="C858" s="4" t="s">
        <v>952</v>
      </c>
      <c r="D858" s="4"/>
      <c r="E858" s="4" t="s">
        <v>937</v>
      </c>
      <c r="F858" s="4"/>
      <c r="G858" s="4"/>
      <c r="H858" s="4"/>
      <c r="I858" s="4"/>
      <c r="J858" s="4"/>
      <c r="K858" s="4" t="s">
        <v>1016</v>
      </c>
      <c r="L858" s="4">
        <v>1</v>
      </c>
      <c r="M858" s="4">
        <v>400</v>
      </c>
      <c r="N858" s="51">
        <v>400</v>
      </c>
      <c r="O858" s="4">
        <f>L858*M858</f>
        <v>400</v>
      </c>
      <c r="P858" s="4"/>
      <c r="Q858" s="4"/>
      <c r="R858" s="4"/>
      <c r="S858" s="4"/>
      <c r="T858" s="4"/>
      <c r="U858" s="4" t="str">
        <f>TEXT(A858, "MMMM YYYY")</f>
        <v>April 2025</v>
      </c>
      <c r="V858" s="4"/>
      <c r="W858" s="4" t="b">
        <f>IF(N858=O858,TRUE,FALSE)</f>
        <v>1</v>
      </c>
    </row>
    <row r="859" spans="1:23" ht="22.5" customHeight="1">
      <c r="A859" s="2">
        <v>45773.278653043977</v>
      </c>
      <c r="B859" s="4" t="s">
        <v>1467</v>
      </c>
      <c r="C859" s="1" t="s">
        <v>958</v>
      </c>
      <c r="D859" s="4"/>
      <c r="E859" s="4" t="s">
        <v>958</v>
      </c>
      <c r="F859" s="4"/>
      <c r="G859" s="4"/>
      <c r="H859" s="4"/>
      <c r="I859" s="4"/>
      <c r="J859" s="4"/>
      <c r="K859" s="4"/>
      <c r="L859" s="4">
        <v>1</v>
      </c>
      <c r="M859" s="51">
        <v>2500</v>
      </c>
      <c r="N859" s="51">
        <v>2500</v>
      </c>
      <c r="O859" s="4">
        <f>L859*M859</f>
        <v>2500</v>
      </c>
      <c r="P859" s="4"/>
      <c r="Q859" s="4"/>
      <c r="R859" s="4"/>
      <c r="S859" s="4"/>
      <c r="T859" s="4"/>
      <c r="U859" s="4" t="str">
        <f>TEXT(A859, "MMMM YYYY")</f>
        <v>April 2025</v>
      </c>
      <c r="V859" s="4"/>
      <c r="W859" s="4" t="b">
        <f>IF(N859=O859,TRUE,FALSE)</f>
        <v>1</v>
      </c>
    </row>
    <row r="860" spans="1:23" ht="22.5" customHeight="1">
      <c r="A860" s="2">
        <v>45773.148986388886</v>
      </c>
      <c r="B860" s="4" t="s">
        <v>1468</v>
      </c>
      <c r="C860" s="1" t="s">
        <v>958</v>
      </c>
      <c r="D860" s="4"/>
      <c r="E860" s="4" t="s">
        <v>958</v>
      </c>
      <c r="F860" s="4"/>
      <c r="G860" s="4"/>
      <c r="H860" s="4"/>
      <c r="I860" s="4"/>
      <c r="J860" s="4"/>
      <c r="K860" s="4"/>
      <c r="L860" s="4">
        <v>1</v>
      </c>
      <c r="M860" s="51">
        <v>300</v>
      </c>
      <c r="N860" s="51">
        <v>300</v>
      </c>
      <c r="O860" s="4">
        <f>L860*M860</f>
        <v>300</v>
      </c>
      <c r="P860" s="4"/>
      <c r="Q860" s="4"/>
      <c r="R860" s="4"/>
      <c r="S860" s="4"/>
      <c r="T860" s="4"/>
      <c r="U860" s="4" t="str">
        <f>TEXT(A860, "MMMM YYYY")</f>
        <v>April 2025</v>
      </c>
      <c r="V860" s="4"/>
      <c r="W860" s="4" t="b">
        <f>IF(N860=O860,TRUE,FALSE)</f>
        <v>1</v>
      </c>
    </row>
    <row r="861" spans="1:23" ht="22.5" customHeight="1">
      <c r="A861" s="2">
        <v>45772.471035509254</v>
      </c>
      <c r="B861" s="4" t="s">
        <v>820</v>
      </c>
      <c r="C861" s="4" t="s">
        <v>821</v>
      </c>
      <c r="D861" s="4" t="s">
        <v>933</v>
      </c>
      <c r="E861" s="4"/>
      <c r="F861" s="4"/>
      <c r="G861" s="4" t="s">
        <v>961</v>
      </c>
      <c r="H861" s="4"/>
      <c r="I861" s="4"/>
      <c r="J861" s="4"/>
      <c r="K861" s="4"/>
      <c r="L861" s="4">
        <v>1</v>
      </c>
      <c r="M861" s="4">
        <v>100</v>
      </c>
      <c r="N861" s="51">
        <v>100</v>
      </c>
      <c r="O861" s="4">
        <f>L861*M861</f>
        <v>100</v>
      </c>
      <c r="P861" s="4"/>
      <c r="Q861" s="4"/>
      <c r="R861" s="4"/>
      <c r="S861" s="4"/>
      <c r="T861" s="4"/>
      <c r="U861" s="4" t="str">
        <f>TEXT(A861, "MMMM YYYY")</f>
        <v>April 2025</v>
      </c>
      <c r="V861" s="4"/>
      <c r="W861" s="4" t="b">
        <f>IF(N861=O861,TRUE,FALSE)</f>
        <v>1</v>
      </c>
    </row>
    <row r="862" spans="1:23" ht="22.5" customHeight="1">
      <c r="A862" s="2">
        <v>45772.468881249995</v>
      </c>
      <c r="B862" s="4" t="s">
        <v>1469</v>
      </c>
      <c r="C862" s="1" t="s">
        <v>958</v>
      </c>
      <c r="D862" s="4"/>
      <c r="E862" s="4" t="s">
        <v>958</v>
      </c>
      <c r="F862" s="4"/>
      <c r="G862" s="4"/>
      <c r="H862" s="4"/>
      <c r="I862" s="4"/>
      <c r="J862" s="4"/>
      <c r="K862" s="4"/>
      <c r="L862" s="4">
        <v>1</v>
      </c>
      <c r="M862" s="51">
        <v>400</v>
      </c>
      <c r="N862" s="51">
        <v>400</v>
      </c>
      <c r="O862" s="4">
        <f>L862*M862</f>
        <v>400</v>
      </c>
      <c r="P862" s="4"/>
      <c r="Q862" s="4"/>
      <c r="R862" s="4"/>
      <c r="S862" s="4"/>
      <c r="T862" s="4"/>
      <c r="U862" s="4" t="str">
        <f>TEXT(A862, "MMMM YYYY")</f>
        <v>April 2025</v>
      </c>
      <c r="V862" s="4"/>
      <c r="W862" s="4" t="b">
        <f>IF(N862=O862,TRUE,FALSE)</f>
        <v>1</v>
      </c>
    </row>
    <row r="863" spans="1:23" ht="22.5" customHeight="1">
      <c r="A863" s="2">
        <v>45772.4685278588</v>
      </c>
      <c r="B863" s="4" t="s">
        <v>1470</v>
      </c>
      <c r="C863" s="1" t="s">
        <v>958</v>
      </c>
      <c r="D863" s="4"/>
      <c r="E863" s="4" t="s">
        <v>958</v>
      </c>
      <c r="F863" s="4"/>
      <c r="G863" s="4"/>
      <c r="H863" s="4"/>
      <c r="I863" s="4"/>
      <c r="J863" s="4"/>
      <c r="K863" s="4"/>
      <c r="L863" s="4">
        <v>1</v>
      </c>
      <c r="M863" s="51">
        <v>80</v>
      </c>
      <c r="N863" s="51">
        <v>80</v>
      </c>
      <c r="O863" s="4">
        <f>L863*M863</f>
        <v>80</v>
      </c>
      <c r="P863" s="4"/>
      <c r="Q863" s="4"/>
      <c r="R863" s="4"/>
      <c r="S863" s="4"/>
      <c r="T863" s="4"/>
      <c r="U863" s="4" t="str">
        <f>TEXT(A863, "MMMM YYYY")</f>
        <v>April 2025</v>
      </c>
      <c r="V863" s="4"/>
      <c r="W863" s="4" t="b">
        <f>IF(N863=O863,TRUE,FALSE)</f>
        <v>1</v>
      </c>
    </row>
    <row r="864" spans="1:23" ht="22.5" customHeight="1">
      <c r="A864" s="2">
        <v>45772.46547012731</v>
      </c>
      <c r="B864" s="4" t="s">
        <v>1471</v>
      </c>
      <c r="C864" s="1" t="s">
        <v>958</v>
      </c>
      <c r="D864" s="4"/>
      <c r="E864" s="4" t="s">
        <v>958</v>
      </c>
      <c r="F864" s="4"/>
      <c r="G864" s="4"/>
      <c r="H864" s="4"/>
      <c r="I864" s="4"/>
      <c r="J864" s="4"/>
      <c r="K864" s="4"/>
      <c r="L864" s="4">
        <v>1</v>
      </c>
      <c r="M864" s="51">
        <v>40</v>
      </c>
      <c r="N864" s="51">
        <v>40</v>
      </c>
      <c r="O864" s="4">
        <f>L864*M864</f>
        <v>40</v>
      </c>
      <c r="P864" s="4"/>
      <c r="Q864" s="4"/>
      <c r="R864" s="4"/>
      <c r="S864" s="4"/>
      <c r="T864" s="4"/>
      <c r="U864" s="4" t="str">
        <f>TEXT(A864, "MMMM YYYY")</f>
        <v>April 2025</v>
      </c>
      <c r="V864" s="4"/>
      <c r="W864" s="4" t="b">
        <f>IF(N864=O864,TRUE,FALSE)</f>
        <v>1</v>
      </c>
    </row>
    <row r="865" spans="1:23" ht="22.5" customHeight="1">
      <c r="A865" s="2">
        <v>45772.465146180555</v>
      </c>
      <c r="B865" s="4" t="s">
        <v>1040</v>
      </c>
      <c r="C865" s="1" t="s">
        <v>958</v>
      </c>
      <c r="D865" s="4"/>
      <c r="E865" s="4" t="s">
        <v>958</v>
      </c>
      <c r="F865" s="4"/>
      <c r="G865" s="4"/>
      <c r="H865" s="4"/>
      <c r="I865" s="4"/>
      <c r="J865" s="4"/>
      <c r="K865" s="4"/>
      <c r="L865" s="4">
        <v>1</v>
      </c>
      <c r="M865" s="51">
        <v>30</v>
      </c>
      <c r="N865" s="51">
        <v>30</v>
      </c>
      <c r="O865" s="4">
        <f>L865*M865</f>
        <v>30</v>
      </c>
      <c r="P865" s="4"/>
      <c r="Q865" s="4"/>
      <c r="R865" s="4"/>
      <c r="S865" s="4"/>
      <c r="T865" s="4"/>
      <c r="U865" s="4" t="str">
        <f>TEXT(A865, "MMMM YYYY")</f>
        <v>April 2025</v>
      </c>
      <c r="V865" s="4"/>
      <c r="W865" s="4" t="b">
        <f>IF(N865=O865,TRUE,FALSE)</f>
        <v>1</v>
      </c>
    </row>
    <row r="866" spans="1:23" ht="22.5" customHeight="1">
      <c r="A866" s="2">
        <v>45772.464799571761</v>
      </c>
      <c r="B866" s="4" t="s">
        <v>1472</v>
      </c>
      <c r="C866" s="1" t="s">
        <v>958</v>
      </c>
      <c r="D866" s="4"/>
      <c r="E866" s="4" t="s">
        <v>958</v>
      </c>
      <c r="F866" s="4"/>
      <c r="G866" s="4"/>
      <c r="H866" s="4"/>
      <c r="I866" s="4"/>
      <c r="J866" s="4"/>
      <c r="K866" s="4"/>
      <c r="L866" s="4">
        <v>3</v>
      </c>
      <c r="M866" s="51">
        <v>240</v>
      </c>
      <c r="N866" s="51">
        <v>720</v>
      </c>
      <c r="O866" s="4">
        <f>L866*M866</f>
        <v>720</v>
      </c>
      <c r="P866" s="4"/>
      <c r="Q866" s="4"/>
      <c r="R866" s="4"/>
      <c r="S866" s="4"/>
      <c r="T866" s="4"/>
      <c r="U866" s="4" t="str">
        <f>TEXT(A866, "MMMM YYYY")</f>
        <v>April 2025</v>
      </c>
      <c r="V866" s="4"/>
      <c r="W866" s="4" t="b">
        <f>IF(N866=O866,TRUE,FALSE)</f>
        <v>1</v>
      </c>
    </row>
    <row r="867" spans="1:23" ht="22.5" customHeight="1">
      <c r="A867" s="2">
        <v>45772.464402696758</v>
      </c>
      <c r="B867" s="4" t="s">
        <v>1473</v>
      </c>
      <c r="C867" s="1" t="s">
        <v>958</v>
      </c>
      <c r="D867" s="4"/>
      <c r="E867" s="4" t="s">
        <v>958</v>
      </c>
      <c r="F867" s="4"/>
      <c r="G867" s="4"/>
      <c r="H867" s="4"/>
      <c r="I867" s="4"/>
      <c r="J867" s="4"/>
      <c r="K867" s="4"/>
      <c r="L867" s="4">
        <v>3</v>
      </c>
      <c r="M867" s="51">
        <v>85</v>
      </c>
      <c r="N867" s="51">
        <v>255</v>
      </c>
      <c r="O867" s="4">
        <f>L867*M867</f>
        <v>255</v>
      </c>
      <c r="P867" s="4"/>
      <c r="Q867" s="4"/>
      <c r="R867" s="4"/>
      <c r="S867" s="4"/>
      <c r="T867" s="4"/>
      <c r="U867" s="4" t="str">
        <f>TEXT(A867, "MMMM YYYY")</f>
        <v>April 2025</v>
      </c>
      <c r="V867" s="4"/>
      <c r="W867" s="4" t="b">
        <f>IF(N867=O867,TRUE,FALSE)</f>
        <v>1</v>
      </c>
    </row>
    <row r="868" spans="1:23" ht="22.5" customHeight="1">
      <c r="A868" s="2">
        <v>45772.462818796295</v>
      </c>
      <c r="B868" s="4" t="s">
        <v>1202</v>
      </c>
      <c r="C868" s="1" t="s">
        <v>958</v>
      </c>
      <c r="D868" s="4"/>
      <c r="E868" s="4" t="s">
        <v>958</v>
      </c>
      <c r="F868" s="4"/>
      <c r="G868" s="4"/>
      <c r="H868" s="4"/>
      <c r="I868" s="4"/>
      <c r="J868" s="4"/>
      <c r="K868" s="4"/>
      <c r="L868" s="4">
        <v>8</v>
      </c>
      <c r="M868" s="51">
        <v>135</v>
      </c>
      <c r="N868" s="51">
        <v>1080</v>
      </c>
      <c r="O868" s="4">
        <f>L868*M868</f>
        <v>1080</v>
      </c>
      <c r="P868" s="4"/>
      <c r="Q868" s="4"/>
      <c r="R868" s="4"/>
      <c r="S868" s="4"/>
      <c r="T868" s="4"/>
      <c r="U868" s="4" t="str">
        <f>TEXT(A868, "MMMM YYYY")</f>
        <v>April 2025</v>
      </c>
      <c r="V868" s="4"/>
      <c r="W868" s="4" t="b">
        <f>IF(N868=O868,TRUE,FALSE)</f>
        <v>1</v>
      </c>
    </row>
    <row r="869" spans="1:23" ht="22.5" customHeight="1">
      <c r="A869" s="2">
        <v>45772.452918240742</v>
      </c>
      <c r="B869" s="4" t="s">
        <v>1310</v>
      </c>
      <c r="C869" s="1" t="s">
        <v>958</v>
      </c>
      <c r="D869" s="4"/>
      <c r="E869" s="4" t="s">
        <v>958</v>
      </c>
      <c r="F869" s="4"/>
      <c r="G869" s="4"/>
      <c r="H869" s="4"/>
      <c r="I869" s="4"/>
      <c r="J869" s="4"/>
      <c r="K869" s="4"/>
      <c r="L869" s="4">
        <v>1</v>
      </c>
      <c r="M869" s="51">
        <v>35</v>
      </c>
      <c r="N869" s="51">
        <v>35</v>
      </c>
      <c r="O869" s="4">
        <f>L869*M869</f>
        <v>35</v>
      </c>
      <c r="P869" s="4"/>
      <c r="Q869" s="4"/>
      <c r="R869" s="4"/>
      <c r="S869" s="4"/>
      <c r="T869" s="4"/>
      <c r="U869" s="4" t="str">
        <f>TEXT(A869, "MMMM YYYY")</f>
        <v>April 2025</v>
      </c>
      <c r="V869" s="4"/>
      <c r="W869" s="4" t="b">
        <f>IF(N869=O869,TRUE,FALSE)</f>
        <v>1</v>
      </c>
    </row>
    <row r="870" spans="1:23" ht="22.5" customHeight="1">
      <c r="A870" s="2">
        <v>45772.452610694439</v>
      </c>
      <c r="B870" s="4" t="s">
        <v>1429</v>
      </c>
      <c r="C870" s="1" t="s">
        <v>958</v>
      </c>
      <c r="D870" s="4"/>
      <c r="E870" s="4" t="s">
        <v>958</v>
      </c>
      <c r="F870" s="4"/>
      <c r="G870" s="4"/>
      <c r="H870" s="4"/>
      <c r="I870" s="4"/>
      <c r="J870" s="4"/>
      <c r="K870" s="4"/>
      <c r="L870" s="4">
        <v>1</v>
      </c>
      <c r="M870" s="51">
        <v>75</v>
      </c>
      <c r="N870" s="51">
        <v>75</v>
      </c>
      <c r="O870" s="4">
        <f>L870*M870</f>
        <v>75</v>
      </c>
      <c r="P870" s="4"/>
      <c r="Q870" s="4"/>
      <c r="R870" s="4"/>
      <c r="S870" s="4"/>
      <c r="T870" s="4"/>
      <c r="U870" s="4" t="str">
        <f>TEXT(A870, "MMMM YYYY")</f>
        <v>April 2025</v>
      </c>
      <c r="V870" s="4"/>
      <c r="W870" s="4" t="b">
        <f>IF(N870=O870,TRUE,FALSE)</f>
        <v>1</v>
      </c>
    </row>
    <row r="871" spans="1:23" ht="22.5" customHeight="1">
      <c r="A871" s="2">
        <v>45772.452346759259</v>
      </c>
      <c r="B871" s="4" t="s">
        <v>1474</v>
      </c>
      <c r="C871" s="1" t="s">
        <v>958</v>
      </c>
      <c r="D871" s="4"/>
      <c r="E871" s="4" t="s">
        <v>958</v>
      </c>
      <c r="F871" s="4"/>
      <c r="G871" s="4"/>
      <c r="H871" s="4"/>
      <c r="I871" s="4"/>
      <c r="J871" s="4"/>
      <c r="K871" s="4"/>
      <c r="L871" s="4">
        <v>4</v>
      </c>
      <c r="M871" s="51">
        <v>150</v>
      </c>
      <c r="N871" s="51">
        <v>600</v>
      </c>
      <c r="O871" s="4">
        <f>L871*M871</f>
        <v>600</v>
      </c>
      <c r="P871" s="4"/>
      <c r="Q871" s="4"/>
      <c r="R871" s="4"/>
      <c r="S871" s="4"/>
      <c r="T871" s="4"/>
      <c r="U871" s="4" t="str">
        <f>TEXT(A871, "MMMM YYYY")</f>
        <v>April 2025</v>
      </c>
      <c r="V871" s="4"/>
      <c r="W871" s="4" t="b">
        <f>IF(N871=O871,TRUE,FALSE)</f>
        <v>1</v>
      </c>
    </row>
    <row r="872" spans="1:23" ht="22.5" customHeight="1">
      <c r="A872" s="2">
        <v>45772.451781261574</v>
      </c>
      <c r="B872" s="4" t="s">
        <v>1475</v>
      </c>
      <c r="C872" s="4" t="s">
        <v>952</v>
      </c>
      <c r="D872" s="4"/>
      <c r="E872" s="4" t="s">
        <v>937</v>
      </c>
      <c r="F872" s="4"/>
      <c r="G872" s="4"/>
      <c r="H872" s="4"/>
      <c r="I872" s="4"/>
      <c r="J872" s="4"/>
      <c r="K872" s="4" t="s">
        <v>1016</v>
      </c>
      <c r="L872" s="4">
        <v>1</v>
      </c>
      <c r="M872" s="4">
        <v>15</v>
      </c>
      <c r="N872" s="51">
        <v>15</v>
      </c>
      <c r="O872" s="4">
        <f>L872*M872</f>
        <v>15</v>
      </c>
      <c r="P872" s="4"/>
      <c r="Q872" s="4"/>
      <c r="R872" s="4"/>
      <c r="S872" s="4"/>
      <c r="T872" s="4"/>
      <c r="U872" s="4" t="str">
        <f>TEXT(A872, "MMMM YYYY")</f>
        <v>April 2025</v>
      </c>
      <c r="V872" s="4"/>
      <c r="W872" s="4" t="b">
        <f>IF(N872=O872,TRUE,FALSE)</f>
        <v>1</v>
      </c>
    </row>
    <row r="873" spans="1:23" ht="22.5" customHeight="1">
      <c r="A873" s="2">
        <v>45772.451263194445</v>
      </c>
      <c r="B873" s="4" t="s">
        <v>1476</v>
      </c>
      <c r="C873" s="4" t="s">
        <v>952</v>
      </c>
      <c r="D873" s="4"/>
      <c r="E873" s="4" t="s">
        <v>937</v>
      </c>
      <c r="F873" s="4"/>
      <c r="G873" s="4"/>
      <c r="H873" s="4"/>
      <c r="I873" s="4"/>
      <c r="J873" s="4"/>
      <c r="K873" s="4" t="s">
        <v>1477</v>
      </c>
      <c r="L873" s="4">
        <v>3</v>
      </c>
      <c r="M873" s="4">
        <v>20</v>
      </c>
      <c r="N873" s="51">
        <v>60</v>
      </c>
      <c r="O873" s="4">
        <f>L873*M873</f>
        <v>60</v>
      </c>
      <c r="P873" s="4"/>
      <c r="Q873" s="4"/>
      <c r="R873" s="4"/>
      <c r="S873" s="4"/>
      <c r="T873" s="4"/>
      <c r="U873" s="4" t="str">
        <f>TEXT(A873, "MMMM YYYY")</f>
        <v>April 2025</v>
      </c>
      <c r="V873" s="4"/>
      <c r="W873" s="4" t="b">
        <f>IF(N873=O873,TRUE,FALSE)</f>
        <v>1</v>
      </c>
    </row>
    <row r="874" spans="1:23" ht="22.5" customHeight="1">
      <c r="A874" s="2">
        <v>45771.822592546298</v>
      </c>
      <c r="B874" s="4" t="s">
        <v>1478</v>
      </c>
      <c r="C874" s="4" t="s">
        <v>952</v>
      </c>
      <c r="D874" s="4"/>
      <c r="E874" s="4" t="s">
        <v>937</v>
      </c>
      <c r="F874" s="4"/>
      <c r="G874" s="4"/>
      <c r="H874" s="4"/>
      <c r="I874" s="4"/>
      <c r="J874" s="4"/>
      <c r="K874" s="4" t="s">
        <v>1012</v>
      </c>
      <c r="L874" s="4">
        <v>6</v>
      </c>
      <c r="M874" s="4">
        <v>5</v>
      </c>
      <c r="N874" s="51">
        <v>30</v>
      </c>
      <c r="O874" s="4">
        <f>L874*M874</f>
        <v>30</v>
      </c>
      <c r="P874" s="4"/>
      <c r="Q874" s="4"/>
      <c r="R874" s="4"/>
      <c r="S874" s="4"/>
      <c r="T874" s="4"/>
      <c r="U874" s="4" t="str">
        <f>TEXT(A874, "MMMM YYYY")</f>
        <v>April 2025</v>
      </c>
      <c r="V874" s="4"/>
      <c r="W874" s="4" t="b">
        <f>IF(N874=O874,TRUE,FALSE)</f>
        <v>1</v>
      </c>
    </row>
    <row r="875" spans="1:23" ht="22.5" customHeight="1">
      <c r="A875" s="2">
        <v>45771.820651261572</v>
      </c>
      <c r="B875" s="4" t="s">
        <v>849</v>
      </c>
      <c r="C875" s="4" t="s">
        <v>952</v>
      </c>
      <c r="D875" s="4"/>
      <c r="E875" s="4" t="s">
        <v>943</v>
      </c>
      <c r="F875" s="4"/>
      <c r="G875" s="4"/>
      <c r="H875" s="4"/>
      <c r="I875" s="4"/>
      <c r="J875" s="4"/>
      <c r="K875" s="4"/>
      <c r="L875" s="4">
        <v>1</v>
      </c>
      <c r="M875" s="4">
        <v>15</v>
      </c>
      <c r="N875" s="51">
        <v>15</v>
      </c>
      <c r="O875" s="4">
        <f>L875*M875</f>
        <v>15</v>
      </c>
      <c r="P875" s="4"/>
      <c r="Q875" s="4"/>
      <c r="R875" s="4"/>
      <c r="S875" s="4"/>
      <c r="T875" s="4" t="s">
        <v>1479</v>
      </c>
      <c r="U875" s="4" t="str">
        <f>TEXT(A875, "MMMM YYYY")</f>
        <v>April 2025</v>
      </c>
      <c r="V875" s="4"/>
      <c r="W875" s="4" t="b">
        <f>IF(N875=O875,TRUE,FALSE)</f>
        <v>1</v>
      </c>
    </row>
    <row r="876" spans="1:23" ht="22.5" customHeight="1">
      <c r="A876" s="2">
        <v>45771.686843298608</v>
      </c>
      <c r="B876" s="4" t="s">
        <v>855</v>
      </c>
      <c r="C876" s="4" t="s">
        <v>952</v>
      </c>
      <c r="D876" s="4"/>
      <c r="E876" s="4" t="s">
        <v>937</v>
      </c>
      <c r="F876" s="4"/>
      <c r="G876" s="4"/>
      <c r="H876" s="4"/>
      <c r="I876" s="4"/>
      <c r="J876" s="4"/>
      <c r="K876" s="4" t="s">
        <v>856</v>
      </c>
      <c r="L876" s="4">
        <v>1</v>
      </c>
      <c r="M876" s="4">
        <v>280</v>
      </c>
      <c r="N876" s="51">
        <v>280</v>
      </c>
      <c r="O876" s="4">
        <f>L876*M876</f>
        <v>280</v>
      </c>
      <c r="P876" s="4"/>
      <c r="Q876" s="4"/>
      <c r="R876" s="4"/>
      <c r="S876" s="4"/>
      <c r="T876" s="4"/>
      <c r="U876" s="4" t="str">
        <f>TEXT(A876, "MMMM YYYY")</f>
        <v>April 2025</v>
      </c>
      <c r="V876" s="4"/>
      <c r="W876" s="4" t="b">
        <f>IF(N876=O876,TRUE,FALSE)</f>
        <v>1</v>
      </c>
    </row>
    <row r="877" spans="1:23" ht="22.5" customHeight="1">
      <c r="A877" s="2">
        <v>45771.683041666663</v>
      </c>
      <c r="B877" s="4" t="s">
        <v>1133</v>
      </c>
      <c r="C877" s="4" t="s">
        <v>951</v>
      </c>
      <c r="D877" s="4" t="s">
        <v>933</v>
      </c>
      <c r="E877" s="4"/>
      <c r="F877" s="4"/>
      <c r="G877" s="4" t="s">
        <v>949</v>
      </c>
      <c r="H877" s="4"/>
      <c r="I877" s="4"/>
      <c r="J877" s="4"/>
      <c r="K877" s="4"/>
      <c r="L877" s="4">
        <v>25</v>
      </c>
      <c r="M877" s="4">
        <v>410</v>
      </c>
      <c r="N877" s="51">
        <v>10250</v>
      </c>
      <c r="O877" s="4">
        <f>L877*M877</f>
        <v>10250</v>
      </c>
      <c r="P877" s="4"/>
      <c r="Q877" s="4"/>
      <c r="R877" s="4"/>
      <c r="S877" s="4"/>
      <c r="T877" s="4"/>
      <c r="U877" s="4" t="str">
        <f>TEXT(A877, "MMMM YYYY")</f>
        <v>April 2025</v>
      </c>
      <c r="V877" s="4"/>
      <c r="W877" s="4" t="b">
        <f>IF(N877=O877,TRUE,FALSE)</f>
        <v>1</v>
      </c>
    </row>
    <row r="878" spans="1:23" ht="22.5" customHeight="1">
      <c r="A878" s="2">
        <v>45771.634053761576</v>
      </c>
      <c r="B878" s="4" t="s">
        <v>1211</v>
      </c>
      <c r="C878" s="1" t="s">
        <v>958</v>
      </c>
      <c r="D878" s="4"/>
      <c r="E878" s="4" t="s">
        <v>958</v>
      </c>
      <c r="F878" s="4"/>
      <c r="G878" s="4"/>
      <c r="H878" s="4"/>
      <c r="I878" s="4"/>
      <c r="J878" s="4"/>
      <c r="K878" s="4"/>
      <c r="L878" s="4">
        <v>1</v>
      </c>
      <c r="M878" s="51">
        <v>2000</v>
      </c>
      <c r="N878" s="51">
        <v>2000</v>
      </c>
      <c r="O878" s="4">
        <f>L878*M878</f>
        <v>2000</v>
      </c>
      <c r="P878" s="4"/>
      <c r="Q878" s="4"/>
      <c r="R878" s="4"/>
      <c r="S878" s="4"/>
      <c r="T878" s="4"/>
      <c r="U878" s="4" t="str">
        <f>TEXT(A878, "MMMM YYYY")</f>
        <v>April 2025</v>
      </c>
      <c r="V878" s="4"/>
      <c r="W878" s="4" t="b">
        <f>IF(N878=O878,TRUE,FALSE)</f>
        <v>1</v>
      </c>
    </row>
    <row r="879" spans="1:23" ht="22.5" customHeight="1">
      <c r="A879" s="2">
        <v>45771.633831018524</v>
      </c>
      <c r="B879" s="4" t="s">
        <v>1091</v>
      </c>
      <c r="C879" s="1" t="s">
        <v>958</v>
      </c>
      <c r="D879" s="4"/>
      <c r="E879" s="4" t="s">
        <v>958</v>
      </c>
      <c r="F879" s="4"/>
      <c r="G879" s="4"/>
      <c r="H879" s="4"/>
      <c r="I879" s="4"/>
      <c r="J879" s="4"/>
      <c r="K879" s="4"/>
      <c r="L879" s="4">
        <v>1</v>
      </c>
      <c r="M879" s="51">
        <v>600</v>
      </c>
      <c r="N879" s="51">
        <v>600</v>
      </c>
      <c r="O879" s="4">
        <f>L879*M879</f>
        <v>600</v>
      </c>
      <c r="P879" s="4"/>
      <c r="Q879" s="4"/>
      <c r="R879" s="4"/>
      <c r="S879" s="4"/>
      <c r="T879" s="4"/>
      <c r="U879" s="4" t="str">
        <f>TEXT(A879, "MMMM YYYY")</f>
        <v>April 2025</v>
      </c>
      <c r="V879" s="4"/>
      <c r="W879" s="4" t="b">
        <f>IF(N879=O879,TRUE,FALSE)</f>
        <v>1</v>
      </c>
    </row>
    <row r="880" spans="1:23" ht="22.5" customHeight="1">
      <c r="A880" s="2">
        <v>45771.633047523152</v>
      </c>
      <c r="B880" s="4" t="s">
        <v>1480</v>
      </c>
      <c r="C880" s="1" t="s">
        <v>958</v>
      </c>
      <c r="D880" s="4"/>
      <c r="E880" s="4" t="s">
        <v>958</v>
      </c>
      <c r="F880" s="4"/>
      <c r="G880" s="4"/>
      <c r="H880" s="4"/>
      <c r="I880" s="4"/>
      <c r="J880" s="4"/>
      <c r="K880" s="4"/>
      <c r="L880" s="4">
        <v>1</v>
      </c>
      <c r="M880" s="51">
        <v>8</v>
      </c>
      <c r="N880" s="51">
        <v>8</v>
      </c>
      <c r="O880" s="4">
        <f>L880*M880</f>
        <v>8</v>
      </c>
      <c r="P880" s="4"/>
      <c r="Q880" s="4"/>
      <c r="R880" s="4"/>
      <c r="S880" s="4"/>
      <c r="T880" s="4"/>
      <c r="U880" s="4" t="str">
        <f>TEXT(A880, "MMMM YYYY")</f>
        <v>April 2025</v>
      </c>
      <c r="V880" s="4"/>
      <c r="W880" s="4" t="b">
        <f>IF(N880=O880,TRUE,FALSE)</f>
        <v>1</v>
      </c>
    </row>
    <row r="881" spans="1:23" ht="22.5" customHeight="1">
      <c r="A881" s="2">
        <v>45771.63216976852</v>
      </c>
      <c r="B881" s="4" t="s">
        <v>1481</v>
      </c>
      <c r="C881" s="1" t="s">
        <v>958</v>
      </c>
      <c r="D881" s="4"/>
      <c r="E881" s="4" t="s">
        <v>958</v>
      </c>
      <c r="F881" s="4"/>
      <c r="G881" s="4"/>
      <c r="H881" s="4"/>
      <c r="I881" s="4"/>
      <c r="J881" s="4"/>
      <c r="K881" s="4"/>
      <c r="L881" s="4">
        <v>2</v>
      </c>
      <c r="M881" s="51">
        <v>18</v>
      </c>
      <c r="N881" s="51">
        <v>36</v>
      </c>
      <c r="O881" s="4">
        <f>L881*M881</f>
        <v>36</v>
      </c>
      <c r="P881" s="4"/>
      <c r="Q881" s="4"/>
      <c r="R881" s="4"/>
      <c r="S881" s="4"/>
      <c r="T881" s="4"/>
      <c r="U881" s="4" t="str">
        <f>TEXT(A881, "MMMM YYYY")</f>
        <v>April 2025</v>
      </c>
      <c r="V881" s="4"/>
      <c r="W881" s="4" t="b">
        <f>IF(N881=O881,TRUE,FALSE)</f>
        <v>1</v>
      </c>
    </row>
    <row r="882" spans="1:23" ht="22.5" customHeight="1">
      <c r="A882" s="2">
        <v>45771.631552256949</v>
      </c>
      <c r="B882" s="4" t="s">
        <v>1482</v>
      </c>
      <c r="C882" s="1" t="s">
        <v>958</v>
      </c>
      <c r="D882" s="4"/>
      <c r="E882" s="4" t="s">
        <v>958</v>
      </c>
      <c r="F882" s="4"/>
      <c r="G882" s="4"/>
      <c r="H882" s="4"/>
      <c r="I882" s="4"/>
      <c r="J882" s="4"/>
      <c r="K882" s="4"/>
      <c r="L882" s="4">
        <v>3</v>
      </c>
      <c r="M882" s="51">
        <v>7</v>
      </c>
      <c r="N882" s="51">
        <v>21</v>
      </c>
      <c r="O882" s="4">
        <f>L882*M882</f>
        <v>21</v>
      </c>
      <c r="P882" s="4"/>
      <c r="Q882" s="4"/>
      <c r="R882" s="4"/>
      <c r="S882" s="4"/>
      <c r="T882" s="4"/>
      <c r="U882" s="4" t="str">
        <f>TEXT(A882, "MMMM YYYY")</f>
        <v>April 2025</v>
      </c>
      <c r="V882" s="4"/>
      <c r="W882" s="4" t="b">
        <f>IF(N882=O882,TRUE,FALSE)</f>
        <v>1</v>
      </c>
    </row>
    <row r="883" spans="1:23" ht="22.5" customHeight="1">
      <c r="A883" s="2">
        <v>45771.623609444447</v>
      </c>
      <c r="B883" s="4" t="s">
        <v>1483</v>
      </c>
      <c r="C883" s="1" t="s">
        <v>958</v>
      </c>
      <c r="D883" s="4"/>
      <c r="E883" s="4" t="s">
        <v>958</v>
      </c>
      <c r="F883" s="4"/>
      <c r="G883" s="4"/>
      <c r="H883" s="4"/>
      <c r="I883" s="4"/>
      <c r="J883" s="4"/>
      <c r="K883" s="4"/>
      <c r="L883" s="4">
        <v>2</v>
      </c>
      <c r="M883" s="51">
        <v>5</v>
      </c>
      <c r="N883" s="51">
        <v>10</v>
      </c>
      <c r="O883" s="4">
        <f>L883*M883</f>
        <v>10</v>
      </c>
      <c r="P883" s="4"/>
      <c r="Q883" s="4"/>
      <c r="R883" s="4"/>
      <c r="S883" s="4"/>
      <c r="T883" s="4"/>
      <c r="U883" s="4" t="str">
        <f>TEXT(A883, "MMMM YYYY")</f>
        <v>April 2025</v>
      </c>
      <c r="V883" s="4"/>
      <c r="W883" s="4" t="b">
        <f>IF(N883=O883,TRUE,FALSE)</f>
        <v>1</v>
      </c>
    </row>
    <row r="884" spans="1:23" ht="22.5" customHeight="1">
      <c r="A884" s="2">
        <v>45771.622696006947</v>
      </c>
      <c r="B884" s="4" t="s">
        <v>1484</v>
      </c>
      <c r="C884" s="1" t="s">
        <v>958</v>
      </c>
      <c r="D884" s="4"/>
      <c r="E884" s="4" t="s">
        <v>958</v>
      </c>
      <c r="F884" s="4"/>
      <c r="G884" s="4"/>
      <c r="H884" s="4"/>
      <c r="I884" s="4"/>
      <c r="J884" s="4"/>
      <c r="K884" s="4"/>
      <c r="L884" s="4">
        <v>4</v>
      </c>
      <c r="M884" s="51">
        <v>4</v>
      </c>
      <c r="N884" s="51">
        <v>16</v>
      </c>
      <c r="O884" s="4">
        <f>L884*M884</f>
        <v>16</v>
      </c>
      <c r="P884" s="4"/>
      <c r="Q884" s="4"/>
      <c r="R884" s="4"/>
      <c r="S884" s="4"/>
      <c r="T884" s="4"/>
      <c r="U884" s="4" t="str">
        <f>TEXT(A884, "MMMM YYYY")</f>
        <v>April 2025</v>
      </c>
      <c r="V884" s="4"/>
      <c r="W884" s="4" t="b">
        <f>IF(N884=O884,TRUE,FALSE)</f>
        <v>1</v>
      </c>
    </row>
    <row r="885" spans="1:23" ht="22.5" customHeight="1">
      <c r="A885" s="2">
        <v>45771.621590868061</v>
      </c>
      <c r="B885" s="4" t="s">
        <v>1485</v>
      </c>
      <c r="C885" s="1" t="s">
        <v>958</v>
      </c>
      <c r="D885" s="4"/>
      <c r="E885" s="4" t="s">
        <v>958</v>
      </c>
      <c r="F885" s="4"/>
      <c r="G885" s="4"/>
      <c r="H885" s="4"/>
      <c r="I885" s="4"/>
      <c r="J885" s="4"/>
      <c r="K885" s="4"/>
      <c r="L885" s="4">
        <v>3</v>
      </c>
      <c r="M885" s="51">
        <v>12</v>
      </c>
      <c r="N885" s="51">
        <v>36</v>
      </c>
      <c r="O885" s="4">
        <f>L885*M885</f>
        <v>36</v>
      </c>
      <c r="P885" s="4"/>
      <c r="Q885" s="4"/>
      <c r="R885" s="4"/>
      <c r="S885" s="4"/>
      <c r="T885" s="4"/>
      <c r="U885" s="4" t="str">
        <f>TEXT(A885, "MMMM YYYY")</f>
        <v>April 2025</v>
      </c>
      <c r="V885" s="4"/>
      <c r="W885" s="4" t="b">
        <f>IF(N885=O885,TRUE,FALSE)</f>
        <v>1</v>
      </c>
    </row>
    <row r="886" spans="1:23" ht="22.5" customHeight="1">
      <c r="A886" s="2">
        <v>45771.62096291667</v>
      </c>
      <c r="B886" s="4" t="s">
        <v>1486</v>
      </c>
      <c r="C886" s="1" t="s">
        <v>958</v>
      </c>
      <c r="D886" s="4"/>
      <c r="E886" s="4" t="s">
        <v>958</v>
      </c>
      <c r="F886" s="4"/>
      <c r="G886" s="4"/>
      <c r="H886" s="4"/>
      <c r="I886" s="4"/>
      <c r="J886" s="4"/>
      <c r="K886" s="4"/>
      <c r="L886" s="4">
        <v>10</v>
      </c>
      <c r="M886" s="51">
        <v>40</v>
      </c>
      <c r="N886" s="51">
        <v>400</v>
      </c>
      <c r="O886" s="4">
        <f>L886*M886</f>
        <v>400</v>
      </c>
      <c r="P886" s="4"/>
      <c r="Q886" s="4"/>
      <c r="R886" s="4"/>
      <c r="S886" s="4"/>
      <c r="T886" s="4"/>
      <c r="U886" s="4" t="str">
        <f>TEXT(A886, "MMMM YYYY")</f>
        <v>April 2025</v>
      </c>
      <c r="V886" s="4"/>
      <c r="W886" s="4" t="b">
        <f>IF(N886=O886,TRUE,FALSE)</f>
        <v>1</v>
      </c>
    </row>
    <row r="887" spans="1:23" ht="22.5" customHeight="1">
      <c r="A887" s="2">
        <v>45771.619662106481</v>
      </c>
      <c r="B887" s="4" t="s">
        <v>1487</v>
      </c>
      <c r="C887" s="1" t="s">
        <v>958</v>
      </c>
      <c r="D887" s="4"/>
      <c r="E887" s="4" t="s">
        <v>958</v>
      </c>
      <c r="F887" s="4"/>
      <c r="G887" s="4"/>
      <c r="H887" s="4"/>
      <c r="I887" s="4"/>
      <c r="J887" s="4"/>
      <c r="K887" s="4"/>
      <c r="L887" s="4">
        <v>1</v>
      </c>
      <c r="M887" s="51">
        <v>102</v>
      </c>
      <c r="N887" s="51">
        <v>102</v>
      </c>
      <c r="O887" s="4">
        <f>L887*M887</f>
        <v>102</v>
      </c>
      <c r="P887" s="4"/>
      <c r="Q887" s="4"/>
      <c r="R887" s="4"/>
      <c r="S887" s="4"/>
      <c r="T887" s="4"/>
      <c r="U887" s="4" t="str">
        <f>TEXT(A887, "MMMM YYYY")</f>
        <v>April 2025</v>
      </c>
      <c r="V887" s="4"/>
      <c r="W887" s="4" t="b">
        <f>IF(N887=O887,TRUE,FALSE)</f>
        <v>1</v>
      </c>
    </row>
    <row r="888" spans="1:23" ht="22.5" customHeight="1">
      <c r="A888" s="2">
        <v>45771.618479375</v>
      </c>
      <c r="B888" s="4" t="s">
        <v>1488</v>
      </c>
      <c r="C888" s="1" t="s">
        <v>958</v>
      </c>
      <c r="D888" s="4"/>
      <c r="E888" s="4" t="s">
        <v>958</v>
      </c>
      <c r="F888" s="4"/>
      <c r="G888" s="4"/>
      <c r="H888" s="4"/>
      <c r="I888" s="4"/>
      <c r="J888" s="4"/>
      <c r="K888" s="4"/>
      <c r="L888" s="4">
        <v>2</v>
      </c>
      <c r="M888" s="51">
        <v>72</v>
      </c>
      <c r="N888" s="51">
        <v>144</v>
      </c>
      <c r="O888" s="4">
        <f>L888*M888</f>
        <v>144</v>
      </c>
      <c r="P888" s="4"/>
      <c r="Q888" s="4"/>
      <c r="R888" s="4"/>
      <c r="S888" s="4"/>
      <c r="T888" s="4"/>
      <c r="U888" s="4" t="str">
        <f>TEXT(A888, "MMMM YYYY")</f>
        <v>April 2025</v>
      </c>
      <c r="V888" s="4"/>
      <c r="W888" s="4" t="b">
        <f>IF(N888=O888,TRUE,FALSE)</f>
        <v>1</v>
      </c>
    </row>
    <row r="889" spans="1:23" ht="22.5" customHeight="1">
      <c r="A889" s="2">
        <v>45771.614487013889</v>
      </c>
      <c r="B889" s="4" t="s">
        <v>1489</v>
      </c>
      <c r="C889" s="1" t="s">
        <v>958</v>
      </c>
      <c r="D889" s="4"/>
      <c r="E889" s="4" t="s">
        <v>958</v>
      </c>
      <c r="F889" s="4"/>
      <c r="G889" s="4"/>
      <c r="H889" s="4"/>
      <c r="I889" s="4"/>
      <c r="J889" s="4"/>
      <c r="K889" s="4"/>
      <c r="L889" s="4">
        <v>3</v>
      </c>
      <c r="M889" s="51">
        <v>15</v>
      </c>
      <c r="N889" s="51">
        <v>45</v>
      </c>
      <c r="O889" s="4">
        <f>L889*M889</f>
        <v>45</v>
      </c>
      <c r="P889" s="4"/>
      <c r="Q889" s="4"/>
      <c r="R889" s="4"/>
      <c r="S889" s="4"/>
      <c r="T889" s="4"/>
      <c r="U889" s="4" t="str">
        <f>TEXT(A889, "MMMM YYYY")</f>
        <v>April 2025</v>
      </c>
      <c r="V889" s="4"/>
      <c r="W889" s="4" t="b">
        <f>IF(N889=O889,TRUE,FALSE)</f>
        <v>1</v>
      </c>
    </row>
    <row r="890" spans="1:23" ht="22.5" customHeight="1">
      <c r="A890" s="2">
        <v>45771.613550682872</v>
      </c>
      <c r="B890" s="4" t="s">
        <v>1490</v>
      </c>
      <c r="C890" s="1" t="s">
        <v>958</v>
      </c>
      <c r="D890" s="4"/>
      <c r="E890" s="4" t="s">
        <v>958</v>
      </c>
      <c r="F890" s="4"/>
      <c r="G890" s="4"/>
      <c r="H890" s="4"/>
      <c r="I890" s="4"/>
      <c r="J890" s="4"/>
      <c r="K890" s="4"/>
      <c r="L890" s="4">
        <v>3</v>
      </c>
      <c r="M890" s="51">
        <v>30</v>
      </c>
      <c r="N890" s="51">
        <v>90</v>
      </c>
      <c r="O890" s="4">
        <f>L890*M890</f>
        <v>90</v>
      </c>
      <c r="P890" s="4"/>
      <c r="Q890" s="4"/>
      <c r="R890" s="4"/>
      <c r="S890" s="4"/>
      <c r="T890" s="4"/>
      <c r="U890" s="4" t="str">
        <f>TEXT(A890, "MMMM YYYY")</f>
        <v>April 2025</v>
      </c>
      <c r="V890" s="4"/>
      <c r="W890" s="4" t="b">
        <f>IF(N890=O890,TRUE,FALSE)</f>
        <v>1</v>
      </c>
    </row>
    <row r="891" spans="1:23" ht="22.5" customHeight="1">
      <c r="A891" s="2">
        <v>45771.612942812499</v>
      </c>
      <c r="B891" s="4" t="s">
        <v>1491</v>
      </c>
      <c r="C891" s="1" t="s">
        <v>958</v>
      </c>
      <c r="D891" s="4"/>
      <c r="E891" s="4" t="s">
        <v>958</v>
      </c>
      <c r="F891" s="4"/>
      <c r="G891" s="4"/>
      <c r="H891" s="4"/>
      <c r="I891" s="4"/>
      <c r="J891" s="4"/>
      <c r="K891" s="4"/>
      <c r="L891" s="4">
        <v>1</v>
      </c>
      <c r="M891" s="51">
        <v>15</v>
      </c>
      <c r="N891" s="51">
        <v>15</v>
      </c>
      <c r="O891" s="4">
        <f>L891*M891</f>
        <v>15</v>
      </c>
      <c r="P891" s="4"/>
      <c r="Q891" s="4"/>
      <c r="R891" s="4"/>
      <c r="S891" s="4"/>
      <c r="T891" s="4"/>
      <c r="U891" s="4" t="str">
        <f>TEXT(A891, "MMMM YYYY")</f>
        <v>April 2025</v>
      </c>
      <c r="V891" s="4"/>
      <c r="W891" s="4" t="b">
        <f>IF(N891=O891,TRUE,FALSE)</f>
        <v>1</v>
      </c>
    </row>
    <row r="892" spans="1:23" ht="22.5" customHeight="1">
      <c r="A892" s="2">
        <v>45771.609835601848</v>
      </c>
      <c r="B892" s="4" t="s">
        <v>1492</v>
      </c>
      <c r="C892" s="1" t="s">
        <v>958</v>
      </c>
      <c r="D892" s="4"/>
      <c r="E892" s="4" t="s">
        <v>958</v>
      </c>
      <c r="F892" s="4"/>
      <c r="G892" s="4"/>
      <c r="H892" s="4"/>
      <c r="I892" s="4"/>
      <c r="J892" s="4"/>
      <c r="K892" s="4"/>
      <c r="L892" s="4">
        <v>10</v>
      </c>
      <c r="M892" s="51">
        <v>7</v>
      </c>
      <c r="N892" s="51">
        <v>70</v>
      </c>
      <c r="O892" s="4">
        <f>L892*M892</f>
        <v>70</v>
      </c>
      <c r="P892" s="4"/>
      <c r="Q892" s="4"/>
      <c r="R892" s="4"/>
      <c r="S892" s="4"/>
      <c r="T892" s="4"/>
      <c r="U892" s="4" t="str">
        <f>TEXT(A892, "MMMM YYYY")</f>
        <v>April 2025</v>
      </c>
      <c r="V892" s="4"/>
      <c r="W892" s="4" t="b">
        <f>IF(N892=O892,TRUE,FALSE)</f>
        <v>1</v>
      </c>
    </row>
    <row r="893" spans="1:23" ht="22.5" customHeight="1">
      <c r="A893" s="2">
        <v>45771.607937592591</v>
      </c>
      <c r="B893" s="4" t="s">
        <v>1493</v>
      </c>
      <c r="C893" s="1" t="s">
        <v>958</v>
      </c>
      <c r="D893" s="4"/>
      <c r="E893" s="4" t="s">
        <v>958</v>
      </c>
      <c r="F893" s="4"/>
      <c r="G893" s="4"/>
      <c r="H893" s="4"/>
      <c r="I893" s="4"/>
      <c r="J893" s="4"/>
      <c r="K893" s="4"/>
      <c r="L893" s="4">
        <v>10</v>
      </c>
      <c r="M893" s="51">
        <v>5</v>
      </c>
      <c r="N893" s="51">
        <v>50</v>
      </c>
      <c r="O893" s="4">
        <f>L893*M893</f>
        <v>50</v>
      </c>
      <c r="P893" s="4"/>
      <c r="Q893" s="4"/>
      <c r="R893" s="4"/>
      <c r="S893" s="4"/>
      <c r="T893" s="4"/>
      <c r="U893" s="4" t="str">
        <f>TEXT(A893, "MMMM YYYY")</f>
        <v>April 2025</v>
      </c>
      <c r="V893" s="4"/>
      <c r="W893" s="4" t="b">
        <f>IF(N893=O893,TRUE,FALSE)</f>
        <v>1</v>
      </c>
    </row>
    <row r="894" spans="1:23" ht="22.5" customHeight="1">
      <c r="A894" s="2">
        <v>45771.557051979165</v>
      </c>
      <c r="B894" s="4" t="s">
        <v>1494</v>
      </c>
      <c r="C894" s="1" t="s">
        <v>958</v>
      </c>
      <c r="D894" s="4"/>
      <c r="E894" s="4" t="s">
        <v>958</v>
      </c>
      <c r="F894" s="4"/>
      <c r="G894" s="4"/>
      <c r="H894" s="4"/>
      <c r="I894" s="4"/>
      <c r="J894" s="4"/>
      <c r="K894" s="4"/>
      <c r="L894" s="4">
        <v>3</v>
      </c>
      <c r="M894" s="51">
        <v>12</v>
      </c>
      <c r="N894" s="51">
        <v>36</v>
      </c>
      <c r="O894" s="4">
        <f>L894*M894</f>
        <v>36</v>
      </c>
      <c r="P894" s="4"/>
      <c r="Q894" s="4"/>
      <c r="R894" s="4"/>
      <c r="S894" s="4"/>
      <c r="T894" s="4"/>
      <c r="U894" s="4" t="str">
        <f>TEXT(A894, "MMMM YYYY")</f>
        <v>April 2025</v>
      </c>
      <c r="V894" s="4"/>
      <c r="W894" s="4" t="b">
        <f>IF(N894=O894,TRUE,FALSE)</f>
        <v>1</v>
      </c>
    </row>
    <row r="895" spans="1:23" ht="22.5" customHeight="1">
      <c r="A895" s="2">
        <v>45771.554271412038</v>
      </c>
      <c r="B895" s="4" t="s">
        <v>1495</v>
      </c>
      <c r="C895" s="1" t="s">
        <v>958</v>
      </c>
      <c r="D895" s="4"/>
      <c r="E895" s="4" t="s">
        <v>958</v>
      </c>
      <c r="F895" s="4"/>
      <c r="G895" s="4"/>
      <c r="H895" s="4"/>
      <c r="I895" s="4"/>
      <c r="J895" s="4"/>
      <c r="K895" s="4"/>
      <c r="L895" s="4">
        <v>1</v>
      </c>
      <c r="M895" s="51">
        <v>12</v>
      </c>
      <c r="N895" s="51">
        <v>12</v>
      </c>
      <c r="O895" s="4">
        <f>L895*M895</f>
        <v>12</v>
      </c>
      <c r="P895" s="4"/>
      <c r="Q895" s="4"/>
      <c r="R895" s="4"/>
      <c r="S895" s="4"/>
      <c r="T895" s="4"/>
      <c r="U895" s="4" t="str">
        <f>TEXT(A895, "MMMM YYYY")</f>
        <v>April 2025</v>
      </c>
      <c r="V895" s="4"/>
      <c r="W895" s="4" t="b">
        <f>IF(N895=O895,TRUE,FALSE)</f>
        <v>1</v>
      </c>
    </row>
    <row r="896" spans="1:23" ht="22.5" customHeight="1">
      <c r="A896" s="2">
        <v>45771.553867152776</v>
      </c>
      <c r="B896" s="4" t="s">
        <v>1496</v>
      </c>
      <c r="C896" s="1" t="s">
        <v>958</v>
      </c>
      <c r="D896" s="4"/>
      <c r="E896" s="4" t="s">
        <v>958</v>
      </c>
      <c r="F896" s="4"/>
      <c r="G896" s="4"/>
      <c r="H896" s="4"/>
      <c r="I896" s="4"/>
      <c r="J896" s="4"/>
      <c r="K896" s="4"/>
      <c r="L896" s="4">
        <v>1</v>
      </c>
      <c r="M896" s="51">
        <v>65</v>
      </c>
      <c r="N896" s="51">
        <v>65</v>
      </c>
      <c r="O896" s="4">
        <f>L896*M896</f>
        <v>65</v>
      </c>
      <c r="P896" s="4"/>
      <c r="Q896" s="4"/>
      <c r="R896" s="4"/>
      <c r="S896" s="4"/>
      <c r="T896" s="4"/>
      <c r="U896" s="4" t="str">
        <f>TEXT(A896, "MMMM YYYY")</f>
        <v>April 2025</v>
      </c>
      <c r="V896" s="4"/>
      <c r="W896" s="4" t="b">
        <f>IF(N896=O896,TRUE,FALSE)</f>
        <v>1</v>
      </c>
    </row>
    <row r="897" spans="1:23" ht="22.5" customHeight="1">
      <c r="A897" s="2">
        <v>45771.553455243054</v>
      </c>
      <c r="B897" s="4" t="s">
        <v>1497</v>
      </c>
      <c r="C897" s="1" t="s">
        <v>958</v>
      </c>
      <c r="D897" s="4"/>
      <c r="E897" s="4" t="s">
        <v>958</v>
      </c>
      <c r="F897" s="4"/>
      <c r="G897" s="4"/>
      <c r="H897" s="4"/>
      <c r="I897" s="4"/>
      <c r="J897" s="4"/>
      <c r="K897" s="4"/>
      <c r="L897" s="4">
        <v>1</v>
      </c>
      <c r="M897" s="51">
        <v>85</v>
      </c>
      <c r="N897" s="51">
        <v>85</v>
      </c>
      <c r="O897" s="4">
        <f>L897*M897</f>
        <v>85</v>
      </c>
      <c r="P897" s="4"/>
      <c r="Q897" s="4"/>
      <c r="R897" s="4"/>
      <c r="S897" s="4"/>
      <c r="T897" s="4"/>
      <c r="U897" s="4" t="str">
        <f>TEXT(A897, "MMMM YYYY")</f>
        <v>April 2025</v>
      </c>
      <c r="V897" s="4"/>
      <c r="W897" s="4" t="b">
        <f>IF(N897=O897,TRUE,FALSE)</f>
        <v>1</v>
      </c>
    </row>
    <row r="898" spans="1:23" ht="22.5" customHeight="1">
      <c r="A898" s="2">
        <v>45771.553128599538</v>
      </c>
      <c r="B898" s="4" t="s">
        <v>1498</v>
      </c>
      <c r="C898" s="1" t="s">
        <v>958</v>
      </c>
      <c r="D898" s="4"/>
      <c r="E898" s="4" t="s">
        <v>958</v>
      </c>
      <c r="F898" s="4"/>
      <c r="G898" s="4"/>
      <c r="H898" s="4"/>
      <c r="I898" s="4"/>
      <c r="J898" s="4"/>
      <c r="K898" s="4"/>
      <c r="L898" s="4">
        <v>2</v>
      </c>
      <c r="M898" s="51">
        <v>10</v>
      </c>
      <c r="N898" s="51">
        <v>20</v>
      </c>
      <c r="O898" s="4">
        <f>L898*M898</f>
        <v>20</v>
      </c>
      <c r="P898" s="4"/>
      <c r="Q898" s="4"/>
      <c r="R898" s="4"/>
      <c r="S898" s="4"/>
      <c r="T898" s="4"/>
      <c r="U898" s="4" t="str">
        <f>TEXT(A898, "MMMM YYYY")</f>
        <v>April 2025</v>
      </c>
      <c r="V898" s="4"/>
      <c r="W898" s="4" t="b">
        <f>IF(N898=O898,TRUE,FALSE)</f>
        <v>1</v>
      </c>
    </row>
    <row r="899" spans="1:23" ht="22.5" customHeight="1">
      <c r="A899" s="2">
        <v>45771.552316307869</v>
      </c>
      <c r="B899" s="4" t="s">
        <v>1499</v>
      </c>
      <c r="C899" s="4" t="s">
        <v>952</v>
      </c>
      <c r="D899" s="4"/>
      <c r="E899" s="4" t="s">
        <v>934</v>
      </c>
      <c r="F899" s="4"/>
      <c r="G899" s="4"/>
      <c r="H899" s="4" t="s">
        <v>1500</v>
      </c>
      <c r="I899" s="4"/>
      <c r="J899" s="4"/>
      <c r="K899" s="4"/>
      <c r="L899" s="4">
        <v>1</v>
      </c>
      <c r="M899" s="4">
        <v>120</v>
      </c>
      <c r="N899" s="51">
        <v>120</v>
      </c>
      <c r="O899" s="4">
        <f>L899*M899</f>
        <v>120</v>
      </c>
      <c r="P899" s="4"/>
      <c r="Q899" s="4"/>
      <c r="R899" s="4"/>
      <c r="S899" s="4"/>
      <c r="T899" s="4"/>
      <c r="U899" s="4" t="str">
        <f>TEXT(A899, "MMMM YYYY")</f>
        <v>April 2025</v>
      </c>
      <c r="V899" s="4"/>
      <c r="W899" s="4" t="b">
        <f>IF(N899=O899,TRUE,FALSE)</f>
        <v>1</v>
      </c>
    </row>
    <row r="900" spans="1:23" ht="22.5" customHeight="1">
      <c r="A900" s="2">
        <v>45771.318341053237</v>
      </c>
      <c r="B900" s="4" t="s">
        <v>822</v>
      </c>
      <c r="C900" s="4" t="s">
        <v>821</v>
      </c>
      <c r="D900" s="4" t="s">
        <v>933</v>
      </c>
      <c r="E900" s="4"/>
      <c r="F900" s="4"/>
      <c r="G900" s="4" t="s">
        <v>970</v>
      </c>
      <c r="H900" s="4"/>
      <c r="I900" s="4"/>
      <c r="J900" s="4"/>
      <c r="K900" s="4"/>
      <c r="L900" s="4">
        <v>2</v>
      </c>
      <c r="M900" s="4">
        <v>50</v>
      </c>
      <c r="N900" s="51">
        <v>100</v>
      </c>
      <c r="O900" s="4">
        <f>L900*M900</f>
        <v>100</v>
      </c>
      <c r="P900" s="4"/>
      <c r="Q900" s="4"/>
      <c r="R900" s="4"/>
      <c r="S900" s="4"/>
      <c r="T900" s="4"/>
      <c r="U900" s="4" t="str">
        <f>TEXT(A900, "MMMM YYYY")</f>
        <v>April 2025</v>
      </c>
      <c r="V900" s="4"/>
      <c r="W900" s="4" t="b">
        <f>IF(N900=O900,TRUE,FALSE)</f>
        <v>1</v>
      </c>
    </row>
    <row r="901" spans="1:23" ht="22.5" customHeight="1">
      <c r="A901" s="2">
        <v>45770.814389942127</v>
      </c>
      <c r="B901" s="4" t="s">
        <v>1501</v>
      </c>
      <c r="C901" s="4" t="s">
        <v>952</v>
      </c>
      <c r="D901" s="4"/>
      <c r="E901" s="4" t="s">
        <v>942</v>
      </c>
      <c r="F901" s="4"/>
      <c r="G901" s="4"/>
      <c r="H901" s="4"/>
      <c r="I901" s="4"/>
      <c r="J901" s="4"/>
      <c r="K901" s="4"/>
      <c r="L901" s="4">
        <v>1</v>
      </c>
      <c r="M901" s="4">
        <v>500</v>
      </c>
      <c r="N901" s="51">
        <v>500</v>
      </c>
      <c r="O901" s="4">
        <f>L901*M901</f>
        <v>500</v>
      </c>
      <c r="P901" s="4"/>
      <c r="Q901" s="4"/>
      <c r="R901" s="4"/>
      <c r="S901" s="4" t="s">
        <v>1014</v>
      </c>
      <c r="T901" s="4"/>
      <c r="U901" s="4" t="str">
        <f>TEXT(A901, "MMMM YYYY")</f>
        <v>April 2025</v>
      </c>
      <c r="V901" s="4"/>
      <c r="W901" s="4" t="b">
        <f>IF(N901=O901,TRUE,FALSE)</f>
        <v>1</v>
      </c>
    </row>
    <row r="902" spans="1:23" ht="22.5" customHeight="1">
      <c r="A902" s="2">
        <v>45770.811577939814</v>
      </c>
      <c r="B902" s="4" t="s">
        <v>1502</v>
      </c>
      <c r="C902" s="1" t="s">
        <v>958</v>
      </c>
      <c r="D902" s="4"/>
      <c r="E902" s="4" t="s">
        <v>958</v>
      </c>
      <c r="F902" s="4"/>
      <c r="G902" s="4"/>
      <c r="H902" s="4"/>
      <c r="I902" s="4"/>
      <c r="J902" s="4"/>
      <c r="K902" s="4"/>
      <c r="L902" s="4">
        <v>1</v>
      </c>
      <c r="M902" s="51">
        <v>3000</v>
      </c>
      <c r="N902" s="51">
        <v>3000</v>
      </c>
      <c r="O902" s="4">
        <f>L902*M902</f>
        <v>3000</v>
      </c>
      <c r="P902" s="4"/>
      <c r="Q902" s="4"/>
      <c r="R902" s="4"/>
      <c r="S902" s="4"/>
      <c r="T902" s="4"/>
      <c r="U902" s="4" t="str">
        <f>TEXT(A902, "MMMM YYYY")</f>
        <v>April 2025</v>
      </c>
      <c r="V902" s="4"/>
      <c r="W902" s="4" t="b">
        <f>IF(N902=O902,TRUE,FALSE)</f>
        <v>1</v>
      </c>
    </row>
    <row r="903" spans="1:23" ht="22.5" customHeight="1">
      <c r="A903" s="2">
        <v>45770.811113263888</v>
      </c>
      <c r="B903" s="4" t="s">
        <v>1503</v>
      </c>
      <c r="C903" s="1" t="s">
        <v>958</v>
      </c>
      <c r="D903" s="4"/>
      <c r="E903" s="4" t="s">
        <v>958</v>
      </c>
      <c r="F903" s="4"/>
      <c r="G903" s="4"/>
      <c r="H903" s="4"/>
      <c r="I903" s="4"/>
      <c r="J903" s="4"/>
      <c r="K903" s="4"/>
      <c r="L903" s="4">
        <v>1</v>
      </c>
      <c r="M903" s="51">
        <v>45</v>
      </c>
      <c r="N903" s="51">
        <v>45</v>
      </c>
      <c r="O903" s="4">
        <f>L903*M903</f>
        <v>45</v>
      </c>
      <c r="P903" s="4"/>
      <c r="Q903" s="4"/>
      <c r="R903" s="4"/>
      <c r="S903" s="4"/>
      <c r="T903" s="4"/>
      <c r="U903" s="4" t="str">
        <f>TEXT(A903, "MMMM YYYY")</f>
        <v>April 2025</v>
      </c>
      <c r="V903" s="4"/>
      <c r="W903" s="4" t="b">
        <f>IF(N903=O903,TRUE,FALSE)</f>
        <v>1</v>
      </c>
    </row>
    <row r="904" spans="1:23" ht="22.5" customHeight="1">
      <c r="A904" s="2">
        <v>45770.810533495373</v>
      </c>
      <c r="B904" s="4" t="s">
        <v>1504</v>
      </c>
      <c r="C904" s="1" t="s">
        <v>958</v>
      </c>
      <c r="D904" s="4"/>
      <c r="E904" s="4" t="s">
        <v>958</v>
      </c>
      <c r="F904" s="4"/>
      <c r="G904" s="4"/>
      <c r="H904" s="4"/>
      <c r="I904" s="4"/>
      <c r="J904" s="4"/>
      <c r="K904" s="4"/>
      <c r="L904" s="4">
        <v>1</v>
      </c>
      <c r="M904" s="51">
        <v>150</v>
      </c>
      <c r="N904" s="51">
        <v>150</v>
      </c>
      <c r="O904" s="4">
        <f>L904*M904</f>
        <v>150</v>
      </c>
      <c r="P904" s="4"/>
      <c r="Q904" s="4"/>
      <c r="R904" s="4"/>
      <c r="S904" s="4"/>
      <c r="T904" s="4"/>
      <c r="U904" s="4" t="str">
        <f>TEXT(A904, "MMMM YYYY")</f>
        <v>April 2025</v>
      </c>
      <c r="V904" s="4"/>
      <c r="W904" s="4" t="b">
        <f>IF(N904=O904,TRUE,FALSE)</f>
        <v>1</v>
      </c>
    </row>
    <row r="905" spans="1:23" ht="22.5" customHeight="1">
      <c r="A905" s="2">
        <v>45770.80949590278</v>
      </c>
      <c r="B905" s="4" t="s">
        <v>1505</v>
      </c>
      <c r="C905" s="1" t="s">
        <v>958</v>
      </c>
      <c r="D905" s="4"/>
      <c r="E905" s="4" t="s">
        <v>958</v>
      </c>
      <c r="F905" s="4"/>
      <c r="G905" s="4"/>
      <c r="H905" s="4"/>
      <c r="I905" s="4"/>
      <c r="J905" s="4"/>
      <c r="K905" s="4"/>
      <c r="L905" s="4">
        <v>1</v>
      </c>
      <c r="M905" s="51">
        <v>220</v>
      </c>
      <c r="N905" s="51">
        <v>220</v>
      </c>
      <c r="O905" s="4">
        <f>L905*M905</f>
        <v>220</v>
      </c>
      <c r="P905" s="4"/>
      <c r="Q905" s="4"/>
      <c r="R905" s="4"/>
      <c r="S905" s="4"/>
      <c r="T905" s="4"/>
      <c r="U905" s="4" t="str">
        <f>TEXT(A905, "MMMM YYYY")</f>
        <v>April 2025</v>
      </c>
      <c r="V905" s="4"/>
      <c r="W905" s="4" t="b">
        <f>IF(N905=O905,TRUE,FALSE)</f>
        <v>1</v>
      </c>
    </row>
    <row r="906" spans="1:23" ht="22.5" customHeight="1">
      <c r="A906" s="2">
        <v>45770.742518587962</v>
      </c>
      <c r="B906" s="4" t="s">
        <v>1205</v>
      </c>
      <c r="C906" s="1" t="s">
        <v>958</v>
      </c>
      <c r="D906" s="4"/>
      <c r="E906" s="4" t="s">
        <v>958</v>
      </c>
      <c r="F906" s="4"/>
      <c r="G906" s="4"/>
      <c r="H906" s="4"/>
      <c r="I906" s="4"/>
      <c r="J906" s="4"/>
      <c r="K906" s="4"/>
      <c r="L906" s="4">
        <v>20</v>
      </c>
      <c r="M906" s="51">
        <v>107</v>
      </c>
      <c r="N906" s="51">
        <v>2140</v>
      </c>
      <c r="O906" s="4">
        <f>L906*M906</f>
        <v>2140</v>
      </c>
      <c r="P906" s="4"/>
      <c r="Q906" s="4"/>
      <c r="R906" s="4"/>
      <c r="S906" s="4"/>
      <c r="T906" s="4"/>
      <c r="U906" s="4" t="str">
        <f>TEXT(A906, "MMMM YYYY")</f>
        <v>April 2025</v>
      </c>
      <c r="V906" s="4"/>
      <c r="W906" s="4" t="b">
        <f>IF(N906=O906,TRUE,FALSE)</f>
        <v>1</v>
      </c>
    </row>
    <row r="907" spans="1:23" ht="22.5" customHeight="1">
      <c r="A907" s="2">
        <v>45770.741538437505</v>
      </c>
      <c r="B907" s="4" t="s">
        <v>1506</v>
      </c>
      <c r="C907" s="1" t="s">
        <v>958</v>
      </c>
      <c r="D907" s="4"/>
      <c r="E907" s="4" t="s">
        <v>958</v>
      </c>
      <c r="F907" s="4"/>
      <c r="G907" s="4"/>
      <c r="H907" s="4"/>
      <c r="I907" s="4"/>
      <c r="J907" s="4"/>
      <c r="K907" s="4"/>
      <c r="L907" s="4">
        <v>400</v>
      </c>
      <c r="M907" s="51">
        <v>7.5</v>
      </c>
      <c r="N907" s="51">
        <v>3000</v>
      </c>
      <c r="O907" s="4">
        <f>L907*M907</f>
        <v>3000</v>
      </c>
      <c r="P907" s="4"/>
      <c r="Q907" s="4"/>
      <c r="R907" s="4"/>
      <c r="S907" s="4"/>
      <c r="T907" s="4"/>
      <c r="U907" s="4" t="str">
        <f>TEXT(A907, "MMMM YYYY")</f>
        <v>April 2025</v>
      </c>
      <c r="V907" s="4"/>
      <c r="W907" s="4" t="b">
        <f>IF(N907=O907,TRUE,FALSE)</f>
        <v>1</v>
      </c>
    </row>
    <row r="908" spans="1:23" ht="22.5" customHeight="1">
      <c r="A908" s="2">
        <v>45770.211179074075</v>
      </c>
      <c r="B908" s="4" t="s">
        <v>1507</v>
      </c>
      <c r="C908" s="4" t="s">
        <v>952</v>
      </c>
      <c r="D908" s="4"/>
      <c r="E908" s="4" t="s">
        <v>942</v>
      </c>
      <c r="F908" s="4"/>
      <c r="G908" s="4"/>
      <c r="H908" s="4"/>
      <c r="I908" s="4"/>
      <c r="J908" s="4"/>
      <c r="K908" s="4"/>
      <c r="L908" s="4">
        <v>1</v>
      </c>
      <c r="M908" s="4">
        <v>400</v>
      </c>
      <c r="N908" s="51">
        <v>400</v>
      </c>
      <c r="O908" s="4">
        <f>L908*M908</f>
        <v>400</v>
      </c>
      <c r="P908" s="4"/>
      <c r="Q908" s="4"/>
      <c r="R908" s="4"/>
      <c r="S908" s="4" t="s">
        <v>1014</v>
      </c>
      <c r="T908" s="4"/>
      <c r="U908" s="4" t="str">
        <f>TEXT(A908, "MMMM YYYY")</f>
        <v>April 2025</v>
      </c>
      <c r="V908" s="4"/>
      <c r="W908" s="4" t="b">
        <f>IF(N908=O908,TRUE,FALSE)</f>
        <v>1</v>
      </c>
    </row>
    <row r="909" spans="1:23" ht="22.5" customHeight="1">
      <c r="A909" s="2">
        <v>45770.210555034719</v>
      </c>
      <c r="B909" s="4" t="s">
        <v>1508</v>
      </c>
      <c r="C909" s="4" t="s">
        <v>952</v>
      </c>
      <c r="D909" s="4"/>
      <c r="E909" s="4" t="s">
        <v>937</v>
      </c>
      <c r="F909" s="4"/>
      <c r="G909" s="4"/>
      <c r="H909" s="4"/>
      <c r="I909" s="4"/>
      <c r="J909" s="4"/>
      <c r="K909" s="4" t="s">
        <v>856</v>
      </c>
      <c r="L909" s="4">
        <v>1</v>
      </c>
      <c r="M909" s="4">
        <v>330</v>
      </c>
      <c r="N909" s="51">
        <v>330</v>
      </c>
      <c r="O909" s="4">
        <f>L909*M909</f>
        <v>330</v>
      </c>
      <c r="P909" s="4"/>
      <c r="Q909" s="4"/>
      <c r="R909" s="4"/>
      <c r="S909" s="4"/>
      <c r="T909" s="4"/>
      <c r="U909" s="4" t="str">
        <f>TEXT(A909, "MMMM YYYY")</f>
        <v>April 2025</v>
      </c>
      <c r="V909" s="4"/>
      <c r="W909" s="4" t="b">
        <f>IF(N909=O909,TRUE,FALSE)</f>
        <v>1</v>
      </c>
    </row>
    <row r="910" spans="1:23" ht="22.5" customHeight="1">
      <c r="A910" s="2">
        <v>45770.209192731483</v>
      </c>
      <c r="B910" s="4" t="s">
        <v>831</v>
      </c>
      <c r="C910" s="4" t="s">
        <v>951</v>
      </c>
      <c r="D910" s="4" t="s">
        <v>933</v>
      </c>
      <c r="E910" s="4"/>
      <c r="F910" s="4"/>
      <c r="G910" s="4"/>
      <c r="H910" s="4"/>
      <c r="I910" s="4"/>
      <c r="J910" s="4"/>
      <c r="K910" s="4"/>
      <c r="L910" s="4">
        <v>1</v>
      </c>
      <c r="M910" s="4">
        <v>90</v>
      </c>
      <c r="N910" s="51">
        <v>90</v>
      </c>
      <c r="O910" s="4">
        <f>L910*M910</f>
        <v>90</v>
      </c>
      <c r="P910" s="4"/>
      <c r="Q910" s="4"/>
      <c r="R910" s="4"/>
      <c r="S910" s="4"/>
      <c r="T910" s="4"/>
      <c r="U910" s="4" t="str">
        <f>TEXT(A910, "MMMM YYYY")</f>
        <v>April 2025</v>
      </c>
      <c r="V910" s="4"/>
      <c r="W910" s="4" t="b">
        <f>IF(N910=O910,TRUE,FALSE)</f>
        <v>1</v>
      </c>
    </row>
    <row r="911" spans="1:23" ht="22.5" customHeight="1">
      <c r="A911" s="2">
        <v>45770.208209780089</v>
      </c>
      <c r="B911" s="4" t="s">
        <v>850</v>
      </c>
      <c r="C911" s="4" t="s">
        <v>952</v>
      </c>
      <c r="D911" s="4"/>
      <c r="E911" s="4" t="s">
        <v>937</v>
      </c>
      <c r="F911" s="4"/>
      <c r="G911" s="4"/>
      <c r="H911" s="4"/>
      <c r="I911" s="4"/>
      <c r="J911" s="4"/>
      <c r="K911" s="4" t="s">
        <v>1012</v>
      </c>
      <c r="L911" s="4">
        <v>1</v>
      </c>
      <c r="M911" s="4">
        <v>230</v>
      </c>
      <c r="N911" s="51">
        <v>230</v>
      </c>
      <c r="O911" s="4">
        <f>L911*M911</f>
        <v>230</v>
      </c>
      <c r="P911" s="4"/>
      <c r="Q911" s="4"/>
      <c r="R911" s="4"/>
      <c r="S911" s="4"/>
      <c r="T911" s="4"/>
      <c r="U911" s="4" t="str">
        <f>TEXT(A911, "MMMM YYYY")</f>
        <v>April 2025</v>
      </c>
      <c r="V911" s="4"/>
      <c r="W911" s="4" t="b">
        <f>IF(N911=O911,TRUE,FALSE)</f>
        <v>1</v>
      </c>
    </row>
    <row r="912" spans="1:23" ht="22.5" customHeight="1">
      <c r="A912" s="2">
        <v>45770.2076862963</v>
      </c>
      <c r="B912" s="4" t="s">
        <v>823</v>
      </c>
      <c r="C912" s="4" t="s">
        <v>821</v>
      </c>
      <c r="D912" s="4" t="s">
        <v>933</v>
      </c>
      <c r="E912" s="4"/>
      <c r="F912" s="4"/>
      <c r="G912" s="4" t="s">
        <v>992</v>
      </c>
      <c r="H912" s="4"/>
      <c r="I912" s="4"/>
      <c r="J912" s="4"/>
      <c r="K912" s="4"/>
      <c r="L912" s="4">
        <v>1</v>
      </c>
      <c r="M912" s="4">
        <v>175</v>
      </c>
      <c r="N912" s="51">
        <v>175</v>
      </c>
      <c r="O912" s="4">
        <f>L912*M912</f>
        <v>175</v>
      </c>
      <c r="P912" s="4"/>
      <c r="Q912" s="4"/>
      <c r="R912" s="4"/>
      <c r="S912" s="4"/>
      <c r="T912" s="4"/>
      <c r="U912" s="4" t="str">
        <f>TEXT(A912, "MMMM YYYY")</f>
        <v>April 2025</v>
      </c>
      <c r="V912" s="4"/>
      <c r="W912" s="4" t="b">
        <f>IF(N912=O912,TRUE,FALSE)</f>
        <v>1</v>
      </c>
    </row>
    <row r="913" spans="1:23" ht="22.5" customHeight="1">
      <c r="A913" s="2">
        <v>45770.207040729161</v>
      </c>
      <c r="B913" s="4" t="s">
        <v>991</v>
      </c>
      <c r="C913" s="4" t="s">
        <v>951</v>
      </c>
      <c r="D913" s="4" t="s">
        <v>933</v>
      </c>
      <c r="E913" s="4"/>
      <c r="F913" s="4"/>
      <c r="G913" s="4" t="s">
        <v>992</v>
      </c>
      <c r="H913" s="4"/>
      <c r="I913" s="4"/>
      <c r="J913" s="4"/>
      <c r="K913" s="4"/>
      <c r="L913" s="4">
        <v>1</v>
      </c>
      <c r="M913" s="4">
        <v>226</v>
      </c>
      <c r="N913" s="51">
        <v>226</v>
      </c>
      <c r="O913" s="4">
        <f>L913*M913</f>
        <v>226</v>
      </c>
      <c r="P913" s="4"/>
      <c r="Q913" s="4"/>
      <c r="R913" s="4"/>
      <c r="S913" s="4"/>
      <c r="T913" s="4"/>
      <c r="U913" s="4" t="str">
        <f>TEXT(A913, "MMMM YYYY")</f>
        <v>April 2025</v>
      </c>
      <c r="V913" s="4"/>
      <c r="W913" s="4" t="b">
        <f>IF(N913=O913,TRUE,FALSE)</f>
        <v>1</v>
      </c>
    </row>
    <row r="914" spans="1:23" ht="22.5" customHeight="1">
      <c r="A914" s="2">
        <v>45770.205835219909</v>
      </c>
      <c r="B914" s="4" t="s">
        <v>846</v>
      </c>
      <c r="C914" s="4" t="s">
        <v>952</v>
      </c>
      <c r="D914" s="4"/>
      <c r="E914" s="4" t="s">
        <v>934</v>
      </c>
      <c r="F914" s="4"/>
      <c r="G914" s="4"/>
      <c r="H914" s="4" t="s">
        <v>846</v>
      </c>
      <c r="I914" s="4"/>
      <c r="J914" s="4"/>
      <c r="K914" s="4"/>
      <c r="L914" s="4">
        <v>10</v>
      </c>
      <c r="M914" s="4">
        <v>80</v>
      </c>
      <c r="N914" s="51">
        <v>800</v>
      </c>
      <c r="O914" s="4">
        <f>L914*M914</f>
        <v>800</v>
      </c>
      <c r="P914" s="4"/>
      <c r="Q914" s="4"/>
      <c r="R914" s="4"/>
      <c r="S914" s="4"/>
      <c r="T914" s="4"/>
      <c r="U914" s="4" t="str">
        <f>TEXT(A914, "MMMM YYYY")</f>
        <v>April 2025</v>
      </c>
      <c r="V914" s="4"/>
      <c r="W914" s="4" t="b">
        <f>IF(N914=O914,TRUE,FALSE)</f>
        <v>1</v>
      </c>
    </row>
    <row r="915" spans="1:23" ht="22.5" customHeight="1">
      <c r="A915" s="2">
        <v>45770.204869780093</v>
      </c>
      <c r="B915" s="4" t="s">
        <v>1044</v>
      </c>
      <c r="C915" s="4" t="s">
        <v>951</v>
      </c>
      <c r="D915" s="4" t="s">
        <v>933</v>
      </c>
      <c r="E915" s="4"/>
      <c r="F915" s="4"/>
      <c r="G915" s="4" t="s">
        <v>949</v>
      </c>
      <c r="H915" s="4"/>
      <c r="I915" s="4"/>
      <c r="J915" s="4"/>
      <c r="K915" s="4"/>
      <c r="L915" s="4">
        <v>15</v>
      </c>
      <c r="M915" s="4">
        <v>415</v>
      </c>
      <c r="N915" s="51">
        <v>6225</v>
      </c>
      <c r="O915" s="4">
        <f>L915*M915</f>
        <v>6225</v>
      </c>
      <c r="P915" s="4"/>
      <c r="Q915" s="4"/>
      <c r="R915" s="4"/>
      <c r="S915" s="4"/>
      <c r="T915" s="4"/>
      <c r="U915" s="4" t="str">
        <f>TEXT(A915, "MMMM YYYY")</f>
        <v>April 2025</v>
      </c>
      <c r="V915" s="4"/>
      <c r="W915" s="4" t="b">
        <f>IF(N915=O915,TRUE,FALSE)</f>
        <v>1</v>
      </c>
    </row>
    <row r="916" spans="1:23" ht="22.5" customHeight="1">
      <c r="A916" s="2">
        <v>45770.204314710645</v>
      </c>
      <c r="B916" s="4" t="s">
        <v>836</v>
      </c>
      <c r="C916" s="4" t="s">
        <v>821</v>
      </c>
      <c r="D916" s="4" t="s">
        <v>933</v>
      </c>
      <c r="E916" s="4"/>
      <c r="F916" s="4"/>
      <c r="G916" s="4" t="s">
        <v>949</v>
      </c>
      <c r="H916" s="4"/>
      <c r="I916" s="4"/>
      <c r="J916" s="4"/>
      <c r="K916" s="4"/>
      <c r="L916" s="4">
        <v>20</v>
      </c>
      <c r="M916" s="4">
        <v>424</v>
      </c>
      <c r="N916" s="51">
        <v>8480</v>
      </c>
      <c r="O916" s="4">
        <f>L916*M916</f>
        <v>8480</v>
      </c>
      <c r="P916" s="4"/>
      <c r="Q916" s="4"/>
      <c r="R916" s="4"/>
      <c r="S916" s="4"/>
      <c r="T916" s="4"/>
      <c r="U916" s="4" t="str">
        <f>TEXT(A916, "MMMM YYYY")</f>
        <v>April 2025</v>
      </c>
      <c r="V916" s="4"/>
      <c r="W916" s="4" t="b">
        <f>IF(N916=O916,TRUE,FALSE)</f>
        <v>1</v>
      </c>
    </row>
    <row r="917" spans="1:23" ht="22.5" customHeight="1">
      <c r="A917" s="2">
        <v>45769.168867442131</v>
      </c>
      <c r="B917" s="4" t="s">
        <v>1509</v>
      </c>
      <c r="C917" s="4" t="s">
        <v>952</v>
      </c>
      <c r="D917" s="4"/>
      <c r="E917" s="4" t="s">
        <v>937</v>
      </c>
      <c r="F917" s="4"/>
      <c r="G917" s="4"/>
      <c r="H917" s="4"/>
      <c r="I917" s="4"/>
      <c r="J917" s="4"/>
      <c r="K917" s="4" t="s">
        <v>1477</v>
      </c>
      <c r="L917" s="4">
        <v>1</v>
      </c>
      <c r="M917" s="4">
        <v>80</v>
      </c>
      <c r="N917" s="51">
        <v>80</v>
      </c>
      <c r="O917" s="4">
        <f>L917*M917</f>
        <v>80</v>
      </c>
      <c r="P917" s="4"/>
      <c r="Q917" s="4"/>
      <c r="R917" s="4"/>
      <c r="S917" s="4"/>
      <c r="T917" s="4"/>
      <c r="U917" s="4" t="str">
        <f>TEXT(A917, "MMMM YYYY")</f>
        <v>April 2025</v>
      </c>
      <c r="V917" s="4"/>
      <c r="W917" s="4" t="b">
        <f>IF(N917=O917,TRUE,FALSE)</f>
        <v>1</v>
      </c>
    </row>
    <row r="918" spans="1:23" ht="22.5" customHeight="1">
      <c r="A918" s="2">
        <v>45767.070479178241</v>
      </c>
      <c r="B918" s="4" t="s">
        <v>1044</v>
      </c>
      <c r="C918" s="4" t="s">
        <v>951</v>
      </c>
      <c r="D918" s="4" t="s">
        <v>933</v>
      </c>
      <c r="E918" s="4"/>
      <c r="F918" s="4"/>
      <c r="G918" s="4" t="s">
        <v>949</v>
      </c>
      <c r="H918" s="4"/>
      <c r="I918" s="4"/>
      <c r="J918" s="4"/>
      <c r="K918" s="4"/>
      <c r="L918" s="4">
        <v>2</v>
      </c>
      <c r="M918" s="4">
        <v>415</v>
      </c>
      <c r="N918" s="51">
        <v>830</v>
      </c>
      <c r="O918" s="4">
        <f>L918*M918</f>
        <v>830</v>
      </c>
      <c r="P918" s="4"/>
      <c r="Q918" s="4"/>
      <c r="R918" s="4"/>
      <c r="S918" s="4"/>
      <c r="T918" s="4"/>
      <c r="U918" s="4" t="str">
        <f>TEXT(A918, "MMMM YYYY")</f>
        <v>April 2025</v>
      </c>
      <c r="V918" s="4"/>
      <c r="W918" s="4" t="b">
        <f>IF(N918=O918,TRUE,FALSE)</f>
        <v>1</v>
      </c>
    </row>
    <row r="919" spans="1:23" ht="22.5" customHeight="1">
      <c r="A919" s="2">
        <v>45767.069633807871</v>
      </c>
      <c r="B919" s="4" t="s">
        <v>837</v>
      </c>
      <c r="C919" s="4" t="s">
        <v>821</v>
      </c>
      <c r="D919" s="4" t="s">
        <v>933</v>
      </c>
      <c r="E919" s="4"/>
      <c r="F919" s="4"/>
      <c r="G919" s="4" t="s">
        <v>949</v>
      </c>
      <c r="H919" s="4"/>
      <c r="I919" s="4"/>
      <c r="J919" s="4"/>
      <c r="K919" s="4"/>
      <c r="L919" s="4">
        <v>1</v>
      </c>
      <c r="M919" s="4">
        <v>424</v>
      </c>
      <c r="N919" s="51">
        <v>424</v>
      </c>
      <c r="O919" s="4">
        <f>L919*M919</f>
        <v>424</v>
      </c>
      <c r="P919" s="4"/>
      <c r="Q919" s="4"/>
      <c r="R919" s="4"/>
      <c r="S919" s="4"/>
      <c r="T919" s="4"/>
      <c r="U919" s="4" t="str">
        <f>TEXT(A919, "MMMM YYYY")</f>
        <v>April 2025</v>
      </c>
      <c r="V919" s="4"/>
      <c r="W919" s="4" t="b">
        <f>IF(N919=O919,TRUE,FALSE)</f>
        <v>1</v>
      </c>
    </row>
    <row r="920" spans="1:23" ht="22.5" customHeight="1">
      <c r="A920" s="2">
        <v>45767.066940798613</v>
      </c>
      <c r="B920" s="4" t="s">
        <v>1510</v>
      </c>
      <c r="C920" s="4" t="s">
        <v>951</v>
      </c>
      <c r="D920" s="4" t="s">
        <v>933</v>
      </c>
      <c r="E920" s="4"/>
      <c r="F920" s="4"/>
      <c r="G920" s="4" t="s">
        <v>961</v>
      </c>
      <c r="H920" s="4"/>
      <c r="I920" s="4"/>
      <c r="J920" s="4"/>
      <c r="K920" s="4"/>
      <c r="L920" s="4">
        <v>1</v>
      </c>
      <c r="M920" s="4">
        <v>750</v>
      </c>
      <c r="N920" s="51">
        <v>750</v>
      </c>
      <c r="O920" s="4">
        <f>L920*M920</f>
        <v>750</v>
      </c>
      <c r="P920" s="4"/>
      <c r="Q920" s="4"/>
      <c r="R920" s="4"/>
      <c r="S920" s="4"/>
      <c r="T920" s="4"/>
      <c r="U920" s="4" t="str">
        <f>TEXT(A920, "MMMM YYYY")</f>
        <v>April 2025</v>
      </c>
      <c r="V920" s="4"/>
      <c r="W920" s="4" t="b">
        <f>IF(N920=O920,TRUE,FALSE)</f>
        <v>1</v>
      </c>
    </row>
    <row r="921" spans="1:23" ht="22.5" customHeight="1">
      <c r="A921" s="2">
        <v>45766.817356331019</v>
      </c>
      <c r="B921" s="4" t="s">
        <v>1511</v>
      </c>
      <c r="C921" s="4" t="s">
        <v>951</v>
      </c>
      <c r="D921" s="4" t="s">
        <v>933</v>
      </c>
      <c r="E921" s="4"/>
      <c r="F921" s="4"/>
      <c r="G921" s="4" t="s">
        <v>961</v>
      </c>
      <c r="H921" s="4"/>
      <c r="I921" s="4"/>
      <c r="J921" s="4"/>
      <c r="K921" s="4"/>
      <c r="L921" s="4">
        <v>1</v>
      </c>
      <c r="M921" s="4">
        <v>730</v>
      </c>
      <c r="N921" s="51">
        <v>730</v>
      </c>
      <c r="O921" s="4">
        <f>L921*M921</f>
        <v>730</v>
      </c>
      <c r="P921" s="4"/>
      <c r="Q921" s="4"/>
      <c r="R921" s="4"/>
      <c r="S921" s="4"/>
      <c r="T921" s="4"/>
      <c r="U921" s="4" t="str">
        <f>TEXT(A921, "MMMM YYYY")</f>
        <v>April 2025</v>
      </c>
      <c r="V921" s="4"/>
      <c r="W921" s="4" t="b">
        <f>IF(N921=O921,TRUE,FALSE)</f>
        <v>1</v>
      </c>
    </row>
    <row r="922" spans="1:23" ht="22.5" customHeight="1">
      <c r="A922" s="2">
        <v>45766.279045648145</v>
      </c>
      <c r="B922" s="4" t="s">
        <v>1512</v>
      </c>
      <c r="C922" s="4" t="s">
        <v>951</v>
      </c>
      <c r="D922" s="4" t="s">
        <v>933</v>
      </c>
      <c r="E922" s="4"/>
      <c r="F922" s="4"/>
      <c r="G922" s="4" t="s">
        <v>961</v>
      </c>
      <c r="H922" s="4"/>
      <c r="I922" s="4"/>
      <c r="J922" s="4"/>
      <c r="K922" s="4" t="s">
        <v>847</v>
      </c>
      <c r="L922" s="4">
        <v>10</v>
      </c>
      <c r="M922" s="4">
        <v>3</v>
      </c>
      <c r="N922" s="51">
        <v>30</v>
      </c>
      <c r="O922" s="4">
        <f>L922*M922</f>
        <v>30</v>
      </c>
      <c r="P922" s="4"/>
      <c r="Q922" s="4"/>
      <c r="R922" s="4"/>
      <c r="S922" s="4"/>
      <c r="T922" s="4"/>
      <c r="U922" s="4" t="str">
        <f>TEXT(A922, "MMMM YYYY")</f>
        <v>April 2025</v>
      </c>
      <c r="V922" s="4"/>
      <c r="W922" s="4" t="b">
        <f>IF(N922=O922,TRUE,FALSE)</f>
        <v>1</v>
      </c>
    </row>
    <row r="923" spans="1:23" ht="22.5" customHeight="1">
      <c r="A923" s="2">
        <v>45766.277422164349</v>
      </c>
      <c r="B923" s="4" t="s">
        <v>852</v>
      </c>
      <c r="C923" s="4" t="s">
        <v>952</v>
      </c>
      <c r="D923" s="4"/>
      <c r="E923" s="4" t="s">
        <v>937</v>
      </c>
      <c r="F923" s="4"/>
      <c r="G923" s="4"/>
      <c r="H923" s="4"/>
      <c r="I923" s="4"/>
      <c r="J923" s="4"/>
      <c r="K923" s="4" t="s">
        <v>847</v>
      </c>
      <c r="L923" s="4">
        <v>1</v>
      </c>
      <c r="M923" s="4">
        <v>155</v>
      </c>
      <c r="N923" s="51">
        <v>155</v>
      </c>
      <c r="O923" s="4">
        <f>L923*M923</f>
        <v>155</v>
      </c>
      <c r="P923" s="4"/>
      <c r="Q923" s="4"/>
      <c r="R923" s="4"/>
      <c r="S923" s="4"/>
      <c r="T923" s="4"/>
      <c r="U923" s="4" t="str">
        <f>TEXT(A923, "MMMM YYYY")</f>
        <v>April 2025</v>
      </c>
      <c r="V923" s="4"/>
      <c r="W923" s="4" t="b">
        <f>IF(N923=O923,TRUE,FALSE)</f>
        <v>1</v>
      </c>
    </row>
    <row r="924" spans="1:23" ht="22.5" customHeight="1">
      <c r="A924" s="2">
        <v>45763.451578495369</v>
      </c>
      <c r="B924" s="4" t="s">
        <v>853</v>
      </c>
      <c r="C924" s="4" t="s">
        <v>952</v>
      </c>
      <c r="D924" s="4"/>
      <c r="E924" s="4" t="s">
        <v>943</v>
      </c>
      <c r="F924" s="4"/>
      <c r="G924" s="4"/>
      <c r="H924" s="4"/>
      <c r="I924" s="4"/>
      <c r="J924" s="4"/>
      <c r="K924" s="4"/>
      <c r="L924" s="4">
        <v>1</v>
      </c>
      <c r="M924" s="4">
        <v>80</v>
      </c>
      <c r="N924" s="51">
        <v>80</v>
      </c>
      <c r="O924" s="4">
        <f>L924*M924</f>
        <v>80</v>
      </c>
      <c r="P924" s="4"/>
      <c r="Q924" s="4"/>
      <c r="R924" s="4"/>
      <c r="S924" s="4"/>
      <c r="T924" s="4" t="s">
        <v>1513</v>
      </c>
      <c r="U924" s="4" t="str">
        <f>TEXT(A924, "MMMM YYYY")</f>
        <v>April 2025</v>
      </c>
      <c r="V924" s="4"/>
      <c r="W924" s="4" t="b">
        <f>IF(N924=O924,TRUE,FALSE)</f>
        <v>1</v>
      </c>
    </row>
    <row r="925" spans="1:23" ht="22.5" customHeight="1">
      <c r="A925" s="2">
        <v>45762.314427916666</v>
      </c>
      <c r="B925" s="4" t="s">
        <v>1514</v>
      </c>
      <c r="C925" s="4" t="s">
        <v>1515</v>
      </c>
      <c r="D925" s="4" t="s">
        <v>934</v>
      </c>
      <c r="E925" s="4"/>
      <c r="F925" s="4"/>
      <c r="G925" s="4"/>
      <c r="H925" s="4" t="s">
        <v>1032</v>
      </c>
      <c r="I925" s="4"/>
      <c r="J925" s="4"/>
      <c r="K925" s="4"/>
      <c r="L925" s="4">
        <v>40</v>
      </c>
      <c r="M925" s="4">
        <v>15</v>
      </c>
      <c r="N925" s="51">
        <v>600</v>
      </c>
      <c r="O925" s="4">
        <f>L925*M925</f>
        <v>600</v>
      </c>
      <c r="P925" s="4"/>
      <c r="Q925" s="4"/>
      <c r="R925" s="4"/>
      <c r="S925" s="4"/>
      <c r="T925" s="4"/>
      <c r="U925" s="4" t="str">
        <f>TEXT(A925, "MMMM YYYY")</f>
        <v>April 2025</v>
      </c>
      <c r="V925" s="4"/>
      <c r="W925" s="4" t="b">
        <f>IF(N925=O925,TRUE,FALSE)</f>
        <v>1</v>
      </c>
    </row>
    <row r="926" spans="1:23" ht="22.5" customHeight="1">
      <c r="A926" s="2">
        <v>45761.755735162034</v>
      </c>
      <c r="B926" s="4" t="s">
        <v>1516</v>
      </c>
      <c r="C926" s="4" t="s">
        <v>951</v>
      </c>
      <c r="D926" s="4" t="s">
        <v>933</v>
      </c>
      <c r="E926" s="4"/>
      <c r="F926" s="4"/>
      <c r="G926" s="4" t="s">
        <v>992</v>
      </c>
      <c r="H926" s="4"/>
      <c r="I926" s="4"/>
      <c r="J926" s="4"/>
      <c r="K926" s="4"/>
      <c r="L926" s="4">
        <v>1</v>
      </c>
      <c r="M926" s="4">
        <v>226</v>
      </c>
      <c r="N926" s="51">
        <v>226</v>
      </c>
      <c r="O926" s="4">
        <f>L926*M926</f>
        <v>226</v>
      </c>
      <c r="P926" s="4"/>
      <c r="Q926" s="4"/>
      <c r="R926" s="4"/>
      <c r="S926" s="4"/>
      <c r="T926" s="4"/>
      <c r="U926" s="4" t="str">
        <f>TEXT(A926, "MMMM YYYY")</f>
        <v>April 2025</v>
      </c>
      <c r="V926" s="4"/>
      <c r="W926" s="4" t="b">
        <f>IF(N926=O926,TRUE,FALSE)</f>
        <v>1</v>
      </c>
    </row>
    <row r="927" spans="1:23" ht="22.5" customHeight="1">
      <c r="A927" s="2">
        <v>45758.836783715276</v>
      </c>
      <c r="B927" s="4" t="s">
        <v>1517</v>
      </c>
      <c r="C927" s="4" t="s">
        <v>952</v>
      </c>
      <c r="D927" s="4"/>
      <c r="E927" s="4" t="s">
        <v>942</v>
      </c>
      <c r="F927" s="4"/>
      <c r="G927" s="4"/>
      <c r="H927" s="4"/>
      <c r="I927" s="4"/>
      <c r="J927" s="4"/>
      <c r="K927" s="4"/>
      <c r="L927" s="4">
        <v>1</v>
      </c>
      <c r="M927" s="4">
        <v>400</v>
      </c>
      <c r="N927" s="51">
        <v>400</v>
      </c>
      <c r="O927" s="4">
        <f>L927*M927</f>
        <v>400</v>
      </c>
      <c r="P927" s="4"/>
      <c r="Q927" s="4"/>
      <c r="R927" s="4"/>
      <c r="S927" s="4" t="s">
        <v>1014</v>
      </c>
      <c r="T927" s="4"/>
      <c r="U927" s="4" t="str">
        <f>TEXT(A927, "MMMM YYYY")</f>
        <v>April 2025</v>
      </c>
      <c r="V927" s="4"/>
      <c r="W927" s="4" t="b">
        <f>IF(N927=O927,TRUE,FALSE)</f>
        <v>1</v>
      </c>
    </row>
    <row r="928" spans="1:23" ht="22.5" customHeight="1">
      <c r="A928" s="2">
        <v>45756.666682546296</v>
      </c>
      <c r="B928" s="4" t="s">
        <v>1518</v>
      </c>
      <c r="C928" s="4" t="s">
        <v>952</v>
      </c>
      <c r="D928" s="4"/>
      <c r="E928" s="4" t="s">
        <v>937</v>
      </c>
      <c r="F928" s="4"/>
      <c r="G928" s="4"/>
      <c r="H928" s="4"/>
      <c r="I928" s="4"/>
      <c r="J928" s="4"/>
      <c r="K928" s="4" t="s">
        <v>1012</v>
      </c>
      <c r="L928" s="4">
        <v>1</v>
      </c>
      <c r="M928" s="4">
        <v>10</v>
      </c>
      <c r="N928" s="51">
        <v>10</v>
      </c>
      <c r="O928" s="4">
        <f>L928*M928</f>
        <v>10</v>
      </c>
      <c r="P928" s="4"/>
      <c r="Q928" s="4"/>
      <c r="R928" s="4"/>
      <c r="S928" s="4"/>
      <c r="T928" s="4"/>
      <c r="U928" s="4" t="str">
        <f>TEXT(A928, "MMMM YYYY")</f>
        <v>April 2025</v>
      </c>
      <c r="V928" s="4"/>
      <c r="W928" s="4" t="b">
        <f>IF(N928=O928,TRUE,FALSE)</f>
        <v>1</v>
      </c>
    </row>
    <row r="929" spans="1:23" ht="22.5" customHeight="1">
      <c r="A929" s="2">
        <v>45756.666428530094</v>
      </c>
      <c r="B929" s="4" t="s">
        <v>1519</v>
      </c>
      <c r="C929" s="4" t="s">
        <v>952</v>
      </c>
      <c r="D929" s="4"/>
      <c r="E929" s="4" t="s">
        <v>937</v>
      </c>
      <c r="F929" s="4"/>
      <c r="G929" s="4"/>
      <c r="H929" s="4"/>
      <c r="I929" s="4"/>
      <c r="J929" s="4"/>
      <c r="K929" s="4" t="s">
        <v>1477</v>
      </c>
      <c r="L929" s="4">
        <v>1</v>
      </c>
      <c r="M929" s="4">
        <v>40</v>
      </c>
      <c r="N929" s="51">
        <v>40</v>
      </c>
      <c r="O929" s="4">
        <f>L929*M929</f>
        <v>40</v>
      </c>
      <c r="P929" s="4"/>
      <c r="Q929" s="4"/>
      <c r="R929" s="4"/>
      <c r="S929" s="4"/>
      <c r="T929" s="4"/>
      <c r="U929" s="4" t="str">
        <f>TEXT(A929, "MMMM YYYY")</f>
        <v>April 2025</v>
      </c>
      <c r="V929" s="4"/>
      <c r="W929" s="4" t="b">
        <f>IF(N929=O929,TRUE,FALSE)</f>
        <v>1</v>
      </c>
    </row>
    <row r="930" spans="1:23" ht="22.5" customHeight="1">
      <c r="A930" s="2">
        <v>45755.426202824077</v>
      </c>
      <c r="B930" s="4" t="s">
        <v>1520</v>
      </c>
      <c r="C930" s="4" t="s">
        <v>952</v>
      </c>
      <c r="D930" s="4"/>
      <c r="E930" s="4" t="s">
        <v>937</v>
      </c>
      <c r="F930" s="4"/>
      <c r="G930" s="4"/>
      <c r="H930" s="4"/>
      <c r="I930" s="4"/>
      <c r="J930" s="4"/>
      <c r="K930" s="4" t="s">
        <v>856</v>
      </c>
      <c r="L930" s="4">
        <v>1</v>
      </c>
      <c r="M930" s="4">
        <v>55</v>
      </c>
      <c r="N930" s="51">
        <v>55</v>
      </c>
      <c r="O930" s="4">
        <f>L930*M930</f>
        <v>55</v>
      </c>
      <c r="P930" s="4"/>
      <c r="Q930" s="4"/>
      <c r="R930" s="4"/>
      <c r="S930" s="4"/>
      <c r="T930" s="4"/>
      <c r="U930" s="4" t="str">
        <f>TEXT(A930, "MMMM YYYY")</f>
        <v>April 2025</v>
      </c>
      <c r="V930" s="4"/>
      <c r="W930" s="4" t="b">
        <f>IF(N930=O930,TRUE,FALSE)</f>
        <v>1</v>
      </c>
    </row>
    <row r="931" spans="1:23" ht="22.5" customHeight="1">
      <c r="A931" s="2">
        <v>45755.424716168985</v>
      </c>
      <c r="B931" s="4" t="s">
        <v>1521</v>
      </c>
      <c r="C931" s="4" t="s">
        <v>952</v>
      </c>
      <c r="D931" s="4"/>
      <c r="E931" s="4" t="s">
        <v>935</v>
      </c>
      <c r="F931" s="4"/>
      <c r="G931" s="4"/>
      <c r="H931" s="4"/>
      <c r="I931" s="4" t="s">
        <v>1521</v>
      </c>
      <c r="J931" s="4"/>
      <c r="K931" s="4"/>
      <c r="L931" s="4">
        <v>1</v>
      </c>
      <c r="M931" s="4">
        <v>95</v>
      </c>
      <c r="N931" s="51">
        <v>95</v>
      </c>
      <c r="O931" s="4">
        <f>L931*M931</f>
        <v>95</v>
      </c>
      <c r="P931" s="4"/>
      <c r="Q931" s="4"/>
      <c r="R931" s="4"/>
      <c r="S931" s="4"/>
      <c r="T931" s="4"/>
      <c r="U931" s="4" t="str">
        <f>TEXT(A931, "MMMM YYYY")</f>
        <v>April 2025</v>
      </c>
      <c r="V931" s="4"/>
      <c r="W931" s="4" t="b">
        <f>IF(N931=O931,TRUE,FALSE)</f>
        <v>1</v>
      </c>
    </row>
    <row r="932" spans="1:23" ht="22.5" customHeight="1">
      <c r="A932" s="2">
        <v>45755.42447247685</v>
      </c>
      <c r="B932" s="4" t="s">
        <v>1522</v>
      </c>
      <c r="C932" s="4" t="s">
        <v>952</v>
      </c>
      <c r="D932" s="4"/>
      <c r="E932" s="4" t="s">
        <v>935</v>
      </c>
      <c r="F932" s="4"/>
      <c r="G932" s="4"/>
      <c r="H932" s="4"/>
      <c r="I932" s="4" t="s">
        <v>1523</v>
      </c>
      <c r="J932" s="4"/>
      <c r="K932" s="4"/>
      <c r="L932" s="4">
        <v>1</v>
      </c>
      <c r="M932" s="4">
        <v>190</v>
      </c>
      <c r="N932" s="51">
        <v>190</v>
      </c>
      <c r="O932" s="4">
        <f>L932*M932</f>
        <v>190</v>
      </c>
      <c r="P932" s="4"/>
      <c r="Q932" s="4"/>
      <c r="R932" s="4"/>
      <c r="S932" s="4"/>
      <c r="T932" s="4"/>
      <c r="U932" s="4" t="str">
        <f>TEXT(A932, "MMMM YYYY")</f>
        <v>April 2025</v>
      </c>
      <c r="V932" s="4"/>
      <c r="W932" s="4" t="b">
        <f>IF(N932=O932,TRUE,FALSE)</f>
        <v>1</v>
      </c>
    </row>
    <row r="933" spans="1:23" ht="22.5" customHeight="1">
      <c r="A933" s="2">
        <v>45755.423920057874</v>
      </c>
      <c r="B933" s="4" t="s">
        <v>1524</v>
      </c>
      <c r="C933" s="4" t="s">
        <v>952</v>
      </c>
      <c r="D933" s="4"/>
      <c r="E933" s="4" t="s">
        <v>935</v>
      </c>
      <c r="F933" s="4"/>
      <c r="G933" s="4"/>
      <c r="H933" s="4"/>
      <c r="I933" s="4" t="s">
        <v>1525</v>
      </c>
      <c r="J933" s="4"/>
      <c r="K933" s="4"/>
      <c r="L933" s="4">
        <v>1</v>
      </c>
      <c r="M933" s="4">
        <v>340</v>
      </c>
      <c r="N933" s="51">
        <v>340</v>
      </c>
      <c r="O933" s="4">
        <f>L933*M933</f>
        <v>340</v>
      </c>
      <c r="P933" s="4"/>
      <c r="Q933" s="4"/>
      <c r="R933" s="4"/>
      <c r="S933" s="4"/>
      <c r="T933" s="4"/>
      <c r="U933" s="4" t="str">
        <f>TEXT(A933, "MMMM YYYY")</f>
        <v>April 2025</v>
      </c>
      <c r="V933" s="4"/>
      <c r="W933" s="4" t="b">
        <f>IF(N933=O933,TRUE,FALSE)</f>
        <v>1</v>
      </c>
    </row>
    <row r="934" spans="1:23" ht="22.5" customHeight="1">
      <c r="A934" s="2">
        <v>45754.570577048609</v>
      </c>
      <c r="B934" s="4" t="s">
        <v>1526</v>
      </c>
      <c r="C934" s="4" t="s">
        <v>952</v>
      </c>
      <c r="D934" s="4"/>
      <c r="E934" s="4" t="s">
        <v>937</v>
      </c>
      <c r="F934" s="4"/>
      <c r="G934" s="4"/>
      <c r="H934" s="4"/>
      <c r="I934" s="4"/>
      <c r="J934" s="4"/>
      <c r="K934" s="4" t="s">
        <v>1012</v>
      </c>
      <c r="L934" s="4">
        <v>3</v>
      </c>
      <c r="M934" s="4">
        <v>12</v>
      </c>
      <c r="N934" s="51">
        <v>36</v>
      </c>
      <c r="O934" s="4">
        <f>L934*M934</f>
        <v>36</v>
      </c>
      <c r="P934" s="4"/>
      <c r="Q934" s="4"/>
      <c r="R934" s="4"/>
      <c r="S934" s="4"/>
      <c r="T934" s="4"/>
      <c r="U934" s="4" t="str">
        <f>TEXT(A934, "MMMM YYYY")</f>
        <v>April 2025</v>
      </c>
      <c r="V934" s="4"/>
      <c r="W934" s="4" t="b">
        <f>IF(N934=O934,TRUE,FALSE)</f>
        <v>1</v>
      </c>
    </row>
    <row r="935" spans="1:23" ht="22.5" customHeight="1">
      <c r="A935" s="2">
        <v>45754.569363692135</v>
      </c>
      <c r="B935" s="4" t="s">
        <v>1131</v>
      </c>
      <c r="C935" s="4" t="s">
        <v>952</v>
      </c>
      <c r="D935" s="4"/>
      <c r="E935" s="4" t="s">
        <v>937</v>
      </c>
      <c r="F935" s="4"/>
      <c r="G935" s="4"/>
      <c r="H935" s="4"/>
      <c r="I935" s="4"/>
      <c r="J935" s="4"/>
      <c r="K935" s="4" t="s">
        <v>994</v>
      </c>
      <c r="L935" s="4">
        <v>1</v>
      </c>
      <c r="M935" s="4">
        <v>400</v>
      </c>
      <c r="N935" s="51">
        <v>400</v>
      </c>
      <c r="O935" s="4">
        <f>L935*M935</f>
        <v>400</v>
      </c>
      <c r="P935" s="4"/>
      <c r="Q935" s="4"/>
      <c r="R935" s="4"/>
      <c r="S935" s="4"/>
      <c r="T935" s="4"/>
      <c r="U935" s="4" t="str">
        <f>TEXT(A935, "MMMM YYYY")</f>
        <v>April 2025</v>
      </c>
      <c r="V935" s="4"/>
      <c r="W935" s="4" t="b">
        <f>IF(N935=O935,TRUE,FALSE)</f>
        <v>1</v>
      </c>
    </row>
    <row r="936" spans="1:23" ht="22.5" customHeight="1">
      <c r="A936" s="2">
        <v>45754.568832673613</v>
      </c>
      <c r="B936" s="4" t="s">
        <v>1527</v>
      </c>
      <c r="C936" s="4" t="s">
        <v>951</v>
      </c>
      <c r="D936" s="4" t="s">
        <v>933</v>
      </c>
      <c r="E936" s="4"/>
      <c r="F936" s="4"/>
      <c r="G936" s="4" t="s">
        <v>997</v>
      </c>
      <c r="H936" s="4"/>
      <c r="I936" s="4"/>
      <c r="J936" s="4"/>
      <c r="K936" s="4"/>
      <c r="L936" s="4">
        <v>1</v>
      </c>
      <c r="M936" s="4">
        <v>348</v>
      </c>
      <c r="N936" s="51">
        <v>348</v>
      </c>
      <c r="O936" s="4">
        <f>L936*M936</f>
        <v>348</v>
      </c>
      <c r="P936" s="4"/>
      <c r="Q936" s="4"/>
      <c r="R936" s="4"/>
      <c r="S936" s="4"/>
      <c r="T936" s="4"/>
      <c r="U936" s="4" t="str">
        <f>TEXT(A936, "MMMM YYYY")</f>
        <v>April 2025</v>
      </c>
      <c r="V936" s="4"/>
      <c r="W936" s="4" t="b">
        <f>IF(N936=O936,TRUE,FALSE)</f>
        <v>1</v>
      </c>
    </row>
    <row r="937" spans="1:23" ht="22.5" customHeight="1">
      <c r="A937" s="2">
        <v>45752.948397905093</v>
      </c>
      <c r="B937" s="4" t="s">
        <v>857</v>
      </c>
      <c r="C937" s="4" t="s">
        <v>952</v>
      </c>
      <c r="D937" s="4"/>
      <c r="E937" s="4" t="s">
        <v>937</v>
      </c>
      <c r="F937" s="4"/>
      <c r="G937" s="4"/>
      <c r="H937" s="4"/>
      <c r="I937" s="4"/>
      <c r="J937" s="4"/>
      <c r="K937" s="4" t="s">
        <v>856</v>
      </c>
      <c r="L937" s="4">
        <v>1</v>
      </c>
      <c r="M937" s="4">
        <v>410</v>
      </c>
      <c r="N937" s="51">
        <v>410</v>
      </c>
      <c r="O937" s="4">
        <f>L937*M937</f>
        <v>410</v>
      </c>
      <c r="P937" s="4"/>
      <c r="Q937" s="4"/>
      <c r="R937" s="4"/>
      <c r="S937" s="4"/>
      <c r="T937" s="4"/>
      <c r="U937" s="4" t="str">
        <f>TEXT(A937, "MMMM YYYY")</f>
        <v>April 2025</v>
      </c>
      <c r="V937" s="4"/>
      <c r="W937" s="4" t="b">
        <f>IF(N937=O937,TRUE,FALSE)</f>
        <v>1</v>
      </c>
    </row>
    <row r="938" spans="1:23" ht="22.5" customHeight="1">
      <c r="A938" s="2">
        <v>45752.946500069447</v>
      </c>
      <c r="B938" s="4" t="s">
        <v>1528</v>
      </c>
      <c r="C938" s="4" t="s">
        <v>1515</v>
      </c>
      <c r="D938" s="4" t="s">
        <v>933</v>
      </c>
      <c r="E938" s="4"/>
      <c r="F938" s="4"/>
      <c r="G938" s="4" t="s">
        <v>997</v>
      </c>
      <c r="H938" s="4"/>
      <c r="I938" s="4"/>
      <c r="J938" s="4"/>
      <c r="K938" s="4"/>
      <c r="L938" s="4">
        <v>1</v>
      </c>
      <c r="M938" s="4">
        <v>498</v>
      </c>
      <c r="N938" s="51">
        <v>498</v>
      </c>
      <c r="O938" s="4">
        <f>L938*M938</f>
        <v>498</v>
      </c>
      <c r="P938" s="4"/>
      <c r="Q938" s="4"/>
      <c r="R938" s="4"/>
      <c r="S938" s="4"/>
      <c r="T938" s="4"/>
      <c r="U938" s="4" t="str">
        <f>TEXT(A938, "MMMM YYYY")</f>
        <v>April 2025</v>
      </c>
      <c r="V938" s="4"/>
      <c r="W938" s="4" t="b">
        <f>IF(N938=O938,TRUE,FALSE)</f>
        <v>1</v>
      </c>
    </row>
    <row r="939" spans="1:23" ht="22.5" customHeight="1">
      <c r="A939" s="2">
        <v>45752.943116585651</v>
      </c>
      <c r="B939" s="4" t="s">
        <v>1529</v>
      </c>
      <c r="C939" s="4" t="s">
        <v>1515</v>
      </c>
      <c r="D939" s="4" t="s">
        <v>933</v>
      </c>
      <c r="E939" s="4"/>
      <c r="F939" s="4"/>
      <c r="G939" s="4" t="s">
        <v>949</v>
      </c>
      <c r="H939" s="4"/>
      <c r="I939" s="4"/>
      <c r="J939" s="4"/>
      <c r="K939" s="4"/>
      <c r="L939" s="4">
        <v>1</v>
      </c>
      <c r="M939" s="4">
        <v>479</v>
      </c>
      <c r="N939" s="51">
        <v>479</v>
      </c>
      <c r="O939" s="4">
        <f>L939*M939</f>
        <v>479</v>
      </c>
      <c r="P939" s="4"/>
      <c r="Q939" s="4"/>
      <c r="R939" s="4"/>
      <c r="S939" s="4"/>
      <c r="T939" s="4"/>
      <c r="U939" s="4" t="str">
        <f>TEXT(A939, "MMMM YYYY")</f>
        <v>April 2025</v>
      </c>
      <c r="V939" s="4"/>
      <c r="W939" s="4" t="b">
        <f>IF(N939=O939,TRUE,FALSE)</f>
        <v>1</v>
      </c>
    </row>
    <row r="940" spans="1:23" ht="22.5" customHeight="1">
      <c r="A940" s="2">
        <v>45752.942095069448</v>
      </c>
      <c r="B940" s="4" t="s">
        <v>1044</v>
      </c>
      <c r="C940" s="4" t="s">
        <v>951</v>
      </c>
      <c r="D940" s="4" t="s">
        <v>933</v>
      </c>
      <c r="E940" s="4"/>
      <c r="F940" s="4"/>
      <c r="G940" s="4" t="s">
        <v>949</v>
      </c>
      <c r="H940" s="4"/>
      <c r="I940" s="4"/>
      <c r="J940" s="4"/>
      <c r="K940" s="4"/>
      <c r="L940" s="4">
        <v>30</v>
      </c>
      <c r="M940" s="4">
        <v>415</v>
      </c>
      <c r="N940" s="51">
        <v>12450</v>
      </c>
      <c r="O940" s="4">
        <f>L940*M940</f>
        <v>12450</v>
      </c>
      <c r="P940" s="4"/>
      <c r="Q940" s="4"/>
      <c r="R940" s="4"/>
      <c r="S940" s="4"/>
      <c r="T940" s="4"/>
      <c r="U940" s="4" t="str">
        <f>TEXT(A940, "MMMM YYYY")</f>
        <v>April 2025</v>
      </c>
      <c r="V940" s="4"/>
      <c r="W940" s="4" t="b">
        <f>IF(N940=O940,TRUE,FALSE)</f>
        <v>1</v>
      </c>
    </row>
    <row r="941" spans="1:23" ht="22.5" customHeight="1">
      <c r="A941" s="2">
        <v>45752.941494432875</v>
      </c>
      <c r="B941" s="4" t="s">
        <v>838</v>
      </c>
      <c r="C941" s="4" t="s">
        <v>821</v>
      </c>
      <c r="D941" s="4" t="s">
        <v>933</v>
      </c>
      <c r="E941" s="4"/>
      <c r="F941" s="4"/>
      <c r="G941" s="4" t="s">
        <v>949</v>
      </c>
      <c r="H941" s="4"/>
      <c r="I941" s="4"/>
      <c r="J941" s="4"/>
      <c r="K941" s="4"/>
      <c r="L941" s="4">
        <v>15</v>
      </c>
      <c r="M941" s="4">
        <v>424</v>
      </c>
      <c r="N941" s="51">
        <v>6360</v>
      </c>
      <c r="O941" s="4">
        <f>L941*M941</f>
        <v>6360</v>
      </c>
      <c r="P941" s="4"/>
      <c r="Q941" s="4"/>
      <c r="R941" s="4"/>
      <c r="S941" s="4"/>
      <c r="T941" s="4"/>
      <c r="U941" s="4" t="str">
        <f>TEXT(A941, "MMMM YYYY")</f>
        <v>April 2025</v>
      </c>
      <c r="V941" s="4"/>
      <c r="W941" s="4" t="b">
        <f>IF(N941=O941,TRUE,FALSE)</f>
        <v>1</v>
      </c>
    </row>
    <row r="942" spans="1:23" ht="22.5" customHeight="1">
      <c r="A942" s="2">
        <v>45752.940091053242</v>
      </c>
      <c r="B942" s="4" t="s">
        <v>1145</v>
      </c>
      <c r="C942" s="4" t="s">
        <v>952</v>
      </c>
      <c r="D942" s="4"/>
      <c r="E942" s="4" t="s">
        <v>937</v>
      </c>
      <c r="F942" s="4"/>
      <c r="G942" s="4"/>
      <c r="H942" s="4"/>
      <c r="I942" s="4"/>
      <c r="J942" s="4"/>
      <c r="K942" s="4" t="s">
        <v>1012</v>
      </c>
      <c r="L942" s="4">
        <v>1</v>
      </c>
      <c r="M942" s="4">
        <v>80</v>
      </c>
      <c r="N942" s="51">
        <v>80</v>
      </c>
      <c r="O942" s="4">
        <f>L942*M942</f>
        <v>80</v>
      </c>
      <c r="P942" s="4"/>
      <c r="Q942" s="4"/>
      <c r="R942" s="4"/>
      <c r="S942" s="4"/>
      <c r="T942" s="4"/>
      <c r="U942" s="4" t="str">
        <f>TEXT(A942, "MMMM YYYY")</f>
        <v>April 2025</v>
      </c>
      <c r="V942" s="4"/>
      <c r="W942" s="4" t="b">
        <f>IF(N942=O942,TRUE,FALSE)</f>
        <v>1</v>
      </c>
    </row>
    <row r="943" spans="1:23" ht="22.5" customHeight="1">
      <c r="A943" s="2">
        <v>45752.939807303235</v>
      </c>
      <c r="B943" s="4" t="s">
        <v>1530</v>
      </c>
      <c r="C943" s="4" t="s">
        <v>952</v>
      </c>
      <c r="D943" s="4"/>
      <c r="E943" s="4" t="s">
        <v>937</v>
      </c>
      <c r="F943" s="4"/>
      <c r="G943" s="4"/>
      <c r="H943" s="4"/>
      <c r="I943" s="4"/>
      <c r="J943" s="4"/>
      <c r="K943" s="4" t="s">
        <v>1012</v>
      </c>
      <c r="L943" s="4">
        <v>1</v>
      </c>
      <c r="M943" s="4">
        <v>70</v>
      </c>
      <c r="N943" s="51">
        <v>70</v>
      </c>
      <c r="O943" s="4">
        <f>L943*M943</f>
        <v>70</v>
      </c>
      <c r="P943" s="4"/>
      <c r="Q943" s="4"/>
      <c r="R943" s="4"/>
      <c r="S943" s="4"/>
      <c r="T943" s="4"/>
      <c r="U943" s="4" t="str">
        <f>TEXT(A943, "MMMM YYYY")</f>
        <v>April 2025</v>
      </c>
      <c r="V943" s="4"/>
      <c r="W943" s="4" t="b">
        <f>IF(N943=O943,TRUE,FALSE)</f>
        <v>1</v>
      </c>
    </row>
    <row r="944" spans="1:23" ht="22.5" customHeight="1">
      <c r="A944" s="2">
        <v>45752.937529456016</v>
      </c>
      <c r="B944" s="4" t="s">
        <v>1259</v>
      </c>
      <c r="C944" s="4" t="s">
        <v>952</v>
      </c>
      <c r="D944" s="4"/>
      <c r="E944" s="4" t="s">
        <v>937</v>
      </c>
      <c r="F944" s="4"/>
      <c r="G944" s="4"/>
      <c r="H944" s="4"/>
      <c r="I944" s="4"/>
      <c r="J944" s="4"/>
      <c r="K944" s="4" t="s">
        <v>1012</v>
      </c>
      <c r="L944" s="4">
        <v>2</v>
      </c>
      <c r="M944" s="4">
        <v>23</v>
      </c>
      <c r="N944" s="51">
        <v>46</v>
      </c>
      <c r="O944" s="4">
        <f>L944*M944</f>
        <v>46</v>
      </c>
      <c r="P944" s="4"/>
      <c r="Q944" s="4"/>
      <c r="R944" s="4"/>
      <c r="S944" s="4"/>
      <c r="T944" s="4"/>
      <c r="U944" s="4" t="str">
        <f>TEXT(A944, "MMMM YYYY")</f>
        <v>April 2025</v>
      </c>
      <c r="V944" s="4"/>
      <c r="W944" s="4" t="b">
        <f>IF(N944=O944,TRUE,FALSE)</f>
        <v>1</v>
      </c>
    </row>
    <row r="945" spans="1:23" ht="22.5" customHeight="1">
      <c r="A945" s="2">
        <v>45750.563491504625</v>
      </c>
      <c r="B945" s="4" t="s">
        <v>1459</v>
      </c>
      <c r="C945" s="4" t="s">
        <v>952</v>
      </c>
      <c r="E945" s="4" t="s">
        <v>935</v>
      </c>
      <c r="F945" s="4"/>
      <c r="G945" s="4"/>
      <c r="H945" s="4"/>
      <c r="I945" s="4" t="s">
        <v>1128</v>
      </c>
      <c r="J945" s="4"/>
      <c r="K945" s="4"/>
      <c r="L945" s="4">
        <v>1</v>
      </c>
      <c r="M945" s="4">
        <v>4200</v>
      </c>
      <c r="N945" s="51">
        <v>4200</v>
      </c>
      <c r="O945" s="4">
        <f>L945*M945</f>
        <v>4200</v>
      </c>
      <c r="P945" s="4"/>
      <c r="Q945" s="4"/>
      <c r="R945" s="4"/>
      <c r="S945" s="4"/>
      <c r="T945" s="4"/>
      <c r="U945" s="4" t="str">
        <f>TEXT(A945, "MMMM YYYY")</f>
        <v>April 2025</v>
      </c>
      <c r="V945" s="4"/>
      <c r="W945" s="4" t="b">
        <f>IF(N945=O945,TRUE,FALSE)</f>
        <v>1</v>
      </c>
    </row>
    <row r="946" spans="1:23" ht="22.5" customHeight="1">
      <c r="A946" s="2">
        <v>45750.562085983795</v>
      </c>
      <c r="B946" s="4" t="s">
        <v>1531</v>
      </c>
      <c r="C946" s="4" t="s">
        <v>952</v>
      </c>
      <c r="D946" s="4"/>
      <c r="E946" s="4" t="s">
        <v>937</v>
      </c>
      <c r="F946" s="4"/>
      <c r="G946" s="4"/>
      <c r="H946" s="4"/>
      <c r="I946" s="4"/>
      <c r="J946" s="4"/>
      <c r="K946" s="4" t="s">
        <v>1016</v>
      </c>
      <c r="L946" s="4">
        <v>1</v>
      </c>
      <c r="M946" s="4">
        <v>1200</v>
      </c>
      <c r="N946" s="51">
        <v>1200</v>
      </c>
      <c r="O946" s="4">
        <f>L946*M946</f>
        <v>1200</v>
      </c>
      <c r="P946" s="4"/>
      <c r="Q946" s="4"/>
      <c r="R946" s="4"/>
      <c r="S946" s="4"/>
      <c r="T946" s="4"/>
      <c r="U946" s="4" t="str">
        <f>TEXT(A946, "MMMM YYYY")</f>
        <v>April 2025</v>
      </c>
      <c r="V946" s="4"/>
      <c r="W946" s="4" t="b">
        <f>IF(N946=O946,TRUE,FALSE)</f>
        <v>1</v>
      </c>
    </row>
    <row r="947" spans="1:23" ht="22.5" customHeight="1">
      <c r="A947" s="2">
        <v>45750.561721168982</v>
      </c>
      <c r="B947" s="4" t="s">
        <v>1532</v>
      </c>
      <c r="C947" s="4" t="s">
        <v>952</v>
      </c>
      <c r="D947" s="4"/>
      <c r="E947" s="4" t="s">
        <v>942</v>
      </c>
      <c r="F947" s="4"/>
      <c r="G947" s="4"/>
      <c r="H947" s="4"/>
      <c r="I947" s="4"/>
      <c r="J947" s="4"/>
      <c r="K947" s="4"/>
      <c r="L947" s="4">
        <v>1</v>
      </c>
      <c r="M947" s="4">
        <v>4000</v>
      </c>
      <c r="N947" s="51">
        <v>4000</v>
      </c>
      <c r="O947" s="4">
        <f>L947*M947</f>
        <v>4000</v>
      </c>
      <c r="P947" s="4"/>
      <c r="Q947" s="4"/>
      <c r="R947" s="4"/>
      <c r="S947" s="4" t="s">
        <v>954</v>
      </c>
      <c r="T947" s="4"/>
      <c r="U947" s="4" t="str">
        <f>TEXT(A947, "MMMM YYYY")</f>
        <v>April 2025</v>
      </c>
      <c r="V947" s="4"/>
      <c r="W947" s="4" t="b">
        <f>IF(N947=O947,TRUE,FALSE)</f>
        <v>1</v>
      </c>
    </row>
    <row r="948" spans="1:23" ht="22.5" customHeight="1">
      <c r="A948" s="2">
        <v>45750.561064374997</v>
      </c>
      <c r="B948" s="4" t="s">
        <v>822</v>
      </c>
      <c r="C948" s="4" t="s">
        <v>821</v>
      </c>
      <c r="D948" s="4" t="s">
        <v>933</v>
      </c>
      <c r="E948" s="4"/>
      <c r="F948" s="4"/>
      <c r="G948" s="4" t="s">
        <v>970</v>
      </c>
      <c r="H948" s="4"/>
      <c r="I948" s="4"/>
      <c r="J948" s="4"/>
      <c r="K948" s="4"/>
      <c r="L948" s="4">
        <v>1</v>
      </c>
      <c r="M948" s="4">
        <v>50</v>
      </c>
      <c r="N948" s="51">
        <v>50</v>
      </c>
      <c r="O948" s="4">
        <f>L948*M948</f>
        <v>50</v>
      </c>
      <c r="P948" s="4"/>
      <c r="Q948" s="4"/>
      <c r="R948" s="4"/>
      <c r="S948" s="4"/>
      <c r="T948" s="4"/>
      <c r="U948" s="4" t="str">
        <f>TEXT(A948, "MMMM YYYY")</f>
        <v>April 2025</v>
      </c>
      <c r="V948" s="4"/>
      <c r="W948" s="4" t="b">
        <f>IF(N948=O948,TRUE,FALSE)</f>
        <v>1</v>
      </c>
    </row>
    <row r="949" spans="1:23" ht="22.5" customHeight="1">
      <c r="A949" s="2">
        <v>45750.367612974536</v>
      </c>
      <c r="B949" s="4" t="s">
        <v>838</v>
      </c>
      <c r="C949" s="4" t="s">
        <v>821</v>
      </c>
      <c r="D949" s="4" t="s">
        <v>933</v>
      </c>
      <c r="E949" s="4"/>
      <c r="F949" s="4"/>
      <c r="G949" s="4" t="s">
        <v>949</v>
      </c>
      <c r="H949" s="4"/>
      <c r="I949" s="4"/>
      <c r="J949" s="4"/>
      <c r="K949" s="4"/>
      <c r="L949" s="4">
        <v>5</v>
      </c>
      <c r="M949" s="4">
        <v>424</v>
      </c>
      <c r="N949" s="51">
        <v>2120</v>
      </c>
      <c r="O949" s="4">
        <f>L949*M949</f>
        <v>2120</v>
      </c>
      <c r="P949" s="4"/>
      <c r="Q949" s="4"/>
      <c r="R949" s="4"/>
      <c r="S949" s="4"/>
      <c r="T949" s="4"/>
      <c r="U949" s="4" t="str">
        <f>TEXT(A949, "MMMM YYYY")</f>
        <v>April 2025</v>
      </c>
      <c r="V949" s="4"/>
      <c r="W949" s="4" t="b">
        <f>IF(N949=O949,TRUE,FALSE)</f>
        <v>1</v>
      </c>
    </row>
    <row r="950" spans="1:23" ht="22.5" customHeight="1">
      <c r="A950" s="2">
        <v>45749.8401155787</v>
      </c>
      <c r="B950" s="4" t="s">
        <v>847</v>
      </c>
      <c r="C950" s="4" t="s">
        <v>952</v>
      </c>
      <c r="D950" s="4"/>
      <c r="E950" s="4" t="s">
        <v>937</v>
      </c>
      <c r="F950" s="4"/>
      <c r="G950" s="4"/>
      <c r="H950" s="4"/>
      <c r="I950" s="4"/>
      <c r="J950" s="4"/>
      <c r="K950" s="4" t="s">
        <v>847</v>
      </c>
      <c r="L950" s="4">
        <v>1</v>
      </c>
      <c r="M950" s="4">
        <v>65</v>
      </c>
      <c r="N950" s="51">
        <v>65</v>
      </c>
      <c r="O950" s="4">
        <f>L950*M950</f>
        <v>65</v>
      </c>
      <c r="P950" s="4"/>
      <c r="Q950" s="4"/>
      <c r="R950" s="4"/>
      <c r="S950" s="4"/>
      <c r="T950" s="4"/>
      <c r="U950" s="4" t="str">
        <f>TEXT(A950, "MMMM YYYY")</f>
        <v>April 2025</v>
      </c>
      <c r="V950" s="4"/>
      <c r="W950" s="4" t="b">
        <f>IF(N950=O950,TRUE,FALSE)</f>
        <v>1</v>
      </c>
    </row>
    <row r="951" spans="1:23" ht="22.5" customHeight="1">
      <c r="A951" s="2">
        <v>45748.206190740741</v>
      </c>
      <c r="B951" s="4" t="s">
        <v>1533</v>
      </c>
      <c r="C951" s="4" t="s">
        <v>952</v>
      </c>
      <c r="D951" s="4"/>
      <c r="E951" s="4" t="s">
        <v>942</v>
      </c>
      <c r="F951" s="4"/>
      <c r="G951" s="4"/>
      <c r="H951" s="4"/>
      <c r="I951" s="4"/>
      <c r="J951" s="4"/>
      <c r="K951" s="4"/>
      <c r="L951" s="4">
        <v>1</v>
      </c>
      <c r="M951" s="4">
        <v>500</v>
      </c>
      <c r="N951" s="51">
        <v>500</v>
      </c>
      <c r="O951" s="4">
        <f>L951*M951</f>
        <v>500</v>
      </c>
      <c r="P951" s="4"/>
      <c r="Q951" s="4"/>
      <c r="R951" s="4"/>
      <c r="S951" s="4" t="s">
        <v>954</v>
      </c>
      <c r="T951" s="4"/>
      <c r="U951" s="4" t="str">
        <f>TEXT(A951, "MMMM YYYY")</f>
        <v>April 2025</v>
      </c>
      <c r="V951" s="4"/>
      <c r="W951" s="4" t="b">
        <f>IF(N951=O951,TRUE,FALSE)</f>
        <v>1</v>
      </c>
    </row>
    <row r="952" spans="1:23" ht="22.5" customHeight="1">
      <c r="A952" s="2">
        <v>45748.204853425923</v>
      </c>
      <c r="B952" s="4" t="s">
        <v>1534</v>
      </c>
      <c r="C952" s="4" t="s">
        <v>952</v>
      </c>
      <c r="D952" s="4"/>
      <c r="E952" s="4" t="s">
        <v>937</v>
      </c>
      <c r="F952" s="4"/>
      <c r="G952" s="4"/>
      <c r="H952" s="4"/>
      <c r="I952" s="4"/>
      <c r="J952" s="4"/>
      <c r="K952" s="4" t="s">
        <v>1012</v>
      </c>
      <c r="L952" s="4">
        <v>1</v>
      </c>
      <c r="M952" s="4">
        <v>1200</v>
      </c>
      <c r="N952" s="51">
        <v>1200</v>
      </c>
      <c r="O952" s="4">
        <f>L952*M952</f>
        <v>1200</v>
      </c>
      <c r="P952" s="4"/>
      <c r="Q952" s="4"/>
      <c r="R952" s="4"/>
      <c r="S952" s="4"/>
      <c r="T952" s="4"/>
      <c r="U952" s="4" t="str">
        <f>TEXT(A952, "MMMM YYYY")</f>
        <v>April 2025</v>
      </c>
      <c r="V952" s="4"/>
      <c r="W952" s="4" t="b">
        <f>IF(N952=O952,TRUE,FALSE)</f>
        <v>1</v>
      </c>
    </row>
    <row r="953" spans="1:23" ht="22.5" customHeight="1">
      <c r="A953" s="2">
        <v>45747.787212870375</v>
      </c>
      <c r="B953" s="4" t="s">
        <v>838</v>
      </c>
      <c r="C953" s="4" t="s">
        <v>821</v>
      </c>
      <c r="D953" s="4" t="s">
        <v>933</v>
      </c>
      <c r="E953" s="4"/>
      <c r="F953" s="4"/>
      <c r="G953" s="4" t="s">
        <v>949</v>
      </c>
      <c r="H953" s="4"/>
      <c r="I953" s="4"/>
      <c r="J953" s="4"/>
      <c r="K953" s="4"/>
      <c r="L953" s="4">
        <v>2</v>
      </c>
      <c r="M953" s="4">
        <v>424</v>
      </c>
      <c r="N953" s="51">
        <v>848</v>
      </c>
      <c r="O953" s="4">
        <f>L953*M953</f>
        <v>848</v>
      </c>
      <c r="P953" s="4"/>
      <c r="Q953" s="4"/>
      <c r="R953" s="4"/>
      <c r="S953" s="4"/>
      <c r="T953" s="4"/>
      <c r="U953" s="4" t="str">
        <f>TEXT(A953, "MMMM YYYY")</f>
        <v>March 2025</v>
      </c>
      <c r="V953" s="4"/>
      <c r="W953" s="4" t="b">
        <f>IF(N953=O953,TRUE,FALSE)</f>
        <v>1</v>
      </c>
    </row>
    <row r="954" spans="1:23" ht="22.5" customHeight="1">
      <c r="A954" s="2">
        <v>45747.786340636572</v>
      </c>
      <c r="B954" s="4" t="s">
        <v>1535</v>
      </c>
      <c r="C954" s="4" t="s">
        <v>951</v>
      </c>
      <c r="D954" s="4" t="s">
        <v>933</v>
      </c>
      <c r="E954" s="4"/>
      <c r="F954" s="4"/>
      <c r="G954" s="4" t="s">
        <v>997</v>
      </c>
      <c r="H954" s="4"/>
      <c r="I954" s="4"/>
      <c r="J954" s="4"/>
      <c r="K954" s="4"/>
      <c r="L954" s="4">
        <v>1</v>
      </c>
      <c r="M954" s="4">
        <v>348</v>
      </c>
      <c r="N954" s="51">
        <v>348</v>
      </c>
      <c r="O954" s="4">
        <f>L954*M954</f>
        <v>348</v>
      </c>
      <c r="P954" s="4"/>
      <c r="Q954" s="4"/>
      <c r="R954" s="4"/>
      <c r="S954" s="4"/>
      <c r="T954" s="4"/>
      <c r="U954" s="4" t="str">
        <f>TEXT(A954, "MMMM YYYY")</f>
        <v>March 2025</v>
      </c>
      <c r="V954" s="4"/>
      <c r="W954" s="4" t="b">
        <f>IF(N954=O954,TRUE,FALSE)</f>
        <v>1</v>
      </c>
    </row>
    <row r="955" spans="1:23" ht="22.5" customHeight="1">
      <c r="A955" s="2">
        <v>45747.785394340273</v>
      </c>
      <c r="B955" s="4" t="s">
        <v>858</v>
      </c>
      <c r="C955" s="4" t="s">
        <v>952</v>
      </c>
      <c r="D955" s="4"/>
      <c r="E955" s="4" t="s">
        <v>937</v>
      </c>
      <c r="F955" s="4"/>
      <c r="G955" s="4"/>
      <c r="H955" s="4"/>
      <c r="I955" s="4"/>
      <c r="J955" s="4"/>
      <c r="K955" s="4" t="s">
        <v>847</v>
      </c>
      <c r="L955" s="4">
        <v>1</v>
      </c>
      <c r="M955" s="4">
        <v>70</v>
      </c>
      <c r="N955" s="51">
        <v>70</v>
      </c>
      <c r="O955" s="4">
        <f>L955*M955</f>
        <v>70</v>
      </c>
      <c r="P955" s="4"/>
      <c r="Q955" s="4"/>
      <c r="R955" s="4"/>
      <c r="S955" s="4"/>
      <c r="T955" s="4"/>
      <c r="U955" s="4" t="str">
        <f>TEXT(A955, "MMMM YYYY")</f>
        <v>March 2025</v>
      </c>
      <c r="V955" s="4"/>
      <c r="W955" s="4" t="b">
        <f>IF(N955=O955,TRUE,FALSE)</f>
        <v>1</v>
      </c>
    </row>
    <row r="956" spans="1:23" ht="22.5" customHeight="1">
      <c r="A956" s="2">
        <v>45747.734195532408</v>
      </c>
      <c r="B956" s="4" t="s">
        <v>852</v>
      </c>
      <c r="C956" s="4" t="s">
        <v>952</v>
      </c>
      <c r="D956" s="4"/>
      <c r="E956" s="4" t="s">
        <v>937</v>
      </c>
      <c r="F956" s="4"/>
      <c r="G956" s="4"/>
      <c r="H956" s="4"/>
      <c r="I956" s="4"/>
      <c r="J956" s="4"/>
      <c r="K956" s="4" t="s">
        <v>847</v>
      </c>
      <c r="L956" s="4">
        <v>32</v>
      </c>
      <c r="M956" s="4">
        <v>8</v>
      </c>
      <c r="N956" s="51">
        <v>256</v>
      </c>
      <c r="O956" s="4">
        <f>L956*M956</f>
        <v>256</v>
      </c>
      <c r="P956" s="4"/>
      <c r="Q956" s="4"/>
      <c r="R956" s="4"/>
      <c r="S956" s="4"/>
      <c r="T956" s="4"/>
      <c r="U956" s="4" t="str">
        <f>TEXT(A956, "MMMM YYYY")</f>
        <v>March 2025</v>
      </c>
      <c r="V956" s="4"/>
      <c r="W956" s="4" t="b">
        <f>IF(N956=O956,TRUE,FALSE)</f>
        <v>1</v>
      </c>
    </row>
    <row r="957" spans="1:23" ht="22.5" customHeight="1">
      <c r="A957" s="2">
        <v>45745.787914652778</v>
      </c>
      <c r="B957" s="4" t="s">
        <v>847</v>
      </c>
      <c r="C957" s="4" t="s">
        <v>952</v>
      </c>
      <c r="D957" s="4"/>
      <c r="E957" s="4" t="s">
        <v>937</v>
      </c>
      <c r="F957" s="4"/>
      <c r="G957" s="4"/>
      <c r="H957" s="4"/>
      <c r="I957" s="4"/>
      <c r="J957" s="4"/>
      <c r="K957" s="4" t="s">
        <v>847</v>
      </c>
      <c r="L957" s="4">
        <v>1</v>
      </c>
      <c r="M957" s="4">
        <v>120</v>
      </c>
      <c r="N957" s="51">
        <v>120</v>
      </c>
      <c r="O957" s="4">
        <f>L957*M957</f>
        <v>120</v>
      </c>
      <c r="P957" s="4"/>
      <c r="Q957" s="4"/>
      <c r="R957" s="4"/>
      <c r="S957" s="4"/>
      <c r="T957" s="4"/>
      <c r="U957" s="4" t="str">
        <f>TEXT(A957, "MMMM YYYY")</f>
        <v>March 2025</v>
      </c>
      <c r="V957" s="4"/>
      <c r="W957" s="4" t="b">
        <f>IF(N957=O957,TRUE,FALSE)</f>
        <v>1</v>
      </c>
    </row>
    <row r="958" spans="1:23" ht="22.5" customHeight="1">
      <c r="A958" s="2">
        <v>45743.289047060185</v>
      </c>
      <c r="B958" s="4" t="s">
        <v>1536</v>
      </c>
      <c r="C958" s="4" t="s">
        <v>952</v>
      </c>
      <c r="D958" s="4"/>
      <c r="E958" s="4" t="s">
        <v>937</v>
      </c>
      <c r="F958" s="4"/>
      <c r="G958" s="4"/>
      <c r="H958" s="4"/>
      <c r="I958" s="4"/>
      <c r="J958" s="4"/>
      <c r="K958" s="4" t="s">
        <v>976</v>
      </c>
      <c r="L958" s="4">
        <v>1</v>
      </c>
      <c r="M958" s="4">
        <v>1500</v>
      </c>
      <c r="N958" s="51">
        <v>1500</v>
      </c>
      <c r="O958" s="4">
        <f>L958*M958</f>
        <v>1500</v>
      </c>
      <c r="P958" s="4"/>
      <c r="Q958" s="4"/>
      <c r="R958" s="4"/>
      <c r="S958" s="4"/>
      <c r="T958" s="4"/>
      <c r="U958" s="4" t="str">
        <f>TEXT(A958, "MMMM YYYY")</f>
        <v>March 2025</v>
      </c>
      <c r="V958" s="4"/>
      <c r="W958" s="4" t="b">
        <f>IF(N958=O958,TRUE,FALSE)</f>
        <v>1</v>
      </c>
    </row>
    <row r="959" spans="1:23" ht="22.5" customHeight="1">
      <c r="A959" s="2">
        <v>45742.875107048611</v>
      </c>
      <c r="B959" s="4" t="s">
        <v>1055</v>
      </c>
      <c r="C959" s="4" t="s">
        <v>1515</v>
      </c>
      <c r="D959" s="4" t="s">
        <v>934</v>
      </c>
      <c r="E959" s="4"/>
      <c r="F959" s="4"/>
      <c r="G959" s="4"/>
      <c r="H959" s="4" t="s">
        <v>1032</v>
      </c>
      <c r="I959" s="4"/>
      <c r="J959" s="4"/>
      <c r="K959" s="4"/>
      <c r="L959" s="4">
        <v>1</v>
      </c>
      <c r="M959" s="4">
        <v>800</v>
      </c>
      <c r="N959" s="51">
        <v>800</v>
      </c>
      <c r="O959" s="4">
        <f>L959*M959</f>
        <v>800</v>
      </c>
      <c r="P959" s="4"/>
      <c r="Q959" s="4"/>
      <c r="R959" s="4"/>
      <c r="S959" s="4"/>
      <c r="T959" s="4"/>
      <c r="U959" s="4" t="str">
        <f>TEXT(A959, "MMMM YYYY")</f>
        <v>March 2025</v>
      </c>
      <c r="V959" s="4"/>
      <c r="W959" s="4" t="b">
        <f>IF(N959=O959,TRUE,FALSE)</f>
        <v>1</v>
      </c>
    </row>
    <row r="960" spans="1:23" ht="22.5" customHeight="1">
      <c r="A960" s="2">
        <v>45742.872766030094</v>
      </c>
      <c r="B960" s="4" t="s">
        <v>1537</v>
      </c>
      <c r="C960" s="4" t="s">
        <v>952</v>
      </c>
      <c r="D960" s="4"/>
      <c r="E960" s="4" t="s">
        <v>934</v>
      </c>
      <c r="F960" s="4"/>
      <c r="G960" s="4"/>
      <c r="H960" s="4" t="s">
        <v>1032</v>
      </c>
      <c r="I960" s="4"/>
      <c r="J960" s="4"/>
      <c r="K960" s="4"/>
      <c r="L960" s="4">
        <v>2</v>
      </c>
      <c r="M960" s="4">
        <v>2.5</v>
      </c>
      <c r="N960" s="51">
        <v>5</v>
      </c>
      <c r="O960" s="4">
        <f>L960*M960</f>
        <v>5</v>
      </c>
      <c r="P960" s="4"/>
      <c r="Q960" s="4"/>
      <c r="R960" s="4"/>
      <c r="S960" s="4"/>
      <c r="T960" s="4"/>
      <c r="U960" s="4" t="str">
        <f>TEXT(A960, "MMMM YYYY")</f>
        <v>March 2025</v>
      </c>
      <c r="V960" s="4"/>
      <c r="W960" s="4" t="b">
        <f>IF(N960=O960,TRUE,FALSE)</f>
        <v>1</v>
      </c>
    </row>
    <row r="961" spans="1:23" ht="22.5" customHeight="1">
      <c r="A961" s="2">
        <v>45742.872315694447</v>
      </c>
      <c r="B961" s="4" t="s">
        <v>1033</v>
      </c>
      <c r="C961" s="4" t="s">
        <v>952</v>
      </c>
      <c r="D961" s="4"/>
      <c r="E961" s="4" t="s">
        <v>937</v>
      </c>
      <c r="F961" s="4"/>
      <c r="G961" s="4"/>
      <c r="H961" s="4"/>
      <c r="I961" s="4"/>
      <c r="J961" s="4"/>
      <c r="K961" s="4" t="s">
        <v>1477</v>
      </c>
      <c r="L961" s="4">
        <v>1</v>
      </c>
      <c r="M961" s="4">
        <v>140</v>
      </c>
      <c r="N961" s="51">
        <v>140</v>
      </c>
      <c r="O961" s="4">
        <f>L961*M961</f>
        <v>140</v>
      </c>
      <c r="P961" s="4"/>
      <c r="Q961" s="4"/>
      <c r="R961" s="4"/>
      <c r="S961" s="4"/>
      <c r="T961" s="4"/>
      <c r="U961" s="4" t="str">
        <f>TEXT(A961, "MMMM YYYY")</f>
        <v>March 2025</v>
      </c>
      <c r="V961" s="4"/>
      <c r="W961" s="4" t="b">
        <f>IF(N961=O961,TRUE,FALSE)</f>
        <v>1</v>
      </c>
    </row>
    <row r="962" spans="1:23" ht="22.5" customHeight="1">
      <c r="A962" s="53">
        <v>45740.257600162033</v>
      </c>
      <c r="B962" s="4" t="s">
        <v>859</v>
      </c>
      <c r="C962" s="4" t="s">
        <v>952</v>
      </c>
      <c r="D962" s="4"/>
      <c r="E962" s="4" t="s">
        <v>937</v>
      </c>
      <c r="F962" s="4"/>
      <c r="G962" s="4"/>
      <c r="H962" s="4"/>
      <c r="I962" s="4"/>
      <c r="J962" s="4"/>
      <c r="K962" s="4" t="s">
        <v>856</v>
      </c>
      <c r="L962" s="4">
        <v>1</v>
      </c>
      <c r="M962" s="4">
        <v>320</v>
      </c>
      <c r="N962" s="51">
        <v>320</v>
      </c>
      <c r="O962" s="4">
        <f>L962*M962</f>
        <v>320</v>
      </c>
      <c r="P962" s="4"/>
      <c r="Q962" s="4"/>
      <c r="R962" s="4"/>
      <c r="S962" s="4"/>
      <c r="T962" s="4"/>
      <c r="U962" s="4" t="str">
        <f>TEXT(A962, "MMMM YYYY")</f>
        <v>March 2025</v>
      </c>
      <c r="V962" s="4"/>
      <c r="W962" s="4" t="b">
        <f>IF(N962=O962,TRUE,FALSE)</f>
        <v>1</v>
      </c>
    </row>
    <row r="963" spans="1:23" ht="22.5" customHeight="1">
      <c r="A963" s="53">
        <v>45740.252215185188</v>
      </c>
      <c r="B963" s="4" t="s">
        <v>1049</v>
      </c>
      <c r="C963" s="4" t="s">
        <v>1515</v>
      </c>
      <c r="D963" s="4" t="s">
        <v>933</v>
      </c>
      <c r="E963" s="4"/>
      <c r="F963" s="4"/>
      <c r="G963" s="4" t="s">
        <v>949</v>
      </c>
      <c r="H963" s="4"/>
      <c r="I963" s="4"/>
      <c r="J963" s="4"/>
      <c r="K963" s="4"/>
      <c r="L963" s="4">
        <v>2</v>
      </c>
      <c r="M963" s="4">
        <v>474</v>
      </c>
      <c r="N963" s="51">
        <v>948</v>
      </c>
      <c r="O963" s="4">
        <f>L963*M963</f>
        <v>948</v>
      </c>
      <c r="P963" s="4"/>
      <c r="Q963" s="4"/>
      <c r="R963" s="4"/>
      <c r="S963" s="4"/>
      <c r="T963" s="4"/>
      <c r="U963" s="4" t="str">
        <f>TEXT(A963, "MMMM YYYY")</f>
        <v>March 2025</v>
      </c>
      <c r="V963" s="4"/>
      <c r="W963" s="4" t="b">
        <f>IF(N963=O963,TRUE,FALSE)</f>
        <v>1</v>
      </c>
    </row>
    <row r="964" spans="1:23" ht="22.5" customHeight="1">
      <c r="A964" s="53">
        <v>45739.004877835643</v>
      </c>
      <c r="B964" s="4" t="s">
        <v>1538</v>
      </c>
      <c r="C964" s="4" t="s">
        <v>951</v>
      </c>
      <c r="D964" s="4" t="s">
        <v>933</v>
      </c>
      <c r="E964" s="4"/>
      <c r="F964" s="4"/>
      <c r="G964" s="4" t="s">
        <v>949</v>
      </c>
      <c r="H964" s="4"/>
      <c r="I964" s="4"/>
      <c r="J964" s="4"/>
      <c r="K964" s="4"/>
      <c r="L964" s="4">
        <v>20</v>
      </c>
      <c r="M964" s="4">
        <v>415</v>
      </c>
      <c r="N964" s="51">
        <v>8300</v>
      </c>
      <c r="O964" s="4">
        <f>L964*M964</f>
        <v>8300</v>
      </c>
      <c r="P964" s="4"/>
      <c r="Q964" s="4"/>
      <c r="R964" s="4"/>
      <c r="S964" s="4"/>
      <c r="T964" s="4"/>
      <c r="U964" s="4" t="str">
        <f>TEXT(A964, "MMMM YYYY")</f>
        <v>March 2025</v>
      </c>
      <c r="V964" s="4"/>
      <c r="W964" s="4" t="b">
        <f>IF(N964=O964,TRUE,FALSE)</f>
        <v>1</v>
      </c>
    </row>
    <row r="965" spans="1:23" ht="22.5" customHeight="1">
      <c r="A965" s="53">
        <v>45739.004296944448</v>
      </c>
      <c r="B965" s="4" t="s">
        <v>839</v>
      </c>
      <c r="C965" s="4" t="s">
        <v>821</v>
      </c>
      <c r="D965" s="4" t="s">
        <v>933</v>
      </c>
      <c r="E965" s="4"/>
      <c r="F965" s="4"/>
      <c r="G965" s="4" t="s">
        <v>949</v>
      </c>
      <c r="H965" s="4"/>
      <c r="I965" s="4"/>
      <c r="J965" s="4"/>
      <c r="K965" s="4"/>
      <c r="L965" s="4">
        <v>10</v>
      </c>
      <c r="M965" s="4">
        <v>424</v>
      </c>
      <c r="N965" s="51">
        <v>4240</v>
      </c>
      <c r="O965" s="4">
        <f>L965*M965</f>
        <v>4240</v>
      </c>
      <c r="P965" s="4"/>
      <c r="Q965" s="4"/>
      <c r="R965" s="4"/>
      <c r="S965" s="4"/>
      <c r="T965" s="4"/>
      <c r="U965" s="4" t="str">
        <f>TEXT(A965, "MMMM YYYY")</f>
        <v>March 2025</v>
      </c>
      <c r="V965" s="4"/>
      <c r="W965" s="4" t="b">
        <f>IF(N965=O965,TRUE,FALSE)</f>
        <v>1</v>
      </c>
    </row>
    <row r="966" spans="1:23" ht="22.5" customHeight="1">
      <c r="A966" s="53">
        <v>45739.003857997683</v>
      </c>
      <c r="B966" s="4" t="s">
        <v>1539</v>
      </c>
      <c r="C966" s="4" t="s">
        <v>1515</v>
      </c>
      <c r="D966" s="4" t="s">
        <v>933</v>
      </c>
      <c r="E966" s="4"/>
      <c r="F966" s="4"/>
      <c r="G966" s="4" t="s">
        <v>949</v>
      </c>
      <c r="H966" s="4"/>
      <c r="I966" s="4"/>
      <c r="J966" s="4"/>
      <c r="K966" s="4"/>
      <c r="L966" s="4">
        <v>1</v>
      </c>
      <c r="M966" s="4">
        <v>479</v>
      </c>
      <c r="N966" s="51">
        <v>479</v>
      </c>
      <c r="O966" s="4">
        <f>L966*M966</f>
        <v>479</v>
      </c>
      <c r="P966" s="4"/>
      <c r="Q966" s="4"/>
      <c r="R966" s="4"/>
      <c r="S966" s="4"/>
      <c r="T966" s="4"/>
      <c r="U966" s="4" t="str">
        <f>TEXT(A966, "MMMM YYYY")</f>
        <v>March 2025</v>
      </c>
      <c r="V966" s="4"/>
      <c r="W966" s="4" t="b">
        <f>IF(N966=O966,TRUE,FALSE)</f>
        <v>1</v>
      </c>
    </row>
    <row r="967" spans="1:23" ht="22.5" customHeight="1">
      <c r="A967" s="53">
        <v>45737.923682048611</v>
      </c>
      <c r="B967" s="4" t="s">
        <v>1540</v>
      </c>
      <c r="C967" s="4" t="s">
        <v>952</v>
      </c>
      <c r="D967" s="4"/>
      <c r="E967" s="4" t="s">
        <v>937</v>
      </c>
      <c r="F967" s="4"/>
      <c r="G967" s="4"/>
      <c r="H967" s="4"/>
      <c r="I967" s="4"/>
      <c r="J967" s="4"/>
      <c r="K967" s="4" t="s">
        <v>1151</v>
      </c>
      <c r="L967" s="4">
        <v>1</v>
      </c>
      <c r="M967" s="4">
        <v>300</v>
      </c>
      <c r="N967" s="51">
        <v>300</v>
      </c>
      <c r="O967" s="4">
        <f>L967*M967</f>
        <v>300</v>
      </c>
      <c r="P967" s="4"/>
      <c r="Q967" s="4"/>
      <c r="R967" s="4"/>
      <c r="S967" s="4"/>
      <c r="T967" s="4"/>
      <c r="U967" s="4" t="str">
        <f>TEXT(A967, "MMMM YYYY")</f>
        <v>March 2025</v>
      </c>
      <c r="V967" s="4"/>
      <c r="W967" s="4" t="b">
        <f>IF(N967=O967,TRUE,FALSE)</f>
        <v>1</v>
      </c>
    </row>
    <row r="968" spans="1:23" ht="22.5" customHeight="1">
      <c r="A968" s="53">
        <v>45737.923192916671</v>
      </c>
      <c r="B968" s="4" t="s">
        <v>1541</v>
      </c>
      <c r="C968" s="4" t="s">
        <v>952</v>
      </c>
      <c r="D968" s="4"/>
      <c r="E968" s="4" t="s">
        <v>937</v>
      </c>
      <c r="F968" s="4"/>
      <c r="G968" s="4"/>
      <c r="H968" s="4"/>
      <c r="I968" s="4"/>
      <c r="J968" s="4"/>
      <c r="K968" s="4" t="s">
        <v>1151</v>
      </c>
      <c r="L968" s="4">
        <v>4</v>
      </c>
      <c r="M968" s="4">
        <v>300</v>
      </c>
      <c r="N968" s="51">
        <v>1200</v>
      </c>
      <c r="O968" s="4">
        <f>L968*M968</f>
        <v>1200</v>
      </c>
      <c r="P968" s="4"/>
      <c r="Q968" s="4"/>
      <c r="R968" s="4"/>
      <c r="S968" s="4"/>
      <c r="T968" s="4"/>
      <c r="U968" s="4" t="str">
        <f>TEXT(A968, "MMMM YYYY")</f>
        <v>March 2025</v>
      </c>
      <c r="V968" s="4"/>
      <c r="W968" s="4" t="b">
        <f>IF(N968=O968,TRUE,FALSE)</f>
        <v>1</v>
      </c>
    </row>
    <row r="969" spans="1:23" ht="22.5" customHeight="1">
      <c r="A969" s="53">
        <v>45737.920078530093</v>
      </c>
      <c r="B969" s="4" t="s">
        <v>1542</v>
      </c>
      <c r="C969" s="4" t="s">
        <v>952</v>
      </c>
      <c r="D969" s="4"/>
      <c r="E969" s="4" t="s">
        <v>935</v>
      </c>
      <c r="F969" s="4"/>
      <c r="G969" s="4"/>
      <c r="H969" s="4"/>
      <c r="I969" s="4" t="s">
        <v>1128</v>
      </c>
      <c r="J969" s="4"/>
      <c r="K969" s="4"/>
      <c r="L969" s="4">
        <v>10</v>
      </c>
      <c r="M969" s="4">
        <v>4100</v>
      </c>
      <c r="N969" s="51">
        <v>41000</v>
      </c>
      <c r="O969" s="4">
        <f>L969*M969</f>
        <v>41000</v>
      </c>
      <c r="P969" s="4"/>
      <c r="Q969" s="4"/>
      <c r="R969" s="4"/>
      <c r="S969" s="4"/>
      <c r="T969" s="4"/>
      <c r="U969" s="4" t="str">
        <f>TEXT(A969, "MMMM YYYY")</f>
        <v>March 2025</v>
      </c>
      <c r="V969" s="4"/>
      <c r="W969" s="4" t="b">
        <f>IF(N969=O969,TRUE,FALSE)</f>
        <v>1</v>
      </c>
    </row>
    <row r="970" spans="1:23" ht="22.5" customHeight="1">
      <c r="A970" s="53">
        <v>45737.915724293984</v>
      </c>
      <c r="B970" s="4" t="s">
        <v>1543</v>
      </c>
      <c r="C970" s="4" t="s">
        <v>951</v>
      </c>
      <c r="D970" s="4" t="s">
        <v>933</v>
      </c>
      <c r="E970" s="4"/>
      <c r="F970" s="4"/>
      <c r="G970" s="4" t="s">
        <v>961</v>
      </c>
      <c r="H970" s="4"/>
      <c r="I970" s="4"/>
      <c r="J970" s="4"/>
      <c r="K970" s="4"/>
      <c r="L970" s="4">
        <v>1</v>
      </c>
      <c r="M970" s="4">
        <v>360</v>
      </c>
      <c r="N970" s="51">
        <v>360</v>
      </c>
      <c r="O970" s="4">
        <f>L970*M970</f>
        <v>360</v>
      </c>
      <c r="P970" s="4"/>
      <c r="Q970" s="4"/>
      <c r="R970" s="4"/>
      <c r="S970" s="4"/>
      <c r="T970" s="4"/>
      <c r="U970" s="4" t="str">
        <f>TEXT(A970, "MMMM YYYY")</f>
        <v>March 2025</v>
      </c>
      <c r="V970" s="4"/>
      <c r="W970" s="4" t="b">
        <f>IF(N970=O970,TRUE,FALSE)</f>
        <v>1</v>
      </c>
    </row>
    <row r="971" spans="1:23" ht="22.5" customHeight="1">
      <c r="A971" s="53">
        <v>45736.916651412037</v>
      </c>
      <c r="B971" s="4" t="s">
        <v>1071</v>
      </c>
      <c r="C971" s="4" t="s">
        <v>951</v>
      </c>
      <c r="D971" s="4" t="s">
        <v>933</v>
      </c>
      <c r="E971" s="4"/>
      <c r="F971" s="4"/>
      <c r="G971" s="4" t="s">
        <v>992</v>
      </c>
      <c r="H971" s="4"/>
      <c r="I971" s="4"/>
      <c r="J971" s="4"/>
      <c r="K971" s="4"/>
      <c r="L971" s="4">
        <v>1</v>
      </c>
      <c r="M971" s="4">
        <v>175</v>
      </c>
      <c r="N971" s="51">
        <v>175</v>
      </c>
      <c r="O971" s="4">
        <f>L971*M971</f>
        <v>175</v>
      </c>
      <c r="P971" s="4"/>
      <c r="Q971" s="4"/>
      <c r="R971" s="4"/>
      <c r="S971" s="4"/>
      <c r="T971" s="4"/>
      <c r="U971" s="4" t="str">
        <f>TEXT(A971, "MMMM YYYY")</f>
        <v>March 2025</v>
      </c>
      <c r="V971" s="4"/>
      <c r="W971" s="4" t="b">
        <f>IF(N971=O971,TRUE,FALSE)</f>
        <v>1</v>
      </c>
    </row>
    <row r="972" spans="1:23" ht="22.5" customHeight="1">
      <c r="A972" s="53">
        <v>45736.916103935189</v>
      </c>
      <c r="B972" s="4" t="s">
        <v>1544</v>
      </c>
      <c r="C972" s="4" t="s">
        <v>951</v>
      </c>
      <c r="D972" s="4" t="s">
        <v>933</v>
      </c>
      <c r="E972" s="4"/>
      <c r="F972" s="4"/>
      <c r="G972" s="4" t="s">
        <v>997</v>
      </c>
      <c r="H972" s="4"/>
      <c r="I972" s="4"/>
      <c r="J972" s="4"/>
      <c r="K972" s="4"/>
      <c r="L972" s="4">
        <v>1</v>
      </c>
      <c r="M972" s="4">
        <v>335</v>
      </c>
      <c r="N972" s="51">
        <v>335</v>
      </c>
      <c r="O972" s="4">
        <f>L972*M972</f>
        <v>335</v>
      </c>
      <c r="P972" s="4"/>
      <c r="Q972" s="4"/>
      <c r="R972" s="4"/>
      <c r="S972" s="4"/>
      <c r="T972" s="4"/>
      <c r="U972" s="4" t="str">
        <f>TEXT(A972, "MMMM YYYY")</f>
        <v>March 2025</v>
      </c>
      <c r="V972" s="4"/>
      <c r="W972" s="4" t="b">
        <f>IF(N972=O972,TRUE,FALSE)</f>
        <v>1</v>
      </c>
    </row>
    <row r="973" spans="1:23" ht="22.5" customHeight="1">
      <c r="A973" s="53">
        <v>45736.915486504629</v>
      </c>
      <c r="B973" s="4" t="s">
        <v>824</v>
      </c>
      <c r="C973" s="4" t="s">
        <v>821</v>
      </c>
      <c r="D973" s="4" t="s">
        <v>933</v>
      </c>
      <c r="E973" s="4"/>
      <c r="F973" s="4"/>
      <c r="G973" s="4" t="s">
        <v>992</v>
      </c>
      <c r="H973" s="4"/>
      <c r="I973" s="4"/>
      <c r="J973" s="4"/>
      <c r="K973" s="4"/>
      <c r="L973" s="4">
        <v>1</v>
      </c>
      <c r="M973" s="4">
        <v>224</v>
      </c>
      <c r="N973" s="51">
        <v>224</v>
      </c>
      <c r="O973" s="4">
        <f>L973*M973</f>
        <v>224</v>
      </c>
      <c r="P973" s="4"/>
      <c r="Q973" s="4"/>
      <c r="R973" s="4"/>
      <c r="S973" s="4"/>
      <c r="T973" s="4"/>
      <c r="U973" s="4" t="str">
        <f>TEXT(A973, "MMMM YYYY")</f>
        <v>March 2025</v>
      </c>
      <c r="V973" s="4"/>
      <c r="W973" s="4" t="b">
        <f>IF(N973=O973,TRUE,FALSE)</f>
        <v>1</v>
      </c>
    </row>
    <row r="974" spans="1:23" ht="22.5" customHeight="1">
      <c r="A974" s="53">
        <v>45736.911645439817</v>
      </c>
      <c r="B974" s="4" t="s">
        <v>1545</v>
      </c>
      <c r="C974" s="4" t="s">
        <v>951</v>
      </c>
      <c r="D974" s="4" t="s">
        <v>933</v>
      </c>
      <c r="E974" s="4"/>
      <c r="F974" s="4"/>
      <c r="G974" s="4" t="s">
        <v>1344</v>
      </c>
      <c r="H974" s="4"/>
      <c r="I974" s="4"/>
      <c r="J974" s="4"/>
      <c r="K974" s="4"/>
      <c r="L974" s="4">
        <v>2</v>
      </c>
      <c r="M974" s="4">
        <v>415</v>
      </c>
      <c r="N974" s="51">
        <v>830</v>
      </c>
      <c r="O974" s="4">
        <f>L974*M974</f>
        <v>830</v>
      </c>
      <c r="P974" s="4"/>
      <c r="Q974" s="4"/>
      <c r="R974" s="4"/>
      <c r="S974" s="4"/>
      <c r="T974" s="4"/>
      <c r="U974" s="4" t="str">
        <f>TEXT(A974, "MMMM YYYY")</f>
        <v>March 2025</v>
      </c>
      <c r="V974" s="4"/>
      <c r="W974" s="4" t="b">
        <f>IF(N974=O974,TRUE,FALSE)</f>
        <v>1</v>
      </c>
    </row>
    <row r="975" spans="1:23" ht="22.5" customHeight="1">
      <c r="A975" s="53">
        <v>45736.910924826385</v>
      </c>
      <c r="B975" s="4" t="s">
        <v>839</v>
      </c>
      <c r="C975" s="4" t="s">
        <v>821</v>
      </c>
      <c r="D975" s="4" t="s">
        <v>933</v>
      </c>
      <c r="E975" s="4"/>
      <c r="F975" s="4"/>
      <c r="G975" s="4" t="s">
        <v>1344</v>
      </c>
      <c r="H975" s="4"/>
      <c r="I975" s="4"/>
      <c r="J975" s="4"/>
      <c r="K975" s="4"/>
      <c r="L975" s="4">
        <v>1</v>
      </c>
      <c r="M975" s="4">
        <v>424</v>
      </c>
      <c r="N975" s="51">
        <v>424</v>
      </c>
      <c r="O975" s="4">
        <f>L975*M975</f>
        <v>424</v>
      </c>
      <c r="P975" s="4"/>
      <c r="Q975" s="4"/>
      <c r="R975" s="4"/>
      <c r="S975" s="4"/>
      <c r="T975" s="4"/>
      <c r="U975" s="4" t="str">
        <f>TEXT(A975, "MMMM YYYY")</f>
        <v>March 2025</v>
      </c>
      <c r="V975" s="4"/>
      <c r="W975" s="4" t="b">
        <f>IF(N975=O975,TRUE,FALSE)</f>
        <v>1</v>
      </c>
    </row>
    <row r="976" spans="1:23" ht="22.5" customHeight="1">
      <c r="A976" s="53">
        <v>45736.910486863431</v>
      </c>
      <c r="B976" s="4" t="s">
        <v>825</v>
      </c>
      <c r="C976" s="4" t="s">
        <v>821</v>
      </c>
      <c r="D976" s="4" t="s">
        <v>933</v>
      </c>
      <c r="E976" s="4"/>
      <c r="F976" s="4"/>
      <c r="G976" s="4" t="s">
        <v>997</v>
      </c>
      <c r="H976" s="4"/>
      <c r="I976" s="4"/>
      <c r="J976" s="4"/>
      <c r="K976" s="4"/>
      <c r="L976" s="4">
        <v>1</v>
      </c>
      <c r="M976" s="4">
        <v>226</v>
      </c>
      <c r="N976" s="51">
        <v>226</v>
      </c>
      <c r="O976" s="4">
        <f>L976*M976</f>
        <v>226</v>
      </c>
      <c r="P976" s="4"/>
      <c r="Q976" s="4"/>
      <c r="R976" s="4"/>
      <c r="S976" s="4"/>
      <c r="T976" s="4"/>
      <c r="U976" s="4" t="str">
        <f>TEXT(A976, "MMMM YYYY")</f>
        <v>March 2025</v>
      </c>
      <c r="V976" s="4"/>
      <c r="W976" s="4" t="b">
        <f>IF(N976=O976,TRUE,FALSE)</f>
        <v>1</v>
      </c>
    </row>
    <row r="977" spans="1:23" ht="22.5" customHeight="1">
      <c r="A977" s="53">
        <v>45736.909729155093</v>
      </c>
      <c r="B977" s="4" t="s">
        <v>826</v>
      </c>
      <c r="C977" s="4" t="s">
        <v>821</v>
      </c>
      <c r="D977" s="4" t="s">
        <v>933</v>
      </c>
      <c r="E977" s="4"/>
      <c r="F977" s="4"/>
      <c r="G977" s="4" t="s">
        <v>997</v>
      </c>
      <c r="H977" s="4"/>
      <c r="I977" s="4"/>
      <c r="J977" s="4"/>
      <c r="K977" s="4"/>
      <c r="L977" s="4">
        <v>1</v>
      </c>
      <c r="M977" s="4">
        <v>80</v>
      </c>
      <c r="N977" s="51">
        <v>80</v>
      </c>
      <c r="O977" s="4">
        <f>L977*M977</f>
        <v>80</v>
      </c>
      <c r="P977" s="4"/>
      <c r="Q977" s="4"/>
      <c r="R977" s="4"/>
      <c r="S977" s="4"/>
      <c r="T977" s="4"/>
      <c r="U977" s="4" t="str">
        <f>TEXT(A977, "MMMM YYYY")</f>
        <v>March 2025</v>
      </c>
      <c r="V977" s="4"/>
      <c r="W977" s="4" t="b">
        <f>IF(N977=O977,TRUE,FALSE)</f>
        <v>1</v>
      </c>
    </row>
    <row r="978" spans="1:23" ht="22.5" customHeight="1">
      <c r="A978" s="53">
        <v>45736.023626793976</v>
      </c>
      <c r="B978" s="4" t="s">
        <v>1546</v>
      </c>
      <c r="C978" s="4" t="s">
        <v>951</v>
      </c>
      <c r="D978" s="4" t="s">
        <v>933</v>
      </c>
      <c r="E978" s="4"/>
      <c r="F978" s="4"/>
      <c r="G978" s="4" t="s">
        <v>1344</v>
      </c>
      <c r="H978" s="4"/>
      <c r="I978" s="4"/>
      <c r="J978" s="4"/>
      <c r="K978" s="4"/>
      <c r="L978" s="4">
        <v>2</v>
      </c>
      <c r="M978" s="4">
        <v>415</v>
      </c>
      <c r="N978" s="51">
        <v>830</v>
      </c>
      <c r="O978" s="4">
        <f>L978*M978</f>
        <v>830</v>
      </c>
      <c r="P978" s="4"/>
      <c r="Q978" s="4"/>
      <c r="R978" s="4"/>
      <c r="S978" s="4"/>
      <c r="T978" s="4"/>
      <c r="U978" s="4" t="str">
        <f>TEXT(A978, "MMMM YYYY")</f>
        <v>March 2025</v>
      </c>
      <c r="V978" s="4"/>
      <c r="W978" s="4" t="b">
        <f>IF(N978=O978,TRUE,FALSE)</f>
        <v>1</v>
      </c>
    </row>
    <row r="979" spans="1:23" ht="22.5" customHeight="1">
      <c r="A979" s="53">
        <v>45736.023077916667</v>
      </c>
      <c r="B979" s="4" t="s">
        <v>839</v>
      </c>
      <c r="C979" s="4" t="s">
        <v>821</v>
      </c>
      <c r="D979" s="4" t="s">
        <v>933</v>
      </c>
      <c r="E979" s="4"/>
      <c r="F979" s="4"/>
      <c r="G979" s="4" t="s">
        <v>1344</v>
      </c>
      <c r="H979" s="4"/>
      <c r="I979" s="4"/>
      <c r="J979" s="4"/>
      <c r="K979" s="4"/>
      <c r="L979" s="4">
        <v>1</v>
      </c>
      <c r="M979" s="4">
        <v>424</v>
      </c>
      <c r="N979" s="51">
        <v>424</v>
      </c>
      <c r="O979" s="4">
        <f>L979*M979</f>
        <v>424</v>
      </c>
      <c r="P979" s="4"/>
      <c r="Q979" s="4"/>
      <c r="R979" s="4"/>
      <c r="S979" s="4"/>
      <c r="T979" s="4"/>
      <c r="U979" s="4" t="str">
        <f>TEXT(A979, "MMMM YYYY")</f>
        <v>March 2025</v>
      </c>
      <c r="V979" s="4"/>
      <c r="W979" s="4" t="b">
        <f>IF(N979=O979,TRUE,FALSE)</f>
        <v>1</v>
      </c>
    </row>
    <row r="980" spans="1:23" ht="22.5" customHeight="1">
      <c r="A980" s="53">
        <v>45734.347013888888</v>
      </c>
      <c r="B980" s="4" t="s">
        <v>827</v>
      </c>
      <c r="C980" s="4" t="s">
        <v>821</v>
      </c>
      <c r="D980" s="4" t="s">
        <v>933</v>
      </c>
      <c r="E980" s="4"/>
      <c r="F980" s="4"/>
      <c r="G980" s="4" t="s">
        <v>997</v>
      </c>
      <c r="H980" s="4"/>
      <c r="I980" s="4"/>
      <c r="J980" s="4"/>
      <c r="K980" s="4"/>
      <c r="L980" s="4">
        <v>1</v>
      </c>
      <c r="M980" s="4">
        <v>356</v>
      </c>
      <c r="N980" s="51">
        <v>356</v>
      </c>
      <c r="O980" s="54">
        <f>L980*M980</f>
        <v>356</v>
      </c>
      <c r="P980" s="4"/>
      <c r="Q980" s="4"/>
      <c r="R980" s="4"/>
      <c r="S980" s="4"/>
      <c r="T980" s="4"/>
      <c r="U980" s="4" t="str">
        <f>TEXT(A980, "MMMM YYYY")</f>
        <v>March 2025</v>
      </c>
      <c r="V980" s="4"/>
      <c r="W980" s="4" t="b">
        <f>IF(N980=O980,TRUE,FALSE)</f>
        <v>1</v>
      </c>
    </row>
    <row r="981" spans="1:23" ht="22.5" customHeight="1">
      <c r="A981" s="53">
        <v>45734.337488425925</v>
      </c>
      <c r="B981" s="4" t="s">
        <v>828</v>
      </c>
      <c r="C981" s="4" t="s">
        <v>821</v>
      </c>
      <c r="D981" s="4" t="s">
        <v>933</v>
      </c>
      <c r="E981" s="4"/>
      <c r="F981" s="4"/>
      <c r="G981" s="4" t="s">
        <v>970</v>
      </c>
      <c r="H981" s="4"/>
      <c r="I981" s="4"/>
      <c r="J981" s="4"/>
      <c r="K981" s="4"/>
      <c r="L981" s="4">
        <v>2</v>
      </c>
      <c r="M981" s="4">
        <v>50</v>
      </c>
      <c r="N981" s="51">
        <v>100</v>
      </c>
      <c r="O981" s="54">
        <f>L981*M981</f>
        <v>100</v>
      </c>
      <c r="P981" s="4"/>
      <c r="Q981" s="4"/>
      <c r="R981" s="4"/>
      <c r="S981" s="4"/>
      <c r="T981" s="4"/>
      <c r="U981" s="4" t="str">
        <f>TEXT(A981, "MMMM YYYY")</f>
        <v>March 2025</v>
      </c>
      <c r="V981" s="4"/>
      <c r="W981" s="4" t="b">
        <f>IF(N981=O981,TRUE,FALSE)</f>
        <v>1</v>
      </c>
    </row>
    <row r="982" spans="1:23" ht="22.5" customHeight="1">
      <c r="A982" s="53">
        <v>45734.333472222221</v>
      </c>
      <c r="B982" s="4" t="s">
        <v>847</v>
      </c>
      <c r="C982" s="4" t="s">
        <v>952</v>
      </c>
      <c r="D982" s="4"/>
      <c r="E982" s="4" t="s">
        <v>937</v>
      </c>
      <c r="F982" s="4"/>
      <c r="G982" s="4"/>
      <c r="H982" s="4"/>
      <c r="I982" s="4"/>
      <c r="J982" s="4"/>
      <c r="K982" s="4" t="s">
        <v>847</v>
      </c>
      <c r="L982" s="4">
        <v>1</v>
      </c>
      <c r="M982" s="4">
        <v>65</v>
      </c>
      <c r="N982" s="51">
        <v>65</v>
      </c>
      <c r="O982" s="54">
        <f>L982*M982</f>
        <v>65</v>
      </c>
      <c r="P982" s="4"/>
      <c r="Q982" s="4"/>
      <c r="R982" s="4"/>
      <c r="S982" s="4"/>
      <c r="T982" s="4"/>
      <c r="U982" s="4" t="str">
        <f>TEXT(A982, "MMMM YYYY")</f>
        <v>March 2025</v>
      </c>
      <c r="V982" s="4"/>
      <c r="W982" s="4" t="b">
        <f>IF(N982=O982,TRUE,FALSE)</f>
        <v>1</v>
      </c>
    </row>
    <row r="983" spans="1:23" ht="22.5" customHeight="1">
      <c r="A983" s="53">
        <v>45731.31795138889</v>
      </c>
      <c r="B983" s="4" t="s">
        <v>847</v>
      </c>
      <c r="C983" s="4" t="s">
        <v>952</v>
      </c>
      <c r="D983" s="4"/>
      <c r="E983" s="4" t="s">
        <v>937</v>
      </c>
      <c r="F983" s="4"/>
      <c r="G983" s="4"/>
      <c r="H983" s="4"/>
      <c r="I983" s="4"/>
      <c r="J983" s="4"/>
      <c r="K983" s="4" t="s">
        <v>847</v>
      </c>
      <c r="L983" s="4">
        <v>1</v>
      </c>
      <c r="M983" s="4">
        <v>80</v>
      </c>
      <c r="N983" s="51">
        <v>80</v>
      </c>
      <c r="O983" s="54">
        <f>L983*M983</f>
        <v>80</v>
      </c>
      <c r="P983" s="4"/>
      <c r="Q983" s="4"/>
      <c r="R983" s="4"/>
      <c r="S983" s="4"/>
      <c r="T983" s="4"/>
      <c r="U983" s="4" t="str">
        <f>TEXT(A983, "MMMM YYYY")</f>
        <v>March 2025</v>
      </c>
      <c r="V983" s="4"/>
      <c r="W983" s="4" t="b">
        <f>IF(N983=O983,TRUE,FALSE)</f>
        <v>1</v>
      </c>
    </row>
    <row r="984" spans="1:23" ht="22.5" customHeight="1">
      <c r="A984" s="53">
        <v>45730.732997685183</v>
      </c>
      <c r="B984" s="4" t="s">
        <v>1131</v>
      </c>
      <c r="C984" s="4" t="s">
        <v>952</v>
      </c>
      <c r="D984" s="4"/>
      <c r="E984" s="4" t="s">
        <v>937</v>
      </c>
      <c r="F984" s="4"/>
      <c r="G984" s="4"/>
      <c r="H984" s="4"/>
      <c r="I984" s="4"/>
      <c r="J984" s="4"/>
      <c r="K984" s="4" t="s">
        <v>994</v>
      </c>
      <c r="L984" s="4">
        <v>1</v>
      </c>
      <c r="M984" s="4">
        <v>400</v>
      </c>
      <c r="N984" s="51">
        <v>400</v>
      </c>
      <c r="O984" s="54">
        <f>L984*M984</f>
        <v>400</v>
      </c>
      <c r="P984" s="4"/>
      <c r="Q984" s="4"/>
      <c r="R984" s="4"/>
      <c r="S984" s="4"/>
      <c r="T984" s="4"/>
      <c r="U984" s="4" t="str">
        <f>TEXT(A984, "MMMM YYYY")</f>
        <v>March 2025</v>
      </c>
      <c r="V984" s="4"/>
      <c r="W984" s="4" t="b">
        <f>IF(N984=O984,TRUE,FALSE)</f>
        <v>1</v>
      </c>
    </row>
    <row r="985" spans="1:23" ht="22.5" customHeight="1">
      <c r="A985" s="53">
        <v>45728.421631944446</v>
      </c>
      <c r="B985" s="4" t="s">
        <v>1547</v>
      </c>
      <c r="C985" s="4" t="s">
        <v>952</v>
      </c>
      <c r="D985" s="4"/>
      <c r="E985" s="4" t="s">
        <v>937</v>
      </c>
      <c r="F985" s="4"/>
      <c r="G985" s="4"/>
      <c r="H985" s="4"/>
      <c r="I985" s="4"/>
      <c r="J985" s="4"/>
      <c r="K985" s="4" t="s">
        <v>856</v>
      </c>
      <c r="L985" s="4">
        <v>1</v>
      </c>
      <c r="M985" s="4">
        <v>60</v>
      </c>
      <c r="N985" s="51">
        <v>60</v>
      </c>
      <c r="O985" s="4">
        <f>L985*M985</f>
        <v>60</v>
      </c>
      <c r="P985" s="4"/>
      <c r="Q985" s="4"/>
      <c r="R985" s="4"/>
      <c r="S985" s="4"/>
      <c r="T985" s="4"/>
      <c r="U985" s="4" t="str">
        <f>TEXT(A985, "MMMM YYYY")</f>
        <v>March 2025</v>
      </c>
      <c r="V985" s="4"/>
      <c r="W985" s="4" t="b">
        <f>IF(N985=O985,TRUE,FALSE)</f>
        <v>1</v>
      </c>
    </row>
    <row r="986" spans="1:23" ht="22.5" customHeight="1">
      <c r="A986" s="53">
        <v>45728.416805555556</v>
      </c>
      <c r="B986" s="4" t="s">
        <v>1548</v>
      </c>
      <c r="C986" s="4" t="s">
        <v>952</v>
      </c>
      <c r="D986" s="4"/>
      <c r="E986" s="4" t="s">
        <v>935</v>
      </c>
      <c r="F986" s="4"/>
      <c r="G986" s="4"/>
      <c r="H986" s="4"/>
      <c r="I986" s="4" t="s">
        <v>1549</v>
      </c>
      <c r="J986" s="4"/>
      <c r="K986" s="4"/>
      <c r="L986" s="4">
        <v>1</v>
      </c>
      <c r="M986" s="4">
        <v>2200</v>
      </c>
      <c r="N986" s="51">
        <v>2200</v>
      </c>
      <c r="O986" s="4">
        <f>L986*M986</f>
        <v>2200</v>
      </c>
      <c r="P986" s="4"/>
      <c r="Q986" s="4"/>
      <c r="R986" s="4"/>
      <c r="S986" s="4"/>
      <c r="T986" s="4"/>
      <c r="U986" s="4" t="str">
        <f>TEXT(A986, "MMMM YYYY")</f>
        <v>March 2025</v>
      </c>
      <c r="V986" s="4"/>
      <c r="W986" s="4" t="b">
        <f>IF(N986=O986,TRUE,FALSE)</f>
        <v>1</v>
      </c>
    </row>
    <row r="987" spans="1:23" ht="22.5" customHeight="1">
      <c r="A987" s="53">
        <v>45728.41615740741</v>
      </c>
      <c r="B987" s="4" t="s">
        <v>860</v>
      </c>
      <c r="C987" s="4" t="s">
        <v>952</v>
      </c>
      <c r="D987" s="4"/>
      <c r="E987" s="4" t="s">
        <v>937</v>
      </c>
      <c r="F987" s="4"/>
      <c r="G987" s="4"/>
      <c r="H987" s="4"/>
      <c r="I987" s="4"/>
      <c r="J987" s="4"/>
      <c r="K987" s="4" t="s">
        <v>856</v>
      </c>
      <c r="L987" s="4">
        <v>1</v>
      </c>
      <c r="M987" s="4">
        <v>310</v>
      </c>
      <c r="N987" s="51">
        <v>310</v>
      </c>
      <c r="O987" s="4">
        <f>L987*M987</f>
        <v>310</v>
      </c>
      <c r="P987" s="4"/>
      <c r="Q987" s="4"/>
      <c r="R987" s="4"/>
      <c r="S987" s="4"/>
      <c r="T987" s="4"/>
      <c r="U987" s="4" t="str">
        <f>TEXT(A987, "MMMM YYYY")</f>
        <v>March 2025</v>
      </c>
      <c r="V987" s="4"/>
      <c r="W987" s="4" t="b">
        <f>IF(N987=O987,TRUE,FALSE)</f>
        <v>1</v>
      </c>
    </row>
    <row r="988" spans="1:23" ht="22.5" customHeight="1">
      <c r="A988" s="53">
        <v>45728.415300925924</v>
      </c>
      <c r="B988" s="4" t="s">
        <v>1550</v>
      </c>
      <c r="C988" s="4" t="s">
        <v>951</v>
      </c>
      <c r="D988" s="4" t="s">
        <v>933</v>
      </c>
      <c r="E988" s="4"/>
      <c r="F988" s="4"/>
      <c r="G988" s="4" t="s">
        <v>997</v>
      </c>
      <c r="H988" s="4"/>
      <c r="I988" s="4"/>
      <c r="J988" s="4"/>
      <c r="K988" s="4"/>
      <c r="L988" s="4">
        <v>1</v>
      </c>
      <c r="M988" s="4">
        <v>495</v>
      </c>
      <c r="N988" s="51">
        <v>495</v>
      </c>
      <c r="O988" s="4">
        <f>L988*M988</f>
        <v>495</v>
      </c>
      <c r="P988" s="4"/>
      <c r="Q988" s="4"/>
      <c r="R988" s="4"/>
      <c r="S988" s="4"/>
      <c r="T988" s="4"/>
      <c r="U988" s="4" t="str">
        <f>TEXT(A988, "MMMM YYYY")</f>
        <v>March 2025</v>
      </c>
      <c r="V988" s="4"/>
      <c r="W988" s="4" t="b">
        <f>IF(N988=O988,TRUE,FALSE)</f>
        <v>1</v>
      </c>
    </row>
    <row r="989" spans="1:23" ht="22.5" customHeight="1">
      <c r="A989" s="53">
        <v>45728.414629629631</v>
      </c>
      <c r="B989" s="4" t="s">
        <v>1551</v>
      </c>
      <c r="C989" s="4" t="s">
        <v>951</v>
      </c>
      <c r="D989" s="4" t="s">
        <v>933</v>
      </c>
      <c r="E989" s="4"/>
      <c r="F989" s="4"/>
      <c r="G989" s="4" t="s">
        <v>997</v>
      </c>
      <c r="H989" s="4"/>
      <c r="I989" s="4"/>
      <c r="J989" s="4"/>
      <c r="K989" s="4"/>
      <c r="L989" s="4">
        <v>2</v>
      </c>
      <c r="M989" s="4">
        <v>465</v>
      </c>
      <c r="N989" s="51">
        <v>930</v>
      </c>
      <c r="O989" s="4">
        <f>L989*M989</f>
        <v>930</v>
      </c>
      <c r="P989" s="4"/>
      <c r="Q989" s="4"/>
      <c r="R989" s="4"/>
      <c r="S989" s="4"/>
      <c r="T989" s="4"/>
      <c r="U989" s="4" t="str">
        <f>TEXT(A989, "MMMM YYYY")</f>
        <v>March 2025</v>
      </c>
      <c r="V989" s="4"/>
      <c r="W989" s="4" t="b">
        <f>IF(N989=O989,TRUE,FALSE)</f>
        <v>1</v>
      </c>
    </row>
    <row r="990" spans="1:23" ht="22.5" customHeight="1">
      <c r="A990" s="53">
        <v>45728.413819444446</v>
      </c>
      <c r="B990" s="4" t="s">
        <v>1552</v>
      </c>
      <c r="C990" s="4" t="s">
        <v>1515</v>
      </c>
      <c r="D990" s="4" t="s">
        <v>933</v>
      </c>
      <c r="E990" s="4"/>
      <c r="F990" s="4"/>
      <c r="G990" s="4" t="s">
        <v>949</v>
      </c>
      <c r="H990" s="4"/>
      <c r="I990" s="4"/>
      <c r="J990" s="4"/>
      <c r="K990" s="4"/>
      <c r="L990" s="4">
        <v>2</v>
      </c>
      <c r="M990" s="4">
        <v>474</v>
      </c>
      <c r="N990" s="51">
        <v>948</v>
      </c>
      <c r="O990" s="4">
        <f>L990*M990</f>
        <v>948</v>
      </c>
      <c r="P990" s="4"/>
      <c r="Q990" s="4"/>
      <c r="R990" s="4"/>
      <c r="S990" s="4"/>
      <c r="T990" s="4"/>
      <c r="U990" s="4" t="str">
        <f>TEXT(A990, "MMMM YYYY")</f>
        <v>March 2025</v>
      </c>
      <c r="V990" s="4"/>
      <c r="W990" s="4" t="b">
        <f>IF(N990=O990,TRUE,FALSE)</f>
        <v>1</v>
      </c>
    </row>
    <row r="991" spans="1:23" ht="22.5" customHeight="1">
      <c r="A991" s="53">
        <v>45728.41333333333</v>
      </c>
      <c r="B991" s="4" t="s">
        <v>847</v>
      </c>
      <c r="C991" s="4" t="s">
        <v>952</v>
      </c>
      <c r="D991" s="4"/>
      <c r="E991" s="4" t="s">
        <v>937</v>
      </c>
      <c r="F991" s="4"/>
      <c r="G991" s="4"/>
      <c r="H991" s="4"/>
      <c r="I991" s="4"/>
      <c r="J991" s="4"/>
      <c r="K991" s="4" t="s">
        <v>847</v>
      </c>
      <c r="L991" s="4">
        <v>1</v>
      </c>
      <c r="M991" s="4">
        <v>479</v>
      </c>
      <c r="N991" s="51">
        <v>479</v>
      </c>
      <c r="O991" s="4">
        <f>L991*M991</f>
        <v>479</v>
      </c>
      <c r="P991" s="4"/>
      <c r="Q991" s="4"/>
      <c r="R991" s="4"/>
      <c r="S991" s="4"/>
      <c r="T991" s="4"/>
      <c r="U991" s="4" t="str">
        <f>TEXT(A991, "MMMM YYYY")</f>
        <v>March 2025</v>
      </c>
      <c r="V991" s="4"/>
      <c r="W991" s="4" t="b">
        <f>IF(N991=O991,TRUE,FALSE)</f>
        <v>1</v>
      </c>
    </row>
    <row r="992" spans="1:23" ht="22.5" customHeight="1">
      <c r="A992" s="53">
        <v>45728.412627314814</v>
      </c>
      <c r="B992" s="4" t="s">
        <v>1538</v>
      </c>
      <c r="C992" s="4" t="s">
        <v>951</v>
      </c>
      <c r="D992" s="4" t="s">
        <v>933</v>
      </c>
      <c r="E992" s="4"/>
      <c r="F992" s="4"/>
      <c r="G992" s="4" t="s">
        <v>949</v>
      </c>
      <c r="H992" s="4"/>
      <c r="I992" s="4"/>
      <c r="J992" s="4"/>
      <c r="K992" s="4"/>
      <c r="L992" s="4">
        <v>15</v>
      </c>
      <c r="M992" s="4">
        <v>415</v>
      </c>
      <c r="N992" s="51">
        <v>6225</v>
      </c>
      <c r="O992" s="4">
        <f>L992*M992</f>
        <v>6225</v>
      </c>
      <c r="P992" s="4"/>
      <c r="Q992" s="4"/>
      <c r="R992" s="4"/>
      <c r="S992" s="4"/>
      <c r="T992" s="4"/>
      <c r="U992" s="4" t="str">
        <f>TEXT(A992, "MMMM YYYY")</f>
        <v>March 2025</v>
      </c>
      <c r="V992" s="4"/>
      <c r="W992" s="4" t="b">
        <f>IF(N992=O992,TRUE,FALSE)</f>
        <v>1</v>
      </c>
    </row>
    <row r="993" spans="1:23" ht="22.5" customHeight="1">
      <c r="A993" s="53">
        <v>45727.777939814812</v>
      </c>
      <c r="B993" s="4" t="s">
        <v>1553</v>
      </c>
      <c r="C993" s="4" t="s">
        <v>951</v>
      </c>
      <c r="D993" s="4" t="s">
        <v>933</v>
      </c>
      <c r="E993" s="4"/>
      <c r="F993" s="4"/>
      <c r="G993" s="4" t="s">
        <v>949</v>
      </c>
      <c r="H993" s="4"/>
      <c r="I993" s="4"/>
      <c r="J993" s="4"/>
      <c r="K993" s="4"/>
      <c r="L993" s="4">
        <v>3</v>
      </c>
      <c r="M993" s="4">
        <v>425</v>
      </c>
      <c r="N993" s="51">
        <v>1275</v>
      </c>
      <c r="O993" s="4">
        <f>L993*M993</f>
        <v>1275</v>
      </c>
      <c r="P993" s="4"/>
      <c r="Q993" s="4"/>
      <c r="R993" s="4"/>
      <c r="S993" s="4"/>
      <c r="T993" s="4"/>
      <c r="U993" s="4" t="str">
        <f>TEXT(A993, "MMMM YYYY")</f>
        <v>March 2025</v>
      </c>
      <c r="V993" s="4"/>
      <c r="W993" s="4" t="b">
        <f>IF(N993=O993,TRUE,FALSE)</f>
        <v>1</v>
      </c>
    </row>
    <row r="994" spans="1:23" ht="22.5" customHeight="1">
      <c r="A994" s="53">
        <v>45727.527511574073</v>
      </c>
      <c r="B994" s="4" t="s">
        <v>839</v>
      </c>
      <c r="C994" s="4" t="s">
        <v>821</v>
      </c>
      <c r="D994" s="4" t="s">
        <v>933</v>
      </c>
      <c r="E994" s="4"/>
      <c r="F994" s="4"/>
      <c r="G994" s="4" t="s">
        <v>949</v>
      </c>
      <c r="H994" s="4"/>
      <c r="I994" s="4"/>
      <c r="J994" s="4"/>
      <c r="K994" s="4"/>
      <c r="L994" s="4">
        <v>12</v>
      </c>
      <c r="M994" s="4">
        <v>424</v>
      </c>
      <c r="N994" s="51">
        <v>5088</v>
      </c>
      <c r="O994" s="4">
        <f>L994*M994</f>
        <v>5088</v>
      </c>
      <c r="P994" s="4"/>
      <c r="Q994" s="4"/>
      <c r="R994" s="4"/>
      <c r="S994" s="4"/>
      <c r="T994" s="4"/>
      <c r="U994" s="4" t="str">
        <f>TEXT(A994, "MMMM YYYY")</f>
        <v>March 2025</v>
      </c>
      <c r="V994" s="4"/>
      <c r="W994" s="4" t="b">
        <f>IF(N994=O994,TRUE,FALSE)</f>
        <v>1</v>
      </c>
    </row>
    <row r="995" spans="1:23" ht="22.5" customHeight="1">
      <c r="A995" s="53">
        <v>45721.828356481485</v>
      </c>
      <c r="B995" s="4" t="s">
        <v>1554</v>
      </c>
      <c r="C995" s="4" t="s">
        <v>958</v>
      </c>
      <c r="D995" s="4"/>
      <c r="E995" s="4" t="s">
        <v>958</v>
      </c>
      <c r="F995" s="4"/>
      <c r="G995" s="4"/>
      <c r="H995" s="4"/>
      <c r="I995" s="4"/>
      <c r="J995" s="4"/>
      <c r="K995" s="4"/>
      <c r="L995" s="4">
        <v>1</v>
      </c>
      <c r="M995" s="4">
        <v>82</v>
      </c>
      <c r="N995" s="51">
        <v>82</v>
      </c>
      <c r="O995" s="4">
        <f>L995*M995</f>
        <v>82</v>
      </c>
      <c r="P995" s="4"/>
      <c r="Q995" s="4"/>
      <c r="R995" s="4"/>
      <c r="S995" s="4"/>
      <c r="T995" s="4"/>
      <c r="U995" s="4" t="str">
        <f>TEXT(A995, "MMMM YYYY")</f>
        <v>March 2025</v>
      </c>
      <c r="V995" s="4"/>
      <c r="W995" s="4" t="b">
        <f>IF(N995=O995,TRUE,FALSE)</f>
        <v>1</v>
      </c>
    </row>
    <row r="996" spans="1:23" ht="22.5" customHeight="1">
      <c r="A996" s="53">
        <v>45721.82739583333</v>
      </c>
      <c r="B996" s="4" t="s">
        <v>1402</v>
      </c>
      <c r="C996" s="4" t="s">
        <v>951</v>
      </c>
      <c r="D996" s="4" t="s">
        <v>933</v>
      </c>
      <c r="E996" s="4"/>
      <c r="F996" s="4"/>
      <c r="G996" s="4" t="s">
        <v>997</v>
      </c>
      <c r="H996" s="4"/>
      <c r="I996" s="4"/>
      <c r="J996" s="4"/>
      <c r="K996" s="4"/>
      <c r="L996" s="4">
        <v>1</v>
      </c>
      <c r="M996" s="4">
        <v>426</v>
      </c>
      <c r="N996" s="51">
        <v>426</v>
      </c>
      <c r="O996" s="4">
        <f>L996*M996</f>
        <v>426</v>
      </c>
      <c r="P996" s="4"/>
      <c r="Q996" s="4"/>
      <c r="R996" s="4"/>
      <c r="S996" s="4"/>
      <c r="T996" s="4"/>
      <c r="U996" s="4" t="str">
        <f>TEXT(A996, "MMMM YYYY")</f>
        <v>March 2025</v>
      </c>
      <c r="V996" s="4"/>
      <c r="W996" s="4" t="b">
        <f>IF(N996=O996,TRUE,FALSE)</f>
        <v>1</v>
      </c>
    </row>
    <row r="997" spans="1:23" ht="22.5" customHeight="1">
      <c r="A997" s="53">
        <v>45721.826944444445</v>
      </c>
      <c r="B997" s="4" t="s">
        <v>1555</v>
      </c>
      <c r="C997" s="4" t="s">
        <v>951</v>
      </c>
      <c r="D997" s="4" t="s">
        <v>933</v>
      </c>
      <c r="E997" s="4"/>
      <c r="F997" s="4"/>
      <c r="G997" s="4" t="s">
        <v>997</v>
      </c>
      <c r="H997" s="4"/>
      <c r="I997" s="4"/>
      <c r="J997" s="4"/>
      <c r="K997" s="4"/>
      <c r="L997" s="4">
        <v>1</v>
      </c>
      <c r="M997" s="4">
        <v>346</v>
      </c>
      <c r="N997" s="51">
        <v>346</v>
      </c>
      <c r="O997" s="4">
        <f>L997*M997</f>
        <v>346</v>
      </c>
      <c r="P997" s="4"/>
      <c r="Q997" s="4"/>
      <c r="R997" s="4"/>
      <c r="S997" s="4"/>
      <c r="T997" s="4"/>
      <c r="U997" s="4" t="str">
        <f>TEXT(A997, "MMMM YYYY")</f>
        <v>March 2025</v>
      </c>
      <c r="V997" s="4"/>
      <c r="W997" s="4" t="b">
        <f>IF(N997=O997,TRUE,FALSE)</f>
        <v>1</v>
      </c>
    </row>
    <row r="998" spans="1:23" ht="22.5" customHeight="1">
      <c r="A998" s="53">
        <v>45721.810960648145</v>
      </c>
      <c r="B998" s="4" t="s">
        <v>1556</v>
      </c>
      <c r="C998" s="4" t="s">
        <v>1515</v>
      </c>
      <c r="D998" s="4" t="s">
        <v>933</v>
      </c>
      <c r="E998" s="4"/>
      <c r="F998" s="4"/>
      <c r="G998" s="4" t="s">
        <v>949</v>
      </c>
      <c r="H998" s="4"/>
      <c r="I998" s="4"/>
      <c r="J998" s="4"/>
      <c r="K998" s="4"/>
      <c r="L998" s="4">
        <v>2</v>
      </c>
      <c r="M998" s="4">
        <v>479</v>
      </c>
      <c r="N998" s="51">
        <v>958</v>
      </c>
      <c r="O998" s="4">
        <f>L998*M998</f>
        <v>958</v>
      </c>
      <c r="P998" s="4"/>
      <c r="Q998" s="4"/>
      <c r="R998" s="4"/>
      <c r="S998" s="4"/>
      <c r="T998" s="4"/>
      <c r="U998" s="4" t="str">
        <f>TEXT(A998, "MMMM YYYY")</f>
        <v>March 2025</v>
      </c>
      <c r="V998" s="4"/>
      <c r="W998" s="4" t="b">
        <f>IF(N998=O998,TRUE,FALSE)</f>
        <v>1</v>
      </c>
    </row>
    <row r="999" spans="1:23" ht="22.5" customHeight="1">
      <c r="A999" s="53">
        <v>45719.689143518517</v>
      </c>
      <c r="B999" s="4" t="s">
        <v>1249</v>
      </c>
      <c r="C999" s="4" t="s">
        <v>952</v>
      </c>
      <c r="D999" s="4"/>
      <c r="E999" s="4" t="s">
        <v>937</v>
      </c>
      <c r="F999" s="4"/>
      <c r="G999" s="4"/>
      <c r="H999" s="4"/>
      <c r="I999" s="4"/>
      <c r="J999" s="4"/>
      <c r="K999" s="4" t="s">
        <v>1016</v>
      </c>
      <c r="L999" s="4">
        <v>1</v>
      </c>
      <c r="M999" s="4">
        <v>1200</v>
      </c>
      <c r="N999" s="51">
        <v>1200</v>
      </c>
      <c r="O999" s="4">
        <f>L999*M999</f>
        <v>1200</v>
      </c>
      <c r="P999" s="4"/>
      <c r="Q999" s="4"/>
      <c r="R999" s="4"/>
      <c r="S999" s="4"/>
      <c r="T999" s="4"/>
      <c r="U999" s="4" t="str">
        <f>TEXT(A999, "MMMM YYYY")</f>
        <v>March 2025</v>
      </c>
      <c r="V999" s="4"/>
      <c r="W999" s="4" t="b">
        <f>IF(N999=O999,TRUE,FALSE)</f>
        <v>1</v>
      </c>
    </row>
    <row r="1000" spans="1:23" ht="22.5" customHeight="1">
      <c r="A1000" s="53">
        <v>45719.688263888886</v>
      </c>
      <c r="B1000" s="4" t="s">
        <v>1557</v>
      </c>
      <c r="C1000" s="4" t="s">
        <v>952</v>
      </c>
      <c r="D1000" s="4"/>
      <c r="E1000" s="4" t="s">
        <v>942</v>
      </c>
      <c r="F1000" s="4"/>
      <c r="G1000" s="4"/>
      <c r="H1000" s="4"/>
      <c r="I1000" s="4"/>
      <c r="J1000" s="4"/>
      <c r="K1000" s="4"/>
      <c r="L1000" s="4">
        <v>1</v>
      </c>
      <c r="M1000" s="4">
        <v>4000</v>
      </c>
      <c r="N1000" s="51">
        <v>4000</v>
      </c>
      <c r="O1000" s="4">
        <f>L1000*M1000</f>
        <v>4000</v>
      </c>
      <c r="P1000" s="4"/>
      <c r="Q1000" s="4"/>
      <c r="R1000" s="4"/>
      <c r="S1000" s="4" t="s">
        <v>954</v>
      </c>
      <c r="T1000" s="4"/>
      <c r="U1000" s="4" t="str">
        <f>TEXT(A1000, "MMMM YYYY")</f>
        <v>March 2025</v>
      </c>
      <c r="V1000" s="4"/>
      <c r="W1000" s="4" t="b">
        <f>IF(N1000=O1000,TRUE,FALSE)</f>
        <v>1</v>
      </c>
    </row>
    <row r="1001" spans="1:23" ht="22.5" customHeight="1">
      <c r="A1001" s="53">
        <v>45719.687488425923</v>
      </c>
      <c r="B1001" s="4" t="s">
        <v>1155</v>
      </c>
      <c r="C1001" s="4" t="s">
        <v>952</v>
      </c>
      <c r="D1001" s="4"/>
      <c r="E1001" s="4" t="s">
        <v>942</v>
      </c>
      <c r="F1001" s="4"/>
      <c r="G1001" s="4"/>
      <c r="H1001" s="4"/>
      <c r="I1001" s="4"/>
      <c r="J1001" s="4"/>
      <c r="K1001" s="4"/>
      <c r="L1001" s="4">
        <v>1</v>
      </c>
      <c r="M1001" s="4">
        <v>200</v>
      </c>
      <c r="N1001" s="51">
        <v>200</v>
      </c>
      <c r="O1001" s="4">
        <f>L1001*M1001</f>
        <v>200</v>
      </c>
      <c r="P1001" s="4"/>
      <c r="Q1001" s="4"/>
      <c r="R1001" s="4"/>
      <c r="S1001" s="4" t="s">
        <v>1014</v>
      </c>
      <c r="T1001" s="4"/>
      <c r="U1001" s="4" t="str">
        <f>TEXT(A1001, "MMMM YYYY")</f>
        <v>March 2025</v>
      </c>
      <c r="V1001" s="4"/>
      <c r="W1001" s="4" t="b">
        <f>IF(N1001=O1001,TRUE,FALSE)</f>
        <v>1</v>
      </c>
    </row>
    <row r="1002" spans="1:23" ht="22.5" customHeight="1">
      <c r="A1002" s="53">
        <v>45719.686620370368</v>
      </c>
      <c r="B1002" s="4" t="s">
        <v>847</v>
      </c>
      <c r="C1002" s="4" t="s">
        <v>952</v>
      </c>
      <c r="D1002" s="4"/>
      <c r="E1002" s="4" t="s">
        <v>937</v>
      </c>
      <c r="F1002" s="4"/>
      <c r="G1002" s="4"/>
      <c r="H1002" s="4"/>
      <c r="I1002" s="4"/>
      <c r="J1002" s="4"/>
      <c r="K1002" s="4" t="s">
        <v>847</v>
      </c>
      <c r="L1002" s="4">
        <v>1</v>
      </c>
      <c r="M1002" s="4">
        <v>65</v>
      </c>
      <c r="N1002" s="51">
        <v>65</v>
      </c>
      <c r="O1002" s="4">
        <f>L1002*M1002</f>
        <v>65</v>
      </c>
      <c r="P1002" s="4"/>
      <c r="Q1002" s="4"/>
      <c r="R1002" s="4"/>
      <c r="S1002" s="4"/>
      <c r="T1002" s="4"/>
      <c r="U1002" s="4" t="str">
        <f>TEXT(A1002, "MMMM YYYY")</f>
        <v>March 2025</v>
      </c>
      <c r="V1002" s="4"/>
      <c r="W1002" s="4" t="b">
        <f>IF(N1002=O1002,TRUE,FALSE)</f>
        <v>1</v>
      </c>
    </row>
    <row r="1003" spans="1:23" ht="22.5" customHeight="1">
      <c r="A1003" s="53">
        <v>45719.685659722221</v>
      </c>
      <c r="B1003" s="4" t="s">
        <v>1558</v>
      </c>
      <c r="C1003" s="4" t="s">
        <v>1515</v>
      </c>
      <c r="D1003" s="4" t="s">
        <v>933</v>
      </c>
      <c r="E1003" s="4"/>
      <c r="F1003" s="4"/>
      <c r="G1003" s="4" t="s">
        <v>1559</v>
      </c>
      <c r="H1003" s="4"/>
      <c r="I1003" s="4"/>
      <c r="J1003" s="4"/>
      <c r="K1003" s="4"/>
      <c r="L1003" s="4">
        <v>1</v>
      </c>
      <c r="M1003" s="4">
        <v>55</v>
      </c>
      <c r="N1003" s="51">
        <v>55</v>
      </c>
      <c r="O1003" s="4">
        <f>L1003*M1003</f>
        <v>55</v>
      </c>
      <c r="P1003" s="4"/>
      <c r="Q1003" s="4"/>
      <c r="R1003" s="4"/>
      <c r="S1003" s="4"/>
      <c r="T1003" s="4"/>
      <c r="U1003" s="4" t="str">
        <f>TEXT(A1003, "MMMM YYYY")</f>
        <v>March 2025</v>
      </c>
      <c r="V1003" s="4"/>
      <c r="W1003" s="4" t="b">
        <f>IF(N1003=O1003,TRUE,FALSE)</f>
        <v>1</v>
      </c>
    </row>
    <row r="1004" spans="1:23" ht="22.5" customHeight="1">
      <c r="A1004" s="53">
        <v>45713.180497685185</v>
      </c>
      <c r="B1004" s="4" t="s">
        <v>1387</v>
      </c>
      <c r="C1004" s="4" t="s">
        <v>1515</v>
      </c>
      <c r="D1004" s="4" t="s">
        <v>933</v>
      </c>
      <c r="E1004" s="4"/>
      <c r="F1004" s="4"/>
      <c r="G1004" s="4" t="s">
        <v>992</v>
      </c>
      <c r="H1004" s="4"/>
      <c r="I1004" s="4"/>
      <c r="J1004" s="4"/>
      <c r="K1004" s="4"/>
      <c r="L1004" s="4">
        <v>1</v>
      </c>
      <c r="M1004" s="4">
        <v>280</v>
      </c>
      <c r="N1004" s="51">
        <v>280</v>
      </c>
      <c r="O1004" s="4">
        <f>L1004*M1004</f>
        <v>280</v>
      </c>
      <c r="P1004" s="4"/>
      <c r="Q1004" s="4"/>
      <c r="R1004" s="4"/>
      <c r="S1004" s="4"/>
      <c r="T1004" s="4"/>
      <c r="U1004" s="4" t="str">
        <f>TEXT(A1004, "MMMM YYYY")</f>
        <v>February 2025</v>
      </c>
      <c r="V1004" s="4"/>
      <c r="W1004" s="4" t="b">
        <f>IF(N1004=O1004,TRUE,FALSE)</f>
        <v>1</v>
      </c>
    </row>
    <row r="1005" spans="1:23" ht="22.5" customHeight="1">
      <c r="A1005" s="53">
        <v>45713.087870370371</v>
      </c>
      <c r="B1005" s="4" t="s">
        <v>861</v>
      </c>
      <c r="C1005" s="4" t="s">
        <v>952</v>
      </c>
      <c r="D1005" s="4"/>
      <c r="E1005" s="4" t="s">
        <v>937</v>
      </c>
      <c r="F1005" s="4"/>
      <c r="G1005" s="4"/>
      <c r="H1005" s="4"/>
      <c r="I1005" s="4"/>
      <c r="J1005" s="4"/>
      <c r="K1005" s="4" t="s">
        <v>1560</v>
      </c>
      <c r="L1005" s="4">
        <v>1</v>
      </c>
      <c r="M1005" s="4">
        <v>330</v>
      </c>
      <c r="N1005" s="51">
        <v>330</v>
      </c>
      <c r="O1005" s="4">
        <f>L1005*M1005</f>
        <v>330</v>
      </c>
      <c r="P1005" s="4"/>
      <c r="Q1005" s="4"/>
      <c r="R1005" s="4"/>
      <c r="S1005" s="4"/>
      <c r="T1005" s="4"/>
      <c r="U1005" s="4" t="str">
        <f>TEXT(A1005, "MMMM YYYY")</f>
        <v>February 2025</v>
      </c>
      <c r="V1005" s="4"/>
      <c r="W1005" s="4" t="b">
        <f>IF(N1005=O1005,TRUE,FALSE)</f>
        <v>1</v>
      </c>
    </row>
    <row r="1006" spans="1:23" ht="22.5" customHeight="1">
      <c r="A1006" s="53">
        <v>45713.084930555553</v>
      </c>
      <c r="B1006" s="4" t="s">
        <v>845</v>
      </c>
      <c r="C1006" s="4" t="s">
        <v>821</v>
      </c>
      <c r="D1006" s="4" t="s">
        <v>934</v>
      </c>
      <c r="F1006" s="4"/>
      <c r="G1006" s="4"/>
      <c r="H1006" s="4" t="s">
        <v>846</v>
      </c>
      <c r="I1006" s="4"/>
      <c r="J1006" s="4"/>
      <c r="K1006" s="4"/>
      <c r="L1006" s="4">
        <v>10</v>
      </c>
      <c r="M1006" s="4">
        <v>82</v>
      </c>
      <c r="N1006" s="51">
        <v>820</v>
      </c>
      <c r="O1006" s="4">
        <f>L1006*M1006</f>
        <v>820</v>
      </c>
      <c r="P1006" s="4"/>
      <c r="Q1006" s="4"/>
      <c r="R1006" s="4"/>
      <c r="S1006" s="4"/>
      <c r="T1006" s="4"/>
      <c r="U1006" s="4" t="str">
        <f>TEXT(A1006, "MMMM YYYY")</f>
        <v>February 2025</v>
      </c>
      <c r="V1006" s="4"/>
      <c r="W1006" s="4" t="b">
        <f>IF(N1006=O1006,TRUE,FALSE)</f>
        <v>1</v>
      </c>
    </row>
    <row r="1007" spans="1:23" ht="22.5" customHeight="1">
      <c r="A1007" s="53">
        <v>45713.083113425928</v>
      </c>
      <c r="B1007" s="4" t="s">
        <v>1529</v>
      </c>
      <c r="C1007" s="4" t="s">
        <v>1515</v>
      </c>
      <c r="D1007" s="4" t="s">
        <v>933</v>
      </c>
      <c r="E1007" s="4"/>
      <c r="F1007" s="4"/>
      <c r="G1007" s="4" t="s">
        <v>949</v>
      </c>
      <c r="H1007" s="4"/>
      <c r="I1007" s="4"/>
      <c r="J1007" s="4"/>
      <c r="K1007" s="4"/>
      <c r="L1007" s="4">
        <v>3</v>
      </c>
      <c r="M1007" s="4">
        <v>479</v>
      </c>
      <c r="N1007" s="51">
        <v>1437</v>
      </c>
      <c r="O1007" s="4">
        <f>L1007*M1007</f>
        <v>1437</v>
      </c>
      <c r="P1007" s="4"/>
      <c r="Q1007" s="4"/>
      <c r="R1007" s="4"/>
      <c r="S1007" s="4"/>
      <c r="T1007" s="4"/>
      <c r="U1007" s="4" t="str">
        <f>TEXT(A1007, "MMMM YYYY")</f>
        <v>February 2025</v>
      </c>
      <c r="V1007" s="4"/>
      <c r="W1007" s="4" t="b">
        <f>IF(N1007=O1007,TRUE,FALSE)</f>
        <v>1</v>
      </c>
    </row>
    <row r="1008" spans="1:23" ht="22.5" customHeight="1">
      <c r="A1008" s="53">
        <v>45713.08252314815</v>
      </c>
      <c r="B1008" s="4" t="s">
        <v>838</v>
      </c>
      <c r="C1008" s="4" t="s">
        <v>821</v>
      </c>
      <c r="D1008" s="4" t="s">
        <v>933</v>
      </c>
      <c r="E1008" s="4"/>
      <c r="F1008" s="4"/>
      <c r="G1008" s="4" t="s">
        <v>949</v>
      </c>
      <c r="H1008" s="4"/>
      <c r="I1008" s="4"/>
      <c r="J1008" s="4"/>
      <c r="K1008" s="4"/>
      <c r="L1008" s="4">
        <v>12</v>
      </c>
      <c r="M1008" s="4">
        <v>424</v>
      </c>
      <c r="N1008" s="51">
        <v>5088</v>
      </c>
      <c r="O1008" s="4">
        <f>L1008*M1008</f>
        <v>5088</v>
      </c>
      <c r="P1008" s="4"/>
      <c r="Q1008" s="4"/>
      <c r="R1008" s="4"/>
      <c r="S1008" s="4"/>
      <c r="T1008" s="4"/>
      <c r="U1008" s="4" t="str">
        <f>TEXT(A1008, "MMMM YYYY")</f>
        <v>February 2025</v>
      </c>
      <c r="V1008" s="4"/>
      <c r="W1008" s="4" t="b">
        <f>IF(N1008=O1008,TRUE,FALSE)</f>
        <v>1</v>
      </c>
    </row>
    <row r="1009" spans="1:23" ht="22.5" customHeight="1">
      <c r="A1009" s="53">
        <v>45712.816828703704</v>
      </c>
      <c r="B1009" s="4" t="s">
        <v>1050</v>
      </c>
      <c r="C1009" s="4" t="s">
        <v>951</v>
      </c>
      <c r="D1009" s="4" t="s">
        <v>933</v>
      </c>
      <c r="E1009" s="4"/>
      <c r="F1009" s="4"/>
      <c r="G1009" s="4" t="s">
        <v>949</v>
      </c>
      <c r="H1009" s="4"/>
      <c r="I1009" s="4"/>
      <c r="J1009" s="4"/>
      <c r="K1009" s="4"/>
      <c r="L1009" s="4">
        <v>15</v>
      </c>
      <c r="M1009" s="4">
        <v>425</v>
      </c>
      <c r="N1009" s="51">
        <v>6375</v>
      </c>
      <c r="O1009" s="4">
        <f>L1009*M1009</f>
        <v>6375</v>
      </c>
      <c r="P1009" s="4"/>
      <c r="Q1009" s="4"/>
      <c r="R1009" s="4"/>
      <c r="S1009" s="4"/>
      <c r="T1009" s="4"/>
      <c r="U1009" s="4" t="str">
        <f>TEXT(A1009, "MMMM YYYY")</f>
        <v>February 2025</v>
      </c>
      <c r="V1009" s="4"/>
      <c r="W1009" s="4" t="b">
        <f>IF(N1009=O1009,TRUE,FALSE)</f>
        <v>1</v>
      </c>
    </row>
    <row r="1010" spans="1:23" ht="22.5" customHeight="1">
      <c r="A1010" s="53">
        <v>45710.678425925929</v>
      </c>
      <c r="B1010" s="4" t="s">
        <v>1397</v>
      </c>
      <c r="C1010" s="4" t="s">
        <v>951</v>
      </c>
      <c r="D1010" s="4" t="s">
        <v>933</v>
      </c>
      <c r="E1010" s="4"/>
      <c r="F1010" s="4"/>
      <c r="G1010" s="4" t="s">
        <v>949</v>
      </c>
      <c r="H1010" s="4"/>
      <c r="I1010" s="4"/>
      <c r="J1010" s="4"/>
      <c r="K1010" s="4"/>
      <c r="L1010" s="4">
        <v>4</v>
      </c>
      <c r="M1010" s="4">
        <v>425</v>
      </c>
      <c r="N1010" s="51">
        <v>1700</v>
      </c>
      <c r="O1010" s="4">
        <f>L1010*M1010</f>
        <v>1700</v>
      </c>
      <c r="P1010" s="4"/>
      <c r="Q1010" s="4"/>
      <c r="R1010" s="4"/>
      <c r="S1010" s="4"/>
      <c r="T1010" s="4"/>
      <c r="U1010" s="4" t="str">
        <f>TEXT(A1010, "MMMM YYYY")</f>
        <v>February 2025</v>
      </c>
      <c r="V1010" s="4"/>
      <c r="W1010" s="4" t="b">
        <f>IF(N1010=O1010,TRUE,FALSE)</f>
        <v>1</v>
      </c>
    </row>
    <row r="1011" spans="1:23" ht="22.5" customHeight="1">
      <c r="A1011" s="53">
        <v>45710.665914351855</v>
      </c>
      <c r="B1011" s="4" t="s">
        <v>854</v>
      </c>
      <c r="C1011" s="4" t="s">
        <v>952</v>
      </c>
      <c r="D1011" s="4"/>
      <c r="E1011" s="4" t="s">
        <v>942</v>
      </c>
      <c r="F1011" s="4"/>
      <c r="G1011" s="4"/>
      <c r="H1011" s="4"/>
      <c r="I1011" s="4"/>
      <c r="J1011" s="4"/>
      <c r="K1011" s="4"/>
      <c r="L1011" s="4">
        <v>1</v>
      </c>
      <c r="M1011" s="4">
        <v>100</v>
      </c>
      <c r="N1011" s="51">
        <v>100</v>
      </c>
      <c r="O1011" s="4">
        <f>L1011*M1011</f>
        <v>100</v>
      </c>
      <c r="P1011" s="4"/>
      <c r="Q1011" s="4"/>
      <c r="R1011" s="4"/>
      <c r="S1011" s="4"/>
      <c r="T1011" s="4" t="s">
        <v>1014</v>
      </c>
      <c r="U1011" s="4" t="str">
        <f>TEXT(A1011, "MMMM YYYY")</f>
        <v>February 2025</v>
      </c>
      <c r="V1011" s="4"/>
      <c r="W1011" s="4" t="b">
        <f>IF(N1011=O1011,TRUE,FALSE)</f>
        <v>1</v>
      </c>
    </row>
    <row r="1012" spans="1:23" ht="22.5" customHeight="1">
      <c r="A1012" s="53">
        <v>45710.664386574077</v>
      </c>
      <c r="B1012" s="4" t="s">
        <v>1561</v>
      </c>
      <c r="C1012" s="4" t="s">
        <v>952</v>
      </c>
      <c r="D1012" s="4"/>
      <c r="E1012" s="4" t="s">
        <v>942</v>
      </c>
      <c r="F1012" s="4"/>
      <c r="G1012" s="4"/>
      <c r="H1012" s="4"/>
      <c r="I1012" s="4"/>
      <c r="J1012" s="4"/>
      <c r="K1012" s="4"/>
      <c r="L1012" s="4">
        <v>1</v>
      </c>
      <c r="M1012" s="4">
        <v>300</v>
      </c>
      <c r="N1012" s="51">
        <v>300</v>
      </c>
      <c r="O1012" s="4">
        <f>L1012*M1012</f>
        <v>300</v>
      </c>
      <c r="P1012" s="4"/>
      <c r="Q1012" s="4"/>
      <c r="R1012" s="4"/>
      <c r="S1012" s="4" t="s">
        <v>1014</v>
      </c>
      <c r="T1012" s="4"/>
      <c r="U1012" s="4" t="str">
        <f>TEXT(A1012, "MMMM YYYY")</f>
        <v>February 2025</v>
      </c>
      <c r="V1012" s="4"/>
      <c r="W1012" s="4" t="b">
        <f>IF(N1012=O1012,TRUE,FALSE)</f>
        <v>1</v>
      </c>
    </row>
    <row r="1013" spans="1:23" ht="22.5" customHeight="1">
      <c r="A1013" s="53">
        <v>45710.663912037038</v>
      </c>
      <c r="B1013" s="4" t="s">
        <v>1562</v>
      </c>
      <c r="C1013" s="4" t="s">
        <v>951</v>
      </c>
      <c r="D1013" s="4" t="s">
        <v>933</v>
      </c>
      <c r="E1013" s="4"/>
      <c r="F1013" s="4"/>
      <c r="G1013" s="4" t="s">
        <v>1559</v>
      </c>
      <c r="H1013" s="4"/>
      <c r="I1013" s="4"/>
      <c r="J1013" s="4"/>
      <c r="K1013" s="4"/>
      <c r="L1013" s="4">
        <v>1</v>
      </c>
      <c r="M1013" s="4">
        <v>10</v>
      </c>
      <c r="N1013" s="51">
        <v>10</v>
      </c>
      <c r="O1013" s="4">
        <f>L1013*M1013</f>
        <v>10</v>
      </c>
      <c r="P1013" s="4"/>
      <c r="Q1013" s="4"/>
      <c r="R1013" s="4"/>
      <c r="S1013" s="4"/>
      <c r="T1013" s="4"/>
      <c r="U1013" s="4" t="str">
        <f>TEXT(A1013, "MMMM YYYY")</f>
        <v>February 2025</v>
      </c>
      <c r="V1013" s="4"/>
      <c r="W1013" s="4" t="b">
        <f>IF(N1013=O1013,TRUE,FALSE)</f>
        <v>1</v>
      </c>
    </row>
    <row r="1014" spans="1:23" ht="22.5" customHeight="1">
      <c r="A1014" s="53">
        <v>45710.663321759261</v>
      </c>
      <c r="B1014" s="4" t="s">
        <v>1563</v>
      </c>
      <c r="C1014" s="4" t="s">
        <v>951</v>
      </c>
      <c r="D1014" s="4" t="s">
        <v>933</v>
      </c>
      <c r="E1014" s="4"/>
      <c r="F1014" s="4"/>
      <c r="G1014" s="4" t="s">
        <v>1559</v>
      </c>
      <c r="H1014" s="4"/>
      <c r="I1014" s="4"/>
      <c r="J1014" s="4"/>
      <c r="K1014" s="4"/>
      <c r="L1014" s="4">
        <v>1</v>
      </c>
      <c r="M1014" s="4">
        <v>390</v>
      </c>
      <c r="N1014" s="51">
        <v>390</v>
      </c>
      <c r="O1014" s="4">
        <f>L1014*M1014</f>
        <v>390</v>
      </c>
      <c r="P1014" s="4"/>
      <c r="Q1014" s="4"/>
      <c r="R1014" s="4"/>
      <c r="S1014" s="4"/>
      <c r="T1014" s="4"/>
      <c r="U1014" s="4" t="str">
        <f>TEXT(A1014, "MMMM YYYY")</f>
        <v>February 2025</v>
      </c>
      <c r="V1014" s="4"/>
      <c r="W1014" s="4" t="b">
        <f>IF(N1014=O1014,TRUE,FALSE)</f>
        <v>1</v>
      </c>
    </row>
    <row r="1015" spans="1:23" ht="22.5" customHeight="1">
      <c r="A1015" s="53">
        <v>45710.659687500003</v>
      </c>
      <c r="B1015" s="4" t="s">
        <v>1564</v>
      </c>
      <c r="C1015" s="4" t="s">
        <v>1515</v>
      </c>
      <c r="D1015" s="4" t="s">
        <v>933</v>
      </c>
      <c r="E1015" s="4"/>
      <c r="F1015" s="4"/>
      <c r="G1015" s="4" t="s">
        <v>1559</v>
      </c>
      <c r="H1015" s="4"/>
      <c r="I1015" s="4"/>
      <c r="J1015" s="4"/>
      <c r="K1015" s="4"/>
      <c r="L1015" s="4">
        <v>65</v>
      </c>
      <c r="M1015" s="4">
        <v>1</v>
      </c>
      <c r="N1015" s="51">
        <v>65</v>
      </c>
      <c r="O1015" s="4">
        <f>L1015*M1015</f>
        <v>65</v>
      </c>
      <c r="P1015" s="4"/>
      <c r="Q1015" s="4"/>
      <c r="R1015" s="4"/>
      <c r="S1015" s="4"/>
      <c r="T1015" s="4"/>
      <c r="U1015" s="4" t="str">
        <f>TEXT(A1015, "MMMM YYYY")</f>
        <v>February 2025</v>
      </c>
      <c r="V1015" s="4"/>
      <c r="W1015" s="4" t="b">
        <f>IF(N1015=O1015,TRUE,FALSE)</f>
        <v>1</v>
      </c>
    </row>
    <row r="1016" spans="1:23" ht="22.5" customHeight="1">
      <c r="A1016" s="53">
        <v>45708.395787037036</v>
      </c>
      <c r="B1016" s="4" t="s">
        <v>1565</v>
      </c>
      <c r="C1016" s="4" t="s">
        <v>1515</v>
      </c>
      <c r="D1016" s="4" t="s">
        <v>933</v>
      </c>
      <c r="E1016" s="4"/>
      <c r="F1016" s="4"/>
      <c r="G1016" s="4" t="s">
        <v>997</v>
      </c>
      <c r="H1016" s="4"/>
      <c r="I1016" s="4"/>
      <c r="J1016" s="4"/>
      <c r="K1016" s="4"/>
      <c r="L1016" s="4">
        <v>1</v>
      </c>
      <c r="M1016" s="4">
        <v>346</v>
      </c>
      <c r="N1016" s="51">
        <v>346</v>
      </c>
      <c r="O1016" s="4">
        <f>L1016*M1016</f>
        <v>346</v>
      </c>
      <c r="P1016" s="4"/>
      <c r="Q1016" s="4"/>
      <c r="R1016" s="4"/>
      <c r="S1016" s="4"/>
      <c r="T1016" s="4"/>
      <c r="U1016" s="4" t="str">
        <f>TEXT(A1016, "MMMM YYYY")</f>
        <v>February 2025</v>
      </c>
      <c r="V1016" s="4"/>
      <c r="W1016" s="4" t="b">
        <f>IF(N1016=O1016,TRUE,FALSE)</f>
        <v>1</v>
      </c>
    </row>
    <row r="1017" spans="1:23" ht="22.5" customHeight="1">
      <c r="A1017" s="53">
        <v>45708.392442129632</v>
      </c>
      <c r="B1017" s="4" t="s">
        <v>1529</v>
      </c>
      <c r="C1017" s="4" t="s">
        <v>1515</v>
      </c>
      <c r="D1017" s="4" t="s">
        <v>933</v>
      </c>
      <c r="E1017" s="4"/>
      <c r="F1017" s="4"/>
      <c r="G1017" s="4" t="s">
        <v>949</v>
      </c>
      <c r="H1017" s="4"/>
      <c r="I1017" s="4"/>
      <c r="J1017" s="4"/>
      <c r="K1017" s="4"/>
      <c r="L1017" s="4">
        <v>476</v>
      </c>
      <c r="M1017" s="4">
        <v>1</v>
      </c>
      <c r="N1017" s="51">
        <v>476</v>
      </c>
      <c r="O1017" s="4">
        <f>L1017*M1017</f>
        <v>476</v>
      </c>
      <c r="P1017" s="4"/>
      <c r="Q1017" s="4"/>
      <c r="R1017" s="4"/>
      <c r="S1017" s="4"/>
      <c r="T1017" s="4"/>
      <c r="U1017" s="4" t="str">
        <f>TEXT(A1017, "MMMM YYYY")</f>
        <v>February 2025</v>
      </c>
      <c r="V1017" s="4"/>
      <c r="W1017" s="4" t="b">
        <f>IF(N1017=O1017,TRUE,FALSE)</f>
        <v>1</v>
      </c>
    </row>
    <row r="1018" spans="1:23" ht="22.5" customHeight="1">
      <c r="A1018" s="53">
        <v>45708.190185185187</v>
      </c>
      <c r="B1018" s="4" t="s">
        <v>1105</v>
      </c>
      <c r="C1018" s="4" t="s">
        <v>1515</v>
      </c>
      <c r="D1018" s="4" t="s">
        <v>933</v>
      </c>
      <c r="E1018" s="4"/>
      <c r="F1018" s="4"/>
      <c r="G1018" s="4" t="s">
        <v>949</v>
      </c>
      <c r="H1018" s="4"/>
      <c r="I1018" s="4"/>
      <c r="J1018" s="4"/>
      <c r="K1018" s="4"/>
      <c r="L1018" s="4">
        <v>2</v>
      </c>
      <c r="M1018" s="4">
        <v>484</v>
      </c>
      <c r="N1018" s="51">
        <v>968</v>
      </c>
      <c r="O1018" s="4">
        <f>L1018*M1018</f>
        <v>968</v>
      </c>
      <c r="P1018" s="4"/>
      <c r="Q1018" s="4"/>
      <c r="R1018" s="4"/>
      <c r="S1018" s="4"/>
      <c r="T1018" s="4"/>
      <c r="U1018" s="4" t="str">
        <f>TEXT(A1018, "MMMM YYYY")</f>
        <v>February 2025</v>
      </c>
      <c r="V1018" s="4"/>
      <c r="W1018" s="4" t="b">
        <f>IF(N1018=O1018,TRUE,FALSE)</f>
        <v>1</v>
      </c>
    </row>
    <row r="1019" spans="1:23" ht="22.5" customHeight="1">
      <c r="A1019" s="53">
        <v>45702.453206018516</v>
      </c>
      <c r="B1019" s="4" t="s">
        <v>1566</v>
      </c>
      <c r="C1019" s="4" t="s">
        <v>952</v>
      </c>
      <c r="D1019" s="4"/>
      <c r="E1019" s="4" t="s">
        <v>937</v>
      </c>
      <c r="F1019" s="4"/>
      <c r="G1019" s="4"/>
      <c r="H1019" s="4"/>
      <c r="I1019" s="4"/>
      <c r="J1019" s="4"/>
      <c r="K1019" s="4" t="s">
        <v>1012</v>
      </c>
      <c r="L1019" s="4">
        <v>1</v>
      </c>
      <c r="M1019" s="4">
        <v>30</v>
      </c>
      <c r="N1019" s="51">
        <v>30</v>
      </c>
      <c r="O1019" s="4">
        <f>L1019*M1019</f>
        <v>30</v>
      </c>
      <c r="P1019" s="4"/>
      <c r="Q1019" s="4"/>
      <c r="R1019" s="4"/>
      <c r="S1019" s="4"/>
      <c r="T1019" s="4"/>
      <c r="U1019" s="4" t="str">
        <f>TEXT(A1019, "MMMM YYYY")</f>
        <v>February 2025</v>
      </c>
      <c r="V1019" s="4"/>
      <c r="W1019" s="4" t="b">
        <f>IF(N1019=O1019,TRUE,FALSE)</f>
        <v>1</v>
      </c>
    </row>
    <row r="1020" spans="1:23" ht="22.5" customHeight="1">
      <c r="A1020" s="53">
        <v>45702.451655092591</v>
      </c>
      <c r="B1020" s="4" t="s">
        <v>1567</v>
      </c>
      <c r="C1020" s="4" t="s">
        <v>1515</v>
      </c>
      <c r="D1020" s="4" t="s">
        <v>933</v>
      </c>
      <c r="E1020" s="4"/>
      <c r="F1020" s="4"/>
      <c r="G1020" s="4" t="s">
        <v>1559</v>
      </c>
      <c r="H1020" s="4"/>
      <c r="I1020" s="4"/>
      <c r="J1020" s="4"/>
      <c r="K1020" s="4"/>
      <c r="L1020" s="4">
        <v>1</v>
      </c>
      <c r="M1020" s="4">
        <v>45</v>
      </c>
      <c r="N1020" s="51">
        <v>45</v>
      </c>
      <c r="O1020" s="4">
        <f>L1020*M1020</f>
        <v>45</v>
      </c>
      <c r="P1020" s="4"/>
      <c r="Q1020" s="4"/>
      <c r="R1020" s="4"/>
      <c r="S1020" s="4"/>
      <c r="T1020" s="4"/>
      <c r="U1020" s="4" t="str">
        <f>TEXT(A1020, "MMMM YYYY")</f>
        <v>February 2025</v>
      </c>
      <c r="V1020" s="4"/>
      <c r="W1020" s="4" t="b">
        <f>IF(N1020=O1020,TRUE,FALSE)</f>
        <v>1</v>
      </c>
    </row>
    <row r="1021" spans="1:23" ht="22.5" customHeight="1">
      <c r="A1021" s="53">
        <v>45702.448645833334</v>
      </c>
      <c r="B1021" s="4" t="s">
        <v>1568</v>
      </c>
      <c r="C1021" s="4" t="s">
        <v>952</v>
      </c>
      <c r="D1021" s="4"/>
      <c r="E1021" s="4" t="s">
        <v>937</v>
      </c>
      <c r="F1021" s="4"/>
      <c r="G1021" s="4"/>
      <c r="H1021" s="4"/>
      <c r="I1021" s="4"/>
      <c r="J1021" s="4"/>
      <c r="K1021" s="4" t="s">
        <v>856</v>
      </c>
      <c r="L1021" s="4">
        <v>1</v>
      </c>
      <c r="M1021" s="4">
        <v>340</v>
      </c>
      <c r="N1021" s="51">
        <v>340</v>
      </c>
      <c r="O1021" s="4">
        <f>L1021*M1021</f>
        <v>340</v>
      </c>
      <c r="P1021" s="4"/>
      <c r="Q1021" s="4"/>
      <c r="R1021" s="4"/>
      <c r="S1021" s="4"/>
      <c r="T1021" s="4"/>
      <c r="U1021" s="4" t="str">
        <f>TEXT(A1021, "MMMM YYYY")</f>
        <v>February 2025</v>
      </c>
      <c r="V1021" s="4"/>
      <c r="W1021" s="4" t="b">
        <f>IF(N1021=O1021,TRUE,FALSE)</f>
        <v>1</v>
      </c>
    </row>
    <row r="1022" spans="1:23" ht="22.5" customHeight="1">
      <c r="A1022" s="53">
        <v>45702.446770833332</v>
      </c>
      <c r="B1022" s="4" t="s">
        <v>1262</v>
      </c>
      <c r="C1022" s="4" t="s">
        <v>951</v>
      </c>
      <c r="D1022" s="4" t="s">
        <v>933</v>
      </c>
      <c r="E1022" s="4"/>
      <c r="F1022" s="4"/>
      <c r="G1022" s="4" t="s">
        <v>949</v>
      </c>
      <c r="H1022" s="4"/>
      <c r="I1022" s="4"/>
      <c r="J1022" s="4"/>
      <c r="K1022" s="4"/>
      <c r="L1022" s="4">
        <v>10</v>
      </c>
      <c r="M1022" s="4">
        <v>425</v>
      </c>
      <c r="N1022" s="51">
        <v>4250</v>
      </c>
      <c r="O1022" s="4">
        <f>L1022*M1022</f>
        <v>4250</v>
      </c>
      <c r="P1022" s="4"/>
      <c r="Q1022" s="4"/>
      <c r="R1022" s="4"/>
      <c r="S1022" s="4"/>
      <c r="T1022" s="4"/>
      <c r="U1022" s="4" t="str">
        <f>TEXT(A1022, "MMMM YYYY")</f>
        <v>February 2025</v>
      </c>
      <c r="V1022" s="4"/>
      <c r="W1022" s="4" t="b">
        <f>IF(N1022=O1022,TRUE,FALSE)</f>
        <v>1</v>
      </c>
    </row>
    <row r="1023" spans="1:23" ht="22.5" customHeight="1">
      <c r="A1023" s="53">
        <v>45702.446319444447</v>
      </c>
      <c r="B1023" s="4" t="s">
        <v>838</v>
      </c>
      <c r="C1023" s="4" t="s">
        <v>821</v>
      </c>
      <c r="D1023" s="4" t="s">
        <v>933</v>
      </c>
      <c r="E1023" s="4"/>
      <c r="F1023" s="4"/>
      <c r="G1023" s="4" t="s">
        <v>949</v>
      </c>
      <c r="H1023" s="4"/>
      <c r="I1023" s="4"/>
      <c r="J1023" s="4"/>
      <c r="K1023" s="4"/>
      <c r="L1023" s="4">
        <v>10</v>
      </c>
      <c r="M1023" s="4">
        <v>424</v>
      </c>
      <c r="N1023" s="51">
        <v>4240</v>
      </c>
      <c r="O1023" s="4">
        <f>L1023*M1023</f>
        <v>4240</v>
      </c>
      <c r="P1023" s="4"/>
      <c r="Q1023" s="4"/>
      <c r="R1023" s="4"/>
      <c r="S1023" s="4"/>
      <c r="T1023" s="4"/>
      <c r="U1023" s="4" t="str">
        <f>TEXT(A1023, "MMMM YYYY")</f>
        <v>February 2025</v>
      </c>
      <c r="V1023" s="4"/>
      <c r="W1023" s="4" t="b">
        <f>IF(N1023=O1023,TRUE,FALSE)</f>
        <v>1</v>
      </c>
    </row>
    <row r="1024" spans="1:23" ht="22.5" customHeight="1">
      <c r="A1024" s="53">
        <v>45702.445428240739</v>
      </c>
      <c r="B1024" s="4" t="s">
        <v>846</v>
      </c>
      <c r="C1024" s="4" t="s">
        <v>821</v>
      </c>
      <c r="D1024" s="4" t="s">
        <v>934</v>
      </c>
      <c r="F1024" s="4"/>
      <c r="G1024" s="4"/>
      <c r="H1024" s="4" t="s">
        <v>846</v>
      </c>
      <c r="I1024" s="4"/>
      <c r="J1024" s="4"/>
      <c r="K1024" s="4"/>
      <c r="L1024" s="4">
        <v>5</v>
      </c>
      <c r="M1024" s="4">
        <v>82</v>
      </c>
      <c r="N1024" s="51">
        <v>410</v>
      </c>
      <c r="O1024" s="4">
        <f>L1024*M1024</f>
        <v>410</v>
      </c>
      <c r="P1024" s="4"/>
      <c r="Q1024" s="4"/>
      <c r="R1024" s="4"/>
      <c r="S1024" s="4"/>
      <c r="T1024" s="4"/>
      <c r="U1024" s="4" t="str">
        <f>TEXT(A1024, "MMMM YYYY")</f>
        <v>February 2025</v>
      </c>
      <c r="V1024" s="4"/>
      <c r="W1024" s="4" t="b">
        <f>IF(N1024=O1024,TRUE,FALSE)</f>
        <v>1</v>
      </c>
    </row>
    <row r="1025" spans="1:23" ht="22.5" customHeight="1">
      <c r="A1025" s="53">
        <v>45702.444722222222</v>
      </c>
      <c r="B1025" s="4" t="s">
        <v>1131</v>
      </c>
      <c r="C1025" s="4" t="s">
        <v>952</v>
      </c>
      <c r="D1025" s="4"/>
      <c r="E1025" s="4" t="s">
        <v>937</v>
      </c>
      <c r="F1025" s="4"/>
      <c r="G1025" s="4"/>
      <c r="H1025" s="4"/>
      <c r="I1025" s="4"/>
      <c r="J1025" s="4"/>
      <c r="K1025" s="4" t="s">
        <v>994</v>
      </c>
      <c r="L1025" s="4">
        <v>1</v>
      </c>
      <c r="M1025" s="4">
        <v>400</v>
      </c>
      <c r="N1025" s="51">
        <v>400</v>
      </c>
      <c r="O1025" s="4">
        <f>L1025*M1025</f>
        <v>400</v>
      </c>
      <c r="P1025" s="4"/>
      <c r="Q1025" s="4"/>
      <c r="R1025" s="4"/>
      <c r="S1025" s="4"/>
      <c r="T1025" s="4"/>
      <c r="U1025" s="4" t="str">
        <f>TEXT(A1025, "MMMM YYYY")</f>
        <v>February 2025</v>
      </c>
      <c r="V1025" s="4"/>
      <c r="W1025" s="4" t="b">
        <f>IF(N1025=O1025,TRUE,FALSE)</f>
        <v>1</v>
      </c>
    </row>
    <row r="1026" spans="1:23" ht="22.5" customHeight="1">
      <c r="A1026" s="53">
        <v>45702.351493055554</v>
      </c>
      <c r="B1026" s="4" t="s">
        <v>1342</v>
      </c>
      <c r="C1026" s="4" t="s">
        <v>952</v>
      </c>
      <c r="D1026" s="4"/>
      <c r="E1026" s="4" t="s">
        <v>937</v>
      </c>
      <c r="F1026" s="4"/>
      <c r="G1026" s="4"/>
      <c r="H1026" s="4"/>
      <c r="I1026" s="4"/>
      <c r="J1026" s="4"/>
      <c r="K1026" s="4" t="s">
        <v>1016</v>
      </c>
      <c r="L1026" s="4">
        <v>1</v>
      </c>
      <c r="M1026" s="4">
        <v>400</v>
      </c>
      <c r="N1026" s="51">
        <v>400</v>
      </c>
      <c r="O1026" s="4">
        <f>L1026*M1026</f>
        <v>400</v>
      </c>
      <c r="P1026" s="4"/>
      <c r="Q1026" s="4"/>
      <c r="R1026" s="4"/>
      <c r="S1026" s="4"/>
      <c r="T1026" s="4"/>
      <c r="U1026" s="4" t="str">
        <f>TEXT(A1026, "MMMM YYYY")</f>
        <v>February 2025</v>
      </c>
      <c r="V1026" s="4"/>
      <c r="W1026" s="4" t="b">
        <f>IF(N1026=O1026,TRUE,FALSE)</f>
        <v>1</v>
      </c>
    </row>
    <row r="1027" spans="1:23" ht="22.5" customHeight="1">
      <c r="A1027" s="53">
        <v>45702.308877314812</v>
      </c>
      <c r="B1027" s="4" t="s">
        <v>1569</v>
      </c>
      <c r="C1027" s="4" t="s">
        <v>1515</v>
      </c>
      <c r="D1027" s="4" t="s">
        <v>933</v>
      </c>
      <c r="E1027" s="4"/>
      <c r="F1027" s="4"/>
      <c r="G1027" s="4" t="s">
        <v>1570</v>
      </c>
      <c r="H1027" s="4"/>
      <c r="I1027" s="4"/>
      <c r="J1027" s="4"/>
      <c r="K1027" s="4"/>
      <c r="L1027" s="4">
        <v>1</v>
      </c>
      <c r="M1027" s="4">
        <v>426</v>
      </c>
      <c r="N1027" s="51">
        <v>426</v>
      </c>
      <c r="O1027" s="4">
        <f>L1027*M1027</f>
        <v>426</v>
      </c>
      <c r="P1027" s="4"/>
      <c r="Q1027" s="4"/>
      <c r="R1027" s="4"/>
      <c r="S1027" s="4"/>
      <c r="T1027" s="4"/>
      <c r="U1027" s="4" t="str">
        <f>TEXT(A1027, "MMMM YYYY")</f>
        <v>February 2025</v>
      </c>
      <c r="V1027" s="4"/>
      <c r="W1027" s="4" t="b">
        <f>IF(N1027=O1027,TRUE,FALSE)</f>
        <v>1</v>
      </c>
    </row>
    <row r="1028" spans="1:23" ht="22.5" customHeight="1">
      <c r="A1028" s="53">
        <v>45702.23710648148</v>
      </c>
      <c r="B1028" s="4" t="s">
        <v>852</v>
      </c>
      <c r="C1028" s="4" t="s">
        <v>952</v>
      </c>
      <c r="D1028" s="4"/>
      <c r="E1028" s="4" t="s">
        <v>937</v>
      </c>
      <c r="F1028" s="4"/>
      <c r="G1028" s="4"/>
      <c r="H1028" s="4"/>
      <c r="I1028" s="4"/>
      <c r="J1028" s="4"/>
      <c r="K1028" s="4" t="s">
        <v>847</v>
      </c>
      <c r="L1028" s="4">
        <v>1</v>
      </c>
      <c r="M1028" s="4">
        <v>70</v>
      </c>
      <c r="N1028" s="51">
        <v>70</v>
      </c>
      <c r="O1028" s="4">
        <f>L1028*M1028</f>
        <v>70</v>
      </c>
      <c r="P1028" s="4"/>
      <c r="Q1028" s="4"/>
      <c r="R1028" s="4"/>
      <c r="S1028" s="4"/>
      <c r="T1028" s="4"/>
      <c r="U1028" s="4" t="str">
        <f>TEXT(A1028, "MMMM YYYY")</f>
        <v>February 2025</v>
      </c>
      <c r="V1028" s="4"/>
      <c r="W1028" s="4" t="b">
        <f>IF(N1028=O1028,TRUE,FALSE)</f>
        <v>1</v>
      </c>
    </row>
    <row r="1029" spans="1:23" ht="22.5" customHeight="1">
      <c r="A1029" s="53">
        <v>45702.235960648148</v>
      </c>
      <c r="B1029" s="4" t="s">
        <v>1166</v>
      </c>
      <c r="C1029" s="4" t="s">
        <v>951</v>
      </c>
      <c r="D1029" s="4" t="s">
        <v>933</v>
      </c>
      <c r="E1029" s="4"/>
      <c r="F1029" s="4"/>
      <c r="G1029" s="4" t="s">
        <v>970</v>
      </c>
      <c r="H1029" s="4"/>
      <c r="I1029" s="4"/>
      <c r="J1029" s="4"/>
      <c r="K1029" s="4"/>
      <c r="L1029" s="4">
        <v>7</v>
      </c>
      <c r="M1029" s="4">
        <v>4</v>
      </c>
      <c r="N1029" s="51">
        <v>28</v>
      </c>
      <c r="O1029" s="4">
        <f>L1029*M1029</f>
        <v>28</v>
      </c>
      <c r="P1029" s="4"/>
      <c r="Q1029" s="4"/>
      <c r="R1029" s="4"/>
      <c r="S1029" s="4"/>
      <c r="T1029" s="4"/>
      <c r="U1029" s="4" t="str">
        <f>TEXT(A1029, "MMMM YYYY")</f>
        <v>February 2025</v>
      </c>
      <c r="V1029" s="4"/>
      <c r="W1029" s="4" t="b">
        <f>IF(N1029=O1029,TRUE,FALSE)</f>
        <v>1</v>
      </c>
    </row>
    <row r="1030" spans="1:23" ht="22.5" customHeight="1">
      <c r="A1030" s="53">
        <v>45696.571122685185</v>
      </c>
      <c r="B1030" s="4" t="s">
        <v>862</v>
      </c>
      <c r="C1030" s="4" t="s">
        <v>952</v>
      </c>
      <c r="D1030" s="4"/>
      <c r="E1030" s="4" t="s">
        <v>937</v>
      </c>
      <c r="F1030" s="4"/>
      <c r="G1030" s="4"/>
      <c r="H1030" s="4"/>
      <c r="I1030" s="4"/>
      <c r="J1030" s="4"/>
      <c r="K1030" s="4" t="s">
        <v>856</v>
      </c>
      <c r="L1030" s="4">
        <v>1</v>
      </c>
      <c r="M1030" s="4">
        <v>250</v>
      </c>
      <c r="N1030" s="51">
        <v>250</v>
      </c>
      <c r="O1030" s="4">
        <f>L1030*M1030</f>
        <v>250</v>
      </c>
      <c r="P1030" s="4"/>
      <c r="Q1030" s="4"/>
      <c r="R1030" s="4"/>
      <c r="S1030" s="4"/>
      <c r="T1030" s="4"/>
      <c r="U1030" s="4" t="str">
        <f>TEXT(A1030, "MMMM YYYY")</f>
        <v>February 2025</v>
      </c>
      <c r="V1030" s="4"/>
      <c r="W1030" s="4" t="b">
        <f>IF(N1030=O1030,TRUE,FALSE)</f>
        <v>1</v>
      </c>
    </row>
    <row r="1031" spans="1:23" ht="22.5" customHeight="1">
      <c r="A1031" s="53">
        <v>45696.564976851849</v>
      </c>
      <c r="B1031" s="4" t="s">
        <v>1105</v>
      </c>
      <c r="C1031" s="4" t="s">
        <v>1515</v>
      </c>
      <c r="D1031" s="4" t="s">
        <v>933</v>
      </c>
      <c r="E1031" s="4"/>
      <c r="F1031" s="4"/>
      <c r="G1031" s="4" t="s">
        <v>949</v>
      </c>
      <c r="H1031" s="4"/>
      <c r="I1031" s="4"/>
      <c r="J1031" s="4"/>
      <c r="K1031" s="4"/>
      <c r="L1031" s="4">
        <v>1</v>
      </c>
      <c r="M1031" s="4">
        <v>484</v>
      </c>
      <c r="N1031" s="51">
        <v>484</v>
      </c>
      <c r="O1031" s="4">
        <f>L1031*M1031</f>
        <v>484</v>
      </c>
      <c r="P1031" s="4"/>
      <c r="Q1031" s="4"/>
      <c r="R1031" s="4"/>
      <c r="S1031" s="4"/>
      <c r="T1031" s="4"/>
      <c r="U1031" s="4" t="str">
        <f>TEXT(A1031, "MMMM YYYY")</f>
        <v>February 2025</v>
      </c>
      <c r="V1031" s="4"/>
      <c r="W1031" s="4" t="b">
        <f>IF(N1031=O1031,TRUE,FALSE)</f>
        <v>1</v>
      </c>
    </row>
    <row r="1032" spans="1:23" ht="22.5" customHeight="1">
      <c r="A1032" s="53">
        <v>45696.564606481479</v>
      </c>
      <c r="B1032" s="4" t="s">
        <v>838</v>
      </c>
      <c r="C1032" s="4" t="s">
        <v>821</v>
      </c>
      <c r="D1032" s="4" t="s">
        <v>933</v>
      </c>
      <c r="E1032" s="4"/>
      <c r="F1032" s="4"/>
      <c r="G1032" s="4" t="s">
        <v>949</v>
      </c>
      <c r="H1032" s="4"/>
      <c r="I1032" s="4"/>
      <c r="J1032" s="4"/>
      <c r="K1032" s="4"/>
      <c r="L1032" s="4">
        <v>6</v>
      </c>
      <c r="M1032" s="4">
        <v>424</v>
      </c>
      <c r="N1032" s="51">
        <v>2544</v>
      </c>
      <c r="O1032" s="4">
        <f>L1032*M1032</f>
        <v>2544</v>
      </c>
      <c r="P1032" s="4"/>
      <c r="Q1032" s="4"/>
      <c r="R1032" s="4"/>
      <c r="S1032" s="4"/>
      <c r="T1032" s="4"/>
      <c r="U1032" s="4" t="str">
        <f>TEXT(A1032, "MMMM YYYY")</f>
        <v>February 2025</v>
      </c>
      <c r="V1032" s="4"/>
      <c r="W1032" s="4" t="b">
        <f>IF(N1032=O1032,TRUE,FALSE)</f>
        <v>1</v>
      </c>
    </row>
    <row r="1033" spans="1:23" ht="22.5" customHeight="1">
      <c r="A1033" s="53">
        <v>45696.563842592594</v>
      </c>
      <c r="B1033" s="4" t="s">
        <v>1262</v>
      </c>
      <c r="C1033" s="4" t="s">
        <v>951</v>
      </c>
      <c r="D1033" s="4" t="s">
        <v>933</v>
      </c>
      <c r="E1033" s="4"/>
      <c r="F1033" s="4"/>
      <c r="G1033" s="4" t="s">
        <v>949</v>
      </c>
      <c r="H1033" s="4"/>
      <c r="I1033" s="4"/>
      <c r="J1033" s="4"/>
      <c r="K1033" s="4"/>
      <c r="L1033" s="4">
        <v>6</v>
      </c>
      <c r="M1033" s="4">
        <v>425</v>
      </c>
      <c r="N1033" s="51">
        <v>2550</v>
      </c>
      <c r="O1033" s="4">
        <f>L1033*M1033</f>
        <v>2550</v>
      </c>
      <c r="P1033" s="4"/>
      <c r="Q1033" s="4"/>
      <c r="R1033" s="4"/>
      <c r="S1033" s="4"/>
      <c r="T1033" s="4"/>
      <c r="U1033" s="4" t="str">
        <f>TEXT(A1033, "MMMM YYYY")</f>
        <v>February 2025</v>
      </c>
      <c r="V1033" s="4"/>
      <c r="W1033" s="4" t="b">
        <f>IF(N1033=O1033,TRUE,FALSE)</f>
        <v>1</v>
      </c>
    </row>
    <row r="1034" spans="1:23" ht="22.5" customHeight="1">
      <c r="A1034" s="53">
        <v>45696.562986111108</v>
      </c>
      <c r="B1034" s="4" t="s">
        <v>1571</v>
      </c>
      <c r="C1034" s="4" t="s">
        <v>1515</v>
      </c>
      <c r="D1034" s="4" t="s">
        <v>933</v>
      </c>
      <c r="E1034" s="4"/>
      <c r="F1034" s="4"/>
      <c r="G1034" s="4" t="s">
        <v>1559</v>
      </c>
      <c r="H1034" s="4"/>
      <c r="I1034" s="4"/>
      <c r="J1034" s="4"/>
      <c r="K1034" s="4"/>
      <c r="L1034" s="4">
        <v>1</v>
      </c>
      <c r="M1034" s="4">
        <v>55</v>
      </c>
      <c r="N1034" s="51">
        <v>55</v>
      </c>
      <c r="O1034" s="4">
        <f>L1034*M1034</f>
        <v>55</v>
      </c>
      <c r="P1034" s="4"/>
      <c r="Q1034" s="4"/>
      <c r="R1034" s="4"/>
      <c r="S1034" s="4"/>
      <c r="T1034" s="4"/>
      <c r="U1034" s="4" t="str">
        <f>TEXT(A1034, "MMMM YYYY")</f>
        <v>February 2025</v>
      </c>
      <c r="V1034" s="4"/>
      <c r="W1034" s="4" t="b">
        <f>IF(N1034=O1034,TRUE,FALSE)</f>
        <v>1</v>
      </c>
    </row>
    <row r="1035" spans="1:23" ht="22.5" customHeight="1">
      <c r="A1035" s="53">
        <v>45692.254386574074</v>
      </c>
      <c r="B1035" s="4" t="s">
        <v>1249</v>
      </c>
      <c r="C1035" s="4" t="s">
        <v>952</v>
      </c>
      <c r="D1035" s="4"/>
      <c r="E1035" s="4" t="s">
        <v>937</v>
      </c>
      <c r="F1035" s="4"/>
      <c r="G1035" s="4"/>
      <c r="H1035" s="4"/>
      <c r="I1035" s="4"/>
      <c r="J1035" s="4"/>
      <c r="K1035" s="4" t="s">
        <v>856</v>
      </c>
      <c r="L1035" s="4">
        <v>1</v>
      </c>
      <c r="M1035" s="4">
        <v>1200</v>
      </c>
      <c r="N1035" s="51">
        <v>1200</v>
      </c>
      <c r="O1035" s="4">
        <f>L1035*M1035</f>
        <v>1200</v>
      </c>
      <c r="P1035" s="4"/>
      <c r="Q1035" s="4"/>
      <c r="R1035" s="4"/>
      <c r="S1035" s="4"/>
      <c r="T1035" s="4"/>
      <c r="U1035" s="4" t="str">
        <f>TEXT(A1035, "MMMM YYYY")</f>
        <v>February 2025</v>
      </c>
      <c r="V1035" s="4"/>
      <c r="W1035" s="4" t="b">
        <f>IF(N1035=O1035,TRUE,FALSE)</f>
        <v>1</v>
      </c>
    </row>
    <row r="1036" spans="1:23" ht="22.5" customHeight="1">
      <c r="A1036" s="53">
        <v>45692.253495370373</v>
      </c>
      <c r="B1036" s="4" t="s">
        <v>1572</v>
      </c>
      <c r="C1036" s="4" t="s">
        <v>952</v>
      </c>
      <c r="D1036" s="4"/>
      <c r="E1036" s="4" t="s">
        <v>942</v>
      </c>
      <c r="F1036" s="4"/>
      <c r="G1036" s="4"/>
      <c r="H1036" s="4"/>
      <c r="I1036" s="4"/>
      <c r="J1036" s="4"/>
      <c r="K1036" s="4"/>
      <c r="L1036" s="4">
        <v>1</v>
      </c>
      <c r="M1036" s="4">
        <v>4000</v>
      </c>
      <c r="N1036" s="51">
        <v>4000</v>
      </c>
      <c r="O1036" s="4">
        <f>L1036*M1036</f>
        <v>4000</v>
      </c>
      <c r="P1036" s="4"/>
      <c r="Q1036" s="4"/>
      <c r="R1036" s="4"/>
      <c r="S1036" s="4" t="s">
        <v>954</v>
      </c>
      <c r="T1036" s="4"/>
      <c r="U1036" s="4" t="str">
        <f>TEXT(A1036, "MMMM YYYY")</f>
        <v>February 2025</v>
      </c>
      <c r="V1036" s="4"/>
      <c r="W1036" s="4" t="b">
        <f>IF(N1036=O1036,TRUE,FALSE)</f>
        <v>1</v>
      </c>
    </row>
    <row r="1037" spans="1:23" ht="22.5" customHeight="1">
      <c r="A1037" s="53">
        <v>45688.550810185188</v>
      </c>
      <c r="B1037" s="4" t="s">
        <v>847</v>
      </c>
      <c r="C1037" s="4" t="s">
        <v>952</v>
      </c>
      <c r="D1037" s="4"/>
      <c r="E1037" s="4" t="s">
        <v>937</v>
      </c>
      <c r="F1037" s="4"/>
      <c r="G1037" s="4"/>
      <c r="H1037" s="4"/>
      <c r="I1037" s="4"/>
      <c r="J1037" s="4"/>
      <c r="K1037" s="4" t="s">
        <v>847</v>
      </c>
      <c r="L1037" s="4">
        <v>1</v>
      </c>
      <c r="M1037" s="4">
        <v>65</v>
      </c>
      <c r="N1037" s="51">
        <v>65</v>
      </c>
      <c r="O1037" s="4">
        <f>L1037*M1037</f>
        <v>65</v>
      </c>
      <c r="P1037" s="4"/>
      <c r="Q1037" s="4"/>
      <c r="R1037" s="4"/>
      <c r="S1037" s="4"/>
      <c r="T1037" s="4"/>
      <c r="U1037" s="4" t="str">
        <f>TEXT(A1037, "MMMM YYYY")</f>
        <v>January 2025</v>
      </c>
      <c r="V1037" s="4"/>
      <c r="W1037" s="4" t="b">
        <f>IF(N1037=O1037,TRUE,FALSE)</f>
        <v>1</v>
      </c>
    </row>
    <row r="1038" spans="1:23" ht="22.5" customHeight="1">
      <c r="A1038" s="53">
        <v>45688.550173611111</v>
      </c>
      <c r="B1038" s="4" t="s">
        <v>1573</v>
      </c>
      <c r="C1038" s="4" t="s">
        <v>1515</v>
      </c>
      <c r="D1038" s="4" t="s">
        <v>933</v>
      </c>
      <c r="E1038" s="4"/>
      <c r="F1038" s="4"/>
      <c r="G1038" s="4" t="s">
        <v>1574</v>
      </c>
      <c r="H1038" s="4"/>
      <c r="I1038" s="4"/>
      <c r="J1038" s="4"/>
      <c r="K1038" s="4"/>
      <c r="L1038" s="4">
        <v>1</v>
      </c>
      <c r="M1038" s="4">
        <v>110</v>
      </c>
      <c r="N1038" s="51">
        <v>110</v>
      </c>
      <c r="O1038" s="4">
        <f>L1038*M1038</f>
        <v>110</v>
      </c>
      <c r="P1038" s="4"/>
      <c r="Q1038" s="4"/>
      <c r="R1038" s="4"/>
      <c r="S1038" s="4"/>
      <c r="T1038" s="4"/>
      <c r="U1038" s="4" t="str">
        <f>TEXT(A1038, "MMMM YYYY")</f>
        <v>January 2025</v>
      </c>
      <c r="V1038" s="4"/>
      <c r="W1038" s="4" t="b">
        <f>IF(N1038=O1038,TRUE,FALSE)</f>
        <v>1</v>
      </c>
    </row>
    <row r="1039" spans="1:23" ht="22.5" customHeight="1">
      <c r="A1039" s="53">
        <v>45688.44636574074</v>
      </c>
      <c r="B1039" s="4" t="s">
        <v>840</v>
      </c>
      <c r="C1039" s="4" t="s">
        <v>821</v>
      </c>
      <c r="D1039" s="4" t="s">
        <v>933</v>
      </c>
      <c r="E1039" s="4"/>
      <c r="F1039" s="4"/>
      <c r="G1039" s="4" t="s">
        <v>949</v>
      </c>
      <c r="H1039" s="4"/>
      <c r="I1039" s="4"/>
      <c r="J1039" s="4"/>
      <c r="K1039" s="4"/>
      <c r="L1039" s="4">
        <v>1</v>
      </c>
      <c r="M1039" s="4">
        <v>414</v>
      </c>
      <c r="N1039" s="51">
        <v>414</v>
      </c>
      <c r="O1039" s="4">
        <f>L1039*M1039</f>
        <v>414</v>
      </c>
      <c r="P1039" s="4"/>
      <c r="Q1039" s="4"/>
      <c r="R1039" s="4"/>
      <c r="S1039" s="4"/>
      <c r="T1039" s="4"/>
      <c r="U1039" s="4" t="str">
        <f>TEXT(A1039, "MMMM YYYY")</f>
        <v>January 2025</v>
      </c>
      <c r="V1039" s="4"/>
      <c r="W1039" s="4" t="b">
        <f>IF(N1039=O1039,TRUE,FALSE)</f>
        <v>1</v>
      </c>
    </row>
    <row r="1040" spans="1:23" ht="22.5" customHeight="1">
      <c r="A1040" s="53">
        <v>45688.446030092593</v>
      </c>
      <c r="B1040" s="4" t="s">
        <v>1389</v>
      </c>
      <c r="C1040" s="4" t="s">
        <v>1515</v>
      </c>
      <c r="D1040" s="4" t="s">
        <v>933</v>
      </c>
      <c r="E1040" s="4"/>
      <c r="F1040" s="4"/>
      <c r="G1040" s="4" t="s">
        <v>949</v>
      </c>
      <c r="H1040" s="4"/>
      <c r="I1040" s="4"/>
      <c r="J1040" s="4"/>
      <c r="K1040" s="4"/>
      <c r="L1040" s="4">
        <v>1</v>
      </c>
      <c r="M1040" s="4">
        <v>451</v>
      </c>
      <c r="N1040" s="51">
        <v>451</v>
      </c>
      <c r="O1040" s="4">
        <f>L1040*M1040</f>
        <v>451</v>
      </c>
      <c r="P1040" s="4"/>
      <c r="Q1040" s="4"/>
      <c r="R1040" s="4"/>
      <c r="S1040" s="4"/>
      <c r="T1040" s="4"/>
      <c r="U1040" s="4" t="str">
        <f>TEXT(A1040, "MMMM YYYY")</f>
        <v>January 2025</v>
      </c>
      <c r="V1040" s="4"/>
      <c r="W1040" s="4" t="b">
        <f>IF(N1040=O1040,TRUE,FALSE)</f>
        <v>1</v>
      </c>
    </row>
    <row r="1041" spans="1:23" ht="22.5" customHeight="1">
      <c r="A1041" s="53">
        <v>45686.839560185188</v>
      </c>
      <c r="B1041" s="4" t="s">
        <v>1575</v>
      </c>
      <c r="C1041" s="4" t="s">
        <v>952</v>
      </c>
      <c r="D1041" s="4"/>
      <c r="E1041" s="4" t="s">
        <v>937</v>
      </c>
      <c r="F1041" s="4"/>
      <c r="G1041" s="4"/>
      <c r="H1041" s="4"/>
      <c r="I1041" s="4"/>
      <c r="J1041" s="4"/>
      <c r="K1041" s="4" t="s">
        <v>1477</v>
      </c>
      <c r="L1041" s="4">
        <v>1</v>
      </c>
      <c r="M1041" s="4">
        <v>210</v>
      </c>
      <c r="N1041" s="51">
        <v>210</v>
      </c>
      <c r="O1041" s="4">
        <f>L1041*M1041</f>
        <v>210</v>
      </c>
      <c r="P1041" s="4"/>
      <c r="Q1041" s="4"/>
      <c r="R1041" s="4"/>
      <c r="S1041" s="4"/>
      <c r="T1041" s="4"/>
      <c r="U1041" s="4" t="str">
        <f>TEXT(A1041, "MMMM YYYY")</f>
        <v>January 2025</v>
      </c>
      <c r="V1041" s="4"/>
      <c r="W1041" s="4" t="b">
        <f>IF(N1041=O1041,TRUE,FALSE)</f>
        <v>1</v>
      </c>
    </row>
    <row r="1042" spans="1:23" ht="22.5" customHeight="1">
      <c r="A1042" s="53">
        <v>45686.832905092589</v>
      </c>
      <c r="B1042" s="4" t="s">
        <v>1145</v>
      </c>
      <c r="C1042" s="4" t="s">
        <v>952</v>
      </c>
      <c r="D1042" s="4"/>
      <c r="E1042" s="4" t="s">
        <v>937</v>
      </c>
      <c r="F1042" s="4"/>
      <c r="G1042" s="4"/>
      <c r="H1042" s="4"/>
      <c r="I1042" s="4"/>
      <c r="J1042" s="4"/>
      <c r="K1042" s="4" t="s">
        <v>1012</v>
      </c>
      <c r="L1042" s="4">
        <v>2</v>
      </c>
      <c r="M1042" s="4">
        <v>85</v>
      </c>
      <c r="N1042" s="51">
        <v>170</v>
      </c>
      <c r="O1042" s="4">
        <f>L1042*M1042</f>
        <v>170</v>
      </c>
      <c r="P1042" s="4"/>
      <c r="Q1042" s="4"/>
      <c r="R1042" s="4"/>
      <c r="S1042" s="4"/>
      <c r="T1042" s="4"/>
      <c r="U1042" s="4" t="str">
        <f>TEXT(A1042, "MMMM YYYY")</f>
        <v>January 2025</v>
      </c>
      <c r="V1042" s="4"/>
      <c r="W1042" s="4" t="b">
        <f>IF(N1042=O1042,TRUE,FALSE)</f>
        <v>1</v>
      </c>
    </row>
    <row r="1043" spans="1:23" ht="22.5" customHeight="1">
      <c r="A1043" s="53">
        <v>45686.832465277781</v>
      </c>
      <c r="B1043" s="4" t="s">
        <v>1379</v>
      </c>
      <c r="C1043" s="4" t="s">
        <v>958</v>
      </c>
      <c r="D1043" s="4"/>
      <c r="E1043" s="4" t="s">
        <v>958</v>
      </c>
      <c r="F1043" s="4"/>
      <c r="G1043" s="4"/>
      <c r="H1043" s="4"/>
      <c r="I1043" s="4"/>
      <c r="J1043" s="4"/>
      <c r="K1043" s="4"/>
      <c r="L1043" s="4">
        <v>1</v>
      </c>
      <c r="M1043" s="4">
        <v>18</v>
      </c>
      <c r="N1043" s="51">
        <v>18</v>
      </c>
      <c r="O1043" s="4">
        <f>L1043*M1043</f>
        <v>18</v>
      </c>
      <c r="P1043" s="4"/>
      <c r="Q1043" s="4"/>
      <c r="R1043" s="4"/>
      <c r="S1043" s="4"/>
      <c r="T1043" s="4"/>
      <c r="U1043" s="4" t="str">
        <f>TEXT(A1043, "MMMM YYYY")</f>
        <v>January 2025</v>
      </c>
      <c r="V1043" s="4"/>
      <c r="W1043" s="4" t="b">
        <f>IF(N1043=O1043,TRUE,FALSE)</f>
        <v>1</v>
      </c>
    </row>
    <row r="1044" spans="1:23" ht="22.5" customHeight="1">
      <c r="A1044" s="53">
        <v>45686.832175925927</v>
      </c>
      <c r="B1044" s="4" t="s">
        <v>1390</v>
      </c>
      <c r="C1044" s="4" t="s">
        <v>958</v>
      </c>
      <c r="D1044" s="4"/>
      <c r="E1044" s="4" t="s">
        <v>958</v>
      </c>
      <c r="F1044" s="4"/>
      <c r="G1044" s="4"/>
      <c r="H1044" s="4"/>
      <c r="I1044" s="4"/>
      <c r="J1044" s="4"/>
      <c r="K1044" s="4"/>
      <c r="L1044" s="4">
        <v>2</v>
      </c>
      <c r="M1044" s="4">
        <v>650</v>
      </c>
      <c r="N1044" s="51">
        <v>1300</v>
      </c>
      <c r="O1044" s="4">
        <f>L1044*M1044</f>
        <v>1300</v>
      </c>
      <c r="P1044" s="4"/>
      <c r="Q1044" s="4"/>
      <c r="R1044" s="4"/>
      <c r="S1044" s="4"/>
      <c r="T1044" s="4"/>
      <c r="U1044" s="4" t="str">
        <f>TEXT(A1044, "MMMM YYYY")</f>
        <v>January 2025</v>
      </c>
      <c r="V1044" s="4"/>
      <c r="W1044" s="4" t="b">
        <f>IF(N1044=O1044,TRUE,FALSE)</f>
        <v>1</v>
      </c>
    </row>
    <row r="1045" spans="1:23" ht="22.5" customHeight="1">
      <c r="A1045" s="53">
        <v>45681.894999999997</v>
      </c>
      <c r="B1045" s="4" t="s">
        <v>1576</v>
      </c>
      <c r="C1045" s="4" t="s">
        <v>951</v>
      </c>
      <c r="D1045" s="4" t="s">
        <v>933</v>
      </c>
      <c r="E1045" s="4"/>
      <c r="F1045" s="4"/>
      <c r="G1045" s="4" t="s">
        <v>1559</v>
      </c>
      <c r="H1045" s="4"/>
      <c r="I1045" s="4"/>
      <c r="J1045" s="4"/>
      <c r="K1045" s="4"/>
      <c r="L1045" s="4">
        <v>1</v>
      </c>
      <c r="M1045" s="4">
        <v>255</v>
      </c>
      <c r="N1045" s="51">
        <v>255</v>
      </c>
      <c r="O1045" s="4">
        <f>L1045*M1045</f>
        <v>255</v>
      </c>
      <c r="P1045" s="4"/>
      <c r="Q1045" s="4"/>
      <c r="R1045" s="4"/>
      <c r="S1045" s="4"/>
      <c r="T1045" s="4"/>
      <c r="U1045" s="4" t="str">
        <f>TEXT(A1045, "MMMM YYYY")</f>
        <v>January 2025</v>
      </c>
      <c r="V1045" s="4"/>
      <c r="W1045" s="4" t="b">
        <f>IF(N1045=O1045,TRUE,FALSE)</f>
        <v>1</v>
      </c>
    </row>
    <row r="1046" spans="1:23" ht="22.5" customHeight="1">
      <c r="A1046" s="53">
        <v>45680.04650462963</v>
      </c>
      <c r="B1046" s="4" t="s">
        <v>1342</v>
      </c>
      <c r="C1046" s="4" t="s">
        <v>952</v>
      </c>
      <c r="D1046" s="4"/>
      <c r="E1046" s="4" t="s">
        <v>937</v>
      </c>
      <c r="F1046" s="4"/>
      <c r="G1046" s="4"/>
      <c r="H1046" s="4"/>
      <c r="I1046" s="4"/>
      <c r="J1046" s="4"/>
      <c r="K1046" s="4" t="s">
        <v>1016</v>
      </c>
      <c r="L1046" s="4">
        <v>1</v>
      </c>
      <c r="M1046" s="4">
        <v>400</v>
      </c>
      <c r="N1046" s="51">
        <v>400</v>
      </c>
      <c r="O1046" s="4">
        <f>L1046*M1046</f>
        <v>400</v>
      </c>
      <c r="P1046" s="4"/>
      <c r="Q1046" s="4"/>
      <c r="R1046" s="4"/>
      <c r="S1046" s="4"/>
      <c r="T1046" s="4"/>
      <c r="U1046" s="4" t="str">
        <f>TEXT(A1046, "MMMM YYYY")</f>
        <v>January 2025</v>
      </c>
      <c r="V1046" s="4"/>
      <c r="W1046" s="4" t="b">
        <f>IF(N1046=O1046,TRUE,FALSE)</f>
        <v>1</v>
      </c>
    </row>
    <row r="1047" spans="1:23" ht="22.5" customHeight="1">
      <c r="A1047" s="53">
        <v>45680.044942129629</v>
      </c>
      <c r="B1047" s="4" t="s">
        <v>863</v>
      </c>
      <c r="C1047" s="4" t="s">
        <v>952</v>
      </c>
      <c r="D1047" s="4"/>
      <c r="E1047" s="4" t="s">
        <v>937</v>
      </c>
      <c r="F1047" s="4"/>
      <c r="G1047" s="4"/>
      <c r="H1047" s="4"/>
      <c r="I1047" s="4"/>
      <c r="J1047" s="4"/>
      <c r="K1047" s="4" t="s">
        <v>856</v>
      </c>
      <c r="L1047" s="4">
        <v>1</v>
      </c>
      <c r="M1047" s="4">
        <v>320</v>
      </c>
      <c r="N1047" s="51">
        <v>320</v>
      </c>
      <c r="O1047" s="4">
        <f>L1047*M1047</f>
        <v>320</v>
      </c>
      <c r="P1047" s="4"/>
      <c r="Q1047" s="4"/>
      <c r="R1047" s="4"/>
      <c r="S1047" s="4"/>
      <c r="T1047" s="4"/>
      <c r="U1047" s="4" t="str">
        <f>TEXT(A1047, "MMMM YYYY")</f>
        <v>January 2025</v>
      </c>
      <c r="V1047" s="4"/>
      <c r="W1047" s="4" t="b">
        <f>IF(N1047=O1047,TRUE,FALSE)</f>
        <v>1</v>
      </c>
    </row>
    <row r="1048" spans="1:23" ht="22.5" customHeight="1">
      <c r="A1048" s="53">
        <v>45680.044537037036</v>
      </c>
      <c r="B1048" s="4" t="s">
        <v>1433</v>
      </c>
      <c r="C1048" s="4" t="s">
        <v>951</v>
      </c>
      <c r="D1048" s="4" t="s">
        <v>933</v>
      </c>
      <c r="E1048" s="4"/>
      <c r="F1048" s="4"/>
      <c r="G1048" s="4" t="s">
        <v>997</v>
      </c>
      <c r="H1048" s="4"/>
      <c r="I1048" s="4"/>
      <c r="J1048" s="4"/>
      <c r="K1048" s="4"/>
      <c r="L1048" s="4">
        <v>1</v>
      </c>
      <c r="M1048" s="4">
        <v>78</v>
      </c>
      <c r="N1048" s="51">
        <v>78</v>
      </c>
      <c r="O1048" s="4">
        <f>L1048*M1048</f>
        <v>78</v>
      </c>
      <c r="P1048" s="4"/>
      <c r="Q1048" s="4"/>
      <c r="R1048" s="4"/>
      <c r="S1048" s="4"/>
      <c r="T1048" s="4"/>
      <c r="U1048" s="4" t="str">
        <f>TEXT(A1048, "MMMM YYYY")</f>
        <v>January 2025</v>
      </c>
      <c r="V1048" s="4"/>
      <c r="W1048" s="4" t="b">
        <f>IF(N1048=O1048,TRUE,FALSE)</f>
        <v>1</v>
      </c>
    </row>
    <row r="1049" spans="1:23" ht="22.5" customHeight="1">
      <c r="A1049" s="53">
        <v>45680.043657407405</v>
      </c>
      <c r="B1049" s="4" t="s">
        <v>1397</v>
      </c>
      <c r="C1049" s="4" t="s">
        <v>951</v>
      </c>
      <c r="D1049" s="4" t="s">
        <v>933</v>
      </c>
      <c r="E1049" s="4"/>
      <c r="F1049" s="4"/>
      <c r="G1049" s="4" t="s">
        <v>949</v>
      </c>
      <c r="H1049" s="4"/>
      <c r="I1049" s="4"/>
      <c r="J1049" s="4"/>
      <c r="K1049" s="4"/>
      <c r="L1049" s="4">
        <v>10</v>
      </c>
      <c r="M1049" s="4">
        <v>410</v>
      </c>
      <c r="N1049" s="51">
        <v>4100</v>
      </c>
      <c r="O1049" s="4">
        <f>L1049*M1049</f>
        <v>4100</v>
      </c>
      <c r="P1049" s="4"/>
      <c r="Q1049" s="4"/>
      <c r="R1049" s="4"/>
      <c r="S1049" s="4"/>
      <c r="T1049" s="4"/>
      <c r="U1049" s="4" t="str">
        <f>TEXT(A1049, "MMMM YYYY")</f>
        <v>January 2025</v>
      </c>
      <c r="V1049" s="4"/>
      <c r="W1049" s="4" t="b">
        <f>IF(N1049=O1049,TRUE,FALSE)</f>
        <v>1</v>
      </c>
    </row>
    <row r="1050" spans="1:23" ht="22.5" customHeight="1">
      <c r="A1050" s="53">
        <v>45680.043067129627</v>
      </c>
      <c r="B1050" s="4" t="s">
        <v>838</v>
      </c>
      <c r="C1050" s="4" t="s">
        <v>821</v>
      </c>
      <c r="D1050" s="4" t="s">
        <v>933</v>
      </c>
      <c r="E1050" s="4"/>
      <c r="F1050" s="4"/>
      <c r="G1050" s="4" t="s">
        <v>949</v>
      </c>
      <c r="H1050" s="4"/>
      <c r="I1050" s="4"/>
      <c r="J1050" s="4"/>
      <c r="K1050" s="4"/>
      <c r="L1050" s="4">
        <v>7</v>
      </c>
      <c r="M1050" s="4">
        <v>410</v>
      </c>
      <c r="N1050" s="51">
        <v>2870</v>
      </c>
      <c r="O1050" s="4">
        <f>L1050*M1050</f>
        <v>2870</v>
      </c>
      <c r="P1050" s="4"/>
      <c r="Q1050" s="4"/>
      <c r="R1050" s="4"/>
      <c r="S1050" s="4"/>
      <c r="T1050" s="4"/>
      <c r="U1050" s="4" t="str">
        <f>TEXT(A1050, "MMMM YYYY")</f>
        <v>January 2025</v>
      </c>
      <c r="V1050" s="4"/>
      <c r="W1050" s="4" t="b">
        <f>IF(N1050=O1050,TRUE,FALSE)</f>
        <v>1</v>
      </c>
    </row>
    <row r="1051" spans="1:23" ht="22.5" customHeight="1">
      <c r="A1051" s="53">
        <v>45680.042395833334</v>
      </c>
      <c r="B1051" s="4" t="s">
        <v>841</v>
      </c>
      <c r="C1051" s="4" t="s">
        <v>821</v>
      </c>
      <c r="D1051" s="4" t="s">
        <v>933</v>
      </c>
      <c r="E1051" s="4"/>
      <c r="F1051" s="4"/>
      <c r="G1051" s="4" t="s">
        <v>949</v>
      </c>
      <c r="H1051" s="4"/>
      <c r="I1051" s="4"/>
      <c r="J1051" s="4"/>
      <c r="K1051" s="4"/>
      <c r="L1051" s="4">
        <v>8</v>
      </c>
      <c r="M1051" s="4">
        <v>414</v>
      </c>
      <c r="N1051" s="51">
        <v>3312</v>
      </c>
      <c r="O1051" s="4">
        <f>L1051*M1051</f>
        <v>3312</v>
      </c>
      <c r="P1051" s="4"/>
      <c r="Q1051" s="4"/>
      <c r="R1051" s="4"/>
      <c r="S1051" s="4"/>
      <c r="T1051" s="4"/>
      <c r="U1051" s="4" t="str">
        <f>TEXT(A1051, "MMMM YYYY")</f>
        <v>January 2025</v>
      </c>
      <c r="V1051" s="4"/>
      <c r="W1051" s="4" t="b">
        <f>IF(N1051=O1051,TRUE,FALSE)</f>
        <v>1</v>
      </c>
    </row>
    <row r="1052" spans="1:23" ht="22.5" customHeight="1">
      <c r="A1052" s="53">
        <v>45678.71979166667</v>
      </c>
      <c r="B1052" s="4" t="s">
        <v>1131</v>
      </c>
      <c r="C1052" s="4" t="s">
        <v>952</v>
      </c>
      <c r="D1052" s="4"/>
      <c r="E1052" s="4" t="s">
        <v>937</v>
      </c>
      <c r="F1052" s="4"/>
      <c r="G1052" s="4"/>
      <c r="H1052" s="4"/>
      <c r="I1052" s="4"/>
      <c r="J1052" s="4"/>
      <c r="K1052" s="4" t="s">
        <v>994</v>
      </c>
      <c r="L1052" s="4">
        <v>1</v>
      </c>
      <c r="M1052" s="4">
        <v>400</v>
      </c>
      <c r="N1052" s="51">
        <v>400</v>
      </c>
      <c r="O1052" s="4">
        <f>L1052*M1052</f>
        <v>400</v>
      </c>
      <c r="P1052" s="4"/>
      <c r="Q1052" s="4"/>
      <c r="R1052" s="4"/>
      <c r="S1052" s="4"/>
      <c r="T1052" s="4"/>
      <c r="U1052" s="4" t="str">
        <f>TEXT(A1052, "MMMM YYYY")</f>
        <v>January 2025</v>
      </c>
      <c r="V1052" s="4"/>
      <c r="W1052" s="4" t="b">
        <f>IF(N1052=O1052,TRUE,FALSE)</f>
        <v>1</v>
      </c>
    </row>
    <row r="1053" spans="1:23" ht="22.5" customHeight="1">
      <c r="A1053" s="53">
        <v>45677.450312499997</v>
      </c>
      <c r="B1053" s="4" t="s">
        <v>1577</v>
      </c>
      <c r="C1053" s="4" t="s">
        <v>952</v>
      </c>
      <c r="D1053" s="4"/>
      <c r="E1053" s="4" t="s">
        <v>943</v>
      </c>
      <c r="F1053" s="4"/>
      <c r="G1053" s="4"/>
      <c r="H1053" s="4"/>
      <c r="I1053" s="4"/>
      <c r="J1053" s="4"/>
      <c r="K1053" s="4"/>
      <c r="L1053" s="4">
        <v>1</v>
      </c>
      <c r="M1053" s="4">
        <v>30</v>
      </c>
      <c r="N1053" s="51">
        <v>30</v>
      </c>
      <c r="O1053" s="4">
        <f>L1053*M1053</f>
        <v>30</v>
      </c>
      <c r="P1053" s="4"/>
      <c r="Q1053" s="4"/>
      <c r="R1053" s="4"/>
      <c r="S1053" s="4"/>
      <c r="T1053" s="4" t="s">
        <v>1513</v>
      </c>
      <c r="U1053" s="4" t="str">
        <f>TEXT(A1053, "MMMM YYYY")</f>
        <v>January 2025</v>
      </c>
      <c r="V1053" s="4"/>
      <c r="W1053" s="4" t="b">
        <f>IF(N1053=O1053,TRUE,FALSE)</f>
        <v>1</v>
      </c>
    </row>
    <row r="1054" spans="1:23" ht="22.5" customHeight="1">
      <c r="A1054" s="53">
        <v>45677.449479166666</v>
      </c>
      <c r="B1054" s="4" t="s">
        <v>1578</v>
      </c>
      <c r="C1054" s="4" t="s">
        <v>1515</v>
      </c>
      <c r="D1054" s="4" t="s">
        <v>935</v>
      </c>
      <c r="E1054" s="4"/>
      <c r="F1054" s="4"/>
      <c r="G1054" s="4"/>
      <c r="H1054" s="4"/>
      <c r="I1054" s="4" t="s">
        <v>1029</v>
      </c>
      <c r="J1054" s="4"/>
      <c r="K1054" s="4"/>
      <c r="L1054" s="4">
        <v>100</v>
      </c>
      <c r="M1054" s="4">
        <v>20</v>
      </c>
      <c r="N1054" s="51">
        <v>2000</v>
      </c>
      <c r="O1054" s="4">
        <f>L1054*M1054</f>
        <v>2000</v>
      </c>
      <c r="P1054" s="4"/>
      <c r="Q1054" s="4"/>
      <c r="R1054" s="4"/>
      <c r="S1054" s="4"/>
      <c r="T1054" s="4"/>
      <c r="U1054" s="4" t="str">
        <f>TEXT(A1054, "MMMM YYYY")</f>
        <v>January 2025</v>
      </c>
      <c r="V1054" s="4"/>
      <c r="W1054" s="4" t="b">
        <f>IF(N1054=O1054,TRUE,FALSE)</f>
        <v>1</v>
      </c>
    </row>
    <row r="1055" spans="1:23" ht="22.5" customHeight="1">
      <c r="A1055" s="53">
        <v>45677.448159722226</v>
      </c>
      <c r="B1055" s="4" t="s">
        <v>842</v>
      </c>
      <c r="C1055" s="4" t="s">
        <v>951</v>
      </c>
      <c r="D1055" s="4" t="s">
        <v>933</v>
      </c>
      <c r="E1055" s="4"/>
      <c r="F1055" s="4"/>
      <c r="G1055" s="4" t="s">
        <v>949</v>
      </c>
      <c r="H1055" s="4"/>
      <c r="I1055" s="4"/>
      <c r="J1055" s="4"/>
      <c r="K1055" s="4"/>
      <c r="L1055" s="4">
        <v>4</v>
      </c>
      <c r="M1055" s="4">
        <v>410</v>
      </c>
      <c r="N1055" s="51">
        <v>1640</v>
      </c>
      <c r="O1055" s="4">
        <f>L1055*M1055</f>
        <v>1640</v>
      </c>
      <c r="P1055" s="4"/>
      <c r="Q1055" s="4"/>
      <c r="R1055" s="4"/>
      <c r="S1055" s="4"/>
      <c r="T1055" s="4"/>
      <c r="U1055" s="4" t="str">
        <f>TEXT(A1055, "MMMM YYYY")</f>
        <v>January 2025</v>
      </c>
      <c r="V1055" s="4"/>
      <c r="W1055" s="4" t="b">
        <f>IF(N1055=O1055,TRUE,FALSE)</f>
        <v>1</v>
      </c>
    </row>
    <row r="1056" spans="1:23" ht="22.5" customHeight="1">
      <c r="A1056" s="53">
        <v>45674.174861111111</v>
      </c>
      <c r="B1056" s="4" t="s">
        <v>829</v>
      </c>
      <c r="C1056" s="4" t="s">
        <v>951</v>
      </c>
      <c r="D1056" s="4" t="s">
        <v>933</v>
      </c>
      <c r="E1056" s="4"/>
      <c r="F1056" s="4"/>
      <c r="G1056" s="4" t="s">
        <v>1559</v>
      </c>
      <c r="H1056" s="4"/>
      <c r="I1056" s="4"/>
      <c r="J1056" s="4"/>
      <c r="K1056" s="4"/>
      <c r="L1056" s="4">
        <v>1</v>
      </c>
      <c r="M1056" s="4">
        <v>340</v>
      </c>
      <c r="N1056" s="51">
        <v>340</v>
      </c>
      <c r="O1056" s="4">
        <f>L1056*M1056</f>
        <v>340</v>
      </c>
      <c r="P1056" s="4"/>
      <c r="Q1056" s="4"/>
      <c r="R1056" s="4"/>
      <c r="S1056" s="4"/>
      <c r="T1056" s="4"/>
      <c r="U1056" s="4" t="str">
        <f>TEXT(A1056, "MMMM YYYY")</f>
        <v>January 2025</v>
      </c>
      <c r="V1056" s="4"/>
      <c r="W1056" s="4" t="b">
        <f>IF(N1056=O1056,TRUE,FALSE)</f>
        <v>1</v>
      </c>
    </row>
    <row r="1057" spans="1:23" ht="22.5" customHeight="1">
      <c r="A1057" s="53">
        <v>45673.788854166669</v>
      </c>
      <c r="B1057" s="4" t="s">
        <v>843</v>
      </c>
      <c r="C1057" s="4" t="s">
        <v>821</v>
      </c>
      <c r="D1057" s="4" t="s">
        <v>933</v>
      </c>
      <c r="E1057" s="4"/>
      <c r="F1057" s="4"/>
      <c r="G1057" s="4" t="s">
        <v>949</v>
      </c>
      <c r="H1057" s="4"/>
      <c r="I1057" s="4"/>
      <c r="J1057" s="4"/>
      <c r="K1057" s="4"/>
      <c r="L1057" s="4">
        <v>5</v>
      </c>
      <c r="M1057" s="4">
        <v>414</v>
      </c>
      <c r="N1057" s="51">
        <v>2070</v>
      </c>
      <c r="O1057" s="4">
        <f>L1057*M1057</f>
        <v>2070</v>
      </c>
      <c r="P1057" s="4"/>
      <c r="Q1057" s="4"/>
      <c r="R1057" s="4"/>
      <c r="S1057" s="4"/>
      <c r="T1057" s="4"/>
      <c r="U1057" s="4" t="str">
        <f>TEXT(A1057, "MMMM YYYY")</f>
        <v>January 2025</v>
      </c>
      <c r="V1057" s="4"/>
      <c r="W1057" s="4" t="b">
        <f>IF(N1057=O1057,TRUE,FALSE)</f>
        <v>1</v>
      </c>
    </row>
    <row r="1058" spans="1:23" ht="22.5" customHeight="1">
      <c r="A1058" s="53">
        <v>45673.788437499999</v>
      </c>
      <c r="B1058" s="4" t="s">
        <v>847</v>
      </c>
      <c r="C1058" s="4" t="s">
        <v>952</v>
      </c>
      <c r="D1058" s="4"/>
      <c r="E1058" s="4" t="s">
        <v>937</v>
      </c>
      <c r="F1058" s="4"/>
      <c r="G1058" s="4"/>
      <c r="H1058" s="4"/>
      <c r="I1058" s="4"/>
      <c r="J1058" s="4"/>
      <c r="K1058" s="4" t="s">
        <v>847</v>
      </c>
      <c r="L1058" s="4">
        <v>1</v>
      </c>
      <c r="M1058" s="4">
        <v>80</v>
      </c>
      <c r="N1058" s="51">
        <v>80</v>
      </c>
      <c r="O1058" s="4">
        <f>L1058*M1058</f>
        <v>80</v>
      </c>
      <c r="P1058" s="4"/>
      <c r="Q1058" s="4"/>
      <c r="R1058" s="4"/>
      <c r="S1058" s="4"/>
      <c r="T1058" s="4"/>
      <c r="U1058" s="4" t="str">
        <f>TEXT(A1058, "MMMM YYYY")</f>
        <v>January 2025</v>
      </c>
      <c r="V1058" s="4"/>
      <c r="W1058" s="4" t="b">
        <f>IF(N1058=O1058,TRUE,FALSE)</f>
        <v>1</v>
      </c>
    </row>
    <row r="1059" spans="1:23" ht="22.5" customHeight="1">
      <c r="A1059" s="53">
        <v>45668.549872685187</v>
      </c>
      <c r="B1059" s="4" t="s">
        <v>1579</v>
      </c>
      <c r="C1059" s="4" t="s">
        <v>952</v>
      </c>
      <c r="D1059" s="4"/>
      <c r="E1059" s="4" t="s">
        <v>937</v>
      </c>
      <c r="F1059" s="4"/>
      <c r="G1059" s="4"/>
      <c r="H1059" s="4"/>
      <c r="I1059" s="4"/>
      <c r="J1059" s="4"/>
      <c r="K1059" s="4" t="s">
        <v>856</v>
      </c>
      <c r="L1059" s="4">
        <v>1</v>
      </c>
      <c r="M1059" s="4">
        <v>500</v>
      </c>
      <c r="N1059" s="51">
        <v>500</v>
      </c>
      <c r="O1059" s="4">
        <f>L1059*M1059</f>
        <v>500</v>
      </c>
      <c r="P1059" s="4"/>
      <c r="Q1059" s="4"/>
      <c r="R1059" s="4"/>
      <c r="S1059" s="4"/>
      <c r="T1059" s="4"/>
      <c r="U1059" s="4" t="str">
        <f>TEXT(A1059, "MMMM YYYY")</f>
        <v>January 2025</v>
      </c>
      <c r="V1059" s="4"/>
      <c r="W1059" s="4" t="b">
        <f>IF(N1059=O1059,TRUE,FALSE)</f>
        <v>1</v>
      </c>
    </row>
    <row r="1060" spans="1:23" ht="22.5" customHeight="1">
      <c r="A1060" s="53">
        <v>45668.451435185183</v>
      </c>
      <c r="B1060" s="4" t="s">
        <v>831</v>
      </c>
      <c r="C1060" s="4" t="s">
        <v>821</v>
      </c>
      <c r="D1060" s="4" t="s">
        <v>933</v>
      </c>
      <c r="E1060" s="4"/>
      <c r="F1060" s="4"/>
      <c r="G1060" s="4" t="s">
        <v>997</v>
      </c>
      <c r="H1060" s="4"/>
      <c r="I1060" s="4"/>
      <c r="J1060" s="4"/>
      <c r="K1060" s="4"/>
      <c r="L1060" s="4">
        <v>1</v>
      </c>
      <c r="M1060" s="4">
        <v>78</v>
      </c>
      <c r="N1060" s="51">
        <v>78</v>
      </c>
      <c r="O1060" s="4">
        <f>L1060*M1060</f>
        <v>78</v>
      </c>
      <c r="P1060" s="4"/>
      <c r="Q1060" s="4"/>
      <c r="R1060" s="4"/>
      <c r="S1060" s="4"/>
      <c r="T1060" s="4"/>
      <c r="U1060" s="4" t="str">
        <f>TEXT(A1060, "MMMM YYYY")</f>
        <v>January 2025</v>
      </c>
      <c r="V1060" s="4"/>
      <c r="W1060" s="4" t="b">
        <f>IF(N1060=O1060,TRUE,FALSE)</f>
        <v>1</v>
      </c>
    </row>
    <row r="1061" spans="1:23" ht="22.5" customHeight="1">
      <c r="A1061" s="53">
        <v>45668.450902777775</v>
      </c>
      <c r="B1061" s="4" t="s">
        <v>846</v>
      </c>
      <c r="C1061" s="4" t="s">
        <v>952</v>
      </c>
      <c r="E1061" s="4" t="s">
        <v>934</v>
      </c>
      <c r="F1061" s="4"/>
      <c r="G1061" s="4"/>
      <c r="H1061" s="4" t="s">
        <v>846</v>
      </c>
      <c r="I1061" s="4"/>
      <c r="J1061" s="4"/>
      <c r="K1061" s="4"/>
      <c r="L1061" s="4">
        <v>5</v>
      </c>
      <c r="M1061" s="4">
        <v>80</v>
      </c>
      <c r="N1061" s="51">
        <v>400</v>
      </c>
      <c r="O1061" s="4">
        <f>L1061*M1061</f>
        <v>400</v>
      </c>
      <c r="P1061" s="4"/>
      <c r="Q1061" s="4"/>
      <c r="R1061" s="4"/>
      <c r="S1061" s="4"/>
      <c r="T1061" s="4"/>
      <c r="U1061" s="4" t="str">
        <f>TEXT(A1061, "MMMM YYYY")</f>
        <v>January 2025</v>
      </c>
      <c r="V1061" s="4"/>
      <c r="W1061" s="4" t="b">
        <f>IF(N1061=O1061,TRUE,FALSE)</f>
        <v>1</v>
      </c>
    </row>
    <row r="1062" spans="1:23" ht="22.5" customHeight="1">
      <c r="A1062" s="53">
        <v>45668.449895833335</v>
      </c>
      <c r="B1062" s="4" t="s">
        <v>843</v>
      </c>
      <c r="C1062" s="4" t="s">
        <v>821</v>
      </c>
      <c r="D1062" s="4" t="s">
        <v>933</v>
      </c>
      <c r="E1062" s="4"/>
      <c r="F1062" s="4"/>
      <c r="G1062" s="4" t="s">
        <v>949</v>
      </c>
      <c r="H1062" s="4"/>
      <c r="I1062" s="4"/>
      <c r="J1062" s="4"/>
      <c r="K1062" s="4"/>
      <c r="L1062" s="4">
        <v>5</v>
      </c>
      <c r="M1062" s="4">
        <v>414</v>
      </c>
      <c r="N1062" s="51">
        <v>2070</v>
      </c>
      <c r="O1062" s="4">
        <f>L1062*M1062</f>
        <v>2070</v>
      </c>
      <c r="P1062" s="4"/>
      <c r="Q1062" s="4"/>
      <c r="R1062" s="4"/>
      <c r="S1062" s="4"/>
      <c r="T1062" s="4"/>
      <c r="U1062" s="4" t="str">
        <f>TEXT(A1062, "MMMM YYYY")</f>
        <v>January 2025</v>
      </c>
      <c r="V1062" s="4"/>
      <c r="W1062" s="4" t="b">
        <f>IF(N1062=O1062,TRUE,FALSE)</f>
        <v>1</v>
      </c>
    </row>
    <row r="1063" spans="1:23" ht="22.5" customHeight="1">
      <c r="A1063" s="53">
        <v>45668.277233796296</v>
      </c>
      <c r="B1063" s="4" t="s">
        <v>1580</v>
      </c>
      <c r="C1063" s="4" t="s">
        <v>952</v>
      </c>
      <c r="D1063" s="4"/>
      <c r="E1063" s="4" t="s">
        <v>937</v>
      </c>
      <c r="F1063" s="4"/>
      <c r="G1063" s="4"/>
      <c r="H1063" s="4"/>
      <c r="I1063" s="4"/>
      <c r="J1063" s="4"/>
      <c r="K1063" s="4" t="s">
        <v>1016</v>
      </c>
      <c r="L1063" s="4">
        <v>1</v>
      </c>
      <c r="M1063" s="4">
        <v>1200</v>
      </c>
      <c r="N1063" s="51">
        <v>1200</v>
      </c>
      <c r="O1063" s="4">
        <f>L1063*M1063</f>
        <v>1200</v>
      </c>
      <c r="P1063" s="4"/>
      <c r="Q1063" s="4"/>
      <c r="R1063" s="4"/>
      <c r="S1063" s="4"/>
      <c r="T1063" s="4"/>
      <c r="U1063" s="4" t="str">
        <f>TEXT(A1063, "MMMM YYYY")</f>
        <v>January 2025</v>
      </c>
      <c r="V1063" s="4"/>
      <c r="W1063" s="4" t="b">
        <f>IF(N1063=O1063,TRUE,FALSE)</f>
        <v>1</v>
      </c>
    </row>
    <row r="1064" spans="1:23" ht="22.5" customHeight="1">
      <c r="A1064" s="53">
        <v>45668.276018518518</v>
      </c>
      <c r="B1064" s="4" t="s">
        <v>864</v>
      </c>
      <c r="C1064" s="4" t="s">
        <v>952</v>
      </c>
      <c r="D1064" s="4"/>
      <c r="E1064" s="4" t="s">
        <v>937</v>
      </c>
      <c r="F1064" s="4"/>
      <c r="G1064" s="4"/>
      <c r="H1064" s="4"/>
      <c r="I1064" s="4"/>
      <c r="J1064" s="4"/>
      <c r="K1064" s="4" t="s">
        <v>856</v>
      </c>
      <c r="L1064" s="4">
        <v>1</v>
      </c>
      <c r="M1064" s="4">
        <v>500</v>
      </c>
      <c r="N1064" s="51">
        <v>500</v>
      </c>
      <c r="O1064" s="4">
        <f>L1064*M1064</f>
        <v>500</v>
      </c>
      <c r="P1064" s="4"/>
      <c r="Q1064" s="4"/>
      <c r="R1064" s="4"/>
      <c r="S1064" s="4"/>
      <c r="T1064" s="4"/>
      <c r="U1064" s="4" t="str">
        <f>TEXT(A1064, "MMMM YYYY")</f>
        <v>January 2025</v>
      </c>
      <c r="V1064" s="4"/>
      <c r="W1064" s="4" t="b">
        <f>IF(N1064=O1064,TRUE,FALSE)</f>
        <v>1</v>
      </c>
    </row>
    <row r="1065" spans="1:23" ht="22.5" customHeight="1">
      <c r="A1065" s="53">
        <v>45667.319305555553</v>
      </c>
      <c r="B1065" s="4" t="s">
        <v>833</v>
      </c>
      <c r="C1065" s="4" t="s">
        <v>821</v>
      </c>
      <c r="D1065" s="4" t="s">
        <v>933</v>
      </c>
      <c r="E1065" s="4"/>
      <c r="F1065" s="4"/>
      <c r="G1065" s="4" t="s">
        <v>1559</v>
      </c>
      <c r="H1065" s="4"/>
      <c r="I1065" s="4"/>
      <c r="J1065" s="4"/>
      <c r="K1065" s="4"/>
      <c r="L1065" s="4">
        <v>1</v>
      </c>
      <c r="M1065" s="4">
        <v>130</v>
      </c>
      <c r="N1065" s="51">
        <v>130</v>
      </c>
      <c r="O1065" s="4">
        <f>L1065*M1065</f>
        <v>130</v>
      </c>
      <c r="P1065" s="4"/>
      <c r="Q1065" s="4"/>
      <c r="R1065" s="4"/>
      <c r="S1065" s="4"/>
      <c r="T1065" s="4"/>
      <c r="U1065" s="4" t="str">
        <f>TEXT(A1065, "MMMM YYYY")</f>
        <v>January 2025</v>
      </c>
      <c r="V1065" s="4"/>
      <c r="W1065" s="4" t="b">
        <f>IF(N1065=O1065,TRUE,FALSE)</f>
        <v>1</v>
      </c>
    </row>
    <row r="1066" spans="1:23" ht="22.5" customHeight="1">
      <c r="A1066" s="53">
        <v>45667.303807870368</v>
      </c>
      <c r="B1066" s="4" t="s">
        <v>834</v>
      </c>
      <c r="C1066" s="4" t="s">
        <v>951</v>
      </c>
      <c r="D1066" s="4" t="s">
        <v>933</v>
      </c>
      <c r="E1066" s="4"/>
      <c r="F1066" s="4"/>
      <c r="G1066" s="4" t="s">
        <v>1559</v>
      </c>
      <c r="H1066" s="4"/>
      <c r="I1066" s="4"/>
      <c r="J1066" s="4"/>
      <c r="K1066" s="4"/>
      <c r="L1066" s="4">
        <v>1</v>
      </c>
      <c r="M1066" s="4">
        <v>270</v>
      </c>
      <c r="N1066" s="51">
        <v>270</v>
      </c>
      <c r="O1066" s="4">
        <f>L1066*M1066</f>
        <v>270</v>
      </c>
      <c r="P1066" s="4"/>
      <c r="Q1066" s="4"/>
      <c r="R1066" s="4"/>
      <c r="S1066" s="4"/>
      <c r="T1066" s="4"/>
      <c r="U1066" s="4" t="str">
        <f>TEXT(A1066, "MMMM YYYY")</f>
        <v>January 2025</v>
      </c>
      <c r="V1066" s="4"/>
      <c r="W1066" s="4" t="b">
        <f>IF(N1066=O1066,TRUE,FALSE)</f>
        <v>1</v>
      </c>
    </row>
    <row r="1067" spans="1:23" ht="22.5" customHeight="1">
      <c r="A1067" s="53">
        <v>45667.301608796297</v>
      </c>
      <c r="B1067" s="4" t="s">
        <v>1581</v>
      </c>
      <c r="C1067" s="4" t="s">
        <v>952</v>
      </c>
      <c r="D1067" s="4"/>
      <c r="E1067" s="4" t="s">
        <v>937</v>
      </c>
      <c r="F1067" s="4"/>
      <c r="G1067" s="4"/>
      <c r="H1067" s="4"/>
      <c r="I1067" s="4"/>
      <c r="J1067" s="4"/>
      <c r="K1067" s="4" t="s">
        <v>1477</v>
      </c>
      <c r="L1067" s="4">
        <v>1</v>
      </c>
      <c r="M1067" s="4">
        <v>130</v>
      </c>
      <c r="N1067" s="51">
        <v>130</v>
      </c>
      <c r="O1067" s="4">
        <f>L1067*M1067</f>
        <v>130</v>
      </c>
      <c r="P1067" s="4"/>
      <c r="Q1067" s="4"/>
      <c r="R1067" s="4"/>
      <c r="S1067" s="4"/>
      <c r="T1067" s="4"/>
      <c r="U1067" s="4" t="str">
        <f>TEXT(A1067, "MMMM YYYY")</f>
        <v>January 2025</v>
      </c>
      <c r="V1067" s="4"/>
      <c r="W1067" s="4" t="b">
        <f>IF(N1067=O1067,TRUE,FALSE)</f>
        <v>1</v>
      </c>
    </row>
    <row r="1068" spans="1:23" ht="22.5" customHeight="1">
      <c r="A1068" s="53">
        <v>45667.294444444444</v>
      </c>
      <c r="B1068" s="4" t="s">
        <v>1582</v>
      </c>
      <c r="C1068" s="4" t="s">
        <v>958</v>
      </c>
      <c r="D1068" s="4"/>
      <c r="E1068" s="4" t="s">
        <v>958</v>
      </c>
      <c r="F1068" s="4"/>
      <c r="G1068" s="4"/>
      <c r="H1068" s="4"/>
      <c r="I1068" s="4"/>
      <c r="J1068" s="4"/>
      <c r="K1068" s="4"/>
      <c r="L1068" s="4">
        <v>1</v>
      </c>
      <c r="M1068" s="4">
        <v>30</v>
      </c>
      <c r="N1068" s="51">
        <v>30</v>
      </c>
      <c r="O1068" s="4">
        <f>L1068*M1068</f>
        <v>30</v>
      </c>
      <c r="P1068" s="4"/>
      <c r="Q1068" s="4"/>
      <c r="R1068" s="4"/>
      <c r="S1068" s="4"/>
      <c r="T1068" s="4"/>
      <c r="U1068" s="4" t="str">
        <f>TEXT(A1068, "MMMM YYYY")</f>
        <v>January 2025</v>
      </c>
      <c r="V1068" s="4"/>
      <c r="W1068" s="4" t="b">
        <f>IF(N1068=O1068,TRUE,FALSE)</f>
        <v>1</v>
      </c>
    </row>
    <row r="1069" spans="1:23" ht="22.5" customHeight="1">
      <c r="A1069" s="53">
        <v>45667.294224537036</v>
      </c>
      <c r="B1069" s="4" t="s">
        <v>1390</v>
      </c>
      <c r="C1069" s="4" t="s">
        <v>958</v>
      </c>
      <c r="D1069" s="4"/>
      <c r="E1069" s="4" t="s">
        <v>958</v>
      </c>
      <c r="F1069" s="4"/>
      <c r="G1069" s="4"/>
      <c r="H1069" s="4"/>
      <c r="I1069" s="4"/>
      <c r="J1069" s="4"/>
      <c r="K1069" s="4"/>
      <c r="L1069" s="4">
        <v>1</v>
      </c>
      <c r="M1069" s="4">
        <v>950</v>
      </c>
      <c r="N1069" s="51">
        <v>950</v>
      </c>
      <c r="O1069" s="4">
        <f>L1069*M1069</f>
        <v>950</v>
      </c>
      <c r="P1069" s="4"/>
      <c r="Q1069" s="4"/>
      <c r="R1069" s="4"/>
      <c r="S1069" s="4"/>
      <c r="T1069" s="4"/>
      <c r="U1069" s="4" t="str">
        <f>TEXT(A1069, "MMMM YYYY")</f>
        <v>January 2025</v>
      </c>
      <c r="V1069" s="4"/>
      <c r="W1069" s="4" t="b">
        <f>IF(N1069=O1069,TRUE,FALSE)</f>
        <v>1</v>
      </c>
    </row>
    <row r="1070" spans="1:23" ht="22.5" customHeight="1">
      <c r="A1070" s="53">
        <v>45665.834687499999</v>
      </c>
      <c r="B1070" s="4" t="s">
        <v>852</v>
      </c>
      <c r="C1070" s="4" t="s">
        <v>952</v>
      </c>
      <c r="D1070" s="4"/>
      <c r="E1070" s="4" t="s">
        <v>937</v>
      </c>
      <c r="F1070" s="4"/>
      <c r="G1070" s="4"/>
      <c r="H1070" s="4"/>
      <c r="I1070" s="4"/>
      <c r="J1070" s="4"/>
      <c r="K1070" s="4" t="s">
        <v>847</v>
      </c>
      <c r="L1070" s="4">
        <v>1</v>
      </c>
      <c r="M1070" s="4">
        <v>125</v>
      </c>
      <c r="N1070" s="51">
        <v>125</v>
      </c>
      <c r="O1070" s="4">
        <f>L1070*M1070</f>
        <v>125</v>
      </c>
      <c r="P1070" s="4"/>
      <c r="Q1070" s="4"/>
      <c r="R1070" s="4"/>
      <c r="S1070" s="4"/>
      <c r="T1070" s="4"/>
      <c r="U1070" s="4" t="str">
        <f>TEXT(A1070, "MMMM YYYY")</f>
        <v>January 2025</v>
      </c>
      <c r="V1070" s="4"/>
      <c r="W1070" s="4" t="b">
        <f>IF(N1070=O1070,TRUE,FALSE)</f>
        <v>1</v>
      </c>
    </row>
    <row r="1071" spans="1:23" ht="22.5" customHeight="1">
      <c r="A1071" s="53">
        <v>45665.832546296297</v>
      </c>
      <c r="B1071" s="4" t="s">
        <v>846</v>
      </c>
      <c r="C1071" s="4" t="s">
        <v>952</v>
      </c>
      <c r="D1071" s="4"/>
      <c r="E1071" s="4" t="s">
        <v>934</v>
      </c>
      <c r="F1071" s="4"/>
      <c r="G1071" s="4"/>
      <c r="H1071" s="4" t="s">
        <v>846</v>
      </c>
      <c r="I1071" s="4"/>
      <c r="J1071" s="4"/>
      <c r="K1071" s="4"/>
      <c r="L1071" s="4">
        <v>2</v>
      </c>
      <c r="M1071" s="4">
        <v>164</v>
      </c>
      <c r="N1071" s="51">
        <v>328</v>
      </c>
      <c r="O1071" s="4">
        <f>L1071*M1071</f>
        <v>328</v>
      </c>
      <c r="P1071" s="4"/>
      <c r="Q1071" s="4"/>
      <c r="R1071" s="4"/>
      <c r="S1071" s="4"/>
      <c r="T1071" s="4"/>
      <c r="U1071" s="4" t="str">
        <f>TEXT(A1071, "MMMM YYYY")</f>
        <v>January 2025</v>
      </c>
      <c r="V1071" s="4"/>
      <c r="W1071" s="4" t="b">
        <f>IF(N1071=O1071,TRUE,FALSE)</f>
        <v>1</v>
      </c>
    </row>
    <row r="1072" spans="1:23" ht="22.5" customHeight="1">
      <c r="A1072" s="53">
        <v>45665.832233796296</v>
      </c>
      <c r="B1072" s="4" t="s">
        <v>1583</v>
      </c>
      <c r="C1072" s="4" t="s">
        <v>952</v>
      </c>
      <c r="D1072" s="4"/>
      <c r="E1072" s="4" t="s">
        <v>935</v>
      </c>
      <c r="F1072" s="4"/>
      <c r="G1072" s="4"/>
      <c r="H1072" s="4"/>
      <c r="I1072" s="4" t="s">
        <v>1523</v>
      </c>
      <c r="J1072" s="4"/>
      <c r="K1072" s="4"/>
      <c r="L1072" s="4">
        <v>1</v>
      </c>
      <c r="M1072" s="4">
        <v>190</v>
      </c>
      <c r="N1072" s="51">
        <v>190</v>
      </c>
      <c r="O1072" s="4">
        <f>L1072*M1072</f>
        <v>190</v>
      </c>
      <c r="P1072" s="4"/>
      <c r="Q1072" s="4"/>
      <c r="R1072" s="4"/>
      <c r="S1072" s="4"/>
      <c r="T1072" s="4"/>
      <c r="U1072" s="4" t="str">
        <f>TEXT(A1072, "MMMM YYYY")</f>
        <v>January 2025</v>
      </c>
      <c r="V1072" s="4"/>
      <c r="W1072" s="4" t="b">
        <f>IF(N1072=O1072,TRUE,FALSE)</f>
        <v>1</v>
      </c>
    </row>
    <row r="1073" spans="1:23" ht="22.5" customHeight="1">
      <c r="A1073" s="53">
        <v>45665.831504629627</v>
      </c>
      <c r="B1073" s="4" t="s">
        <v>832</v>
      </c>
      <c r="C1073" s="4" t="s">
        <v>951</v>
      </c>
      <c r="D1073" s="4" t="s">
        <v>933</v>
      </c>
      <c r="E1073" s="4"/>
      <c r="F1073" s="4"/>
      <c r="G1073" s="4" t="s">
        <v>1559</v>
      </c>
      <c r="H1073" s="4"/>
      <c r="I1073" s="4"/>
      <c r="J1073" s="4"/>
      <c r="K1073" s="4"/>
      <c r="L1073" s="4">
        <v>1</v>
      </c>
      <c r="M1073" s="4">
        <v>320</v>
      </c>
      <c r="N1073" s="51">
        <v>320</v>
      </c>
      <c r="O1073" s="4">
        <f>L1073*M1073</f>
        <v>320</v>
      </c>
      <c r="P1073" s="4"/>
      <c r="Q1073" s="4"/>
      <c r="R1073" s="4"/>
      <c r="S1073" s="4"/>
      <c r="T1073" s="4"/>
      <c r="U1073" s="4" t="str">
        <f>TEXT(A1073, "MMMM YYYY")</f>
        <v>January 2025</v>
      </c>
      <c r="V1073" s="4"/>
      <c r="W1073" s="4" t="b">
        <f>IF(N1073=O1073,TRUE,FALSE)</f>
        <v>1</v>
      </c>
    </row>
    <row r="1074" spans="1:23" ht="22.5" customHeight="1">
      <c r="A1074" s="53"/>
      <c r="B1074" s="4"/>
      <c r="C1074" s="4"/>
      <c r="D1074" s="4"/>
      <c r="E1074" s="4"/>
      <c r="F1074" s="4"/>
      <c r="G1074" s="4"/>
      <c r="H1074" s="4"/>
      <c r="I1074" s="4"/>
      <c r="J1074" s="4"/>
      <c r="K1074" s="4"/>
      <c r="L1074" s="4"/>
      <c r="M1074" s="4"/>
      <c r="N1074" s="4"/>
      <c r="O1074" s="4"/>
      <c r="P1074" s="4"/>
      <c r="Q1074" s="4"/>
      <c r="R1074" s="4"/>
      <c r="S1074" s="4"/>
      <c r="T1074" s="4"/>
      <c r="U1074" s="4" t="str">
        <f>TEXT(A1074, "MMMM YYYY")</f>
        <v>January 1900</v>
      </c>
      <c r="V1074" s="4"/>
      <c r="W1074" s="4" t="b">
        <f>IF(N1074=O1074,TRUE,FALSE)</f>
        <v>1</v>
      </c>
    </row>
    <row r="1075" spans="1:23" ht="22.5" customHeight="1">
      <c r="A1075" s="53"/>
      <c r="B1075" s="4"/>
      <c r="C1075" s="4"/>
      <c r="D1075" s="4"/>
      <c r="E1075" s="4"/>
      <c r="F1075" s="4"/>
      <c r="G1075" s="4"/>
      <c r="H1075" s="4"/>
      <c r="I1075" s="4"/>
      <c r="J1075" s="4"/>
      <c r="K1075" s="4"/>
      <c r="L1075" s="4"/>
      <c r="M1075" s="4"/>
      <c r="N1075" s="4"/>
      <c r="O1075" s="4"/>
      <c r="P1075" s="4"/>
      <c r="Q1075" s="4"/>
      <c r="R1075" s="4"/>
      <c r="S1075" s="4"/>
      <c r="T1075" s="4"/>
      <c r="U1075" s="4" t="str">
        <f>TEXT(A1075, "MMMM YYYY")</f>
        <v>January 1900</v>
      </c>
      <c r="V1075" s="4"/>
      <c r="W1075" s="4" t="b">
        <f>IF(N1075=O1075,TRUE,FALSE)</f>
        <v>1</v>
      </c>
    </row>
    <row r="1076" spans="1:23" ht="22.5" customHeight="1">
      <c r="A1076" s="53"/>
      <c r="B1076" s="4"/>
      <c r="C1076" s="4"/>
      <c r="D1076" s="4"/>
      <c r="E1076" s="4"/>
      <c r="F1076" s="4"/>
      <c r="G1076" s="4"/>
      <c r="H1076" s="4"/>
      <c r="I1076" s="4"/>
      <c r="J1076" s="4"/>
      <c r="K1076" s="4"/>
      <c r="L1076" s="4"/>
      <c r="M1076" s="4"/>
      <c r="N1076" s="4"/>
      <c r="O1076" s="4"/>
      <c r="P1076" s="4"/>
      <c r="Q1076" s="4"/>
      <c r="R1076" s="4"/>
      <c r="S1076" s="4"/>
      <c r="T1076" s="4"/>
      <c r="U1076" s="4" t="str">
        <f>TEXT(A1076, "MMMM YYYY")</f>
        <v>January 1900</v>
      </c>
      <c r="V1076" s="4"/>
      <c r="W1076" s="4" t="b">
        <f>IF(N1076=O1076,TRUE,FALSE)</f>
        <v>1</v>
      </c>
    </row>
    <row r="1077" spans="1:23" ht="22.5" customHeight="1">
      <c r="A1077" s="53"/>
      <c r="B1077" s="4"/>
      <c r="C1077" s="4"/>
      <c r="D1077" s="4"/>
      <c r="E1077" s="4"/>
      <c r="F1077" s="4"/>
      <c r="G1077" s="4"/>
      <c r="H1077" s="4"/>
      <c r="I1077" s="4"/>
      <c r="J1077" s="4"/>
      <c r="K1077" s="4"/>
      <c r="L1077" s="4"/>
      <c r="M1077" s="4"/>
      <c r="N1077" s="4"/>
      <c r="O1077" s="4"/>
      <c r="P1077" s="4"/>
      <c r="Q1077" s="4"/>
      <c r="R1077" s="4"/>
      <c r="S1077" s="4"/>
      <c r="T1077" s="4"/>
      <c r="U1077" s="4" t="str">
        <f>TEXT(A1077, "MMMM YYYY")</f>
        <v>January 1900</v>
      </c>
      <c r="V1077" s="4"/>
      <c r="W1077" s="4" t="b">
        <f>IF(N1077=O1077,TRUE,FALSE)</f>
        <v>1</v>
      </c>
    </row>
    <row r="1078" spans="1:23" ht="22.5" customHeight="1">
      <c r="A1078" s="53"/>
      <c r="B1078" s="4"/>
      <c r="C1078" s="4"/>
      <c r="D1078" s="4"/>
      <c r="E1078" s="4"/>
      <c r="F1078" s="4"/>
      <c r="G1078" s="4"/>
      <c r="H1078" s="4"/>
      <c r="I1078" s="4"/>
      <c r="J1078" s="4"/>
      <c r="K1078" s="4"/>
      <c r="L1078" s="4"/>
      <c r="M1078" s="4"/>
      <c r="N1078" s="4"/>
      <c r="O1078" s="4"/>
      <c r="P1078" s="4"/>
      <c r="Q1078" s="4"/>
      <c r="R1078" s="4"/>
      <c r="S1078" s="4"/>
      <c r="T1078" s="4"/>
      <c r="U1078" s="4" t="str">
        <f>TEXT(A1078, "MMMM YYYY")</f>
        <v>January 1900</v>
      </c>
      <c r="V1078" s="4"/>
      <c r="W1078" s="4" t="b">
        <f>IF(N1078=O1078,TRUE,FALSE)</f>
        <v>1</v>
      </c>
    </row>
    <row r="1079" spans="1:23" ht="22.5" customHeight="1">
      <c r="A1079" s="53"/>
      <c r="B1079" s="4"/>
      <c r="C1079" s="4"/>
      <c r="D1079" s="4"/>
      <c r="E1079" s="4"/>
      <c r="F1079" s="4"/>
      <c r="G1079" s="4"/>
      <c r="H1079" s="4"/>
      <c r="I1079" s="4"/>
      <c r="J1079" s="4"/>
      <c r="K1079" s="4"/>
      <c r="L1079" s="4"/>
      <c r="M1079" s="4"/>
      <c r="N1079" s="4"/>
      <c r="O1079" s="4"/>
      <c r="P1079" s="4"/>
      <c r="Q1079" s="4"/>
      <c r="R1079" s="4"/>
      <c r="S1079" s="4"/>
      <c r="T1079" s="4"/>
      <c r="U1079" s="4" t="str">
        <f>TEXT(A1079, "MMMM YYYY")</f>
        <v>January 1900</v>
      </c>
      <c r="V1079" s="4"/>
      <c r="W1079" s="4" t="b">
        <f>IF(N1079=O1079,TRUE,FALSE)</f>
        <v>1</v>
      </c>
    </row>
    <row r="1080" spans="1:23" ht="22.5" customHeight="1">
      <c r="A1080" s="53"/>
      <c r="B1080" s="4"/>
      <c r="C1080" s="4"/>
      <c r="D1080" s="4"/>
      <c r="E1080" s="4"/>
      <c r="F1080" s="4"/>
      <c r="G1080" s="4"/>
      <c r="H1080" s="4"/>
      <c r="I1080" s="4"/>
      <c r="J1080" s="4"/>
      <c r="K1080" s="4"/>
      <c r="L1080" s="4"/>
      <c r="M1080" s="4"/>
      <c r="N1080" s="4"/>
      <c r="O1080" s="4"/>
      <c r="P1080" s="4"/>
      <c r="Q1080" s="4"/>
      <c r="R1080" s="4"/>
      <c r="S1080" s="4"/>
      <c r="T1080" s="4"/>
      <c r="U1080" s="4" t="str">
        <f>TEXT(A1080, "MMMM YYYY")</f>
        <v>January 1900</v>
      </c>
      <c r="V1080" s="4"/>
      <c r="W1080" s="4" t="b">
        <f>IF(N1080=O1080,TRUE,FALSE)</f>
        <v>1</v>
      </c>
    </row>
    <row r="1081" spans="1:23" ht="22.5" customHeight="1">
      <c r="A1081" s="53"/>
      <c r="B1081" s="4"/>
      <c r="C1081" s="4"/>
      <c r="D1081" s="4"/>
      <c r="E1081" s="4"/>
      <c r="F1081" s="4"/>
      <c r="G1081" s="4"/>
      <c r="H1081" s="4"/>
      <c r="I1081" s="4"/>
      <c r="J1081" s="4"/>
      <c r="K1081" s="4"/>
      <c r="L1081" s="4"/>
      <c r="M1081" s="4"/>
      <c r="N1081" s="4"/>
      <c r="O1081" s="4"/>
      <c r="P1081" s="4"/>
      <c r="Q1081" s="4"/>
      <c r="R1081" s="4"/>
      <c r="S1081" s="4"/>
      <c r="T1081" s="4"/>
      <c r="U1081" s="4" t="str">
        <f>TEXT(A1081, "MMMM YYYY")</f>
        <v>January 1900</v>
      </c>
      <c r="V1081" s="4"/>
      <c r="W1081" s="4" t="b">
        <f>IF(N1081=O1081,TRUE,FALSE)</f>
        <v>1</v>
      </c>
    </row>
    <row r="1082" spans="1:23" ht="22.5" customHeight="1">
      <c r="A1082" s="53"/>
      <c r="B1082" s="4"/>
      <c r="C1082" s="4"/>
      <c r="D1082" s="4"/>
      <c r="E1082" s="4"/>
      <c r="F1082" s="4"/>
      <c r="G1082" s="4"/>
      <c r="H1082" s="4"/>
      <c r="I1082" s="4"/>
      <c r="J1082" s="4"/>
      <c r="K1082" s="4"/>
      <c r="L1082" s="4"/>
      <c r="M1082" s="4"/>
      <c r="N1082" s="4"/>
      <c r="O1082" s="4"/>
      <c r="P1082" s="4"/>
      <c r="Q1082" s="4"/>
      <c r="R1082" s="4"/>
      <c r="S1082" s="4"/>
      <c r="T1082" s="4"/>
      <c r="U1082" s="4" t="str">
        <f>TEXT(A1082, "MMMM YYYY")</f>
        <v>January 1900</v>
      </c>
      <c r="V1082" s="4"/>
      <c r="W1082" s="4" t="b">
        <f>IF(N1082=O1082,TRUE,FALSE)</f>
        <v>1</v>
      </c>
    </row>
    <row r="1083" spans="1:23" ht="22.5" customHeight="1">
      <c r="A1083" s="53"/>
      <c r="B1083" s="4"/>
      <c r="C1083" s="4"/>
      <c r="D1083" s="4"/>
      <c r="E1083" s="4"/>
      <c r="F1083" s="4"/>
      <c r="G1083" s="4"/>
      <c r="H1083" s="4"/>
      <c r="I1083" s="4"/>
      <c r="J1083" s="4"/>
      <c r="K1083" s="4"/>
      <c r="L1083" s="4"/>
      <c r="M1083" s="4"/>
      <c r="N1083" s="4"/>
      <c r="O1083" s="4"/>
      <c r="P1083" s="4"/>
      <c r="Q1083" s="4"/>
      <c r="R1083" s="4"/>
      <c r="S1083" s="4"/>
      <c r="T1083" s="4"/>
      <c r="U1083" s="4" t="str">
        <f>TEXT(A1083, "MMMM YYYY")</f>
        <v>January 1900</v>
      </c>
      <c r="V1083" s="4"/>
      <c r="W1083" s="4" t="b">
        <f>IF(N1083=O1083,TRUE,FALSE)</f>
        <v>1</v>
      </c>
    </row>
    <row r="1084" spans="1:23" ht="22.5" customHeight="1">
      <c r="A1084" s="53"/>
      <c r="B1084" s="4"/>
      <c r="C1084" s="4"/>
      <c r="D1084" s="4"/>
      <c r="E1084" s="4"/>
      <c r="F1084" s="4"/>
      <c r="G1084" s="4"/>
      <c r="H1084" s="4"/>
      <c r="I1084" s="4"/>
      <c r="J1084" s="4"/>
      <c r="K1084" s="4"/>
      <c r="L1084" s="4"/>
      <c r="M1084" s="4"/>
      <c r="N1084" s="4"/>
      <c r="O1084" s="4"/>
      <c r="P1084" s="4"/>
      <c r="Q1084" s="4"/>
      <c r="R1084" s="4"/>
      <c r="S1084" s="4"/>
      <c r="T1084" s="4"/>
      <c r="U1084" s="4" t="str">
        <f>TEXT(A1084, "MMMM YYYY")</f>
        <v>January 1900</v>
      </c>
      <c r="V1084" s="4"/>
      <c r="W1084" s="4" t="b">
        <f>IF(N1084=O1084,TRUE,FALSE)</f>
        <v>1</v>
      </c>
    </row>
    <row r="1085" spans="1:23" ht="22.5" customHeight="1">
      <c r="A1085" s="53"/>
      <c r="B1085" s="4"/>
      <c r="C1085" s="4"/>
      <c r="D1085" s="4"/>
      <c r="E1085" s="4"/>
      <c r="F1085" s="4"/>
      <c r="G1085" s="4"/>
      <c r="H1085" s="4"/>
      <c r="I1085" s="4"/>
      <c r="J1085" s="4"/>
      <c r="K1085" s="4"/>
      <c r="L1085" s="4"/>
      <c r="M1085" s="4"/>
      <c r="N1085" s="4"/>
      <c r="O1085" s="4"/>
      <c r="P1085" s="4"/>
      <c r="Q1085" s="4"/>
      <c r="R1085" s="4"/>
      <c r="S1085" s="4"/>
      <c r="T1085" s="4"/>
      <c r="U1085" s="4" t="str">
        <f>TEXT(A1085, "MMMM YYYY")</f>
        <v>January 1900</v>
      </c>
      <c r="V1085" s="4"/>
      <c r="W1085" s="4" t="b">
        <f>IF(N1085=O1085,TRUE,FALSE)</f>
        <v>1</v>
      </c>
    </row>
    <row r="1086" spans="1:23" ht="22.5" customHeight="1">
      <c r="A1086" s="53"/>
      <c r="B1086" s="4"/>
      <c r="C1086" s="4"/>
      <c r="D1086" s="4"/>
      <c r="E1086" s="4"/>
      <c r="F1086" s="4"/>
      <c r="G1086" s="4"/>
      <c r="H1086" s="4"/>
      <c r="I1086" s="4"/>
      <c r="J1086" s="4"/>
      <c r="K1086" s="4"/>
      <c r="L1086" s="4"/>
      <c r="M1086" s="4"/>
      <c r="N1086" s="4"/>
      <c r="O1086" s="4"/>
      <c r="P1086" s="4"/>
      <c r="Q1086" s="4"/>
      <c r="R1086" s="4"/>
      <c r="S1086" s="4"/>
      <c r="T1086" s="4"/>
      <c r="U1086" s="4" t="str">
        <f>TEXT(A1086, "MMMM YYYY")</f>
        <v>January 1900</v>
      </c>
      <c r="V1086" s="4"/>
      <c r="W1086" s="4" t="b">
        <f>IF(N1086=O1086,TRUE,FALSE)</f>
        <v>1</v>
      </c>
    </row>
    <row r="1087" spans="1:23" ht="22.5" customHeight="1">
      <c r="A1087" s="53"/>
      <c r="B1087" s="4"/>
      <c r="C1087" s="4"/>
      <c r="D1087" s="4"/>
      <c r="E1087" s="4"/>
      <c r="F1087" s="4"/>
      <c r="G1087" s="4"/>
      <c r="H1087" s="4"/>
      <c r="I1087" s="4"/>
      <c r="J1087" s="4"/>
      <c r="K1087" s="4"/>
      <c r="L1087" s="4"/>
      <c r="M1087" s="4"/>
      <c r="N1087" s="4"/>
      <c r="O1087" s="4"/>
      <c r="P1087" s="4"/>
      <c r="Q1087" s="4"/>
      <c r="R1087" s="4"/>
      <c r="S1087" s="4"/>
      <c r="T1087" s="4"/>
      <c r="U1087" s="4" t="str">
        <f>TEXT(A1087, "MMMM YYYY")</f>
        <v>January 1900</v>
      </c>
      <c r="V1087" s="4"/>
      <c r="W1087" s="4" t="b">
        <f>IF(N1087=O1087,TRUE,FALSE)</f>
        <v>1</v>
      </c>
    </row>
    <row r="1088" spans="1:23" ht="22.5" customHeight="1">
      <c r="A1088" s="53"/>
      <c r="B1088" s="4"/>
      <c r="C1088" s="4"/>
      <c r="D1088" s="4"/>
      <c r="E1088" s="4"/>
      <c r="F1088" s="4"/>
      <c r="G1088" s="4"/>
      <c r="H1088" s="4"/>
      <c r="I1088" s="4"/>
      <c r="J1088" s="4"/>
      <c r="K1088" s="4"/>
      <c r="L1088" s="4"/>
      <c r="M1088" s="4"/>
      <c r="N1088" s="4"/>
      <c r="O1088" s="4"/>
      <c r="P1088" s="4"/>
      <c r="Q1088" s="4"/>
      <c r="R1088" s="4"/>
      <c r="S1088" s="4"/>
      <c r="T1088" s="4"/>
      <c r="U1088" s="4" t="str">
        <f>TEXT(A1088, "MMMM YYYY")</f>
        <v>January 1900</v>
      </c>
      <c r="V1088" s="4"/>
      <c r="W1088" s="4" t="b">
        <f>IF(N1088=O1088,TRUE,FALSE)</f>
        <v>1</v>
      </c>
    </row>
    <row r="1089" spans="1:23" ht="22.5" customHeight="1">
      <c r="A1089" s="53"/>
      <c r="B1089" s="4"/>
      <c r="C1089" s="4"/>
      <c r="D1089" s="4"/>
      <c r="E1089" s="4"/>
      <c r="F1089" s="4"/>
      <c r="G1089" s="4"/>
      <c r="H1089" s="4"/>
      <c r="I1089" s="4"/>
      <c r="J1089" s="4"/>
      <c r="K1089" s="4"/>
      <c r="L1089" s="4"/>
      <c r="M1089" s="4"/>
      <c r="N1089" s="4"/>
      <c r="O1089" s="4"/>
      <c r="P1089" s="4"/>
      <c r="Q1089" s="4"/>
      <c r="R1089" s="4"/>
      <c r="S1089" s="4"/>
      <c r="T1089" s="4"/>
      <c r="U1089" s="4" t="str">
        <f>TEXT(A1089, "MMMM YYYY")</f>
        <v>January 1900</v>
      </c>
      <c r="V1089" s="4"/>
      <c r="W1089" s="4" t="b">
        <f>IF(N1089=O1089,TRUE,FALSE)</f>
        <v>1</v>
      </c>
    </row>
    <row r="1090" spans="1:23" ht="22.5" customHeight="1">
      <c r="A1090" s="53"/>
      <c r="B1090" s="4"/>
      <c r="C1090" s="4"/>
      <c r="D1090" s="4"/>
      <c r="E1090" s="4"/>
      <c r="F1090" s="4"/>
      <c r="G1090" s="4"/>
      <c r="H1090" s="4"/>
      <c r="I1090" s="4"/>
      <c r="J1090" s="4"/>
      <c r="K1090" s="4"/>
      <c r="L1090" s="4"/>
      <c r="M1090" s="4"/>
      <c r="N1090" s="4"/>
      <c r="O1090" s="4"/>
      <c r="P1090" s="4"/>
      <c r="Q1090" s="4"/>
      <c r="R1090" s="4"/>
      <c r="S1090" s="4"/>
      <c r="T1090" s="4"/>
      <c r="U1090" s="4" t="str">
        <f>TEXT(A1090, "MMMM YYYY")</f>
        <v>January 1900</v>
      </c>
      <c r="V1090" s="4"/>
      <c r="W1090" s="4" t="b">
        <f>IF(N1090=O1090,TRUE,FALSE)</f>
        <v>1</v>
      </c>
    </row>
    <row r="1091" spans="1:23" ht="22.5" customHeight="1">
      <c r="A1091" s="53"/>
      <c r="B1091" s="4"/>
      <c r="C1091" s="4"/>
      <c r="D1091" s="4"/>
      <c r="E1091" s="4"/>
      <c r="F1091" s="4"/>
      <c r="G1091" s="4"/>
      <c r="H1091" s="4"/>
      <c r="I1091" s="4"/>
      <c r="J1091" s="4"/>
      <c r="K1091" s="4"/>
      <c r="L1091" s="4"/>
      <c r="M1091" s="4"/>
      <c r="N1091" s="4"/>
      <c r="O1091" s="4"/>
      <c r="P1091" s="4"/>
      <c r="Q1091" s="4"/>
      <c r="R1091" s="4"/>
      <c r="S1091" s="4"/>
      <c r="T1091" s="4"/>
      <c r="U1091" s="4" t="str">
        <f>TEXT(A1091, "MMMM YYYY")</f>
        <v>January 1900</v>
      </c>
      <c r="V1091" s="4"/>
      <c r="W1091" s="4" t="b">
        <f>IF(N1091=O1091,TRUE,FALSE)</f>
        <v>1</v>
      </c>
    </row>
    <row r="1092" spans="1:23" ht="22.5" customHeight="1">
      <c r="A1092" s="53"/>
      <c r="B1092" s="4"/>
      <c r="C1092" s="4"/>
      <c r="D1092" s="4"/>
      <c r="E1092" s="4"/>
      <c r="F1092" s="4"/>
      <c r="G1092" s="4"/>
      <c r="H1092" s="4"/>
      <c r="I1092" s="4"/>
      <c r="J1092" s="4"/>
      <c r="K1092" s="4"/>
      <c r="L1092" s="4"/>
      <c r="M1092" s="4"/>
      <c r="N1092" s="4"/>
      <c r="O1092" s="4"/>
      <c r="P1092" s="4"/>
      <c r="Q1092" s="4"/>
      <c r="R1092" s="4"/>
      <c r="S1092" s="4"/>
      <c r="T1092" s="4"/>
      <c r="U1092" s="4" t="str">
        <f>TEXT(A1092, "MMMM YYYY")</f>
        <v>January 1900</v>
      </c>
      <c r="V1092" s="4"/>
      <c r="W1092" s="4" t="b">
        <f>IF(N1092=O1092,TRUE,FALSE)</f>
        <v>1</v>
      </c>
    </row>
    <row r="1093" spans="1:23" ht="22.5" customHeight="1">
      <c r="A1093" s="53"/>
      <c r="B1093" s="4"/>
      <c r="C1093" s="4"/>
      <c r="D1093" s="4"/>
      <c r="E1093" s="4"/>
      <c r="F1093" s="4"/>
      <c r="G1093" s="4"/>
      <c r="H1093" s="4"/>
      <c r="I1093" s="4"/>
      <c r="J1093" s="4"/>
      <c r="K1093" s="4"/>
      <c r="L1093" s="4"/>
      <c r="M1093" s="4"/>
      <c r="N1093" s="4"/>
      <c r="O1093" s="4"/>
      <c r="P1093" s="4"/>
      <c r="Q1093" s="4"/>
      <c r="R1093" s="4"/>
      <c r="S1093" s="4"/>
      <c r="T1093" s="4"/>
      <c r="U1093" s="4" t="str">
        <f>TEXT(A1093, "MMMM YYYY")</f>
        <v>January 1900</v>
      </c>
      <c r="V1093" s="4"/>
      <c r="W1093" s="4" t="b">
        <f>IF(N1093=O1093,TRUE,FALSE)</f>
        <v>1</v>
      </c>
    </row>
    <row r="1094" spans="1:23" ht="22.5" customHeight="1">
      <c r="A1094" s="53"/>
      <c r="B1094" s="4"/>
      <c r="C1094" s="4"/>
      <c r="D1094" s="4"/>
      <c r="E1094" s="4"/>
      <c r="F1094" s="4"/>
      <c r="G1094" s="4"/>
      <c r="H1094" s="4"/>
      <c r="I1094" s="4"/>
      <c r="J1094" s="4"/>
      <c r="K1094" s="4"/>
      <c r="L1094" s="4"/>
      <c r="M1094" s="4"/>
      <c r="N1094" s="4"/>
      <c r="O1094" s="4"/>
      <c r="P1094" s="4"/>
      <c r="Q1094" s="4"/>
      <c r="R1094" s="4"/>
      <c r="S1094" s="4"/>
      <c r="T1094" s="4"/>
      <c r="U1094" s="4" t="str">
        <f>TEXT(A1094, "MMMM YYYY")</f>
        <v>January 1900</v>
      </c>
      <c r="V1094" s="4"/>
      <c r="W1094" s="4" t="b">
        <f>IF(N1094=O1094,TRUE,FALSE)</f>
        <v>1</v>
      </c>
    </row>
    <row r="1095" spans="1:23" ht="22.5" customHeight="1">
      <c r="A1095" s="53"/>
      <c r="B1095" s="4"/>
      <c r="C1095" s="4"/>
      <c r="D1095" s="4"/>
      <c r="E1095" s="4"/>
      <c r="F1095" s="4"/>
      <c r="G1095" s="4"/>
      <c r="H1095" s="4"/>
      <c r="I1095" s="4"/>
      <c r="J1095" s="4"/>
      <c r="K1095" s="4"/>
      <c r="L1095" s="4"/>
      <c r="M1095" s="4"/>
      <c r="N1095" s="4"/>
      <c r="O1095" s="4"/>
      <c r="P1095" s="4"/>
      <c r="Q1095" s="4"/>
      <c r="R1095" s="4"/>
      <c r="S1095" s="4"/>
      <c r="T1095" s="4"/>
      <c r="U1095" s="4" t="str">
        <f>TEXT(A1095, "MMMM YYYY")</f>
        <v>January 1900</v>
      </c>
      <c r="V1095" s="4"/>
      <c r="W1095" s="4" t="b">
        <f>IF(N1095=O1095,TRUE,FALSE)</f>
        <v>1</v>
      </c>
    </row>
    <row r="1096" spans="1:23" ht="22.5" customHeight="1">
      <c r="A1096" s="53"/>
      <c r="B1096" s="4"/>
      <c r="C1096" s="4"/>
      <c r="D1096" s="4"/>
      <c r="E1096" s="4"/>
      <c r="F1096" s="4"/>
      <c r="G1096" s="4"/>
      <c r="H1096" s="4"/>
      <c r="I1096" s="4"/>
      <c r="J1096" s="4"/>
      <c r="K1096" s="4"/>
      <c r="L1096" s="4"/>
      <c r="M1096" s="4"/>
      <c r="N1096" s="4"/>
      <c r="O1096" s="4"/>
      <c r="P1096" s="4"/>
      <c r="Q1096" s="4"/>
      <c r="R1096" s="4"/>
      <c r="S1096" s="4"/>
      <c r="T1096" s="4"/>
      <c r="U1096" s="4" t="str">
        <f>TEXT(A1096, "MMMM YYYY")</f>
        <v>January 1900</v>
      </c>
      <c r="V1096" s="4"/>
      <c r="W1096" s="4" t="b">
        <f>IF(N1096=O1096,TRUE,FALSE)</f>
        <v>1</v>
      </c>
    </row>
    <row r="1097" spans="1:23" ht="22.5" customHeight="1">
      <c r="A1097" s="53"/>
      <c r="B1097" s="4"/>
      <c r="C1097" s="4"/>
      <c r="D1097" s="4"/>
      <c r="E1097" s="4"/>
      <c r="F1097" s="4"/>
      <c r="G1097" s="4"/>
      <c r="H1097" s="4"/>
      <c r="I1097" s="4"/>
      <c r="J1097" s="4"/>
      <c r="K1097" s="4"/>
      <c r="L1097" s="4"/>
      <c r="M1097" s="4"/>
      <c r="N1097" s="4"/>
      <c r="O1097" s="4"/>
      <c r="P1097" s="4"/>
      <c r="Q1097" s="4"/>
      <c r="R1097" s="4"/>
      <c r="S1097" s="4"/>
      <c r="T1097" s="4"/>
      <c r="U1097" s="4" t="str">
        <f>TEXT(A1097, "MMMM YYYY")</f>
        <v>January 1900</v>
      </c>
      <c r="V1097" s="4"/>
      <c r="W1097" s="4" t="b">
        <f>IF(N1097=O1097,TRUE,FALSE)</f>
        <v>1</v>
      </c>
    </row>
    <row r="1098" spans="1:23" ht="22.5" customHeight="1">
      <c r="A1098" s="53"/>
      <c r="B1098" s="4"/>
      <c r="C1098" s="4"/>
      <c r="D1098" s="4"/>
      <c r="E1098" s="4"/>
      <c r="F1098" s="4"/>
      <c r="G1098" s="4"/>
      <c r="H1098" s="4"/>
      <c r="I1098" s="4"/>
      <c r="J1098" s="4"/>
      <c r="K1098" s="4"/>
      <c r="L1098" s="4"/>
      <c r="M1098" s="4"/>
      <c r="N1098" s="4"/>
      <c r="O1098" s="4"/>
      <c r="P1098" s="4"/>
      <c r="Q1098" s="4"/>
      <c r="R1098" s="4"/>
      <c r="S1098" s="4"/>
      <c r="T1098" s="4"/>
      <c r="U1098" s="4" t="str">
        <f>TEXT(A1098, "MMMM YYYY")</f>
        <v>January 1900</v>
      </c>
      <c r="V1098" s="4"/>
      <c r="W1098" s="4" t="b">
        <f>IF(N1098=O1098,TRUE,FALSE)</f>
        <v>1</v>
      </c>
    </row>
    <row r="1099" spans="1:23" ht="22.5" customHeight="1">
      <c r="A1099" s="53"/>
      <c r="B1099" s="4"/>
      <c r="C1099" s="4"/>
      <c r="D1099" s="4"/>
      <c r="E1099" s="4"/>
      <c r="F1099" s="4"/>
      <c r="G1099" s="4"/>
      <c r="H1099" s="4"/>
      <c r="I1099" s="4"/>
      <c r="J1099" s="4"/>
      <c r="K1099" s="4"/>
      <c r="L1099" s="4"/>
      <c r="M1099" s="4"/>
      <c r="N1099" s="4"/>
      <c r="O1099" s="4"/>
      <c r="P1099" s="4"/>
      <c r="Q1099" s="4"/>
      <c r="R1099" s="4"/>
      <c r="S1099" s="4"/>
      <c r="T1099" s="4"/>
      <c r="U1099" s="4" t="str">
        <f>TEXT(A1099, "MMMM YYYY")</f>
        <v>January 1900</v>
      </c>
      <c r="V1099" s="4"/>
      <c r="W1099" s="4" t="b">
        <f>IF(N1099=O1099,TRUE,FALSE)</f>
        <v>1</v>
      </c>
    </row>
    <row r="1100" spans="1:23" ht="22.5" customHeight="1">
      <c r="A1100" s="53"/>
      <c r="B1100" s="4"/>
      <c r="C1100" s="4"/>
      <c r="D1100" s="4"/>
      <c r="E1100" s="4"/>
      <c r="F1100" s="4"/>
      <c r="G1100" s="4"/>
      <c r="H1100" s="4"/>
      <c r="I1100" s="4"/>
      <c r="J1100" s="4"/>
      <c r="K1100" s="4"/>
      <c r="L1100" s="4"/>
      <c r="M1100" s="4"/>
      <c r="N1100" s="4"/>
      <c r="O1100" s="4"/>
      <c r="P1100" s="4"/>
      <c r="Q1100" s="4"/>
      <c r="R1100" s="4"/>
      <c r="S1100" s="4"/>
      <c r="T1100" s="4"/>
      <c r="U1100" s="4" t="str">
        <f>TEXT(A1100, "MMMM YYYY")</f>
        <v>January 1900</v>
      </c>
      <c r="V1100" s="4"/>
      <c r="W1100" s="4" t="b">
        <f>IF(N1100=O1100,TRUE,FALSE)</f>
        <v>1</v>
      </c>
    </row>
    <row r="1101" spans="1:23" ht="22.5" customHeight="1">
      <c r="A1101" s="53"/>
      <c r="B1101" s="4"/>
      <c r="C1101" s="4"/>
      <c r="D1101" s="4"/>
      <c r="E1101" s="4"/>
      <c r="F1101" s="4"/>
      <c r="G1101" s="4"/>
      <c r="H1101" s="4"/>
      <c r="I1101" s="4"/>
      <c r="J1101" s="4"/>
      <c r="K1101" s="4"/>
      <c r="L1101" s="4"/>
      <c r="M1101" s="4"/>
      <c r="N1101" s="4"/>
      <c r="O1101" s="4"/>
      <c r="P1101" s="4"/>
      <c r="Q1101" s="4"/>
      <c r="R1101" s="4"/>
      <c r="S1101" s="4"/>
      <c r="T1101" s="4"/>
      <c r="U1101" s="4" t="str">
        <f>TEXT(A1101, "MMMM YYYY")</f>
        <v>January 1900</v>
      </c>
      <c r="V1101" s="4"/>
      <c r="W1101" s="4" t="b">
        <f>IF(N1101=O1101,TRUE,FALSE)</f>
        <v>1</v>
      </c>
    </row>
    <row r="1102" spans="1:23" ht="22.5" customHeight="1">
      <c r="A1102" s="53"/>
      <c r="B1102" s="4"/>
      <c r="C1102" s="4"/>
      <c r="D1102" s="4"/>
      <c r="E1102" s="4"/>
      <c r="F1102" s="4"/>
      <c r="G1102" s="4"/>
      <c r="H1102" s="4"/>
      <c r="I1102" s="4"/>
      <c r="J1102" s="4"/>
      <c r="K1102" s="4"/>
      <c r="L1102" s="4"/>
      <c r="M1102" s="4"/>
      <c r="N1102" s="4"/>
      <c r="O1102" s="4"/>
      <c r="P1102" s="4"/>
      <c r="Q1102" s="4"/>
      <c r="R1102" s="4"/>
      <c r="S1102" s="4"/>
      <c r="T1102" s="4"/>
      <c r="U1102" s="4" t="str">
        <f>TEXT(A1102, "MMMM YYYY")</f>
        <v>January 1900</v>
      </c>
      <c r="V1102" s="4"/>
      <c r="W1102" s="4" t="b">
        <f>IF(N1102=O1102,TRUE,FALSE)</f>
        <v>1</v>
      </c>
    </row>
    <row r="1103" spans="1:23" ht="22.5" customHeight="1">
      <c r="A1103" s="53"/>
      <c r="B1103" s="4"/>
      <c r="C1103" s="4"/>
      <c r="D1103" s="4"/>
      <c r="E1103" s="4"/>
      <c r="F1103" s="4"/>
      <c r="G1103" s="4"/>
      <c r="H1103" s="4"/>
      <c r="I1103" s="4"/>
      <c r="J1103" s="4"/>
      <c r="K1103" s="4"/>
      <c r="L1103" s="4"/>
      <c r="M1103" s="4"/>
      <c r="N1103" s="4"/>
      <c r="O1103" s="4"/>
      <c r="P1103" s="4"/>
      <c r="Q1103" s="4"/>
      <c r="R1103" s="4"/>
      <c r="S1103" s="4"/>
      <c r="T1103" s="4"/>
      <c r="U1103" s="4" t="str">
        <f>TEXT(A1103, "MMMM YYYY")</f>
        <v>January 1900</v>
      </c>
      <c r="V1103" s="4"/>
      <c r="W1103" s="4" t="b">
        <f>IF(N1103=O1103,TRUE,FALSE)</f>
        <v>1</v>
      </c>
    </row>
    <row r="1104" spans="1:23" ht="22.5" customHeight="1">
      <c r="A1104" s="53"/>
      <c r="B1104" s="4"/>
      <c r="C1104" s="4"/>
      <c r="D1104" s="4"/>
      <c r="E1104" s="4"/>
      <c r="F1104" s="4"/>
      <c r="G1104" s="4"/>
      <c r="H1104" s="4"/>
      <c r="I1104" s="4"/>
      <c r="J1104" s="4"/>
      <c r="K1104" s="4"/>
      <c r="L1104" s="4"/>
      <c r="M1104" s="4"/>
      <c r="N1104" s="4"/>
      <c r="O1104" s="4"/>
      <c r="P1104" s="4"/>
      <c r="Q1104" s="4"/>
      <c r="R1104" s="4"/>
      <c r="S1104" s="4"/>
      <c r="T1104" s="4"/>
      <c r="U1104" s="4" t="str">
        <f>TEXT(A1104, "MMMM YYYY")</f>
        <v>January 1900</v>
      </c>
      <c r="V1104" s="4"/>
      <c r="W1104" s="4" t="b">
        <f>IF(N1104=O1104,TRUE,FALSE)</f>
        <v>1</v>
      </c>
    </row>
    <row r="1105" spans="1:23" ht="22.5" customHeight="1">
      <c r="A1105" s="53"/>
      <c r="B1105" s="4"/>
      <c r="C1105" s="4"/>
      <c r="D1105" s="4"/>
      <c r="E1105" s="4"/>
      <c r="F1105" s="4"/>
      <c r="G1105" s="4"/>
      <c r="H1105" s="4"/>
      <c r="I1105" s="4"/>
      <c r="J1105" s="4"/>
      <c r="K1105" s="4"/>
      <c r="L1105" s="4"/>
      <c r="M1105" s="4"/>
      <c r="N1105" s="4"/>
      <c r="O1105" s="4"/>
      <c r="P1105" s="4"/>
      <c r="Q1105" s="4"/>
      <c r="R1105" s="4"/>
      <c r="S1105" s="4"/>
      <c r="T1105" s="4"/>
      <c r="U1105" s="4" t="str">
        <f>TEXT(A1105, "MMMM YYYY")</f>
        <v>January 1900</v>
      </c>
      <c r="V1105" s="4"/>
      <c r="W1105" s="4" t="b">
        <f>IF(N1105=O1105,TRUE,FALSE)</f>
        <v>1</v>
      </c>
    </row>
    <row r="1106" spans="1:23" ht="22.5" customHeight="1">
      <c r="A1106" s="53"/>
      <c r="B1106" s="4"/>
      <c r="C1106" s="4"/>
      <c r="D1106" s="4"/>
      <c r="E1106" s="4"/>
      <c r="F1106" s="4"/>
      <c r="G1106" s="4"/>
      <c r="H1106" s="4"/>
      <c r="I1106" s="4"/>
      <c r="J1106" s="4"/>
      <c r="K1106" s="4"/>
      <c r="L1106" s="4"/>
      <c r="M1106" s="4"/>
      <c r="N1106" s="4"/>
      <c r="O1106" s="4"/>
      <c r="P1106" s="4"/>
      <c r="Q1106" s="4"/>
      <c r="R1106" s="4"/>
      <c r="S1106" s="4"/>
      <c r="T1106" s="4"/>
      <c r="U1106" s="4" t="str">
        <f>TEXT(A1106, "MMMM YYYY")</f>
        <v>January 1900</v>
      </c>
      <c r="V1106" s="4"/>
      <c r="W1106" s="4" t="b">
        <f>IF(N1106=O1106,TRUE,FALSE)</f>
        <v>1</v>
      </c>
    </row>
    <row r="1107" spans="1:23" ht="22.5" customHeight="1">
      <c r="A1107" s="53"/>
      <c r="B1107" s="4"/>
      <c r="C1107" s="4"/>
      <c r="D1107" s="4"/>
      <c r="E1107" s="4"/>
      <c r="F1107" s="4"/>
      <c r="G1107" s="4"/>
      <c r="H1107" s="4"/>
      <c r="I1107" s="4"/>
      <c r="J1107" s="4"/>
      <c r="K1107" s="4"/>
      <c r="L1107" s="4"/>
      <c r="M1107" s="4"/>
      <c r="N1107" s="4"/>
      <c r="O1107" s="4"/>
      <c r="P1107" s="4"/>
      <c r="Q1107" s="4"/>
      <c r="R1107" s="4"/>
      <c r="S1107" s="4"/>
      <c r="T1107" s="4"/>
      <c r="U1107" s="4" t="str">
        <f>TEXT(A1107, "MMMM YYYY")</f>
        <v>January 1900</v>
      </c>
      <c r="V1107" s="4"/>
      <c r="W1107" s="4" t="b">
        <f>IF(N1107=O1107,TRUE,FALSE)</f>
        <v>1</v>
      </c>
    </row>
    <row r="1108" spans="1:23" ht="22.5" customHeight="1">
      <c r="A1108" s="53"/>
      <c r="B1108" s="4"/>
      <c r="C1108" s="4"/>
      <c r="D1108" s="4"/>
      <c r="E1108" s="4"/>
      <c r="F1108" s="4"/>
      <c r="G1108" s="4"/>
      <c r="H1108" s="4"/>
      <c r="I1108" s="4"/>
      <c r="J1108" s="4"/>
      <c r="K1108" s="4"/>
      <c r="L1108" s="4"/>
      <c r="M1108" s="4"/>
      <c r="N1108" s="4"/>
      <c r="O1108" s="4"/>
      <c r="P1108" s="4"/>
      <c r="Q1108" s="4"/>
      <c r="R1108" s="4"/>
      <c r="S1108" s="4"/>
      <c r="T1108" s="4"/>
      <c r="U1108" s="4" t="str">
        <f>TEXT(A1108, "MMMM YYYY")</f>
        <v>January 1900</v>
      </c>
      <c r="V1108" s="4"/>
      <c r="W1108" s="4" t="b">
        <f>IF(N1108=O1108,TRUE,FALSE)</f>
        <v>1</v>
      </c>
    </row>
    <row r="1109" spans="1:23" ht="22.5" customHeight="1">
      <c r="A1109" s="53"/>
      <c r="B1109" s="4"/>
      <c r="C1109" s="4"/>
      <c r="D1109" s="4"/>
      <c r="E1109" s="4"/>
      <c r="F1109" s="4"/>
      <c r="G1109" s="4"/>
      <c r="H1109" s="4"/>
      <c r="I1109" s="4"/>
      <c r="J1109" s="4"/>
      <c r="K1109" s="4"/>
      <c r="L1109" s="4"/>
      <c r="M1109" s="4"/>
      <c r="N1109" s="4"/>
      <c r="O1109" s="4"/>
      <c r="P1109" s="4"/>
      <c r="Q1109" s="4"/>
      <c r="R1109" s="4"/>
      <c r="S1109" s="4"/>
      <c r="T1109" s="4"/>
      <c r="U1109" s="4" t="str">
        <f>TEXT(A1109, "MMMM YYYY")</f>
        <v>January 1900</v>
      </c>
      <c r="V1109" s="4"/>
      <c r="W1109" s="4" t="b">
        <f>IF(N1109=O1109,TRUE,FALSE)</f>
        <v>1</v>
      </c>
    </row>
    <row r="1110" spans="1:23" ht="22.5" customHeight="1">
      <c r="A1110" s="53"/>
      <c r="B1110" s="4"/>
      <c r="C1110" s="4"/>
      <c r="D1110" s="4"/>
      <c r="E1110" s="4"/>
      <c r="F1110" s="4"/>
      <c r="G1110" s="4"/>
      <c r="H1110" s="4"/>
      <c r="I1110" s="4"/>
      <c r="J1110" s="4"/>
      <c r="K1110" s="4"/>
      <c r="L1110" s="4"/>
      <c r="M1110" s="4"/>
      <c r="N1110" s="4"/>
      <c r="O1110" s="4"/>
      <c r="P1110" s="4"/>
      <c r="Q1110" s="4"/>
      <c r="R1110" s="4"/>
      <c r="S1110" s="4"/>
      <c r="T1110" s="4"/>
      <c r="U1110" s="4" t="str">
        <f>TEXT(A1110, "MMMM YYYY")</f>
        <v>January 1900</v>
      </c>
      <c r="V1110" s="4"/>
      <c r="W1110" s="4" t="b">
        <f>IF(N1110=O1110,TRUE,FALSE)</f>
        <v>1</v>
      </c>
    </row>
    <row r="1111" spans="1:23" ht="22.5" customHeight="1">
      <c r="A1111" s="53"/>
      <c r="B1111" s="4"/>
      <c r="C1111" s="4"/>
      <c r="D1111" s="4"/>
      <c r="E1111" s="4"/>
      <c r="F1111" s="4"/>
      <c r="G1111" s="4"/>
      <c r="H1111" s="4"/>
      <c r="I1111" s="4"/>
      <c r="J1111" s="4"/>
      <c r="K1111" s="4"/>
      <c r="L1111" s="4"/>
      <c r="M1111" s="4"/>
      <c r="N1111" s="4"/>
      <c r="O1111" s="4"/>
      <c r="P1111" s="4"/>
      <c r="Q1111" s="4"/>
      <c r="R1111" s="4"/>
      <c r="S1111" s="4"/>
      <c r="T1111" s="4"/>
      <c r="U1111" s="4" t="str">
        <f>TEXT(A1111, "MMMM YYYY")</f>
        <v>January 1900</v>
      </c>
      <c r="V1111" s="4"/>
      <c r="W1111" s="4" t="b">
        <f>IF(N1111=O1111,TRUE,FALSE)</f>
        <v>1</v>
      </c>
    </row>
    <row r="1112" spans="1:23" ht="22.5" customHeight="1">
      <c r="A1112" s="53"/>
      <c r="B1112" s="4"/>
      <c r="C1112" s="4"/>
      <c r="D1112" s="4"/>
      <c r="E1112" s="4"/>
      <c r="F1112" s="4"/>
      <c r="G1112" s="4"/>
      <c r="H1112" s="4"/>
      <c r="I1112" s="4"/>
      <c r="J1112" s="4"/>
      <c r="K1112" s="4"/>
      <c r="L1112" s="4"/>
      <c r="M1112" s="4"/>
      <c r="N1112" s="4"/>
      <c r="O1112" s="4"/>
      <c r="P1112" s="4"/>
      <c r="Q1112" s="4"/>
      <c r="R1112" s="4"/>
      <c r="S1112" s="4"/>
      <c r="T1112" s="4"/>
      <c r="U1112" s="4" t="str">
        <f>TEXT(A1112, "MMMM YYYY")</f>
        <v>January 1900</v>
      </c>
      <c r="V1112" s="4"/>
      <c r="W1112" s="4" t="b">
        <f>IF(N1112=O1112,TRUE,FALSE)</f>
        <v>1</v>
      </c>
    </row>
    <row r="1113" spans="1:23" ht="22.5" customHeight="1">
      <c r="A1113" s="53"/>
      <c r="B1113" s="4"/>
      <c r="C1113" s="4"/>
      <c r="D1113" s="4"/>
      <c r="E1113" s="4"/>
      <c r="F1113" s="4"/>
      <c r="G1113" s="4"/>
      <c r="H1113" s="4"/>
      <c r="I1113" s="4"/>
      <c r="J1113" s="4"/>
      <c r="K1113" s="4"/>
      <c r="L1113" s="4"/>
      <c r="M1113" s="4"/>
      <c r="N1113" s="4"/>
      <c r="O1113" s="4"/>
      <c r="P1113" s="4"/>
      <c r="Q1113" s="4"/>
      <c r="R1113" s="4"/>
      <c r="S1113" s="4"/>
      <c r="T1113" s="4"/>
      <c r="U1113" s="4" t="str">
        <f>TEXT(A1113, "MMMM YYYY")</f>
        <v>January 1900</v>
      </c>
      <c r="V1113" s="4"/>
      <c r="W1113" s="4" t="b">
        <f>IF(N1113=O1113,TRUE,FALSE)</f>
        <v>1</v>
      </c>
    </row>
    <row r="1114" spans="1:23" ht="22.5" customHeight="1">
      <c r="A1114" s="53"/>
      <c r="B1114" s="4"/>
      <c r="C1114" s="4"/>
      <c r="D1114" s="4"/>
      <c r="E1114" s="4"/>
      <c r="F1114" s="4"/>
      <c r="G1114" s="4"/>
      <c r="H1114" s="4"/>
      <c r="I1114" s="4"/>
      <c r="J1114" s="4"/>
      <c r="K1114" s="4"/>
      <c r="L1114" s="4"/>
      <c r="M1114" s="4"/>
      <c r="N1114" s="4"/>
      <c r="O1114" s="4"/>
      <c r="P1114" s="4"/>
      <c r="Q1114" s="4"/>
      <c r="R1114" s="4"/>
      <c r="S1114" s="4"/>
      <c r="T1114" s="4"/>
      <c r="U1114" s="4" t="str">
        <f>TEXT(A1114, "MMMM YYYY")</f>
        <v>January 1900</v>
      </c>
      <c r="V1114" s="4"/>
      <c r="W1114" s="4" t="b">
        <f>IF(N1114=O1114,TRUE,FALSE)</f>
        <v>1</v>
      </c>
    </row>
    <row r="1115" spans="1:23" ht="22.5" customHeight="1">
      <c r="A1115" s="53"/>
      <c r="B1115" s="4"/>
      <c r="C1115" s="4"/>
      <c r="D1115" s="4"/>
      <c r="E1115" s="4"/>
      <c r="F1115" s="4"/>
      <c r="G1115" s="4"/>
      <c r="H1115" s="4"/>
      <c r="I1115" s="4"/>
      <c r="J1115" s="4"/>
      <c r="K1115" s="4"/>
      <c r="L1115" s="4"/>
      <c r="M1115" s="4"/>
      <c r="N1115" s="4"/>
      <c r="O1115" s="4"/>
      <c r="P1115" s="4"/>
      <c r="Q1115" s="4"/>
      <c r="R1115" s="4"/>
      <c r="S1115" s="4"/>
      <c r="T1115" s="4"/>
      <c r="U1115" s="4" t="str">
        <f>TEXT(A1115, "MMMM YYYY")</f>
        <v>January 1900</v>
      </c>
      <c r="V1115" s="4"/>
      <c r="W1115" s="4" t="b">
        <f>IF(N1115=O1115,TRUE,FALSE)</f>
        <v>1</v>
      </c>
    </row>
    <row r="1116" spans="1:23" ht="22.5" customHeight="1">
      <c r="A1116" s="53"/>
      <c r="B1116" s="4"/>
      <c r="C1116" s="4"/>
      <c r="D1116" s="4"/>
      <c r="E1116" s="4"/>
      <c r="F1116" s="4"/>
      <c r="G1116" s="4"/>
      <c r="H1116" s="4"/>
      <c r="I1116" s="4"/>
      <c r="J1116" s="4"/>
      <c r="K1116" s="4"/>
      <c r="L1116" s="4"/>
      <c r="M1116" s="4"/>
      <c r="N1116" s="4"/>
      <c r="O1116" s="4"/>
      <c r="P1116" s="4"/>
      <c r="Q1116" s="4"/>
      <c r="R1116" s="4"/>
      <c r="S1116" s="4"/>
      <c r="T1116" s="4"/>
      <c r="U1116" s="4" t="str">
        <f>TEXT(A1116, "MMMM YYYY")</f>
        <v>January 1900</v>
      </c>
      <c r="V1116" s="4"/>
      <c r="W1116" s="4" t="b">
        <f>IF(N1116=O1116,TRUE,FALSE)</f>
        <v>1</v>
      </c>
    </row>
    <row r="1117" spans="1:23" ht="22.5" customHeight="1">
      <c r="A1117" s="53"/>
      <c r="B1117" s="4"/>
      <c r="C1117" s="4"/>
      <c r="D1117" s="4"/>
      <c r="E1117" s="4"/>
      <c r="F1117" s="4"/>
      <c r="G1117" s="4"/>
      <c r="H1117" s="4"/>
      <c r="I1117" s="4"/>
      <c r="J1117" s="4"/>
      <c r="K1117" s="4"/>
      <c r="L1117" s="4"/>
      <c r="M1117" s="4"/>
      <c r="N1117" s="4"/>
      <c r="O1117" s="4"/>
      <c r="P1117" s="4"/>
      <c r="Q1117" s="4"/>
      <c r="R1117" s="4"/>
      <c r="S1117" s="4"/>
      <c r="T1117" s="4"/>
      <c r="U1117" s="4" t="str">
        <f>TEXT(A1117, "MMMM YYYY")</f>
        <v>January 1900</v>
      </c>
      <c r="V1117" s="4"/>
      <c r="W1117" s="4" t="b">
        <f>IF(N1117=O1117,TRUE,FALSE)</f>
        <v>1</v>
      </c>
    </row>
    <row r="1118" spans="1:23" ht="22.5" customHeight="1">
      <c r="A1118" s="53"/>
      <c r="B1118" s="4"/>
      <c r="C1118" s="4"/>
      <c r="D1118" s="4"/>
      <c r="E1118" s="4"/>
      <c r="F1118" s="4"/>
      <c r="G1118" s="4"/>
      <c r="H1118" s="4"/>
      <c r="I1118" s="4"/>
      <c r="J1118" s="4"/>
      <c r="K1118" s="4"/>
      <c r="L1118" s="4"/>
      <c r="M1118" s="4"/>
      <c r="N1118" s="4"/>
      <c r="O1118" s="4"/>
      <c r="P1118" s="4"/>
      <c r="Q1118" s="4"/>
      <c r="R1118" s="4"/>
      <c r="S1118" s="4"/>
      <c r="T1118" s="4"/>
      <c r="U1118" s="4" t="str">
        <f>TEXT(A1118, "MMMM YYYY")</f>
        <v>January 1900</v>
      </c>
      <c r="V1118" s="4"/>
      <c r="W1118" s="4" t="b">
        <f>IF(N1118=O1118,TRUE,FALSE)</f>
        <v>1</v>
      </c>
    </row>
    <row r="1119" spans="1:23" ht="22.5" customHeight="1">
      <c r="A1119" s="53"/>
      <c r="B1119" s="4"/>
      <c r="C1119" s="4"/>
      <c r="D1119" s="4"/>
      <c r="E1119" s="4"/>
      <c r="F1119" s="4"/>
      <c r="G1119" s="4"/>
      <c r="H1119" s="4"/>
      <c r="I1119" s="4"/>
      <c r="J1119" s="4"/>
      <c r="K1119" s="4"/>
      <c r="L1119" s="4"/>
      <c r="M1119" s="4"/>
      <c r="N1119" s="4"/>
      <c r="O1119" s="4"/>
      <c r="P1119" s="4"/>
      <c r="Q1119" s="4"/>
      <c r="R1119" s="4"/>
      <c r="S1119" s="4"/>
      <c r="T1119" s="4"/>
      <c r="U1119" s="4" t="str">
        <f>TEXT(A1119, "MMMM YYYY")</f>
        <v>January 1900</v>
      </c>
      <c r="V1119" s="4"/>
      <c r="W1119" s="4" t="b">
        <f>IF(N1119=O1119,TRUE,FALSE)</f>
        <v>1</v>
      </c>
    </row>
    <row r="1120" spans="1:23" ht="22.5" customHeight="1">
      <c r="A1120" s="53"/>
      <c r="B1120" s="4"/>
      <c r="C1120" s="4"/>
      <c r="D1120" s="4"/>
      <c r="E1120" s="4"/>
      <c r="F1120" s="4"/>
      <c r="G1120" s="4"/>
      <c r="H1120" s="4"/>
      <c r="I1120" s="4"/>
      <c r="J1120" s="4"/>
      <c r="K1120" s="4"/>
      <c r="L1120" s="4"/>
      <c r="M1120" s="4"/>
      <c r="N1120" s="4"/>
      <c r="O1120" s="4"/>
      <c r="P1120" s="4"/>
      <c r="Q1120" s="4"/>
      <c r="R1120" s="4"/>
      <c r="S1120" s="4"/>
      <c r="T1120" s="4"/>
      <c r="U1120" s="4" t="str">
        <f>TEXT(A1120, "MMMM YYYY")</f>
        <v>January 1900</v>
      </c>
      <c r="V1120" s="4"/>
      <c r="W1120" s="4" t="b">
        <f>IF(N1120=O1120,TRUE,FALSE)</f>
        <v>1</v>
      </c>
    </row>
    <row r="1121" spans="1:23" ht="22.5" customHeight="1">
      <c r="A1121" s="53"/>
      <c r="B1121" s="4"/>
      <c r="C1121" s="4"/>
      <c r="D1121" s="4"/>
      <c r="E1121" s="4"/>
      <c r="F1121" s="4"/>
      <c r="G1121" s="4"/>
      <c r="H1121" s="4"/>
      <c r="I1121" s="4"/>
      <c r="J1121" s="4"/>
      <c r="K1121" s="4"/>
      <c r="L1121" s="4"/>
      <c r="M1121" s="4"/>
      <c r="N1121" s="4"/>
      <c r="O1121" s="4"/>
      <c r="P1121" s="4"/>
      <c r="Q1121" s="4"/>
      <c r="R1121" s="4"/>
      <c r="S1121" s="4"/>
      <c r="T1121" s="4"/>
      <c r="U1121" s="4" t="str">
        <f>TEXT(A1121, "MMMM YYYY")</f>
        <v>January 1900</v>
      </c>
      <c r="V1121" s="4"/>
      <c r="W1121" s="4" t="b">
        <f>IF(N1121=O1121,TRUE,FALSE)</f>
        <v>1</v>
      </c>
    </row>
    <row r="1122" spans="1:23" ht="22.5" customHeight="1">
      <c r="A1122" s="53"/>
      <c r="B1122" s="4"/>
      <c r="C1122" s="4"/>
      <c r="D1122" s="4"/>
      <c r="E1122" s="4"/>
      <c r="F1122" s="4"/>
      <c r="G1122" s="4"/>
      <c r="H1122" s="4"/>
      <c r="I1122" s="4"/>
      <c r="J1122" s="4"/>
      <c r="K1122" s="4"/>
      <c r="L1122" s="4"/>
      <c r="M1122" s="4"/>
      <c r="N1122" s="4"/>
      <c r="O1122" s="4"/>
      <c r="P1122" s="4"/>
      <c r="Q1122" s="4"/>
      <c r="R1122" s="4"/>
      <c r="S1122" s="4"/>
      <c r="T1122" s="4"/>
      <c r="U1122" s="4" t="str">
        <f>TEXT(A1122, "MMMM YYYY")</f>
        <v>January 1900</v>
      </c>
      <c r="V1122" s="4"/>
      <c r="W1122" s="4" t="b">
        <f>IF(N1122=O1122,TRUE,FALSE)</f>
        <v>1</v>
      </c>
    </row>
    <row r="1123" spans="1:23" ht="22.5" customHeight="1">
      <c r="A1123" s="53"/>
      <c r="B1123" s="4"/>
      <c r="C1123" s="4"/>
      <c r="D1123" s="4"/>
      <c r="E1123" s="4"/>
      <c r="F1123" s="4"/>
      <c r="G1123" s="4"/>
      <c r="H1123" s="4"/>
      <c r="I1123" s="4"/>
      <c r="J1123" s="4"/>
      <c r="K1123" s="4"/>
      <c r="L1123" s="4"/>
      <c r="M1123" s="4"/>
      <c r="N1123" s="4"/>
      <c r="O1123" s="4"/>
      <c r="P1123" s="4"/>
      <c r="Q1123" s="4"/>
      <c r="R1123" s="4"/>
      <c r="S1123" s="4"/>
      <c r="T1123" s="4"/>
      <c r="U1123" s="4" t="str">
        <f>TEXT(A1123, "MMMM YYYY")</f>
        <v>January 1900</v>
      </c>
      <c r="V1123" s="4"/>
      <c r="W1123" s="4" t="b">
        <f>IF(N1123=O1123,TRUE,FALSE)</f>
        <v>1</v>
      </c>
    </row>
    <row r="1124" spans="1:23" ht="22.5" customHeight="1">
      <c r="A1124" s="53"/>
      <c r="B1124" s="4"/>
      <c r="C1124" s="4"/>
      <c r="D1124" s="4"/>
      <c r="E1124" s="4"/>
      <c r="F1124" s="4"/>
      <c r="G1124" s="4"/>
      <c r="H1124" s="4"/>
      <c r="I1124" s="4"/>
      <c r="J1124" s="4"/>
      <c r="K1124" s="4"/>
      <c r="L1124" s="4"/>
      <c r="M1124" s="4"/>
      <c r="N1124" s="4"/>
      <c r="O1124" s="4"/>
      <c r="P1124" s="4"/>
      <c r="Q1124" s="4"/>
      <c r="R1124" s="4"/>
      <c r="S1124" s="4"/>
      <c r="T1124" s="4"/>
      <c r="U1124" s="4" t="str">
        <f>TEXT(A1124, "MMMM YYYY")</f>
        <v>January 1900</v>
      </c>
      <c r="V1124" s="4"/>
      <c r="W1124" s="4" t="b">
        <f>IF(N1124=O1124,TRUE,FALSE)</f>
        <v>1</v>
      </c>
    </row>
    <row r="1125" spans="1:23" ht="22.5" customHeight="1">
      <c r="A1125" s="53"/>
      <c r="B1125" s="4"/>
      <c r="C1125" s="4"/>
      <c r="D1125" s="4"/>
      <c r="E1125" s="4"/>
      <c r="F1125" s="4"/>
      <c r="G1125" s="4"/>
      <c r="H1125" s="4"/>
      <c r="I1125" s="4"/>
      <c r="J1125" s="4"/>
      <c r="K1125" s="4"/>
      <c r="L1125" s="4"/>
      <c r="M1125" s="4"/>
      <c r="N1125" s="4"/>
      <c r="O1125" s="4"/>
      <c r="P1125" s="4"/>
      <c r="Q1125" s="4"/>
      <c r="R1125" s="4"/>
      <c r="S1125" s="4"/>
      <c r="T1125" s="4"/>
      <c r="U1125" s="4" t="str">
        <f>TEXT(A1125, "MMMM YYYY")</f>
        <v>January 1900</v>
      </c>
      <c r="V1125" s="4"/>
      <c r="W1125" s="4" t="b">
        <f>IF(N1125=O1125,TRUE,FALSE)</f>
        <v>1</v>
      </c>
    </row>
    <row r="1126" spans="1:23" ht="22.5" customHeight="1">
      <c r="A1126" s="53"/>
      <c r="B1126" s="4"/>
      <c r="C1126" s="4"/>
      <c r="D1126" s="4"/>
      <c r="E1126" s="4"/>
      <c r="F1126" s="4"/>
      <c r="G1126" s="4"/>
      <c r="H1126" s="4"/>
      <c r="I1126" s="4"/>
      <c r="J1126" s="4"/>
      <c r="K1126" s="4"/>
      <c r="L1126" s="4"/>
      <c r="M1126" s="4"/>
      <c r="N1126" s="4"/>
      <c r="O1126" s="4"/>
      <c r="P1126" s="4"/>
      <c r="Q1126" s="4"/>
      <c r="R1126" s="4"/>
      <c r="S1126" s="4"/>
      <c r="T1126" s="4"/>
      <c r="U1126" s="4" t="str">
        <f>TEXT(A1126, "MMMM YYYY")</f>
        <v>January 1900</v>
      </c>
      <c r="V1126" s="4"/>
      <c r="W1126" s="4" t="b">
        <f>IF(N1126=O1126,TRUE,FALSE)</f>
        <v>1</v>
      </c>
    </row>
    <row r="1127" spans="1:23" ht="22.5" customHeight="1">
      <c r="A1127" s="53"/>
      <c r="B1127" s="4"/>
      <c r="C1127" s="4"/>
      <c r="D1127" s="4"/>
      <c r="E1127" s="4"/>
      <c r="F1127" s="4"/>
      <c r="G1127" s="4"/>
      <c r="H1127" s="4"/>
      <c r="I1127" s="4"/>
      <c r="J1127" s="4"/>
      <c r="K1127" s="4"/>
      <c r="L1127" s="4"/>
      <c r="M1127" s="4"/>
      <c r="N1127" s="4"/>
      <c r="O1127" s="4"/>
      <c r="P1127" s="4"/>
      <c r="Q1127" s="4"/>
      <c r="R1127" s="4"/>
      <c r="S1127" s="4"/>
      <c r="T1127" s="4"/>
      <c r="U1127" s="4" t="str">
        <f>TEXT(A1127, "MMMM YYYY")</f>
        <v>January 1900</v>
      </c>
      <c r="V1127" s="4"/>
      <c r="W1127" s="4" t="b">
        <f>IF(N1127=O1127,TRUE,FALSE)</f>
        <v>1</v>
      </c>
    </row>
    <row r="1128" spans="1:23" ht="22.5" customHeight="1">
      <c r="A1128" s="53"/>
      <c r="B1128" s="4"/>
      <c r="C1128" s="4"/>
      <c r="D1128" s="4"/>
      <c r="E1128" s="4"/>
      <c r="F1128" s="4"/>
      <c r="G1128" s="4"/>
      <c r="H1128" s="4"/>
      <c r="I1128" s="4"/>
      <c r="J1128" s="4"/>
      <c r="K1128" s="4"/>
      <c r="L1128" s="4"/>
      <c r="M1128" s="4"/>
      <c r="N1128" s="4"/>
      <c r="O1128" s="4"/>
      <c r="P1128" s="4"/>
      <c r="Q1128" s="4"/>
      <c r="R1128" s="4"/>
      <c r="S1128" s="4"/>
      <c r="T1128" s="4"/>
      <c r="U1128" s="4" t="str">
        <f>TEXT(A1128, "MMMM YYYY")</f>
        <v>January 1900</v>
      </c>
      <c r="V1128" s="4"/>
      <c r="W1128" s="4" t="b">
        <f>IF(N1128=O1128,TRUE,FALSE)</f>
        <v>1</v>
      </c>
    </row>
    <row r="1129" spans="1:23" ht="22.5" customHeight="1">
      <c r="A1129" s="53"/>
      <c r="B1129" s="4"/>
      <c r="C1129" s="4"/>
      <c r="D1129" s="4"/>
      <c r="E1129" s="4"/>
      <c r="F1129" s="4"/>
      <c r="G1129" s="4"/>
      <c r="H1129" s="4"/>
      <c r="I1129" s="4"/>
      <c r="J1129" s="4"/>
      <c r="K1129" s="4"/>
      <c r="L1129" s="4"/>
      <c r="M1129" s="4"/>
      <c r="N1129" s="4"/>
      <c r="O1129" s="4"/>
      <c r="P1129" s="4"/>
      <c r="Q1129" s="4"/>
      <c r="R1129" s="4"/>
      <c r="S1129" s="4"/>
      <c r="T1129" s="4"/>
      <c r="U1129" s="4" t="str">
        <f>TEXT(A1129, "MMMM YYYY")</f>
        <v>January 1900</v>
      </c>
      <c r="V1129" s="4"/>
      <c r="W1129" s="4" t="b">
        <f>IF(N1129=O1129,TRUE,FALSE)</f>
        <v>1</v>
      </c>
    </row>
    <row r="1130" spans="1:23" ht="22.5" customHeight="1">
      <c r="A1130" s="53"/>
      <c r="B1130" s="4"/>
      <c r="C1130" s="4"/>
      <c r="D1130" s="4"/>
      <c r="E1130" s="4"/>
      <c r="F1130" s="4"/>
      <c r="G1130" s="4"/>
      <c r="H1130" s="4"/>
      <c r="I1130" s="4"/>
      <c r="J1130" s="4"/>
      <c r="K1130" s="4"/>
      <c r="L1130" s="4"/>
      <c r="M1130" s="4"/>
      <c r="N1130" s="4"/>
      <c r="O1130" s="4"/>
      <c r="P1130" s="4"/>
      <c r="Q1130" s="4"/>
      <c r="R1130" s="4"/>
      <c r="S1130" s="4"/>
      <c r="T1130" s="4"/>
      <c r="U1130" s="4" t="str">
        <f>TEXT(A1130, "MMMM YYYY")</f>
        <v>January 1900</v>
      </c>
      <c r="V1130" s="4"/>
      <c r="W1130" s="4" t="b">
        <f>IF(N1130=O1130,TRUE,FALSE)</f>
        <v>1</v>
      </c>
    </row>
    <row r="1131" spans="1:23" ht="22.5" customHeight="1">
      <c r="A1131" s="53"/>
      <c r="B1131" s="4"/>
      <c r="C1131" s="4"/>
      <c r="D1131" s="4"/>
      <c r="E1131" s="4"/>
      <c r="F1131" s="4"/>
      <c r="G1131" s="4"/>
      <c r="H1131" s="4"/>
      <c r="I1131" s="4"/>
      <c r="J1131" s="4"/>
      <c r="K1131" s="4"/>
      <c r="L1131" s="4"/>
      <c r="M1131" s="4"/>
      <c r="N1131" s="4"/>
      <c r="O1131" s="4"/>
      <c r="P1131" s="4"/>
      <c r="Q1131" s="4"/>
      <c r="R1131" s="4"/>
      <c r="S1131" s="4"/>
      <c r="T1131" s="4"/>
      <c r="U1131" s="4" t="str">
        <f>TEXT(A1131, "MMMM YYYY")</f>
        <v>January 1900</v>
      </c>
      <c r="V1131" s="4"/>
      <c r="W1131" s="4" t="b">
        <f>IF(N1131=O1131,TRUE,FALSE)</f>
        <v>1</v>
      </c>
    </row>
    <row r="1132" spans="1:23" ht="22.5" customHeight="1">
      <c r="A1132" s="53"/>
      <c r="B1132" s="4"/>
      <c r="C1132" s="4"/>
      <c r="D1132" s="4"/>
      <c r="E1132" s="4"/>
      <c r="F1132" s="4"/>
      <c r="G1132" s="4"/>
      <c r="H1132" s="4"/>
      <c r="I1132" s="4"/>
      <c r="J1132" s="4"/>
      <c r="K1132" s="4"/>
      <c r="L1132" s="4"/>
      <c r="M1132" s="4"/>
      <c r="N1132" s="4"/>
      <c r="O1132" s="4"/>
      <c r="P1132" s="4"/>
      <c r="Q1132" s="4"/>
      <c r="R1132" s="4"/>
      <c r="S1132" s="4"/>
      <c r="T1132" s="4"/>
      <c r="U1132" s="4" t="str">
        <f>TEXT(A1132, "MMMM YYYY")</f>
        <v>January 1900</v>
      </c>
      <c r="V1132" s="4"/>
      <c r="W1132" s="4" t="b">
        <f>IF(N1132=O1132,TRUE,FALSE)</f>
        <v>1</v>
      </c>
    </row>
    <row r="1133" spans="1:23" ht="22.5" customHeight="1">
      <c r="A1133" s="53"/>
      <c r="B1133" s="4"/>
      <c r="C1133" s="4"/>
      <c r="D1133" s="4"/>
      <c r="E1133" s="4"/>
      <c r="F1133" s="4"/>
      <c r="G1133" s="4"/>
      <c r="H1133" s="4"/>
      <c r="I1133" s="4"/>
      <c r="J1133" s="4"/>
      <c r="K1133" s="4"/>
      <c r="L1133" s="4"/>
      <c r="M1133" s="4"/>
      <c r="N1133" s="4"/>
      <c r="O1133" s="4"/>
      <c r="P1133" s="4"/>
      <c r="Q1133" s="4"/>
      <c r="R1133" s="4"/>
      <c r="S1133" s="4"/>
      <c r="T1133" s="4"/>
      <c r="U1133" s="4" t="str">
        <f>TEXT(A1133, "MMMM YYYY")</f>
        <v>January 1900</v>
      </c>
      <c r="V1133" s="4"/>
      <c r="W1133" s="4" t="b">
        <f>IF(N1133=O1133,TRUE,FALSE)</f>
        <v>1</v>
      </c>
    </row>
    <row r="1134" spans="1:23" ht="22.5" customHeight="1">
      <c r="A1134" s="53"/>
      <c r="B1134" s="4"/>
      <c r="C1134" s="4"/>
      <c r="D1134" s="4"/>
      <c r="E1134" s="4"/>
      <c r="F1134" s="4"/>
      <c r="G1134" s="4"/>
      <c r="H1134" s="4"/>
      <c r="I1134" s="4"/>
      <c r="J1134" s="4"/>
      <c r="K1134" s="4"/>
      <c r="L1134" s="4"/>
      <c r="M1134" s="4"/>
      <c r="N1134" s="4"/>
      <c r="O1134" s="4"/>
      <c r="P1134" s="4"/>
      <c r="Q1134" s="4"/>
      <c r="R1134" s="4"/>
      <c r="S1134" s="4"/>
      <c r="T1134" s="4"/>
      <c r="U1134" s="4" t="str">
        <f>TEXT(A1134, "MMMM YYYY")</f>
        <v>January 1900</v>
      </c>
      <c r="V1134" s="4"/>
      <c r="W1134" s="4" t="b">
        <f>IF(N1134=O1134,TRUE,FALSE)</f>
        <v>1</v>
      </c>
    </row>
    <row r="1135" spans="1:23" ht="22.5" customHeight="1">
      <c r="A1135" s="53"/>
      <c r="B1135" s="4"/>
      <c r="C1135" s="4"/>
      <c r="D1135" s="4"/>
      <c r="E1135" s="4"/>
      <c r="F1135" s="4"/>
      <c r="G1135" s="4"/>
      <c r="H1135" s="4"/>
      <c r="I1135" s="4"/>
      <c r="J1135" s="4"/>
      <c r="K1135" s="4"/>
      <c r="L1135" s="4"/>
      <c r="M1135" s="4"/>
      <c r="N1135" s="4"/>
      <c r="O1135" s="4"/>
      <c r="P1135" s="4"/>
      <c r="Q1135" s="4"/>
      <c r="R1135" s="4"/>
      <c r="S1135" s="4"/>
      <c r="T1135" s="4"/>
      <c r="U1135" s="4" t="str">
        <f>TEXT(A1135, "MMMM YYYY")</f>
        <v>January 1900</v>
      </c>
      <c r="V1135" s="4"/>
      <c r="W1135" s="4" t="b">
        <f>IF(N1135=O1135,TRUE,FALSE)</f>
        <v>1</v>
      </c>
    </row>
    <row r="1136" spans="1:23" ht="22.5" customHeight="1">
      <c r="A1136" s="53"/>
      <c r="B1136" s="4"/>
      <c r="C1136" s="4"/>
      <c r="D1136" s="4"/>
      <c r="E1136" s="4"/>
      <c r="F1136" s="4"/>
      <c r="G1136" s="4"/>
      <c r="H1136" s="4"/>
      <c r="I1136" s="4"/>
      <c r="J1136" s="4"/>
      <c r="K1136" s="4"/>
      <c r="L1136" s="4"/>
      <c r="M1136" s="4"/>
      <c r="N1136" s="4"/>
      <c r="O1136" s="4"/>
      <c r="P1136" s="4"/>
      <c r="Q1136" s="4"/>
      <c r="R1136" s="4"/>
      <c r="S1136" s="4"/>
      <c r="T1136" s="4"/>
      <c r="U1136" s="4" t="str">
        <f>TEXT(A1136, "MMMM YYYY")</f>
        <v>January 1900</v>
      </c>
      <c r="V1136" s="4"/>
      <c r="W1136" s="4" t="b">
        <f>IF(N1136=O1136,TRUE,FALSE)</f>
        <v>1</v>
      </c>
    </row>
    <row r="1137" spans="1:23" ht="22.5" customHeight="1">
      <c r="A1137" s="53"/>
      <c r="B1137" s="4"/>
      <c r="C1137" s="4"/>
      <c r="D1137" s="4"/>
      <c r="E1137" s="4"/>
      <c r="F1137" s="4"/>
      <c r="G1137" s="4"/>
      <c r="H1137" s="4"/>
      <c r="I1137" s="4"/>
      <c r="J1137" s="4"/>
      <c r="K1137" s="4"/>
      <c r="L1137" s="4"/>
      <c r="M1137" s="4"/>
      <c r="N1137" s="4"/>
      <c r="O1137" s="4"/>
      <c r="P1137" s="4"/>
      <c r="Q1137" s="4"/>
      <c r="R1137" s="4"/>
      <c r="S1137" s="4"/>
      <c r="T1137" s="4"/>
      <c r="U1137" s="4" t="str">
        <f>TEXT(A1137, "MMMM YYYY")</f>
        <v>January 1900</v>
      </c>
      <c r="V1137" s="4"/>
      <c r="W1137" s="4" t="b">
        <f>IF(N1137=O1137,TRUE,FALSE)</f>
        <v>1</v>
      </c>
    </row>
    <row r="1138" spans="1:23" ht="22.5" customHeight="1">
      <c r="A1138" s="53"/>
      <c r="B1138" s="4"/>
      <c r="C1138" s="4"/>
      <c r="D1138" s="4"/>
      <c r="E1138" s="4"/>
      <c r="F1138" s="4"/>
      <c r="G1138" s="4"/>
      <c r="H1138" s="4"/>
      <c r="I1138" s="4"/>
      <c r="J1138" s="4"/>
      <c r="K1138" s="4"/>
      <c r="L1138" s="4"/>
      <c r="M1138" s="4"/>
      <c r="N1138" s="4"/>
      <c r="O1138" s="4"/>
      <c r="P1138" s="4"/>
      <c r="Q1138" s="4"/>
      <c r="R1138" s="4"/>
      <c r="S1138" s="4"/>
      <c r="T1138" s="4"/>
      <c r="U1138" s="4" t="str">
        <f>TEXT(A1138, "MMMM YYYY")</f>
        <v>January 1900</v>
      </c>
      <c r="V1138" s="4"/>
      <c r="W1138" s="4" t="b">
        <f>IF(N1138=O1138,TRUE,FALSE)</f>
        <v>1</v>
      </c>
    </row>
    <row r="1139" spans="1:23" ht="22.5" customHeight="1">
      <c r="A1139" s="53"/>
      <c r="B1139" s="4"/>
      <c r="C1139" s="4"/>
      <c r="D1139" s="4"/>
      <c r="E1139" s="4"/>
      <c r="F1139" s="4"/>
      <c r="G1139" s="4"/>
      <c r="H1139" s="4"/>
      <c r="I1139" s="4"/>
      <c r="J1139" s="4"/>
      <c r="K1139" s="4"/>
      <c r="L1139" s="4"/>
      <c r="M1139" s="4"/>
      <c r="N1139" s="4"/>
      <c r="O1139" s="4"/>
      <c r="P1139" s="4"/>
      <c r="Q1139" s="4"/>
      <c r="R1139" s="4"/>
      <c r="S1139" s="4"/>
      <c r="T1139" s="4"/>
      <c r="U1139" s="4" t="str">
        <f>TEXT(A1139, "MMMM YYYY")</f>
        <v>January 1900</v>
      </c>
      <c r="V1139" s="4"/>
      <c r="W1139" s="4" t="b">
        <f>IF(N1139=O1139,TRUE,FALSE)</f>
        <v>1</v>
      </c>
    </row>
    <row r="1140" spans="1:23" ht="22.5" customHeight="1">
      <c r="A1140" s="53"/>
      <c r="B1140" s="4"/>
      <c r="C1140" s="4"/>
      <c r="D1140" s="4"/>
      <c r="E1140" s="4"/>
      <c r="F1140" s="4"/>
      <c r="G1140" s="4"/>
      <c r="H1140" s="4"/>
      <c r="I1140" s="4"/>
      <c r="J1140" s="4"/>
      <c r="K1140" s="4"/>
      <c r="L1140" s="4"/>
      <c r="M1140" s="4"/>
      <c r="N1140" s="4"/>
      <c r="O1140" s="4"/>
      <c r="P1140" s="4"/>
      <c r="Q1140" s="4"/>
      <c r="R1140" s="4"/>
      <c r="S1140" s="4"/>
      <c r="T1140" s="4"/>
      <c r="U1140" s="4" t="str">
        <f>TEXT(A1140, "MMMM YYYY")</f>
        <v>January 1900</v>
      </c>
      <c r="V1140" s="4"/>
      <c r="W1140" s="4" t="b">
        <f>IF(N1140=O1140,TRUE,FALSE)</f>
        <v>1</v>
      </c>
    </row>
    <row r="1141" spans="1:23" ht="22.5" customHeight="1">
      <c r="A1141" s="53"/>
      <c r="B1141" s="4"/>
      <c r="C1141" s="4"/>
      <c r="D1141" s="4"/>
      <c r="E1141" s="4"/>
      <c r="F1141" s="4"/>
      <c r="G1141" s="4"/>
      <c r="H1141" s="4"/>
      <c r="I1141" s="4"/>
      <c r="J1141" s="4"/>
      <c r="K1141" s="4"/>
      <c r="L1141" s="4"/>
      <c r="M1141" s="4"/>
      <c r="N1141" s="4"/>
      <c r="O1141" s="4"/>
      <c r="P1141" s="4"/>
      <c r="Q1141" s="4"/>
      <c r="R1141" s="4"/>
      <c r="S1141" s="4"/>
      <c r="T1141" s="4"/>
      <c r="U1141" s="4" t="str">
        <f>TEXT(A1141, "MMMM YYYY")</f>
        <v>January 1900</v>
      </c>
      <c r="V1141" s="4"/>
      <c r="W1141" s="4" t="b">
        <f>IF(N1141=O1141,TRUE,FALSE)</f>
        <v>1</v>
      </c>
    </row>
    <row r="1142" spans="1:23" ht="22.5" customHeight="1">
      <c r="A1142" s="53"/>
      <c r="B1142" s="4"/>
      <c r="C1142" s="4"/>
      <c r="D1142" s="4"/>
      <c r="E1142" s="4"/>
      <c r="F1142" s="4"/>
      <c r="G1142" s="4"/>
      <c r="H1142" s="4"/>
      <c r="I1142" s="4"/>
      <c r="J1142" s="4"/>
      <c r="K1142" s="4"/>
      <c r="L1142" s="4"/>
      <c r="M1142" s="4"/>
      <c r="N1142" s="4"/>
      <c r="O1142" s="4"/>
      <c r="P1142" s="4"/>
      <c r="Q1142" s="4"/>
      <c r="R1142" s="4"/>
      <c r="S1142" s="4"/>
      <c r="T1142" s="4"/>
      <c r="U1142" s="4" t="str">
        <f>TEXT(A1142, "MMMM YYYY")</f>
        <v>January 1900</v>
      </c>
      <c r="V1142" s="4"/>
      <c r="W1142" s="4" t="b">
        <f>IF(N1142=O1142,TRUE,FALSE)</f>
        <v>1</v>
      </c>
    </row>
    <row r="1143" spans="1:23" ht="22.5" customHeight="1">
      <c r="A1143" s="53"/>
      <c r="B1143" s="4"/>
      <c r="C1143" s="4"/>
      <c r="D1143" s="4"/>
      <c r="E1143" s="4"/>
      <c r="F1143" s="4"/>
      <c r="G1143" s="4"/>
      <c r="H1143" s="4"/>
      <c r="I1143" s="4"/>
      <c r="J1143" s="4"/>
      <c r="K1143" s="4"/>
      <c r="L1143" s="4"/>
      <c r="M1143" s="4"/>
      <c r="N1143" s="4"/>
      <c r="O1143" s="4"/>
      <c r="P1143" s="4"/>
      <c r="Q1143" s="4"/>
      <c r="R1143" s="4"/>
      <c r="S1143" s="4"/>
      <c r="T1143" s="4"/>
      <c r="U1143" s="4" t="str">
        <f>TEXT(A1143, "MMMM YYYY")</f>
        <v>January 1900</v>
      </c>
      <c r="V1143" s="4"/>
      <c r="W1143" s="4" t="b">
        <f>IF(N1143=O1143,TRUE,FALSE)</f>
        <v>1</v>
      </c>
    </row>
    <row r="1144" spans="1:23" ht="22.5" customHeight="1">
      <c r="A1144" s="53"/>
      <c r="B1144" s="4"/>
      <c r="C1144" s="4"/>
      <c r="D1144" s="4"/>
      <c r="E1144" s="4"/>
      <c r="F1144" s="4"/>
      <c r="G1144" s="4"/>
      <c r="H1144" s="4"/>
      <c r="I1144" s="4"/>
      <c r="J1144" s="4"/>
      <c r="K1144" s="4"/>
      <c r="L1144" s="4"/>
      <c r="M1144" s="4"/>
      <c r="N1144" s="4"/>
      <c r="O1144" s="4"/>
      <c r="P1144" s="4"/>
      <c r="Q1144" s="4"/>
      <c r="R1144" s="4"/>
      <c r="S1144" s="4"/>
      <c r="T1144" s="4"/>
      <c r="U1144" s="4" t="str">
        <f>TEXT(A1144, "MMMM YYYY")</f>
        <v>January 1900</v>
      </c>
      <c r="V1144" s="4"/>
      <c r="W1144" s="4" t="b">
        <f>IF(N1144=O1144,TRUE,FALSE)</f>
        <v>1</v>
      </c>
    </row>
    <row r="1145" spans="1:23" ht="22.5" customHeight="1">
      <c r="A1145" s="53"/>
      <c r="B1145" s="4"/>
      <c r="C1145" s="4"/>
      <c r="D1145" s="4"/>
      <c r="E1145" s="4"/>
      <c r="F1145" s="4"/>
      <c r="G1145" s="4"/>
      <c r="H1145" s="4"/>
      <c r="I1145" s="4"/>
      <c r="J1145" s="4"/>
      <c r="K1145" s="4"/>
      <c r="L1145" s="4"/>
      <c r="M1145" s="4"/>
      <c r="N1145" s="4"/>
      <c r="O1145" s="4"/>
      <c r="P1145" s="4"/>
      <c r="Q1145" s="4"/>
      <c r="R1145" s="4"/>
      <c r="S1145" s="4"/>
      <c r="T1145" s="4"/>
      <c r="U1145" s="4" t="str">
        <f>TEXT(A1145, "MMMM YYYY")</f>
        <v>January 1900</v>
      </c>
      <c r="V1145" s="4"/>
      <c r="W1145" s="4" t="b">
        <f>IF(N1145=O1145,TRUE,FALSE)</f>
        <v>1</v>
      </c>
    </row>
    <row r="1146" spans="1:23" ht="22.5" customHeight="1">
      <c r="A1146" s="53"/>
      <c r="B1146" s="4"/>
      <c r="C1146" s="4"/>
      <c r="D1146" s="4"/>
      <c r="E1146" s="4"/>
      <c r="F1146" s="4"/>
      <c r="G1146" s="4"/>
      <c r="H1146" s="4"/>
      <c r="I1146" s="4"/>
      <c r="J1146" s="4"/>
      <c r="K1146" s="4"/>
      <c r="L1146" s="4"/>
      <c r="M1146" s="4"/>
      <c r="N1146" s="4"/>
      <c r="O1146" s="4"/>
      <c r="P1146" s="4"/>
      <c r="Q1146" s="4"/>
      <c r="R1146" s="4"/>
      <c r="S1146" s="4"/>
      <c r="T1146" s="4"/>
      <c r="U1146" s="4" t="str">
        <f>TEXT(A1146, "MMMM YYYY")</f>
        <v>January 1900</v>
      </c>
      <c r="V1146" s="4"/>
      <c r="W1146" s="4" t="b">
        <f>IF(N1146=O1146,TRUE,FALSE)</f>
        <v>1</v>
      </c>
    </row>
    <row r="1147" spans="1:23" ht="22.5" customHeight="1">
      <c r="A1147" s="53"/>
      <c r="B1147" s="4"/>
      <c r="C1147" s="4"/>
      <c r="D1147" s="4"/>
      <c r="E1147" s="4"/>
      <c r="F1147" s="4"/>
      <c r="G1147" s="4"/>
      <c r="H1147" s="4"/>
      <c r="I1147" s="4"/>
      <c r="J1147" s="4"/>
      <c r="K1147" s="4"/>
      <c r="L1147" s="4"/>
      <c r="M1147" s="4"/>
      <c r="N1147" s="4"/>
      <c r="O1147" s="4"/>
      <c r="P1147" s="4"/>
      <c r="Q1147" s="4"/>
      <c r="R1147" s="4"/>
      <c r="S1147" s="4"/>
      <c r="T1147" s="4"/>
      <c r="U1147" s="4" t="str">
        <f>TEXT(A1147, "MMMM YYYY")</f>
        <v>January 1900</v>
      </c>
      <c r="V1147" s="4"/>
      <c r="W1147" s="4" t="b">
        <f>IF(N1147=O1147,TRUE,FALSE)</f>
        <v>1</v>
      </c>
    </row>
    <row r="1148" spans="1:23" ht="22.5" customHeight="1">
      <c r="A1148" s="53"/>
      <c r="B1148" s="4"/>
      <c r="C1148" s="4"/>
      <c r="D1148" s="4"/>
      <c r="E1148" s="4"/>
      <c r="F1148" s="4"/>
      <c r="G1148" s="4"/>
      <c r="H1148" s="4"/>
      <c r="I1148" s="4"/>
      <c r="J1148" s="4"/>
      <c r="K1148" s="4"/>
      <c r="L1148" s="4"/>
      <c r="M1148" s="4"/>
      <c r="N1148" s="4"/>
      <c r="O1148" s="4"/>
      <c r="P1148" s="4"/>
      <c r="Q1148" s="4"/>
      <c r="R1148" s="4"/>
      <c r="S1148" s="4"/>
      <c r="T1148" s="4"/>
      <c r="U1148" s="4" t="str">
        <f>TEXT(A1148, "MMMM YYYY")</f>
        <v>January 1900</v>
      </c>
      <c r="V1148" s="4"/>
      <c r="W1148" s="4" t="b">
        <f>IF(N1148=O1148,TRUE,FALSE)</f>
        <v>1</v>
      </c>
    </row>
    <row r="1149" spans="1:23" ht="22.5" customHeight="1">
      <c r="A1149" s="53"/>
      <c r="B1149" s="4"/>
      <c r="C1149" s="4"/>
      <c r="D1149" s="4"/>
      <c r="E1149" s="4"/>
      <c r="F1149" s="4"/>
      <c r="G1149" s="4"/>
      <c r="H1149" s="4"/>
      <c r="I1149" s="4"/>
      <c r="J1149" s="4"/>
      <c r="K1149" s="4"/>
      <c r="L1149" s="4"/>
      <c r="M1149" s="4"/>
      <c r="N1149" s="4"/>
      <c r="O1149" s="4"/>
      <c r="P1149" s="4"/>
      <c r="Q1149" s="4"/>
      <c r="R1149" s="4"/>
      <c r="S1149" s="4"/>
      <c r="T1149" s="4"/>
      <c r="U1149" s="4" t="str">
        <f>TEXT(A1149, "MMMM YYYY")</f>
        <v>January 1900</v>
      </c>
      <c r="V1149" s="4"/>
      <c r="W1149" s="4" t="b">
        <f>IF(N1149=O1149,TRUE,FALSE)</f>
        <v>1</v>
      </c>
    </row>
    <row r="1150" spans="1:23" ht="22.5" customHeight="1">
      <c r="A1150" s="53"/>
      <c r="B1150" s="4"/>
      <c r="C1150" s="4"/>
      <c r="D1150" s="4"/>
      <c r="E1150" s="4"/>
      <c r="F1150" s="4"/>
      <c r="G1150" s="4"/>
      <c r="H1150" s="4"/>
      <c r="I1150" s="4"/>
      <c r="J1150" s="4"/>
      <c r="K1150" s="4"/>
      <c r="L1150" s="4"/>
      <c r="M1150" s="4"/>
      <c r="N1150" s="4"/>
      <c r="O1150" s="4"/>
      <c r="P1150" s="4"/>
      <c r="Q1150" s="4"/>
      <c r="R1150" s="4"/>
      <c r="S1150" s="4"/>
      <c r="T1150" s="4"/>
      <c r="U1150" s="4" t="str">
        <f>TEXT(A1150, "MMMM YYYY")</f>
        <v>January 1900</v>
      </c>
      <c r="V1150" s="4"/>
      <c r="W1150" s="4" t="b">
        <f>IF(N1150=O1150,TRUE,FALSE)</f>
        <v>1</v>
      </c>
    </row>
    <row r="1151" spans="1:23" ht="22.5" customHeight="1">
      <c r="A1151" s="53"/>
      <c r="B1151" s="4"/>
      <c r="C1151" s="4"/>
      <c r="D1151" s="4"/>
      <c r="E1151" s="4"/>
      <c r="F1151" s="4"/>
      <c r="G1151" s="4"/>
      <c r="H1151" s="4"/>
      <c r="I1151" s="4"/>
      <c r="J1151" s="4"/>
      <c r="K1151" s="4"/>
      <c r="L1151" s="4"/>
      <c r="M1151" s="4"/>
      <c r="N1151" s="4"/>
      <c r="O1151" s="4"/>
      <c r="P1151" s="4"/>
      <c r="Q1151" s="4"/>
      <c r="R1151" s="4"/>
      <c r="S1151" s="4"/>
      <c r="T1151" s="4"/>
      <c r="U1151" s="4" t="str">
        <f>TEXT(A1151, "MMMM YYYY")</f>
        <v>January 1900</v>
      </c>
      <c r="V1151" s="4"/>
      <c r="W1151" s="4" t="b">
        <f>IF(N1151=O1151,TRUE,FALSE)</f>
        <v>1</v>
      </c>
    </row>
    <row r="1152" spans="1:23" ht="22.5" customHeight="1">
      <c r="A1152" s="53"/>
      <c r="B1152" s="4"/>
      <c r="C1152" s="4"/>
      <c r="D1152" s="4"/>
      <c r="E1152" s="4"/>
      <c r="F1152" s="4"/>
      <c r="G1152" s="4"/>
      <c r="H1152" s="4"/>
      <c r="I1152" s="4"/>
      <c r="J1152" s="4"/>
      <c r="K1152" s="4"/>
      <c r="L1152" s="4"/>
      <c r="M1152" s="4"/>
      <c r="N1152" s="4"/>
      <c r="O1152" s="4"/>
      <c r="P1152" s="4"/>
      <c r="Q1152" s="4"/>
      <c r="R1152" s="4"/>
      <c r="S1152" s="4"/>
      <c r="T1152" s="4"/>
      <c r="U1152" s="4" t="str">
        <f>TEXT(A1152, "MMMM YYYY")</f>
        <v>January 1900</v>
      </c>
      <c r="V1152" s="4"/>
      <c r="W1152" s="4" t="b">
        <f>IF(N1152=O1152,TRUE,FALSE)</f>
        <v>1</v>
      </c>
    </row>
    <row r="1153" spans="1:23" ht="22.5" customHeight="1">
      <c r="A1153" s="53"/>
      <c r="B1153" s="4"/>
      <c r="C1153" s="4"/>
      <c r="D1153" s="4"/>
      <c r="E1153" s="4"/>
      <c r="F1153" s="4"/>
      <c r="G1153" s="4"/>
      <c r="H1153" s="4"/>
      <c r="I1153" s="4"/>
      <c r="J1153" s="4"/>
      <c r="K1153" s="4"/>
      <c r="L1153" s="4"/>
      <c r="M1153" s="4"/>
      <c r="N1153" s="4"/>
      <c r="O1153" s="4"/>
      <c r="P1153" s="4"/>
      <c r="Q1153" s="4"/>
      <c r="R1153" s="4"/>
      <c r="S1153" s="4"/>
      <c r="T1153" s="4"/>
      <c r="U1153" s="4" t="str">
        <f>TEXT(A1153, "MMMM YYYY")</f>
        <v>January 1900</v>
      </c>
      <c r="V1153" s="4"/>
      <c r="W1153" s="4" t="b">
        <f>IF(N1153=O1153,TRUE,FALSE)</f>
        <v>1</v>
      </c>
    </row>
    <row r="1154" spans="1:23" ht="22.5" customHeight="1">
      <c r="A1154" s="53"/>
      <c r="B1154" s="4"/>
      <c r="C1154" s="4"/>
      <c r="D1154" s="4"/>
      <c r="E1154" s="4"/>
      <c r="F1154" s="4"/>
      <c r="G1154" s="4"/>
      <c r="H1154" s="4"/>
      <c r="I1154" s="4"/>
      <c r="J1154" s="4"/>
      <c r="K1154" s="4"/>
      <c r="L1154" s="4"/>
      <c r="M1154" s="4"/>
      <c r="N1154" s="4"/>
      <c r="O1154" s="4"/>
      <c r="P1154" s="4"/>
      <c r="Q1154" s="4"/>
      <c r="R1154" s="4"/>
      <c r="S1154" s="4"/>
      <c r="T1154" s="4"/>
      <c r="U1154" s="4" t="str">
        <f>TEXT(A1154, "MMMM YYYY")</f>
        <v>January 1900</v>
      </c>
      <c r="V1154" s="4"/>
      <c r="W1154" s="4" t="b">
        <f>IF(N1154=O1154,TRUE,FALSE)</f>
        <v>1</v>
      </c>
    </row>
    <row r="1155" spans="1:23" ht="22.5" customHeight="1">
      <c r="A1155" s="53"/>
      <c r="B1155" s="4"/>
      <c r="C1155" s="4"/>
      <c r="D1155" s="4"/>
      <c r="E1155" s="4"/>
      <c r="F1155" s="4"/>
      <c r="G1155" s="4"/>
      <c r="H1155" s="4"/>
      <c r="I1155" s="4"/>
      <c r="J1155" s="4"/>
      <c r="K1155" s="4"/>
      <c r="L1155" s="4"/>
      <c r="M1155" s="4"/>
      <c r="N1155" s="4"/>
      <c r="O1155" s="4"/>
      <c r="P1155" s="4"/>
      <c r="Q1155" s="4"/>
      <c r="R1155" s="4"/>
      <c r="S1155" s="4"/>
      <c r="T1155" s="4"/>
      <c r="U1155" s="4" t="str">
        <f>TEXT(A1155, "MMMM YYYY")</f>
        <v>January 1900</v>
      </c>
      <c r="V1155" s="4"/>
      <c r="W1155" s="4" t="b">
        <f>IF(N1155=O1155,TRUE,FALSE)</f>
        <v>1</v>
      </c>
    </row>
    <row r="1156" spans="1:23" ht="22.5" customHeight="1">
      <c r="A1156" s="53"/>
      <c r="B1156" s="4"/>
      <c r="C1156" s="4"/>
      <c r="D1156" s="4"/>
      <c r="E1156" s="4"/>
      <c r="F1156" s="4"/>
      <c r="G1156" s="4"/>
      <c r="H1156" s="4"/>
      <c r="I1156" s="4"/>
      <c r="J1156" s="4"/>
      <c r="K1156" s="4"/>
      <c r="L1156" s="4"/>
      <c r="M1156" s="4"/>
      <c r="N1156" s="4"/>
      <c r="O1156" s="4"/>
      <c r="P1156" s="4"/>
      <c r="Q1156" s="4"/>
      <c r="R1156" s="4"/>
      <c r="S1156" s="4"/>
      <c r="T1156" s="4"/>
      <c r="U1156" s="4" t="str">
        <f>TEXT(A1156, "MMMM YYYY")</f>
        <v>January 1900</v>
      </c>
      <c r="V1156" s="4"/>
      <c r="W1156" s="4" t="b">
        <f>IF(N1156=O1156,TRUE,FALSE)</f>
        <v>1</v>
      </c>
    </row>
    <row r="1157" spans="1:23" ht="22.5" customHeight="1">
      <c r="A1157" s="53"/>
      <c r="B1157" s="4"/>
      <c r="C1157" s="4"/>
      <c r="D1157" s="4"/>
      <c r="E1157" s="4"/>
      <c r="F1157" s="4"/>
      <c r="G1157" s="4"/>
      <c r="H1157" s="4"/>
      <c r="I1157" s="4"/>
      <c r="J1157" s="4"/>
      <c r="K1157" s="4"/>
      <c r="L1157" s="4"/>
      <c r="M1157" s="4"/>
      <c r="N1157" s="4"/>
      <c r="O1157" s="4"/>
      <c r="P1157" s="4"/>
      <c r="Q1157" s="4"/>
      <c r="R1157" s="4"/>
      <c r="S1157" s="4"/>
      <c r="T1157" s="4"/>
      <c r="U1157" s="4" t="str">
        <f>TEXT(A1157, "MMMM YYYY")</f>
        <v>January 1900</v>
      </c>
      <c r="V1157" s="4"/>
      <c r="W1157" s="4" t="b">
        <f>IF(N1157=O1157,TRUE,FALSE)</f>
        <v>1</v>
      </c>
    </row>
    <row r="1158" spans="1:23" ht="22.5" customHeight="1">
      <c r="A1158" s="53"/>
      <c r="B1158" s="4"/>
      <c r="C1158" s="4"/>
      <c r="D1158" s="4"/>
      <c r="E1158" s="4"/>
      <c r="F1158" s="4"/>
      <c r="G1158" s="4"/>
      <c r="H1158" s="4"/>
      <c r="I1158" s="4"/>
      <c r="J1158" s="4"/>
      <c r="K1158" s="4"/>
      <c r="L1158" s="4"/>
      <c r="M1158" s="4"/>
      <c r="N1158" s="4"/>
      <c r="O1158" s="4"/>
      <c r="P1158" s="4"/>
      <c r="Q1158" s="4"/>
      <c r="R1158" s="4"/>
      <c r="S1158" s="4"/>
      <c r="T1158" s="4"/>
      <c r="U1158" s="4" t="str">
        <f>TEXT(A1158, "MMMM YYYY")</f>
        <v>January 1900</v>
      </c>
      <c r="V1158" s="4"/>
      <c r="W1158" s="4" t="b">
        <f>IF(N1158=O1158,TRUE,FALSE)</f>
        <v>1</v>
      </c>
    </row>
    <row r="1159" spans="1:23" ht="22.5" customHeight="1">
      <c r="A1159" s="53"/>
      <c r="B1159" s="4"/>
      <c r="C1159" s="4"/>
      <c r="D1159" s="4"/>
      <c r="E1159" s="4"/>
      <c r="F1159" s="4"/>
      <c r="G1159" s="4"/>
      <c r="H1159" s="4"/>
      <c r="I1159" s="4"/>
      <c r="J1159" s="4"/>
      <c r="K1159" s="4"/>
      <c r="L1159" s="4"/>
      <c r="M1159" s="4"/>
      <c r="N1159" s="4"/>
      <c r="O1159" s="4"/>
      <c r="P1159" s="4"/>
      <c r="Q1159" s="4"/>
      <c r="R1159" s="4"/>
      <c r="S1159" s="4"/>
      <c r="T1159" s="4"/>
      <c r="U1159" s="4" t="str">
        <f>TEXT(A1159, "MMMM YYYY")</f>
        <v>January 1900</v>
      </c>
      <c r="V1159" s="4"/>
      <c r="W1159" s="4" t="b">
        <f>IF(N1159=O1159,TRUE,FALSE)</f>
        <v>1</v>
      </c>
    </row>
    <row r="1160" spans="1:23" ht="22.5" customHeight="1">
      <c r="A1160" s="53"/>
      <c r="B1160" s="4"/>
      <c r="C1160" s="4"/>
      <c r="D1160" s="4"/>
      <c r="E1160" s="4"/>
      <c r="F1160" s="4"/>
      <c r="G1160" s="4"/>
      <c r="H1160" s="4"/>
      <c r="I1160" s="4"/>
      <c r="J1160" s="4"/>
      <c r="K1160" s="4"/>
      <c r="L1160" s="4"/>
      <c r="M1160" s="4"/>
      <c r="N1160" s="4"/>
      <c r="O1160" s="4"/>
      <c r="P1160" s="4"/>
      <c r="Q1160" s="4"/>
      <c r="R1160" s="4"/>
      <c r="S1160" s="4"/>
      <c r="T1160" s="4"/>
      <c r="U1160" s="4" t="str">
        <f>TEXT(A1160, "MMMM YYYY")</f>
        <v>January 1900</v>
      </c>
      <c r="V1160" s="4"/>
      <c r="W1160" s="4" t="b">
        <f>IF(N1160=O1160,TRUE,FALSE)</f>
        <v>1</v>
      </c>
    </row>
    <row r="1161" spans="1:23" ht="22.5" customHeight="1">
      <c r="A1161" s="53"/>
      <c r="B1161" s="4"/>
      <c r="C1161" s="4"/>
      <c r="D1161" s="4"/>
      <c r="E1161" s="4"/>
      <c r="F1161" s="4"/>
      <c r="G1161" s="4"/>
      <c r="H1161" s="4"/>
      <c r="I1161" s="4"/>
      <c r="J1161" s="4"/>
      <c r="K1161" s="4"/>
      <c r="L1161" s="4"/>
      <c r="M1161" s="4"/>
      <c r="N1161" s="4"/>
      <c r="O1161" s="4"/>
      <c r="P1161" s="4"/>
      <c r="Q1161" s="4"/>
      <c r="R1161" s="4"/>
      <c r="S1161" s="4"/>
      <c r="T1161" s="4"/>
      <c r="U1161" s="4" t="str">
        <f>TEXT(A1161, "MMMM YYYY")</f>
        <v>January 1900</v>
      </c>
      <c r="V1161" s="4"/>
      <c r="W1161" s="4" t="b">
        <f>IF(N1161=O1161,TRUE,FALSE)</f>
        <v>1</v>
      </c>
    </row>
    <row r="1162" spans="1:23" ht="22.5" customHeight="1">
      <c r="A1162" s="53"/>
      <c r="B1162" s="4"/>
      <c r="C1162" s="4"/>
      <c r="D1162" s="4"/>
      <c r="E1162" s="4"/>
      <c r="F1162" s="4"/>
      <c r="G1162" s="4"/>
      <c r="H1162" s="4"/>
      <c r="I1162" s="4"/>
      <c r="J1162" s="4"/>
      <c r="K1162" s="4"/>
      <c r="L1162" s="4"/>
      <c r="M1162" s="4"/>
      <c r="N1162" s="4"/>
      <c r="O1162" s="4"/>
      <c r="P1162" s="4"/>
      <c r="Q1162" s="4"/>
      <c r="R1162" s="4"/>
      <c r="S1162" s="4"/>
      <c r="T1162" s="4"/>
      <c r="U1162" s="4" t="str">
        <f>TEXT(A1162, "MMMM YYYY")</f>
        <v>January 1900</v>
      </c>
      <c r="V1162" s="4"/>
      <c r="W1162" s="4" t="b">
        <f>IF(N1162=O1162,TRUE,FALSE)</f>
        <v>1</v>
      </c>
    </row>
    <row r="1163" spans="1:23" ht="22.5" customHeight="1">
      <c r="A1163" s="53"/>
      <c r="B1163" s="4"/>
      <c r="C1163" s="4"/>
      <c r="D1163" s="4"/>
      <c r="E1163" s="4"/>
      <c r="F1163" s="4"/>
      <c r="G1163" s="4"/>
      <c r="H1163" s="4"/>
      <c r="I1163" s="4"/>
      <c r="J1163" s="4"/>
      <c r="K1163" s="4"/>
      <c r="L1163" s="4"/>
      <c r="M1163" s="4"/>
      <c r="N1163" s="4"/>
      <c r="O1163" s="4"/>
      <c r="P1163" s="4"/>
      <c r="Q1163" s="4"/>
      <c r="R1163" s="4"/>
      <c r="S1163" s="4"/>
      <c r="T1163" s="4"/>
      <c r="U1163" s="4" t="str">
        <f>TEXT(A1163, "MMMM YYYY")</f>
        <v>January 1900</v>
      </c>
      <c r="V1163" s="4"/>
      <c r="W1163" s="4" t="b">
        <f>IF(N1163=O1163,TRUE,FALSE)</f>
        <v>1</v>
      </c>
    </row>
    <row r="1164" spans="1:23" ht="22.5" customHeight="1">
      <c r="A1164" s="53"/>
      <c r="B1164" s="4"/>
      <c r="C1164" s="4"/>
      <c r="D1164" s="4"/>
      <c r="E1164" s="4"/>
      <c r="F1164" s="4"/>
      <c r="G1164" s="4"/>
      <c r="H1164" s="4"/>
      <c r="I1164" s="4"/>
      <c r="J1164" s="4"/>
      <c r="K1164" s="4"/>
      <c r="L1164" s="4"/>
      <c r="M1164" s="4"/>
      <c r="N1164" s="4"/>
      <c r="O1164" s="4"/>
      <c r="P1164" s="4"/>
      <c r="Q1164" s="4"/>
      <c r="R1164" s="4"/>
      <c r="S1164" s="4"/>
      <c r="T1164" s="4"/>
      <c r="U1164" s="4" t="str">
        <f>TEXT(A1164, "MMMM YYYY")</f>
        <v>January 1900</v>
      </c>
      <c r="V1164" s="4"/>
      <c r="W1164" s="4" t="b">
        <f>IF(N1164=O1164,TRUE,FALSE)</f>
        <v>1</v>
      </c>
    </row>
    <row r="1165" spans="1:23" ht="22.5" customHeight="1">
      <c r="A1165" s="53"/>
      <c r="B1165" s="4"/>
      <c r="C1165" s="4"/>
      <c r="D1165" s="4"/>
      <c r="E1165" s="4"/>
      <c r="F1165" s="4"/>
      <c r="G1165" s="4"/>
      <c r="H1165" s="4"/>
      <c r="I1165" s="4"/>
      <c r="J1165" s="4"/>
      <c r="K1165" s="4"/>
      <c r="L1165" s="4"/>
      <c r="M1165" s="4"/>
      <c r="N1165" s="4"/>
      <c r="O1165" s="4"/>
      <c r="P1165" s="4"/>
      <c r="Q1165" s="4"/>
      <c r="R1165" s="4"/>
      <c r="S1165" s="4"/>
      <c r="T1165" s="4"/>
      <c r="U1165" s="4" t="str">
        <f>TEXT(A1165, "MMMM YYYY")</f>
        <v>January 1900</v>
      </c>
      <c r="V1165" s="4"/>
      <c r="W1165" s="4" t="b">
        <f>IF(N1165=O1165,TRUE,FALSE)</f>
        <v>1</v>
      </c>
    </row>
    <row r="1166" spans="1:23" ht="22.5" customHeight="1">
      <c r="A1166" s="53"/>
      <c r="B1166" s="4"/>
      <c r="C1166" s="4"/>
      <c r="D1166" s="4"/>
      <c r="E1166" s="4"/>
      <c r="F1166" s="4"/>
      <c r="G1166" s="4"/>
      <c r="H1166" s="4"/>
      <c r="I1166" s="4"/>
      <c r="J1166" s="4"/>
      <c r="K1166" s="4"/>
      <c r="L1166" s="4"/>
      <c r="M1166" s="4"/>
      <c r="N1166" s="4"/>
      <c r="O1166" s="4"/>
      <c r="P1166" s="4"/>
      <c r="Q1166" s="4"/>
      <c r="R1166" s="4"/>
      <c r="S1166" s="4"/>
      <c r="T1166" s="4"/>
      <c r="U1166" s="4" t="str">
        <f>TEXT(A1166, "MMMM YYYY")</f>
        <v>January 1900</v>
      </c>
      <c r="V1166" s="4"/>
      <c r="W1166" s="4" t="b">
        <f>IF(N1166=O1166,TRUE,FALSE)</f>
        <v>1</v>
      </c>
    </row>
    <row r="1167" spans="1:23" ht="22.5" customHeight="1">
      <c r="A1167" s="53"/>
      <c r="B1167" s="4"/>
      <c r="C1167" s="4"/>
      <c r="D1167" s="4"/>
      <c r="E1167" s="4"/>
      <c r="F1167" s="4"/>
      <c r="G1167" s="4"/>
      <c r="H1167" s="4"/>
      <c r="I1167" s="4"/>
      <c r="J1167" s="4"/>
      <c r="K1167" s="4"/>
      <c r="L1167" s="4"/>
      <c r="M1167" s="4"/>
      <c r="N1167" s="4"/>
      <c r="O1167" s="4"/>
      <c r="P1167" s="4"/>
      <c r="Q1167" s="4"/>
      <c r="R1167" s="4"/>
      <c r="S1167" s="4"/>
      <c r="T1167" s="4"/>
      <c r="U1167" s="4" t="str">
        <f>TEXT(A1167, "MMMM YYYY")</f>
        <v>January 1900</v>
      </c>
      <c r="V1167" s="4"/>
      <c r="W1167" s="4" t="b">
        <f>IF(N1167=O1167,TRUE,FALSE)</f>
        <v>1</v>
      </c>
    </row>
    <row r="1168" spans="1:23" ht="22.5" customHeight="1">
      <c r="A1168" s="53"/>
      <c r="B1168" s="4"/>
      <c r="C1168" s="4"/>
      <c r="D1168" s="4"/>
      <c r="E1168" s="4"/>
      <c r="F1168" s="4"/>
      <c r="G1168" s="4"/>
      <c r="H1168" s="4"/>
      <c r="I1168" s="4"/>
      <c r="J1168" s="4"/>
      <c r="K1168" s="4"/>
      <c r="L1168" s="4"/>
      <c r="M1168" s="4"/>
      <c r="N1168" s="4"/>
      <c r="O1168" s="4"/>
      <c r="P1168" s="4"/>
      <c r="Q1168" s="4"/>
      <c r="R1168" s="4"/>
      <c r="S1168" s="4"/>
      <c r="T1168" s="4"/>
      <c r="U1168" s="4" t="str">
        <f>TEXT(A1168, "MMMM YYYY")</f>
        <v>January 1900</v>
      </c>
      <c r="V1168" s="4"/>
      <c r="W1168" s="4" t="b">
        <f>IF(N1168=O1168,TRUE,FALSE)</f>
        <v>1</v>
      </c>
    </row>
    <row r="1169" spans="1:23" ht="22.5" customHeight="1">
      <c r="A1169" s="53"/>
      <c r="B1169" s="4"/>
      <c r="C1169" s="4"/>
      <c r="D1169" s="4"/>
      <c r="E1169" s="4"/>
      <c r="F1169" s="4"/>
      <c r="G1169" s="4"/>
      <c r="H1169" s="4"/>
      <c r="I1169" s="4"/>
      <c r="J1169" s="4"/>
      <c r="K1169" s="4"/>
      <c r="L1169" s="4"/>
      <c r="M1169" s="4"/>
      <c r="N1169" s="4"/>
      <c r="O1169" s="4"/>
      <c r="P1169" s="4"/>
      <c r="Q1169" s="4"/>
      <c r="R1169" s="4"/>
      <c r="S1169" s="4"/>
      <c r="T1169" s="4"/>
      <c r="U1169" s="4" t="str">
        <f>TEXT(A1169, "MMMM YYYY")</f>
        <v>January 1900</v>
      </c>
      <c r="V1169" s="4"/>
      <c r="W1169" s="4" t="b">
        <f>IF(N1169=O1169,TRUE,FALSE)</f>
        <v>1</v>
      </c>
    </row>
    <row r="1170" spans="1:23" ht="22.5" customHeight="1">
      <c r="A1170" s="53"/>
      <c r="B1170" s="4"/>
      <c r="C1170" s="4"/>
      <c r="D1170" s="4"/>
      <c r="E1170" s="4"/>
      <c r="F1170" s="4"/>
      <c r="G1170" s="4"/>
      <c r="H1170" s="4"/>
      <c r="I1170" s="4"/>
      <c r="J1170" s="4"/>
      <c r="K1170" s="4"/>
      <c r="L1170" s="4"/>
      <c r="M1170" s="4"/>
      <c r="N1170" s="4"/>
      <c r="O1170" s="4"/>
      <c r="P1170" s="4"/>
      <c r="Q1170" s="4"/>
      <c r="R1170" s="4"/>
      <c r="S1170" s="4"/>
      <c r="T1170" s="4"/>
      <c r="U1170" s="4" t="str">
        <f>TEXT(A1170, "MMMM YYYY")</f>
        <v>January 1900</v>
      </c>
      <c r="V1170" s="4"/>
      <c r="W1170" s="4" t="b">
        <f>IF(N1170=O1170,TRUE,FALSE)</f>
        <v>1</v>
      </c>
    </row>
    <row r="1171" spans="1:23" ht="22.5" customHeight="1">
      <c r="A1171" s="53"/>
      <c r="B1171" s="4"/>
      <c r="C1171" s="4"/>
      <c r="D1171" s="4"/>
      <c r="E1171" s="4"/>
      <c r="F1171" s="4"/>
      <c r="G1171" s="4"/>
      <c r="H1171" s="4"/>
      <c r="I1171" s="4"/>
      <c r="J1171" s="4"/>
      <c r="K1171" s="4"/>
      <c r="L1171" s="4"/>
      <c r="M1171" s="4"/>
      <c r="N1171" s="4"/>
      <c r="O1171" s="4"/>
      <c r="P1171" s="4"/>
      <c r="Q1171" s="4"/>
      <c r="R1171" s="4"/>
      <c r="S1171" s="4"/>
      <c r="T1171" s="4"/>
      <c r="U1171" s="4" t="str">
        <f>TEXT(A1171, "MMMM YYYY")</f>
        <v>January 1900</v>
      </c>
      <c r="V1171" s="4"/>
      <c r="W1171" s="4" t="b">
        <f>IF(N1171=O1171,TRUE,FALSE)</f>
        <v>1</v>
      </c>
    </row>
    <row r="1172" spans="1:23" ht="22.5" customHeight="1">
      <c r="A1172" s="53"/>
      <c r="B1172" s="4"/>
      <c r="C1172" s="4"/>
      <c r="D1172" s="4"/>
      <c r="E1172" s="4"/>
      <c r="F1172" s="4"/>
      <c r="G1172" s="4"/>
      <c r="H1172" s="4"/>
      <c r="I1172" s="4"/>
      <c r="J1172" s="4"/>
      <c r="K1172" s="4"/>
      <c r="L1172" s="4"/>
      <c r="M1172" s="4"/>
      <c r="N1172" s="4"/>
      <c r="O1172" s="4"/>
      <c r="P1172" s="4"/>
      <c r="Q1172" s="4"/>
      <c r="R1172" s="4"/>
      <c r="S1172" s="4"/>
      <c r="T1172" s="4"/>
      <c r="U1172" s="4" t="str">
        <f>TEXT(A1172, "MMMM YYYY")</f>
        <v>January 1900</v>
      </c>
      <c r="V1172" s="4"/>
      <c r="W1172" s="4" t="b">
        <f>IF(N1172=O1172,TRUE,FALSE)</f>
        <v>1</v>
      </c>
    </row>
    <row r="1173" spans="1:23" ht="22.5" customHeight="1">
      <c r="A1173" s="53"/>
      <c r="B1173" s="4"/>
      <c r="C1173" s="4"/>
      <c r="D1173" s="4"/>
      <c r="E1173" s="4"/>
      <c r="F1173" s="4"/>
      <c r="G1173" s="4"/>
      <c r="H1173" s="4"/>
      <c r="I1173" s="4"/>
      <c r="J1173" s="4"/>
      <c r="K1173" s="4"/>
      <c r="L1173" s="4"/>
      <c r="M1173" s="4"/>
      <c r="N1173" s="4"/>
      <c r="O1173" s="4"/>
      <c r="P1173" s="4"/>
      <c r="Q1173" s="4"/>
      <c r="R1173" s="4"/>
      <c r="S1173" s="4"/>
      <c r="T1173" s="4"/>
      <c r="U1173" s="4" t="str">
        <f>TEXT(A1173, "MMMM YYYY")</f>
        <v>January 1900</v>
      </c>
      <c r="V1173" s="4"/>
      <c r="W1173" s="4" t="b">
        <f>IF(N1173=O1173,TRUE,FALSE)</f>
        <v>1</v>
      </c>
    </row>
    <row r="1174" spans="1:23" ht="22.5" customHeight="1">
      <c r="A1174" s="53"/>
      <c r="B1174" s="4"/>
      <c r="C1174" s="4"/>
      <c r="D1174" s="4"/>
      <c r="E1174" s="4"/>
      <c r="F1174" s="4"/>
      <c r="G1174" s="4"/>
      <c r="H1174" s="4"/>
      <c r="I1174" s="4"/>
      <c r="J1174" s="4"/>
      <c r="K1174" s="4"/>
      <c r="L1174" s="4"/>
      <c r="M1174" s="4"/>
      <c r="N1174" s="4"/>
      <c r="O1174" s="4"/>
      <c r="P1174" s="4"/>
      <c r="Q1174" s="4"/>
      <c r="R1174" s="4"/>
      <c r="S1174" s="4"/>
      <c r="T1174" s="4"/>
      <c r="U1174" s="4" t="str">
        <f>TEXT(A1174, "MMMM YYYY")</f>
        <v>January 1900</v>
      </c>
      <c r="V1174" s="4"/>
      <c r="W1174" s="4" t="b">
        <f>IF(N1174=O1174,TRUE,FALSE)</f>
        <v>1</v>
      </c>
    </row>
    <row r="1175" spans="1:23" ht="22.5" customHeight="1">
      <c r="A1175" s="53"/>
      <c r="B1175" s="4"/>
      <c r="C1175" s="4"/>
      <c r="D1175" s="4"/>
      <c r="E1175" s="4"/>
      <c r="F1175" s="4"/>
      <c r="G1175" s="4"/>
      <c r="H1175" s="4"/>
      <c r="I1175" s="4"/>
      <c r="J1175" s="4"/>
      <c r="K1175" s="4"/>
      <c r="L1175" s="4"/>
      <c r="M1175" s="4"/>
      <c r="N1175" s="4"/>
      <c r="O1175" s="4"/>
      <c r="P1175" s="4"/>
      <c r="Q1175" s="4"/>
      <c r="R1175" s="4"/>
      <c r="S1175" s="4"/>
      <c r="T1175" s="4"/>
      <c r="U1175" s="4" t="str">
        <f>TEXT(A1175, "MMMM YYYY")</f>
        <v>January 1900</v>
      </c>
      <c r="V1175" s="4"/>
      <c r="W1175" s="4" t="b">
        <f>IF(N1175=O1175,TRUE,FALSE)</f>
        <v>1</v>
      </c>
    </row>
    <row r="1176" spans="1:23" ht="22.5" customHeight="1">
      <c r="A1176" s="53"/>
      <c r="B1176" s="4"/>
      <c r="C1176" s="4"/>
      <c r="D1176" s="4"/>
      <c r="E1176" s="4"/>
      <c r="F1176" s="4"/>
      <c r="G1176" s="4"/>
      <c r="H1176" s="4"/>
      <c r="I1176" s="4"/>
      <c r="J1176" s="4"/>
      <c r="K1176" s="4"/>
      <c r="L1176" s="4"/>
      <c r="M1176" s="4"/>
      <c r="N1176" s="4"/>
      <c r="O1176" s="4"/>
      <c r="P1176" s="4"/>
      <c r="Q1176" s="4"/>
      <c r="R1176" s="4"/>
      <c r="S1176" s="4"/>
      <c r="T1176" s="4"/>
      <c r="U1176" s="4" t="str">
        <f>TEXT(A1176, "MMMM YYYY")</f>
        <v>January 1900</v>
      </c>
      <c r="V1176" s="4"/>
      <c r="W1176" s="4" t="b">
        <f>IF(N1176=O1176,TRUE,FALSE)</f>
        <v>1</v>
      </c>
    </row>
    <row r="1177" spans="1:23" ht="22.5" customHeight="1">
      <c r="A1177" s="53"/>
      <c r="B1177" s="4"/>
      <c r="C1177" s="4"/>
      <c r="D1177" s="4"/>
      <c r="E1177" s="4"/>
      <c r="F1177" s="4"/>
      <c r="G1177" s="4"/>
      <c r="H1177" s="4"/>
      <c r="I1177" s="4"/>
      <c r="J1177" s="4"/>
      <c r="K1177" s="4"/>
      <c r="L1177" s="4"/>
      <c r="M1177" s="4"/>
      <c r="N1177" s="4"/>
      <c r="O1177" s="4"/>
      <c r="P1177" s="4"/>
      <c r="Q1177" s="4"/>
      <c r="R1177" s="4"/>
      <c r="S1177" s="4"/>
      <c r="T1177" s="4"/>
      <c r="U1177" s="4" t="str">
        <f>TEXT(A1177, "MMMM YYYY")</f>
        <v>January 1900</v>
      </c>
      <c r="V1177" s="4"/>
      <c r="W1177" s="4" t="b">
        <f>IF(N1177=O1177,TRUE,FALSE)</f>
        <v>1</v>
      </c>
    </row>
    <row r="1178" spans="1:23" ht="22.5" customHeight="1">
      <c r="A1178" s="53"/>
      <c r="B1178" s="4"/>
      <c r="C1178" s="4"/>
      <c r="D1178" s="4"/>
      <c r="E1178" s="4"/>
      <c r="F1178" s="4"/>
      <c r="G1178" s="4"/>
      <c r="H1178" s="4"/>
      <c r="I1178" s="4"/>
      <c r="J1178" s="4"/>
      <c r="K1178" s="4"/>
      <c r="L1178" s="4"/>
      <c r="M1178" s="4"/>
      <c r="N1178" s="4"/>
      <c r="O1178" s="4"/>
      <c r="P1178" s="4"/>
      <c r="Q1178" s="4"/>
      <c r="R1178" s="4"/>
      <c r="S1178" s="4"/>
      <c r="T1178" s="4"/>
      <c r="U1178" s="4" t="str">
        <f>TEXT(A1178, "MMMM YYYY")</f>
        <v>January 1900</v>
      </c>
      <c r="V1178" s="4"/>
      <c r="W1178" s="4" t="b">
        <f>IF(N1178=O1178,TRUE,FALSE)</f>
        <v>1</v>
      </c>
    </row>
    <row r="1179" spans="1:23" ht="22.5" customHeight="1">
      <c r="A1179" s="53"/>
      <c r="B1179" s="4"/>
      <c r="C1179" s="4"/>
      <c r="D1179" s="4"/>
      <c r="E1179" s="4"/>
      <c r="F1179" s="4"/>
      <c r="G1179" s="4"/>
      <c r="H1179" s="4"/>
      <c r="I1179" s="4"/>
      <c r="J1179" s="4"/>
      <c r="K1179" s="4"/>
      <c r="L1179" s="4"/>
      <c r="M1179" s="4"/>
      <c r="N1179" s="4"/>
      <c r="O1179" s="4"/>
      <c r="P1179" s="4"/>
      <c r="Q1179" s="4"/>
      <c r="R1179" s="4"/>
      <c r="S1179" s="4"/>
      <c r="T1179" s="4"/>
      <c r="U1179" s="4" t="str">
        <f>TEXT(A1179, "MMMM YYYY")</f>
        <v>January 1900</v>
      </c>
      <c r="V1179" s="4"/>
      <c r="W1179" s="4" t="b">
        <f>IF(N1179=O1179,TRUE,FALSE)</f>
        <v>1</v>
      </c>
    </row>
    <row r="1180" spans="1:23" ht="22.5" customHeight="1">
      <c r="A1180" s="53"/>
      <c r="B1180" s="4"/>
      <c r="C1180" s="4"/>
      <c r="D1180" s="4"/>
      <c r="E1180" s="4"/>
      <c r="F1180" s="4"/>
      <c r="G1180" s="4"/>
      <c r="H1180" s="4"/>
      <c r="I1180" s="4"/>
      <c r="J1180" s="4"/>
      <c r="K1180" s="4"/>
      <c r="L1180" s="4"/>
      <c r="M1180" s="4"/>
      <c r="N1180" s="4"/>
      <c r="O1180" s="4"/>
      <c r="P1180" s="4"/>
      <c r="Q1180" s="4"/>
      <c r="R1180" s="4"/>
      <c r="S1180" s="4"/>
      <c r="T1180" s="4"/>
      <c r="U1180" s="4" t="str">
        <f>TEXT(A1180, "MMMM YYYY")</f>
        <v>January 1900</v>
      </c>
      <c r="V1180" s="4"/>
      <c r="W1180" s="4" t="b">
        <f>IF(N1180=O1180,TRUE,FALSE)</f>
        <v>1</v>
      </c>
    </row>
    <row r="1181" spans="1:23" ht="22.5" customHeight="1">
      <c r="A1181" s="53"/>
      <c r="B1181" s="4"/>
      <c r="C1181" s="4"/>
      <c r="D1181" s="4"/>
      <c r="E1181" s="4"/>
      <c r="F1181" s="4"/>
      <c r="G1181" s="4"/>
      <c r="H1181" s="4"/>
      <c r="I1181" s="4"/>
      <c r="J1181" s="4"/>
      <c r="K1181" s="4"/>
      <c r="L1181" s="4"/>
      <c r="M1181" s="4"/>
      <c r="N1181" s="4"/>
      <c r="O1181" s="4"/>
      <c r="P1181" s="4"/>
      <c r="Q1181" s="4"/>
      <c r="R1181" s="4"/>
      <c r="S1181" s="4"/>
      <c r="T1181" s="4"/>
      <c r="U1181" s="4" t="str">
        <f>TEXT(A1181, "MMMM YYYY")</f>
        <v>January 1900</v>
      </c>
      <c r="V1181" s="4"/>
      <c r="W1181" s="4" t="b">
        <f>IF(N1181=O1181,TRUE,FALSE)</f>
        <v>1</v>
      </c>
    </row>
    <row r="1182" spans="1:23" ht="22.5" customHeight="1">
      <c r="A1182" s="53"/>
      <c r="B1182" s="4"/>
      <c r="C1182" s="4"/>
      <c r="D1182" s="4"/>
      <c r="E1182" s="4"/>
      <c r="F1182" s="4"/>
      <c r="G1182" s="4"/>
      <c r="H1182" s="4"/>
      <c r="I1182" s="4"/>
      <c r="J1182" s="4"/>
      <c r="K1182" s="4"/>
      <c r="L1182" s="4"/>
      <c r="M1182" s="4"/>
      <c r="N1182" s="4"/>
      <c r="O1182" s="4"/>
      <c r="P1182" s="4"/>
      <c r="Q1182" s="4"/>
      <c r="R1182" s="4"/>
      <c r="S1182" s="4"/>
      <c r="T1182" s="4"/>
      <c r="U1182" s="4" t="str">
        <f>TEXT(A1182, "MMMM YYYY")</f>
        <v>January 1900</v>
      </c>
      <c r="V1182" s="4"/>
      <c r="W1182" s="4" t="b">
        <f>IF(N1182=O1182,TRUE,FALSE)</f>
        <v>1</v>
      </c>
    </row>
    <row r="1183" spans="1:23" ht="22.5" customHeight="1">
      <c r="A1183" s="53"/>
      <c r="B1183" s="4"/>
      <c r="C1183" s="4"/>
      <c r="D1183" s="4"/>
      <c r="E1183" s="4"/>
      <c r="F1183" s="4"/>
      <c r="G1183" s="4"/>
      <c r="H1183" s="4"/>
      <c r="I1183" s="4"/>
      <c r="J1183" s="4"/>
      <c r="K1183" s="4"/>
      <c r="L1183" s="4"/>
      <c r="M1183" s="4"/>
      <c r="N1183" s="4"/>
      <c r="O1183" s="4"/>
      <c r="P1183" s="4"/>
      <c r="Q1183" s="4"/>
      <c r="R1183" s="4"/>
      <c r="S1183" s="4"/>
      <c r="T1183" s="4"/>
      <c r="U1183" s="4" t="str">
        <f>TEXT(A1183, "MMMM YYYY")</f>
        <v>January 1900</v>
      </c>
      <c r="V1183" s="4"/>
      <c r="W1183" s="4" t="b">
        <f>IF(N1183=O1183,TRUE,FALSE)</f>
        <v>1</v>
      </c>
    </row>
    <row r="1184" spans="1:23" ht="22.5" customHeight="1">
      <c r="A1184" s="53"/>
      <c r="B1184" s="4"/>
      <c r="C1184" s="4"/>
      <c r="D1184" s="4"/>
      <c r="E1184" s="4"/>
      <c r="F1184" s="4"/>
      <c r="G1184" s="4"/>
      <c r="H1184" s="4"/>
      <c r="I1184" s="4"/>
      <c r="J1184" s="4"/>
      <c r="K1184" s="4"/>
      <c r="L1184" s="4"/>
      <c r="M1184" s="4"/>
      <c r="N1184" s="4"/>
      <c r="O1184" s="4"/>
      <c r="P1184" s="4"/>
      <c r="Q1184" s="4"/>
      <c r="R1184" s="4"/>
      <c r="S1184" s="4"/>
      <c r="T1184" s="4"/>
      <c r="U1184" s="4" t="str">
        <f>TEXT(A1184, "MMMM YYYY")</f>
        <v>January 1900</v>
      </c>
      <c r="V1184" s="4"/>
      <c r="W1184" s="4" t="b">
        <f>IF(N1184=O1184,TRUE,FALSE)</f>
        <v>1</v>
      </c>
    </row>
    <row r="1185" spans="1:23" ht="22.5" customHeight="1">
      <c r="A1185" s="53"/>
      <c r="B1185" s="4"/>
      <c r="C1185" s="4"/>
      <c r="D1185" s="4"/>
      <c r="E1185" s="4"/>
      <c r="F1185" s="4"/>
      <c r="G1185" s="4"/>
      <c r="H1185" s="4"/>
      <c r="I1185" s="4"/>
      <c r="J1185" s="4"/>
      <c r="K1185" s="4"/>
      <c r="L1185" s="4"/>
      <c r="M1185" s="4"/>
      <c r="N1185" s="4"/>
      <c r="O1185" s="4"/>
      <c r="P1185" s="4"/>
      <c r="Q1185" s="4"/>
      <c r="R1185" s="4"/>
      <c r="S1185" s="4"/>
      <c r="T1185" s="4"/>
      <c r="U1185" s="4" t="str">
        <f>TEXT(A1185, "MMMM YYYY")</f>
        <v>January 1900</v>
      </c>
      <c r="V1185" s="4"/>
      <c r="W1185" s="4" t="b">
        <f>IF(N1185=O1185,TRUE,FALSE)</f>
        <v>1</v>
      </c>
    </row>
    <row r="1186" spans="1:23" ht="22.5" customHeight="1">
      <c r="A1186" s="53"/>
      <c r="B1186" s="4"/>
      <c r="C1186" s="4"/>
      <c r="D1186" s="4"/>
      <c r="E1186" s="4"/>
      <c r="F1186" s="4"/>
      <c r="G1186" s="4"/>
      <c r="H1186" s="4"/>
      <c r="I1186" s="4"/>
      <c r="J1186" s="4"/>
      <c r="K1186" s="4"/>
      <c r="L1186" s="4"/>
      <c r="M1186" s="4"/>
      <c r="N1186" s="4"/>
      <c r="O1186" s="4"/>
      <c r="P1186" s="4"/>
      <c r="Q1186" s="4"/>
      <c r="R1186" s="4"/>
      <c r="S1186" s="4"/>
      <c r="T1186" s="4"/>
      <c r="U1186" s="4" t="str">
        <f>TEXT(A1186, "MMMM YYYY")</f>
        <v>January 1900</v>
      </c>
      <c r="V1186" s="4"/>
      <c r="W1186" s="4" t="b">
        <f>IF(N1186=O1186,TRUE,FALSE)</f>
        <v>1</v>
      </c>
    </row>
    <row r="1187" spans="1:23" ht="22.5" customHeight="1">
      <c r="A1187" s="53"/>
      <c r="B1187" s="4"/>
      <c r="C1187" s="4"/>
      <c r="D1187" s="4"/>
      <c r="E1187" s="4"/>
      <c r="F1187" s="4"/>
      <c r="G1187" s="4"/>
      <c r="H1187" s="4"/>
      <c r="I1187" s="4"/>
      <c r="J1187" s="4"/>
      <c r="K1187" s="4"/>
      <c r="L1187" s="4"/>
      <c r="M1187" s="4"/>
      <c r="N1187" s="4"/>
      <c r="O1187" s="4"/>
      <c r="P1187" s="4"/>
      <c r="Q1187" s="4"/>
      <c r="R1187" s="4"/>
      <c r="S1187" s="4"/>
      <c r="T1187" s="4"/>
      <c r="U1187" s="4" t="str">
        <f>TEXT(A1187, "MMMM YYYY")</f>
        <v>January 1900</v>
      </c>
      <c r="V1187" s="4"/>
      <c r="W1187" s="4" t="b">
        <f>IF(N1187=O1187,TRUE,FALSE)</f>
        <v>1</v>
      </c>
    </row>
    <row r="1188" spans="1:23" ht="22.5" customHeight="1">
      <c r="A1188" s="53"/>
      <c r="B1188" s="4"/>
      <c r="C1188" s="4"/>
      <c r="D1188" s="4"/>
      <c r="E1188" s="4"/>
      <c r="F1188" s="4"/>
      <c r="G1188" s="4"/>
      <c r="H1188" s="4"/>
      <c r="I1188" s="4"/>
      <c r="J1188" s="4"/>
      <c r="K1188" s="4"/>
      <c r="L1188" s="4"/>
      <c r="M1188" s="4"/>
      <c r="N1188" s="4"/>
      <c r="O1188" s="4"/>
      <c r="P1188" s="4"/>
      <c r="Q1188" s="4"/>
      <c r="R1188" s="4"/>
      <c r="S1188" s="4"/>
      <c r="T1188" s="4"/>
      <c r="U1188" s="4" t="str">
        <f>TEXT(A1188, "MMMM YYYY")</f>
        <v>January 1900</v>
      </c>
      <c r="V1188" s="4"/>
      <c r="W1188" s="4" t="b">
        <f>IF(N1188=O1188,TRUE,FALSE)</f>
        <v>1</v>
      </c>
    </row>
    <row r="1189" spans="1:23" ht="22.5" customHeight="1">
      <c r="A1189" s="53"/>
      <c r="B1189" s="4"/>
      <c r="C1189" s="4"/>
      <c r="D1189" s="4"/>
      <c r="E1189" s="4"/>
      <c r="F1189" s="4"/>
      <c r="G1189" s="4"/>
      <c r="H1189" s="4"/>
      <c r="I1189" s="4"/>
      <c r="J1189" s="4"/>
      <c r="K1189" s="4"/>
      <c r="L1189" s="4"/>
      <c r="M1189" s="4"/>
      <c r="N1189" s="4"/>
      <c r="O1189" s="4"/>
      <c r="P1189" s="4"/>
      <c r="Q1189" s="4"/>
      <c r="R1189" s="4"/>
      <c r="S1189" s="4"/>
      <c r="T1189" s="4"/>
      <c r="U1189" s="4" t="str">
        <f>TEXT(A1189, "MMMM YYYY")</f>
        <v>January 1900</v>
      </c>
      <c r="V1189" s="4"/>
      <c r="W1189" s="4" t="b">
        <f>IF(N1189=O1189,TRUE,FALSE)</f>
        <v>1</v>
      </c>
    </row>
    <row r="1190" spans="1:23" ht="22.5" customHeight="1">
      <c r="A1190" s="53"/>
      <c r="B1190" s="4"/>
      <c r="C1190" s="4"/>
      <c r="D1190" s="4"/>
      <c r="E1190" s="4"/>
      <c r="F1190" s="4"/>
      <c r="G1190" s="4"/>
      <c r="H1190" s="4"/>
      <c r="I1190" s="4"/>
      <c r="J1190" s="4"/>
      <c r="K1190" s="4"/>
      <c r="L1190" s="4"/>
      <c r="M1190" s="4"/>
      <c r="N1190" s="4"/>
      <c r="O1190" s="4"/>
      <c r="P1190" s="4"/>
      <c r="Q1190" s="4"/>
      <c r="R1190" s="4"/>
      <c r="S1190" s="4"/>
      <c r="T1190" s="4"/>
      <c r="U1190" s="4" t="str">
        <f>TEXT(A1190, "MMMM YYYY")</f>
        <v>January 1900</v>
      </c>
      <c r="V1190" s="4"/>
      <c r="W1190" s="4" t="b">
        <f>IF(N1190=O1190,TRUE,FALSE)</f>
        <v>1</v>
      </c>
    </row>
    <row r="1191" spans="1:23" ht="22.5" customHeight="1">
      <c r="A1191" s="53"/>
      <c r="B1191" s="4"/>
      <c r="C1191" s="4"/>
      <c r="D1191" s="4"/>
      <c r="E1191" s="4"/>
      <c r="F1191" s="4"/>
      <c r="G1191" s="4"/>
      <c r="H1191" s="4"/>
      <c r="I1191" s="4"/>
      <c r="J1191" s="4"/>
      <c r="K1191" s="4"/>
      <c r="L1191" s="4"/>
      <c r="M1191" s="4"/>
      <c r="N1191" s="4"/>
      <c r="O1191" s="4"/>
      <c r="P1191" s="4"/>
      <c r="Q1191" s="4"/>
      <c r="R1191" s="4"/>
      <c r="S1191" s="4"/>
      <c r="T1191" s="4"/>
      <c r="U1191" s="4" t="str">
        <f>TEXT(A1191, "MMMM YYYY")</f>
        <v>January 1900</v>
      </c>
      <c r="V1191" s="4"/>
      <c r="W1191" s="4" t="b">
        <f>IF(N1191=O1191,TRUE,FALSE)</f>
        <v>1</v>
      </c>
    </row>
    <row r="1192" spans="1:23" ht="22.5" customHeight="1">
      <c r="A1192" s="53"/>
      <c r="B1192" s="4"/>
      <c r="C1192" s="4"/>
      <c r="D1192" s="4"/>
      <c r="E1192" s="4"/>
      <c r="F1192" s="4"/>
      <c r="G1192" s="4"/>
      <c r="H1192" s="4"/>
      <c r="I1192" s="4"/>
      <c r="J1192" s="4"/>
      <c r="K1192" s="4"/>
      <c r="L1192" s="4"/>
      <c r="M1192" s="4"/>
      <c r="N1192" s="4"/>
      <c r="O1192" s="4"/>
      <c r="P1192" s="4"/>
      <c r="Q1192" s="4"/>
      <c r="R1192" s="4"/>
      <c r="S1192" s="4"/>
      <c r="T1192" s="4"/>
      <c r="U1192" s="4" t="str">
        <f>TEXT(A1192, "MMMM YYYY")</f>
        <v>January 1900</v>
      </c>
      <c r="V1192" s="4"/>
      <c r="W1192" s="4" t="b">
        <f>IF(N1192=O1192,TRUE,FALSE)</f>
        <v>1</v>
      </c>
    </row>
    <row r="1193" spans="1:23" ht="22.5" customHeight="1">
      <c r="A1193" s="53"/>
      <c r="B1193" s="4"/>
      <c r="C1193" s="4"/>
      <c r="D1193" s="4"/>
      <c r="E1193" s="4"/>
      <c r="F1193" s="4"/>
      <c r="G1193" s="4"/>
      <c r="H1193" s="4"/>
      <c r="I1193" s="4"/>
      <c r="J1193" s="4"/>
      <c r="K1193" s="4"/>
      <c r="L1193" s="4"/>
      <c r="M1193" s="4"/>
      <c r="N1193" s="4"/>
      <c r="O1193" s="4"/>
      <c r="P1193" s="4"/>
      <c r="Q1193" s="4"/>
      <c r="R1193" s="4"/>
      <c r="S1193" s="4"/>
      <c r="T1193" s="4"/>
      <c r="U1193" s="4" t="str">
        <f>TEXT(A1193, "MMMM YYYY")</f>
        <v>January 1900</v>
      </c>
      <c r="V1193" s="4"/>
      <c r="W1193" s="4" t="b">
        <f>IF(N1193=O1193,TRUE,FALSE)</f>
        <v>1</v>
      </c>
    </row>
    <row r="1194" spans="1:23" ht="22.5" customHeight="1">
      <c r="A1194" s="53"/>
      <c r="B1194" s="4"/>
      <c r="C1194" s="4"/>
      <c r="D1194" s="4"/>
      <c r="E1194" s="4"/>
      <c r="F1194" s="4"/>
      <c r="G1194" s="4"/>
      <c r="H1194" s="4"/>
      <c r="I1194" s="4"/>
      <c r="J1194" s="4"/>
      <c r="K1194" s="4"/>
      <c r="L1194" s="4"/>
      <c r="M1194" s="4"/>
      <c r="N1194" s="4"/>
      <c r="O1194" s="4"/>
      <c r="P1194" s="4"/>
      <c r="Q1194" s="4"/>
      <c r="R1194" s="4"/>
      <c r="S1194" s="4"/>
      <c r="T1194" s="4"/>
      <c r="U1194" s="4" t="str">
        <f>TEXT(A1194, "MMMM YYYY")</f>
        <v>January 1900</v>
      </c>
      <c r="V1194" s="4"/>
      <c r="W1194" s="4" t="b">
        <f>IF(N1194=O1194,TRUE,FALSE)</f>
        <v>1</v>
      </c>
    </row>
    <row r="1195" spans="1:23" ht="22.5" customHeight="1">
      <c r="A1195" s="53"/>
      <c r="B1195" s="4"/>
      <c r="C1195" s="4"/>
      <c r="D1195" s="4"/>
      <c r="E1195" s="4"/>
      <c r="F1195" s="4"/>
      <c r="G1195" s="4"/>
      <c r="H1195" s="4"/>
      <c r="I1195" s="4"/>
      <c r="J1195" s="4"/>
      <c r="K1195" s="4"/>
      <c r="L1195" s="4"/>
      <c r="M1195" s="4"/>
      <c r="N1195" s="4"/>
      <c r="O1195" s="4"/>
      <c r="P1195" s="4"/>
      <c r="Q1195" s="4"/>
      <c r="R1195" s="4"/>
      <c r="S1195" s="4"/>
      <c r="T1195" s="4"/>
      <c r="U1195" s="4" t="str">
        <f>TEXT(A1195, "MMMM YYYY")</f>
        <v>January 1900</v>
      </c>
      <c r="V1195" s="4"/>
      <c r="W1195" s="4" t="b">
        <f>IF(N1195=O1195,TRUE,FALSE)</f>
        <v>1</v>
      </c>
    </row>
    <row r="1196" spans="1:23" ht="22.5" customHeight="1">
      <c r="A1196" s="53"/>
      <c r="B1196" s="4"/>
      <c r="C1196" s="4"/>
      <c r="D1196" s="4"/>
      <c r="E1196" s="4"/>
      <c r="F1196" s="4"/>
      <c r="G1196" s="4"/>
      <c r="H1196" s="4"/>
      <c r="I1196" s="4"/>
      <c r="J1196" s="4"/>
      <c r="K1196" s="4"/>
      <c r="L1196" s="4"/>
      <c r="M1196" s="4"/>
      <c r="N1196" s="4"/>
      <c r="O1196" s="4"/>
      <c r="P1196" s="4"/>
      <c r="Q1196" s="4"/>
      <c r="R1196" s="4"/>
      <c r="S1196" s="4"/>
      <c r="T1196" s="4"/>
      <c r="U1196" s="4" t="str">
        <f>TEXT(A1196, "MMMM YYYY")</f>
        <v>January 1900</v>
      </c>
      <c r="V1196" s="4"/>
      <c r="W1196" s="4" t="b">
        <f>IF(N1196=O1196,TRUE,FALSE)</f>
        <v>1</v>
      </c>
    </row>
    <row r="1197" spans="1:23" ht="22.5" customHeight="1">
      <c r="A1197" s="53"/>
      <c r="B1197" s="4"/>
      <c r="C1197" s="4"/>
      <c r="D1197" s="4"/>
      <c r="E1197" s="4"/>
      <c r="F1197" s="4"/>
      <c r="G1197" s="4"/>
      <c r="H1197" s="4"/>
      <c r="I1197" s="4"/>
      <c r="J1197" s="4"/>
      <c r="K1197" s="4"/>
      <c r="L1197" s="4"/>
      <c r="M1197" s="4"/>
      <c r="N1197" s="4"/>
      <c r="O1197" s="4"/>
      <c r="P1197" s="4"/>
      <c r="Q1197" s="4"/>
      <c r="R1197" s="4"/>
      <c r="S1197" s="4"/>
      <c r="T1197" s="4"/>
      <c r="U1197" s="4" t="str">
        <f>TEXT(A1197, "MMMM YYYY")</f>
        <v>January 1900</v>
      </c>
      <c r="V1197" s="4"/>
      <c r="W1197" s="4" t="b">
        <f>IF(N1197=O1197,TRUE,FALSE)</f>
        <v>1</v>
      </c>
    </row>
    <row r="1198" spans="1:23" ht="22.5" customHeight="1">
      <c r="A1198" s="53"/>
      <c r="B1198" s="4"/>
      <c r="C1198" s="4"/>
      <c r="D1198" s="4"/>
      <c r="E1198" s="4"/>
      <c r="F1198" s="4"/>
      <c r="G1198" s="4"/>
      <c r="H1198" s="4"/>
      <c r="I1198" s="4"/>
      <c r="J1198" s="4"/>
      <c r="K1198" s="4"/>
      <c r="L1198" s="4"/>
      <c r="M1198" s="4"/>
      <c r="N1198" s="4"/>
      <c r="O1198" s="4"/>
      <c r="P1198" s="4"/>
      <c r="Q1198" s="4"/>
      <c r="R1198" s="4"/>
      <c r="S1198" s="4"/>
      <c r="T1198" s="4"/>
      <c r="U1198" s="4" t="str">
        <f>TEXT(A1198, "MMMM YYYY")</f>
        <v>January 1900</v>
      </c>
      <c r="V1198" s="4"/>
      <c r="W1198" s="4" t="b">
        <f>IF(N1198=O1198,TRUE,FALSE)</f>
        <v>1</v>
      </c>
    </row>
    <row r="1199" spans="1:23" ht="22.5" customHeight="1">
      <c r="A1199" s="53"/>
      <c r="B1199" s="4"/>
      <c r="C1199" s="4"/>
      <c r="D1199" s="4"/>
      <c r="E1199" s="4"/>
      <c r="F1199" s="4"/>
      <c r="G1199" s="4"/>
      <c r="H1199" s="4"/>
      <c r="I1199" s="4"/>
      <c r="J1199" s="4"/>
      <c r="K1199" s="4"/>
      <c r="L1199" s="4"/>
      <c r="M1199" s="4"/>
      <c r="N1199" s="4"/>
      <c r="O1199" s="4"/>
      <c r="P1199" s="4"/>
      <c r="Q1199" s="4"/>
      <c r="R1199" s="4"/>
      <c r="S1199" s="4"/>
      <c r="T1199" s="4"/>
      <c r="U1199" s="4" t="str">
        <f>TEXT(A1199, "MMMM YYYY")</f>
        <v>January 1900</v>
      </c>
      <c r="V1199" s="4"/>
      <c r="W1199" s="4" t="b">
        <f>IF(N1199=O1199,TRUE,FALSE)</f>
        <v>1</v>
      </c>
    </row>
    <row r="1200" spans="1:23" ht="22.5" customHeight="1">
      <c r="A1200" s="53"/>
      <c r="B1200" s="4"/>
      <c r="C1200" s="4"/>
      <c r="D1200" s="4"/>
      <c r="E1200" s="4"/>
      <c r="F1200" s="4"/>
      <c r="G1200" s="4"/>
      <c r="H1200" s="4"/>
      <c r="I1200" s="4"/>
      <c r="J1200" s="4"/>
      <c r="K1200" s="4"/>
      <c r="L1200" s="4"/>
      <c r="M1200" s="4"/>
      <c r="N1200" s="4"/>
      <c r="O1200" s="4"/>
      <c r="P1200" s="4"/>
      <c r="Q1200" s="4"/>
      <c r="R1200" s="4"/>
      <c r="S1200" s="4"/>
      <c r="T1200" s="4"/>
      <c r="U1200" s="4" t="str">
        <f>TEXT(A1200, "MMMM YYYY")</f>
        <v>January 1900</v>
      </c>
      <c r="V1200" s="4"/>
      <c r="W1200" s="4" t="b">
        <f>IF(N1200=O1200,TRUE,FALSE)</f>
        <v>1</v>
      </c>
    </row>
    <row r="1201" spans="1:23" ht="22.5" customHeight="1">
      <c r="A1201" s="53"/>
      <c r="B1201" s="4"/>
      <c r="C1201" s="4"/>
      <c r="D1201" s="4"/>
      <c r="E1201" s="4"/>
      <c r="F1201" s="4"/>
      <c r="G1201" s="4"/>
      <c r="H1201" s="4"/>
      <c r="I1201" s="4"/>
      <c r="J1201" s="4"/>
      <c r="K1201" s="4"/>
      <c r="L1201" s="4"/>
      <c r="M1201" s="4"/>
      <c r="N1201" s="4"/>
      <c r="O1201" s="4"/>
      <c r="P1201" s="4"/>
      <c r="Q1201" s="4"/>
      <c r="R1201" s="4"/>
      <c r="S1201" s="4"/>
      <c r="T1201" s="4"/>
      <c r="U1201" s="4" t="str">
        <f>TEXT(A1201, "MMMM YYYY")</f>
        <v>January 1900</v>
      </c>
      <c r="V1201" s="4"/>
      <c r="W1201" s="4" t="b">
        <f>IF(N1201=O1201,TRUE,FALSE)</f>
        <v>1</v>
      </c>
    </row>
    <row r="1202" spans="1:23" ht="22.5" customHeight="1">
      <c r="A1202" s="53"/>
      <c r="B1202" s="4"/>
      <c r="C1202" s="4"/>
      <c r="D1202" s="4"/>
      <c r="E1202" s="4"/>
      <c r="F1202" s="4"/>
      <c r="G1202" s="4"/>
      <c r="H1202" s="4"/>
      <c r="I1202" s="4"/>
      <c r="J1202" s="4"/>
      <c r="K1202" s="4"/>
      <c r="L1202" s="4"/>
      <c r="M1202" s="4"/>
      <c r="N1202" s="4"/>
      <c r="O1202" s="4"/>
      <c r="P1202" s="4"/>
      <c r="Q1202" s="4"/>
      <c r="R1202" s="4"/>
      <c r="S1202" s="4"/>
      <c r="T1202" s="4"/>
      <c r="U1202" s="4" t="str">
        <f>TEXT(A1202, "MMMM YYYY")</f>
        <v>January 1900</v>
      </c>
      <c r="V1202" s="4"/>
      <c r="W1202" s="4" t="b">
        <f>IF(N1202=O1202,TRUE,FALSE)</f>
        <v>1</v>
      </c>
    </row>
    <row r="1203" spans="1:23" ht="22.5" customHeight="1">
      <c r="A1203" s="53"/>
      <c r="B1203" s="4"/>
      <c r="C1203" s="4"/>
      <c r="D1203" s="4"/>
      <c r="E1203" s="4"/>
      <c r="F1203" s="4"/>
      <c r="G1203" s="4"/>
      <c r="H1203" s="4"/>
      <c r="I1203" s="4"/>
      <c r="J1203" s="4"/>
      <c r="K1203" s="4"/>
      <c r="L1203" s="4"/>
      <c r="M1203" s="4"/>
      <c r="N1203" s="4"/>
      <c r="O1203" s="4"/>
      <c r="P1203" s="4"/>
      <c r="Q1203" s="4"/>
      <c r="R1203" s="4"/>
      <c r="S1203" s="4"/>
      <c r="T1203" s="4"/>
      <c r="U1203" s="4" t="str">
        <f>TEXT(A1203, "MMMM YYYY")</f>
        <v>January 1900</v>
      </c>
      <c r="V1203" s="4"/>
      <c r="W1203" s="4" t="b">
        <f>IF(N1203=O1203,TRUE,FALSE)</f>
        <v>1</v>
      </c>
    </row>
    <row r="1204" spans="1:23" ht="22.5" customHeight="1">
      <c r="A1204" s="53"/>
      <c r="B1204" s="4"/>
      <c r="C1204" s="4"/>
      <c r="D1204" s="4"/>
      <c r="E1204" s="4"/>
      <c r="F1204" s="4"/>
      <c r="G1204" s="4"/>
      <c r="H1204" s="4"/>
      <c r="I1204" s="4"/>
      <c r="J1204" s="4"/>
      <c r="K1204" s="4"/>
      <c r="L1204" s="4"/>
      <c r="M1204" s="4"/>
      <c r="N1204" s="4"/>
      <c r="O1204" s="4"/>
      <c r="P1204" s="4"/>
      <c r="Q1204" s="4"/>
      <c r="R1204" s="4"/>
      <c r="S1204" s="4"/>
      <c r="T1204" s="4"/>
      <c r="U1204" s="4" t="str">
        <f>TEXT(A1204, "MMMM YYYY")</f>
        <v>January 1900</v>
      </c>
      <c r="V1204" s="4"/>
      <c r="W1204" s="4" t="b">
        <f>IF(N1204=O1204,TRUE,FALSE)</f>
        <v>1</v>
      </c>
    </row>
    <row r="1205" spans="1:23" ht="22.5" customHeight="1">
      <c r="A1205" s="53"/>
      <c r="B1205" s="4"/>
      <c r="C1205" s="4"/>
      <c r="D1205" s="4"/>
      <c r="E1205" s="4"/>
      <c r="F1205" s="4"/>
      <c r="G1205" s="4"/>
      <c r="H1205" s="4"/>
      <c r="I1205" s="4"/>
      <c r="J1205" s="4"/>
      <c r="K1205" s="4"/>
      <c r="L1205" s="4"/>
      <c r="M1205" s="4"/>
      <c r="N1205" s="4"/>
      <c r="O1205" s="4"/>
      <c r="P1205" s="4"/>
      <c r="Q1205" s="4"/>
      <c r="R1205" s="4"/>
      <c r="S1205" s="4"/>
      <c r="T1205" s="4"/>
      <c r="U1205" s="4" t="str">
        <f>TEXT(A1205, "MMMM YYYY")</f>
        <v>January 1900</v>
      </c>
      <c r="V1205" s="4"/>
      <c r="W1205" s="4" t="b">
        <f>IF(N1205=O1205,TRUE,FALSE)</f>
        <v>1</v>
      </c>
    </row>
    <row r="1206" spans="1:23" ht="22.5" customHeight="1">
      <c r="A1206" s="53"/>
      <c r="B1206" s="4"/>
      <c r="C1206" s="4"/>
      <c r="D1206" s="4"/>
      <c r="E1206" s="4"/>
      <c r="F1206" s="4"/>
      <c r="G1206" s="4"/>
      <c r="H1206" s="4"/>
      <c r="I1206" s="4"/>
      <c r="J1206" s="4"/>
      <c r="K1206" s="4"/>
      <c r="L1206" s="4"/>
      <c r="M1206" s="4"/>
      <c r="N1206" s="4"/>
      <c r="O1206" s="4"/>
      <c r="P1206" s="4"/>
      <c r="Q1206" s="4"/>
      <c r="R1206" s="4"/>
      <c r="S1206" s="4"/>
      <c r="T1206" s="4"/>
      <c r="U1206" s="4" t="str">
        <f>TEXT(A1206, "MMMM YYYY")</f>
        <v>January 1900</v>
      </c>
      <c r="V1206" s="4"/>
      <c r="W1206" s="4" t="b">
        <f>IF(N1206=O1206,TRUE,FALSE)</f>
        <v>1</v>
      </c>
    </row>
    <row r="1207" spans="1:23" ht="22.5" customHeight="1">
      <c r="A1207" s="53"/>
      <c r="B1207" s="4"/>
      <c r="C1207" s="4"/>
      <c r="D1207" s="4"/>
      <c r="E1207" s="4"/>
      <c r="F1207" s="4"/>
      <c r="G1207" s="4"/>
      <c r="H1207" s="4"/>
      <c r="I1207" s="4"/>
      <c r="J1207" s="4"/>
      <c r="K1207" s="4"/>
      <c r="L1207" s="4"/>
      <c r="M1207" s="4"/>
      <c r="N1207" s="4"/>
      <c r="O1207" s="4"/>
      <c r="P1207" s="4"/>
      <c r="Q1207" s="4"/>
      <c r="R1207" s="4"/>
      <c r="S1207" s="4"/>
      <c r="T1207" s="4"/>
      <c r="U1207" s="4" t="str">
        <f>TEXT(A1207, "MMMM YYYY")</f>
        <v>January 1900</v>
      </c>
      <c r="V1207" s="4"/>
      <c r="W1207" s="4" t="b">
        <f>IF(N1207=O1207,TRUE,FALSE)</f>
        <v>1</v>
      </c>
    </row>
    <row r="1208" spans="1:23" ht="22.5" customHeight="1">
      <c r="A1208" s="53"/>
      <c r="B1208" s="4"/>
      <c r="C1208" s="4"/>
      <c r="D1208" s="4"/>
      <c r="E1208" s="4"/>
      <c r="F1208" s="4"/>
      <c r="G1208" s="4"/>
      <c r="H1208" s="4"/>
      <c r="I1208" s="4"/>
      <c r="J1208" s="4"/>
      <c r="K1208" s="4"/>
      <c r="L1208" s="4"/>
      <c r="M1208" s="4"/>
      <c r="N1208" s="4"/>
      <c r="O1208" s="4"/>
      <c r="P1208" s="4"/>
      <c r="Q1208" s="4"/>
      <c r="R1208" s="4"/>
      <c r="S1208" s="4"/>
      <c r="T1208" s="4"/>
      <c r="U1208" s="4" t="str">
        <f>TEXT(A1208, "MMMM YYYY")</f>
        <v>January 1900</v>
      </c>
      <c r="V1208" s="4"/>
      <c r="W1208" s="4" t="b">
        <f>IF(N1208=O1208,TRUE,FALSE)</f>
        <v>1</v>
      </c>
    </row>
    <row r="1209" spans="1:23" ht="22.5" customHeight="1">
      <c r="A1209" s="53"/>
      <c r="B1209" s="4"/>
      <c r="C1209" s="4"/>
      <c r="D1209" s="4"/>
      <c r="E1209" s="4"/>
      <c r="F1209" s="4"/>
      <c r="G1209" s="4"/>
      <c r="H1209" s="4"/>
      <c r="I1209" s="4"/>
      <c r="J1209" s="4"/>
      <c r="K1209" s="4"/>
      <c r="L1209" s="4"/>
      <c r="M1209" s="4"/>
      <c r="N1209" s="4"/>
      <c r="O1209" s="4"/>
      <c r="P1209" s="4"/>
      <c r="Q1209" s="4"/>
      <c r="R1209" s="4"/>
      <c r="S1209" s="4"/>
      <c r="T1209" s="4"/>
      <c r="U1209" s="4" t="str">
        <f>TEXT(A1209, "MMMM YYYY")</f>
        <v>January 1900</v>
      </c>
      <c r="V1209" s="4"/>
      <c r="W1209" s="4" t="b">
        <f>IF(N1209=O1209,TRUE,FALSE)</f>
        <v>1</v>
      </c>
    </row>
    <row r="1210" spans="1:23" ht="22.5" customHeight="1">
      <c r="A1210" s="53"/>
      <c r="B1210" s="4"/>
      <c r="C1210" s="4"/>
      <c r="D1210" s="4"/>
      <c r="E1210" s="4"/>
      <c r="F1210" s="4"/>
      <c r="G1210" s="4"/>
      <c r="H1210" s="4"/>
      <c r="I1210" s="4"/>
      <c r="J1210" s="4"/>
      <c r="K1210" s="4"/>
      <c r="L1210" s="4"/>
      <c r="M1210" s="4"/>
      <c r="N1210" s="4"/>
      <c r="O1210" s="4"/>
      <c r="P1210" s="4"/>
      <c r="Q1210" s="4"/>
      <c r="R1210" s="4"/>
      <c r="S1210" s="4"/>
      <c r="T1210" s="4"/>
      <c r="U1210" s="4" t="str">
        <f>TEXT(A1210, "MMMM YYYY")</f>
        <v>January 1900</v>
      </c>
      <c r="V1210" s="4"/>
      <c r="W1210" s="4" t="b">
        <f>IF(N1210=O1210,TRUE,FALSE)</f>
        <v>1</v>
      </c>
    </row>
    <row r="1211" spans="1:23" ht="22.5" customHeight="1">
      <c r="A1211" s="53"/>
      <c r="B1211" s="4"/>
      <c r="C1211" s="4"/>
      <c r="D1211" s="4"/>
      <c r="E1211" s="4"/>
      <c r="F1211" s="4"/>
      <c r="G1211" s="4"/>
      <c r="H1211" s="4"/>
      <c r="I1211" s="4"/>
      <c r="J1211" s="4"/>
      <c r="K1211" s="4"/>
      <c r="L1211" s="4"/>
      <c r="M1211" s="4"/>
      <c r="N1211" s="4"/>
      <c r="O1211" s="4"/>
      <c r="P1211" s="4"/>
      <c r="Q1211" s="4"/>
      <c r="R1211" s="4"/>
      <c r="S1211" s="4"/>
      <c r="T1211" s="4"/>
      <c r="U1211" s="4" t="str">
        <f>TEXT(A1211, "MMMM YYYY")</f>
        <v>January 1900</v>
      </c>
      <c r="V1211" s="4"/>
      <c r="W1211" s="4" t="b">
        <f>IF(N1211=O1211,TRUE,FALSE)</f>
        <v>1</v>
      </c>
    </row>
    <row r="1212" spans="1:23" ht="22.5" customHeight="1">
      <c r="A1212" s="53"/>
      <c r="B1212" s="4"/>
      <c r="C1212" s="4"/>
      <c r="D1212" s="4"/>
      <c r="E1212" s="4"/>
      <c r="F1212" s="4"/>
      <c r="G1212" s="4"/>
      <c r="H1212" s="4"/>
      <c r="I1212" s="4"/>
      <c r="J1212" s="4"/>
      <c r="K1212" s="4"/>
      <c r="L1212" s="4"/>
      <c r="M1212" s="4"/>
      <c r="N1212" s="4"/>
      <c r="O1212" s="4"/>
      <c r="P1212" s="4"/>
      <c r="Q1212" s="4"/>
      <c r="R1212" s="4"/>
      <c r="S1212" s="4"/>
      <c r="T1212" s="4"/>
      <c r="U1212" s="4" t="str">
        <f>TEXT(A1212, "MMMM YYYY")</f>
        <v>January 1900</v>
      </c>
      <c r="V1212" s="4"/>
      <c r="W1212" s="4" t="b">
        <f>IF(N1212=O1212,TRUE,FALSE)</f>
        <v>1</v>
      </c>
    </row>
    <row r="1213" spans="1:23" ht="22.5" customHeight="1">
      <c r="A1213" s="53"/>
      <c r="B1213" s="4"/>
      <c r="C1213" s="4"/>
      <c r="D1213" s="4"/>
      <c r="E1213" s="4"/>
      <c r="F1213" s="4"/>
      <c r="G1213" s="4"/>
      <c r="H1213" s="4"/>
      <c r="I1213" s="4"/>
      <c r="J1213" s="4"/>
      <c r="K1213" s="4"/>
      <c r="L1213" s="4"/>
      <c r="M1213" s="4"/>
      <c r="N1213" s="4"/>
      <c r="O1213" s="4"/>
      <c r="P1213" s="4"/>
      <c r="Q1213" s="4"/>
      <c r="R1213" s="4"/>
      <c r="S1213" s="4"/>
      <c r="T1213" s="4"/>
      <c r="U1213" s="4" t="str">
        <f>TEXT(A1213, "MMMM YYYY")</f>
        <v>January 1900</v>
      </c>
      <c r="V1213" s="4"/>
      <c r="W1213" s="4" t="b">
        <f>IF(N1213=O1213,TRUE,FALSE)</f>
        <v>1</v>
      </c>
    </row>
    <row r="1214" spans="1:23" ht="22.5" customHeight="1">
      <c r="A1214" s="53"/>
      <c r="B1214" s="4"/>
      <c r="C1214" s="4"/>
      <c r="D1214" s="4"/>
      <c r="E1214" s="4"/>
      <c r="F1214" s="4"/>
      <c r="G1214" s="4"/>
      <c r="H1214" s="4"/>
      <c r="I1214" s="4"/>
      <c r="J1214" s="4"/>
      <c r="K1214" s="4"/>
      <c r="L1214" s="4"/>
      <c r="M1214" s="4"/>
      <c r="N1214" s="4"/>
      <c r="O1214" s="4"/>
      <c r="P1214" s="4"/>
      <c r="Q1214" s="4"/>
      <c r="R1214" s="4"/>
      <c r="S1214" s="4"/>
      <c r="T1214" s="4"/>
      <c r="U1214" s="4" t="str">
        <f>TEXT(A1214, "MMMM YYYY")</f>
        <v>January 1900</v>
      </c>
      <c r="V1214" s="4"/>
      <c r="W1214" s="4" t="b">
        <f>IF(N1214=O1214,TRUE,FALSE)</f>
        <v>1</v>
      </c>
    </row>
    <row r="1215" spans="1:23" ht="22.5" customHeight="1">
      <c r="A1215" s="53"/>
      <c r="B1215" s="4"/>
      <c r="C1215" s="4"/>
      <c r="D1215" s="4"/>
      <c r="E1215" s="4"/>
      <c r="F1215" s="4"/>
      <c r="G1215" s="4"/>
      <c r="H1215" s="4"/>
      <c r="I1215" s="4"/>
      <c r="J1215" s="4"/>
      <c r="K1215" s="4"/>
      <c r="L1215" s="4"/>
      <c r="M1215" s="4"/>
      <c r="N1215" s="4"/>
      <c r="O1215" s="4"/>
      <c r="P1215" s="4"/>
      <c r="Q1215" s="4"/>
      <c r="R1215" s="4"/>
      <c r="S1215" s="4"/>
      <c r="T1215" s="4"/>
      <c r="U1215" s="4" t="str">
        <f>TEXT(A1215, "MMMM YYYY")</f>
        <v>January 1900</v>
      </c>
      <c r="V1215" s="4"/>
      <c r="W1215" s="4" t="b">
        <f>IF(N1215=O1215,TRUE,FALSE)</f>
        <v>1</v>
      </c>
    </row>
    <row r="1216" spans="1:23" ht="22.5" customHeight="1">
      <c r="A1216" s="53"/>
      <c r="B1216" s="4"/>
      <c r="C1216" s="4"/>
      <c r="D1216" s="4"/>
      <c r="E1216" s="4"/>
      <c r="F1216" s="4"/>
      <c r="G1216" s="4"/>
      <c r="H1216" s="4"/>
      <c r="I1216" s="4"/>
      <c r="J1216" s="4"/>
      <c r="K1216" s="4"/>
      <c r="L1216" s="4"/>
      <c r="M1216" s="4"/>
      <c r="N1216" s="4"/>
      <c r="O1216" s="4"/>
      <c r="P1216" s="4"/>
      <c r="Q1216" s="4"/>
      <c r="R1216" s="4"/>
      <c r="S1216" s="4"/>
      <c r="T1216" s="4"/>
      <c r="U1216" s="4" t="str">
        <f>TEXT(A1216, "MMMM YYYY")</f>
        <v>January 1900</v>
      </c>
      <c r="V1216" s="4"/>
      <c r="W1216" s="4" t="b">
        <f>IF(N1216=O1216,TRUE,FALSE)</f>
        <v>1</v>
      </c>
    </row>
    <row r="1217" spans="1:23" ht="22.5" customHeight="1">
      <c r="A1217" s="53"/>
      <c r="B1217" s="4"/>
      <c r="C1217" s="4"/>
      <c r="D1217" s="4"/>
      <c r="E1217" s="4"/>
      <c r="F1217" s="4"/>
      <c r="G1217" s="4"/>
      <c r="H1217" s="4"/>
      <c r="I1217" s="4"/>
      <c r="J1217" s="4"/>
      <c r="K1217" s="4"/>
      <c r="L1217" s="4"/>
      <c r="M1217" s="4"/>
      <c r="N1217" s="4"/>
      <c r="O1217" s="4"/>
      <c r="P1217" s="4"/>
      <c r="Q1217" s="4"/>
      <c r="R1217" s="4"/>
      <c r="S1217" s="4"/>
      <c r="T1217" s="4"/>
      <c r="U1217" s="4" t="str">
        <f>TEXT(A1217, "MMMM YYYY")</f>
        <v>January 1900</v>
      </c>
      <c r="V1217" s="4"/>
      <c r="W1217" s="4" t="b">
        <f>IF(N1217=O1217,TRUE,FALSE)</f>
        <v>1</v>
      </c>
    </row>
    <row r="1218" spans="1:23" ht="22.5" customHeight="1">
      <c r="A1218" s="53"/>
      <c r="B1218" s="4"/>
      <c r="C1218" s="4"/>
      <c r="D1218" s="4"/>
      <c r="E1218" s="4"/>
      <c r="F1218" s="4"/>
      <c r="G1218" s="4"/>
      <c r="H1218" s="4"/>
      <c r="I1218" s="4"/>
      <c r="J1218" s="4"/>
      <c r="K1218" s="4"/>
      <c r="L1218" s="4"/>
      <c r="M1218" s="4"/>
      <c r="N1218" s="4"/>
      <c r="O1218" s="4"/>
      <c r="P1218" s="4"/>
      <c r="Q1218" s="4"/>
      <c r="R1218" s="4"/>
      <c r="S1218" s="4"/>
      <c r="T1218" s="4"/>
      <c r="U1218" s="4" t="str">
        <f>TEXT(A1218, "MMMM YYYY")</f>
        <v>January 1900</v>
      </c>
      <c r="V1218" s="4"/>
      <c r="W1218" s="4" t="b">
        <f>IF(N1218=O1218,TRUE,FALSE)</f>
        <v>1</v>
      </c>
    </row>
    <row r="1219" spans="1:23" ht="22.5" customHeight="1">
      <c r="A1219" s="53"/>
      <c r="B1219" s="4"/>
      <c r="C1219" s="4"/>
      <c r="D1219" s="4"/>
      <c r="E1219" s="4"/>
      <c r="F1219" s="4"/>
      <c r="G1219" s="4"/>
      <c r="H1219" s="4"/>
      <c r="I1219" s="4"/>
      <c r="J1219" s="4"/>
      <c r="K1219" s="4"/>
      <c r="L1219" s="4"/>
      <c r="M1219" s="4"/>
      <c r="N1219" s="4"/>
      <c r="O1219" s="4"/>
      <c r="P1219" s="4"/>
      <c r="Q1219" s="4"/>
      <c r="R1219" s="4"/>
      <c r="S1219" s="4"/>
      <c r="T1219" s="4"/>
      <c r="U1219" s="4" t="str">
        <f>TEXT(A1219, "MMMM YYYY")</f>
        <v>January 1900</v>
      </c>
      <c r="V1219" s="4"/>
      <c r="W1219" s="4" t="b">
        <f>IF(N1219=O1219,TRUE,FALSE)</f>
        <v>1</v>
      </c>
    </row>
    <row r="1220" spans="1:23" ht="22.5" customHeight="1">
      <c r="A1220" s="53"/>
      <c r="B1220" s="4"/>
      <c r="C1220" s="4"/>
      <c r="D1220" s="4"/>
      <c r="E1220" s="4"/>
      <c r="F1220" s="4"/>
      <c r="G1220" s="4"/>
      <c r="H1220" s="4"/>
      <c r="I1220" s="4"/>
      <c r="J1220" s="4"/>
      <c r="K1220" s="4"/>
      <c r="L1220" s="4"/>
      <c r="M1220" s="4"/>
      <c r="N1220" s="4"/>
      <c r="O1220" s="4"/>
      <c r="P1220" s="4"/>
      <c r="Q1220" s="4"/>
      <c r="R1220" s="4"/>
      <c r="S1220" s="4"/>
      <c r="T1220" s="4"/>
      <c r="U1220" s="4" t="str">
        <f>TEXT(A1220, "MMMM YYYY")</f>
        <v>January 1900</v>
      </c>
      <c r="V1220" s="4"/>
      <c r="W1220" s="4" t="b">
        <f>IF(N1220=O1220,TRUE,FALSE)</f>
        <v>1</v>
      </c>
    </row>
    <row r="1221" spans="1:23" ht="22.5" customHeight="1">
      <c r="A1221" s="53"/>
      <c r="B1221" s="4"/>
      <c r="C1221" s="4"/>
      <c r="D1221" s="4"/>
      <c r="E1221" s="4"/>
      <c r="F1221" s="4"/>
      <c r="G1221" s="4"/>
      <c r="H1221" s="4"/>
      <c r="I1221" s="4"/>
      <c r="J1221" s="4"/>
      <c r="K1221" s="4"/>
      <c r="L1221" s="4"/>
      <c r="M1221" s="4"/>
      <c r="N1221" s="4"/>
      <c r="O1221" s="4"/>
      <c r="P1221" s="4"/>
      <c r="Q1221" s="4"/>
      <c r="R1221" s="4"/>
      <c r="S1221" s="4"/>
      <c r="T1221" s="4"/>
      <c r="U1221" s="4" t="str">
        <f>TEXT(A1221, "MMMM YYYY")</f>
        <v>January 1900</v>
      </c>
      <c r="V1221" s="4"/>
      <c r="W1221" s="4" t="b">
        <f>IF(N1221=O1221,TRUE,FALSE)</f>
        <v>1</v>
      </c>
    </row>
    <row r="1222" spans="1:23" ht="22.5" customHeight="1">
      <c r="A1222" s="53"/>
      <c r="B1222" s="4"/>
      <c r="C1222" s="4"/>
      <c r="D1222" s="4"/>
      <c r="E1222" s="4"/>
      <c r="F1222" s="4"/>
      <c r="G1222" s="4"/>
      <c r="H1222" s="4"/>
      <c r="I1222" s="4"/>
      <c r="J1222" s="4"/>
      <c r="K1222" s="4"/>
      <c r="L1222" s="4"/>
      <c r="M1222" s="4"/>
      <c r="N1222" s="4"/>
      <c r="O1222" s="4"/>
      <c r="P1222" s="4"/>
      <c r="Q1222" s="4"/>
      <c r="R1222" s="4"/>
      <c r="S1222" s="4"/>
      <c r="T1222" s="4"/>
      <c r="U1222" s="4" t="str">
        <f>TEXT(A1222, "MMMM YYYY")</f>
        <v>January 1900</v>
      </c>
      <c r="V1222" s="4"/>
      <c r="W1222" s="4" t="b">
        <f>IF(N1222=O1222,TRUE,FALSE)</f>
        <v>1</v>
      </c>
    </row>
    <row r="1223" spans="1:23" ht="22.5" customHeight="1">
      <c r="A1223" s="53"/>
      <c r="B1223" s="4"/>
      <c r="C1223" s="4"/>
      <c r="D1223" s="4"/>
      <c r="E1223" s="4"/>
      <c r="F1223" s="4"/>
      <c r="G1223" s="4"/>
      <c r="H1223" s="4"/>
      <c r="I1223" s="4"/>
      <c r="J1223" s="4"/>
      <c r="K1223" s="4"/>
      <c r="L1223" s="4"/>
      <c r="M1223" s="4"/>
      <c r="N1223" s="4"/>
      <c r="O1223" s="4"/>
      <c r="P1223" s="4"/>
      <c r="Q1223" s="4"/>
      <c r="R1223" s="4"/>
      <c r="S1223" s="4"/>
      <c r="T1223" s="4"/>
      <c r="U1223" s="4" t="str">
        <f>TEXT(A1223, "MMMM YYYY")</f>
        <v>January 1900</v>
      </c>
      <c r="V1223" s="4"/>
      <c r="W1223" s="4" t="b">
        <f>IF(N1223=O1223,TRUE,FALSE)</f>
        <v>1</v>
      </c>
    </row>
    <row r="1224" spans="1:23" ht="22.5" customHeight="1">
      <c r="A1224" s="53"/>
      <c r="B1224" s="4"/>
      <c r="C1224" s="4"/>
      <c r="D1224" s="4"/>
      <c r="E1224" s="4"/>
      <c r="F1224" s="4"/>
      <c r="G1224" s="4"/>
      <c r="H1224" s="4"/>
      <c r="I1224" s="4"/>
      <c r="J1224" s="4"/>
      <c r="K1224" s="4"/>
      <c r="L1224" s="4"/>
      <c r="M1224" s="4"/>
      <c r="N1224" s="4"/>
      <c r="O1224" s="4"/>
      <c r="P1224" s="4"/>
      <c r="Q1224" s="4"/>
      <c r="R1224" s="4"/>
      <c r="S1224" s="4"/>
      <c r="T1224" s="4"/>
      <c r="U1224" s="4" t="str">
        <f>TEXT(A1224, "MMMM YYYY")</f>
        <v>January 1900</v>
      </c>
      <c r="V1224" s="4"/>
      <c r="W1224" s="4" t="b">
        <f>IF(N1224=O1224,TRUE,FALSE)</f>
        <v>1</v>
      </c>
    </row>
    <row r="1225" spans="1:23" ht="22.5" customHeight="1">
      <c r="A1225" s="53"/>
      <c r="B1225" s="4"/>
      <c r="C1225" s="4"/>
      <c r="D1225" s="4"/>
      <c r="E1225" s="4"/>
      <c r="F1225" s="4"/>
      <c r="G1225" s="4"/>
      <c r="H1225" s="4"/>
      <c r="I1225" s="4"/>
      <c r="J1225" s="4"/>
      <c r="K1225" s="4"/>
      <c r="L1225" s="4"/>
      <c r="M1225" s="4"/>
      <c r="N1225" s="4"/>
      <c r="O1225" s="4"/>
      <c r="P1225" s="4"/>
      <c r="Q1225" s="4"/>
      <c r="R1225" s="4"/>
      <c r="S1225" s="4"/>
      <c r="T1225" s="4"/>
      <c r="U1225" s="4" t="str">
        <f>TEXT(A1225, "MMMM YYYY")</f>
        <v>January 1900</v>
      </c>
      <c r="V1225" s="4"/>
      <c r="W1225" s="4" t="b">
        <f>IF(N1225=O1225,TRUE,FALSE)</f>
        <v>1</v>
      </c>
    </row>
    <row r="1226" spans="1:23" ht="22.5" customHeight="1">
      <c r="A1226" s="53"/>
      <c r="B1226" s="4"/>
      <c r="C1226" s="4"/>
      <c r="D1226" s="4"/>
      <c r="E1226" s="4"/>
      <c r="F1226" s="4"/>
      <c r="G1226" s="4"/>
      <c r="H1226" s="4"/>
      <c r="I1226" s="4"/>
      <c r="J1226" s="4"/>
      <c r="K1226" s="4"/>
      <c r="L1226" s="4"/>
      <c r="M1226" s="4"/>
      <c r="N1226" s="4"/>
      <c r="O1226" s="4"/>
      <c r="P1226" s="4"/>
      <c r="Q1226" s="4"/>
      <c r="R1226" s="4"/>
      <c r="S1226" s="4"/>
      <c r="T1226" s="4"/>
      <c r="U1226" s="4" t="str">
        <f>TEXT(A1226, "MMMM YYYY")</f>
        <v>January 1900</v>
      </c>
      <c r="V1226" s="4"/>
      <c r="W1226" s="4" t="b">
        <f>IF(N1226=O1226,TRUE,FALSE)</f>
        <v>1</v>
      </c>
    </row>
    <row r="1227" spans="1:23" ht="22.5" customHeight="1">
      <c r="A1227" s="53"/>
      <c r="B1227" s="4"/>
      <c r="C1227" s="4"/>
      <c r="D1227" s="4"/>
      <c r="E1227" s="4"/>
      <c r="F1227" s="4"/>
      <c r="G1227" s="4"/>
      <c r="H1227" s="4"/>
      <c r="I1227" s="4"/>
      <c r="J1227" s="4"/>
      <c r="K1227" s="4"/>
      <c r="L1227" s="4"/>
      <c r="M1227" s="4"/>
      <c r="N1227" s="4"/>
      <c r="O1227" s="4"/>
      <c r="P1227" s="4"/>
      <c r="Q1227" s="4"/>
      <c r="R1227" s="4"/>
      <c r="S1227" s="4"/>
      <c r="T1227" s="4"/>
      <c r="U1227" s="4" t="str">
        <f>TEXT(A1227, "MMMM YYYY")</f>
        <v>January 1900</v>
      </c>
      <c r="V1227" s="4"/>
      <c r="W1227" s="4" t="b">
        <f>IF(N1227=O1227,TRUE,FALSE)</f>
        <v>1</v>
      </c>
    </row>
    <row r="1228" spans="1:23" ht="22.5" customHeight="1">
      <c r="A1228" s="53"/>
      <c r="B1228" s="4"/>
      <c r="C1228" s="4"/>
      <c r="D1228" s="4"/>
      <c r="E1228" s="4"/>
      <c r="F1228" s="4"/>
      <c r="G1228" s="4"/>
      <c r="H1228" s="4"/>
      <c r="I1228" s="4"/>
      <c r="J1228" s="4"/>
      <c r="K1228" s="4"/>
      <c r="L1228" s="4"/>
      <c r="M1228" s="4"/>
      <c r="N1228" s="4"/>
      <c r="O1228" s="4"/>
      <c r="P1228" s="4"/>
      <c r="Q1228" s="4"/>
      <c r="R1228" s="4"/>
      <c r="S1228" s="4"/>
      <c r="T1228" s="4"/>
      <c r="U1228" s="4" t="str">
        <f>TEXT(A1228, "MMMM YYYY")</f>
        <v>January 1900</v>
      </c>
      <c r="V1228" s="4"/>
      <c r="W1228" s="4" t="b">
        <f>IF(N1228=O1228,TRUE,FALSE)</f>
        <v>1</v>
      </c>
    </row>
    <row r="1229" spans="1:23" ht="22.5" customHeight="1">
      <c r="A1229" s="53"/>
      <c r="B1229" s="4"/>
      <c r="C1229" s="4"/>
      <c r="D1229" s="4"/>
      <c r="E1229" s="4"/>
      <c r="F1229" s="4"/>
      <c r="G1229" s="4"/>
      <c r="H1229" s="4"/>
      <c r="I1229" s="4"/>
      <c r="J1229" s="4"/>
      <c r="K1229" s="4"/>
      <c r="L1229" s="4"/>
      <c r="M1229" s="4"/>
      <c r="N1229" s="4"/>
      <c r="O1229" s="4"/>
      <c r="P1229" s="4"/>
      <c r="Q1229" s="4"/>
      <c r="R1229" s="4"/>
      <c r="S1229" s="4"/>
      <c r="T1229" s="4"/>
      <c r="U1229" s="4" t="str">
        <f>TEXT(A1229, "MMMM YYYY")</f>
        <v>January 1900</v>
      </c>
      <c r="V1229" s="4"/>
      <c r="W1229" s="4" t="b">
        <f>IF(N1229=O1229,TRUE,FALSE)</f>
        <v>1</v>
      </c>
    </row>
    <row r="1230" spans="1:23" ht="22.5" customHeight="1">
      <c r="A1230" s="53"/>
      <c r="B1230" s="4"/>
      <c r="C1230" s="4"/>
      <c r="D1230" s="4"/>
      <c r="E1230" s="4"/>
      <c r="F1230" s="4"/>
      <c r="G1230" s="4"/>
      <c r="H1230" s="4"/>
      <c r="I1230" s="4"/>
      <c r="J1230" s="4"/>
      <c r="K1230" s="4"/>
      <c r="L1230" s="4"/>
      <c r="M1230" s="4"/>
      <c r="N1230" s="4"/>
      <c r="O1230" s="4"/>
      <c r="P1230" s="4"/>
      <c r="Q1230" s="4"/>
      <c r="R1230" s="4"/>
      <c r="S1230" s="4"/>
      <c r="T1230" s="4"/>
      <c r="U1230" s="4" t="str">
        <f>TEXT(A1230, "MMMM YYYY")</f>
        <v>January 1900</v>
      </c>
      <c r="V1230" s="4"/>
      <c r="W1230" s="4" t="b">
        <f>IF(N1230=O1230,TRUE,FALSE)</f>
        <v>1</v>
      </c>
    </row>
    <row r="1231" spans="1:23" ht="22.5" customHeight="1">
      <c r="A1231" s="53"/>
      <c r="B1231" s="4"/>
      <c r="C1231" s="4"/>
      <c r="D1231" s="4"/>
      <c r="E1231" s="4"/>
      <c r="F1231" s="4"/>
      <c r="G1231" s="4"/>
      <c r="H1231" s="4"/>
      <c r="I1231" s="4"/>
      <c r="J1231" s="4"/>
      <c r="K1231" s="4"/>
      <c r="L1231" s="4"/>
      <c r="M1231" s="4"/>
      <c r="N1231" s="4"/>
      <c r="O1231" s="4"/>
      <c r="P1231" s="4"/>
      <c r="Q1231" s="4"/>
      <c r="R1231" s="4"/>
      <c r="S1231" s="4"/>
      <c r="T1231" s="4"/>
      <c r="U1231" s="4" t="str">
        <f>TEXT(A1231, "MMMM YYYY")</f>
        <v>January 1900</v>
      </c>
      <c r="V1231" s="4"/>
      <c r="W1231" s="4" t="b">
        <f>IF(N1231=O1231,TRUE,FALSE)</f>
        <v>1</v>
      </c>
    </row>
    <row r="1232" spans="1:23" ht="22.5" customHeight="1">
      <c r="A1232" s="53"/>
      <c r="B1232" s="4"/>
      <c r="C1232" s="4"/>
      <c r="D1232" s="4"/>
      <c r="E1232" s="4"/>
      <c r="F1232" s="4"/>
      <c r="G1232" s="4"/>
      <c r="H1232" s="4"/>
      <c r="I1232" s="4"/>
      <c r="J1232" s="4"/>
      <c r="K1232" s="4"/>
      <c r="L1232" s="4"/>
      <c r="M1232" s="4"/>
      <c r="N1232" s="4"/>
      <c r="O1232" s="4"/>
      <c r="P1232" s="4"/>
      <c r="Q1232" s="4"/>
      <c r="R1232" s="4"/>
      <c r="S1232" s="4"/>
      <c r="T1232" s="4"/>
      <c r="U1232" s="4" t="str">
        <f>TEXT(A1232, "MMMM YYYY")</f>
        <v>January 1900</v>
      </c>
      <c r="V1232" s="4"/>
      <c r="W1232" s="4" t="b">
        <f>IF(N1232=O1232,TRUE,FALSE)</f>
        <v>1</v>
      </c>
    </row>
    <row r="1233" spans="1:23" ht="22.5" customHeight="1">
      <c r="A1233" s="53"/>
      <c r="B1233" s="4"/>
      <c r="C1233" s="4"/>
      <c r="D1233" s="4"/>
      <c r="E1233" s="4"/>
      <c r="F1233" s="4"/>
      <c r="G1233" s="4"/>
      <c r="H1233" s="4"/>
      <c r="I1233" s="4"/>
      <c r="J1233" s="4"/>
      <c r="K1233" s="4"/>
      <c r="L1233" s="4"/>
      <c r="M1233" s="4"/>
      <c r="N1233" s="4"/>
      <c r="O1233" s="4"/>
      <c r="P1233" s="4"/>
      <c r="Q1233" s="4"/>
      <c r="R1233" s="4"/>
      <c r="S1233" s="4"/>
      <c r="T1233" s="4"/>
      <c r="U1233" s="4" t="str">
        <f>TEXT(A1233, "MMMM YYYY")</f>
        <v>January 1900</v>
      </c>
      <c r="V1233" s="4"/>
      <c r="W1233" s="4" t="b">
        <f>IF(N1233=O1233,TRUE,FALSE)</f>
        <v>1</v>
      </c>
    </row>
    <row r="1234" spans="1:23" ht="22.5" customHeight="1">
      <c r="A1234" s="53"/>
      <c r="B1234" s="4"/>
      <c r="C1234" s="4"/>
      <c r="D1234" s="4"/>
      <c r="E1234" s="4"/>
      <c r="F1234" s="4"/>
      <c r="G1234" s="4"/>
      <c r="H1234" s="4"/>
      <c r="I1234" s="4"/>
      <c r="J1234" s="4"/>
      <c r="K1234" s="4"/>
      <c r="L1234" s="4"/>
      <c r="M1234" s="4"/>
      <c r="N1234" s="4"/>
      <c r="O1234" s="4"/>
      <c r="P1234" s="4"/>
      <c r="Q1234" s="4"/>
      <c r="R1234" s="4"/>
      <c r="S1234" s="4"/>
      <c r="T1234" s="4"/>
      <c r="U1234" s="4" t="str">
        <f>TEXT(A1234, "MMMM YYYY")</f>
        <v>January 1900</v>
      </c>
      <c r="V1234" s="4"/>
      <c r="W1234" s="4" t="b">
        <f>IF(N1234=O1234,TRUE,FALSE)</f>
        <v>1</v>
      </c>
    </row>
    <row r="1235" spans="1:23" ht="22.5" customHeight="1">
      <c r="A1235" s="53"/>
      <c r="B1235" s="4"/>
      <c r="C1235" s="4"/>
      <c r="D1235" s="4"/>
      <c r="E1235" s="4"/>
      <c r="F1235" s="4"/>
      <c r="G1235" s="4"/>
      <c r="H1235" s="4"/>
      <c r="I1235" s="4"/>
      <c r="J1235" s="4"/>
      <c r="K1235" s="4"/>
      <c r="L1235" s="4"/>
      <c r="M1235" s="4"/>
      <c r="N1235" s="4"/>
      <c r="O1235" s="4"/>
      <c r="P1235" s="4"/>
      <c r="Q1235" s="4"/>
      <c r="R1235" s="4"/>
      <c r="S1235" s="4"/>
      <c r="T1235" s="4"/>
      <c r="U1235" s="4" t="str">
        <f>TEXT(A1235, "MMMM YYYY")</f>
        <v>January 1900</v>
      </c>
      <c r="V1235" s="4"/>
      <c r="W1235" s="4" t="b">
        <f>IF(N1235=O1235,TRUE,FALSE)</f>
        <v>1</v>
      </c>
    </row>
    <row r="1236" spans="1:23" ht="22.5" customHeight="1">
      <c r="A1236" s="53"/>
      <c r="B1236" s="4"/>
      <c r="C1236" s="4"/>
      <c r="D1236" s="4"/>
      <c r="E1236" s="4"/>
      <c r="F1236" s="4"/>
      <c r="G1236" s="4"/>
      <c r="H1236" s="4"/>
      <c r="I1236" s="4"/>
      <c r="J1236" s="4"/>
      <c r="K1236" s="4"/>
      <c r="L1236" s="4"/>
      <c r="M1236" s="4"/>
      <c r="N1236" s="4"/>
      <c r="O1236" s="4"/>
      <c r="P1236" s="4"/>
      <c r="Q1236" s="4"/>
      <c r="R1236" s="4"/>
      <c r="S1236" s="4"/>
      <c r="T1236" s="4"/>
      <c r="U1236" s="4" t="str">
        <f>TEXT(A1236, "MMMM YYYY")</f>
        <v>January 1900</v>
      </c>
      <c r="V1236" s="4"/>
      <c r="W1236" s="4" t="b">
        <f>IF(N1236=O1236,TRUE,FALSE)</f>
        <v>1</v>
      </c>
    </row>
    <row r="1237" spans="1:23" ht="22.5" customHeight="1">
      <c r="A1237" s="53"/>
      <c r="B1237" s="4"/>
      <c r="C1237" s="4"/>
      <c r="D1237" s="4"/>
      <c r="E1237" s="4"/>
      <c r="F1237" s="4"/>
      <c r="G1237" s="4"/>
      <c r="H1237" s="4"/>
      <c r="I1237" s="4"/>
      <c r="J1237" s="4"/>
      <c r="K1237" s="4"/>
      <c r="L1237" s="4"/>
      <c r="M1237" s="4"/>
      <c r="N1237" s="4"/>
      <c r="O1237" s="4"/>
      <c r="P1237" s="4"/>
      <c r="Q1237" s="4"/>
      <c r="R1237" s="4"/>
      <c r="S1237" s="4"/>
      <c r="T1237" s="4"/>
      <c r="U1237" s="4" t="str">
        <f>TEXT(A1237, "MMMM YYYY")</f>
        <v>January 1900</v>
      </c>
      <c r="V1237" s="4"/>
      <c r="W1237" s="4" t="b">
        <f>IF(N1237=O1237,TRUE,FALSE)</f>
        <v>1</v>
      </c>
    </row>
    <row r="1238" spans="1:23" ht="22.5" customHeight="1">
      <c r="A1238" s="53"/>
      <c r="B1238" s="4"/>
      <c r="C1238" s="4"/>
      <c r="D1238" s="4"/>
      <c r="E1238" s="4"/>
      <c r="F1238" s="4"/>
      <c r="G1238" s="4"/>
      <c r="H1238" s="4"/>
      <c r="I1238" s="4"/>
      <c r="J1238" s="4"/>
      <c r="K1238" s="4"/>
      <c r="L1238" s="4"/>
      <c r="M1238" s="4"/>
      <c r="N1238" s="4"/>
      <c r="O1238" s="4"/>
      <c r="P1238" s="4"/>
      <c r="Q1238" s="4"/>
      <c r="R1238" s="4"/>
      <c r="S1238" s="4"/>
      <c r="T1238" s="4"/>
      <c r="U1238" s="4" t="str">
        <f>TEXT(A1238, "MMMM YYYY")</f>
        <v>January 1900</v>
      </c>
      <c r="V1238" s="4"/>
      <c r="W1238" s="4" t="b">
        <f>IF(N1238=O1238,TRUE,FALSE)</f>
        <v>1</v>
      </c>
    </row>
    <row r="1239" spans="1:23" ht="22.5" customHeight="1">
      <c r="A1239" s="53"/>
      <c r="B1239" s="4"/>
      <c r="C1239" s="4"/>
      <c r="D1239" s="4"/>
      <c r="E1239" s="4"/>
      <c r="F1239" s="4"/>
      <c r="G1239" s="4"/>
      <c r="H1239" s="4"/>
      <c r="I1239" s="4"/>
      <c r="J1239" s="4"/>
      <c r="K1239" s="4"/>
      <c r="L1239" s="4"/>
      <c r="M1239" s="4"/>
      <c r="N1239" s="4"/>
      <c r="O1239" s="4"/>
      <c r="P1239" s="4"/>
      <c r="Q1239" s="4"/>
      <c r="R1239" s="4"/>
      <c r="S1239" s="4"/>
      <c r="T1239" s="4"/>
      <c r="U1239" s="4" t="str">
        <f>TEXT(A1239, "MMMM YYYY")</f>
        <v>January 1900</v>
      </c>
      <c r="V1239" s="4"/>
      <c r="W1239" s="4" t="b">
        <f>IF(N1239=O1239,TRUE,FALSE)</f>
        <v>1</v>
      </c>
    </row>
    <row r="1240" spans="1:23" ht="22.5" customHeight="1">
      <c r="A1240" s="53"/>
      <c r="B1240" s="4"/>
      <c r="C1240" s="4"/>
      <c r="D1240" s="4"/>
      <c r="E1240" s="4"/>
      <c r="F1240" s="4"/>
      <c r="G1240" s="4"/>
      <c r="H1240" s="4"/>
      <c r="I1240" s="4"/>
      <c r="J1240" s="4"/>
      <c r="K1240" s="4"/>
      <c r="L1240" s="4"/>
      <c r="M1240" s="4"/>
      <c r="N1240" s="4"/>
      <c r="O1240" s="4"/>
      <c r="P1240" s="4"/>
      <c r="Q1240" s="4"/>
      <c r="R1240" s="4"/>
      <c r="S1240" s="4"/>
      <c r="T1240" s="4"/>
      <c r="U1240" s="4" t="str">
        <f>TEXT(A1240, "MMMM YYYY")</f>
        <v>January 1900</v>
      </c>
      <c r="V1240" s="4"/>
      <c r="W1240" s="4" t="b">
        <f>IF(N1240=O1240,TRUE,FALSE)</f>
        <v>1</v>
      </c>
    </row>
    <row r="1241" spans="1:23" ht="22.5" customHeight="1">
      <c r="A1241" s="53"/>
      <c r="B1241" s="4"/>
      <c r="C1241" s="4"/>
      <c r="D1241" s="4"/>
      <c r="E1241" s="4"/>
      <c r="F1241" s="4"/>
      <c r="G1241" s="4"/>
      <c r="H1241" s="4"/>
      <c r="I1241" s="4"/>
      <c r="J1241" s="4"/>
      <c r="K1241" s="4"/>
      <c r="L1241" s="4"/>
      <c r="M1241" s="4"/>
      <c r="N1241" s="4"/>
      <c r="O1241" s="4"/>
      <c r="P1241" s="4"/>
      <c r="Q1241" s="4"/>
      <c r="R1241" s="4"/>
      <c r="S1241" s="4"/>
      <c r="T1241" s="4"/>
      <c r="U1241" s="4" t="str">
        <f>TEXT(A1241, "MMMM YYYY")</f>
        <v>January 1900</v>
      </c>
      <c r="V1241" s="4"/>
      <c r="W1241" s="4" t="b">
        <f>IF(N1241=O1241,TRUE,FALSE)</f>
        <v>1</v>
      </c>
    </row>
    <row r="1242" spans="1:23" ht="22.5" customHeight="1">
      <c r="A1242" s="53"/>
      <c r="B1242" s="4"/>
      <c r="C1242" s="4"/>
      <c r="D1242" s="4"/>
      <c r="E1242" s="4"/>
      <c r="F1242" s="4"/>
      <c r="G1242" s="4"/>
      <c r="H1242" s="4"/>
      <c r="I1242" s="4"/>
      <c r="J1242" s="4"/>
      <c r="K1242" s="4"/>
      <c r="L1242" s="4"/>
      <c r="M1242" s="4"/>
      <c r="N1242" s="4"/>
      <c r="O1242" s="4"/>
      <c r="P1242" s="4"/>
      <c r="Q1242" s="4"/>
      <c r="R1242" s="4"/>
      <c r="S1242" s="4"/>
      <c r="T1242" s="4"/>
      <c r="U1242" s="4" t="str">
        <f>TEXT(A1242, "MMMM YYYY")</f>
        <v>January 1900</v>
      </c>
      <c r="V1242" s="4"/>
      <c r="W1242" s="4" t="b">
        <f>IF(N1242=O1242,TRUE,FALSE)</f>
        <v>1</v>
      </c>
    </row>
    <row r="1243" spans="1:23" ht="22.5" customHeight="1">
      <c r="A1243" s="53"/>
      <c r="B1243" s="4"/>
      <c r="C1243" s="4"/>
      <c r="D1243" s="4"/>
      <c r="E1243" s="4"/>
      <c r="F1243" s="4"/>
      <c r="G1243" s="4"/>
      <c r="H1243" s="4"/>
      <c r="I1243" s="4"/>
      <c r="J1243" s="4"/>
      <c r="K1243" s="4"/>
      <c r="L1243" s="4"/>
      <c r="M1243" s="4"/>
      <c r="N1243" s="4"/>
      <c r="O1243" s="4"/>
      <c r="P1243" s="4"/>
      <c r="Q1243" s="4"/>
      <c r="R1243" s="4"/>
      <c r="S1243" s="4"/>
      <c r="T1243" s="4"/>
      <c r="U1243" s="4" t="str">
        <f>TEXT(A1243, "MMMM YYYY")</f>
        <v>January 1900</v>
      </c>
      <c r="V1243" s="4"/>
      <c r="W1243" s="4" t="b">
        <f>IF(N1243=O1243,TRUE,FALSE)</f>
        <v>1</v>
      </c>
    </row>
    <row r="1244" spans="1:23" ht="22.5" customHeight="1">
      <c r="A1244" s="53"/>
      <c r="B1244" s="4"/>
      <c r="C1244" s="4"/>
      <c r="D1244" s="4"/>
      <c r="E1244" s="4"/>
      <c r="F1244" s="4"/>
      <c r="G1244" s="4"/>
      <c r="H1244" s="4"/>
      <c r="I1244" s="4"/>
      <c r="J1244" s="4"/>
      <c r="K1244" s="4"/>
      <c r="L1244" s="4"/>
      <c r="M1244" s="4"/>
      <c r="N1244" s="4"/>
      <c r="O1244" s="4"/>
      <c r="P1244" s="4"/>
      <c r="Q1244" s="4"/>
      <c r="R1244" s="4"/>
      <c r="S1244" s="4"/>
      <c r="T1244" s="4"/>
      <c r="U1244" s="4" t="str">
        <f>TEXT(A1244, "MMMM YYYY")</f>
        <v>January 1900</v>
      </c>
      <c r="V1244" s="4"/>
      <c r="W1244" s="4" t="b">
        <f>IF(N1244=O1244,TRUE,FALSE)</f>
        <v>1</v>
      </c>
    </row>
    <row r="1245" spans="1:23" ht="22.5" customHeight="1">
      <c r="A1245" s="53"/>
      <c r="B1245" s="4"/>
      <c r="C1245" s="4"/>
      <c r="D1245" s="4"/>
      <c r="E1245" s="4"/>
      <c r="F1245" s="4"/>
      <c r="G1245" s="4"/>
      <c r="H1245" s="4"/>
      <c r="I1245" s="4"/>
      <c r="J1245" s="4"/>
      <c r="K1245" s="4"/>
      <c r="L1245" s="4"/>
      <c r="M1245" s="4"/>
      <c r="N1245" s="4"/>
      <c r="O1245" s="4"/>
      <c r="P1245" s="4"/>
      <c r="Q1245" s="4"/>
      <c r="R1245" s="4"/>
      <c r="S1245" s="4"/>
      <c r="T1245" s="4"/>
      <c r="U1245" s="4" t="str">
        <f>TEXT(A1245, "MMMM YYYY")</f>
        <v>January 1900</v>
      </c>
      <c r="V1245" s="4"/>
      <c r="W1245" s="4" t="b">
        <f>IF(N1245=O1245,TRUE,FALSE)</f>
        <v>1</v>
      </c>
    </row>
    <row r="1246" spans="1:23" ht="22.5" customHeight="1">
      <c r="A1246" s="53"/>
      <c r="B1246" s="4"/>
      <c r="C1246" s="4"/>
      <c r="D1246" s="4"/>
      <c r="E1246" s="4"/>
      <c r="F1246" s="4"/>
      <c r="G1246" s="4"/>
      <c r="H1246" s="4"/>
      <c r="I1246" s="4"/>
      <c r="J1246" s="4"/>
      <c r="K1246" s="4"/>
      <c r="L1246" s="4"/>
      <c r="M1246" s="4"/>
      <c r="N1246" s="4"/>
      <c r="O1246" s="4"/>
      <c r="P1246" s="4"/>
      <c r="Q1246" s="4"/>
      <c r="R1246" s="4"/>
      <c r="S1246" s="4"/>
      <c r="T1246" s="4"/>
      <c r="U1246" s="4" t="str">
        <f>TEXT(A1246, "MMMM YYYY")</f>
        <v>January 1900</v>
      </c>
      <c r="V1246" s="4"/>
      <c r="W1246" s="4" t="b">
        <f>IF(N1246=O1246,TRUE,FALSE)</f>
        <v>1</v>
      </c>
    </row>
    <row r="1247" spans="1:23" ht="22.5" customHeight="1">
      <c r="A1247" s="53"/>
      <c r="B1247" s="4"/>
      <c r="C1247" s="4"/>
      <c r="D1247" s="4"/>
      <c r="E1247" s="4"/>
      <c r="F1247" s="4"/>
      <c r="G1247" s="4"/>
      <c r="H1247" s="4"/>
      <c r="I1247" s="4"/>
      <c r="J1247" s="4"/>
      <c r="K1247" s="4"/>
      <c r="L1247" s="4"/>
      <c r="M1247" s="4"/>
      <c r="N1247" s="4"/>
      <c r="O1247" s="4"/>
      <c r="P1247" s="4"/>
      <c r="Q1247" s="4"/>
      <c r="R1247" s="4"/>
      <c r="S1247" s="4"/>
      <c r="T1247" s="4"/>
      <c r="U1247" s="4" t="str">
        <f>TEXT(A1247, "MMMM YYYY")</f>
        <v>January 1900</v>
      </c>
      <c r="V1247" s="4"/>
      <c r="W1247" s="4" t="b">
        <f>IF(N1247=O1247,TRUE,FALSE)</f>
        <v>1</v>
      </c>
    </row>
    <row r="1248" spans="1:23" ht="22.5" customHeight="1">
      <c r="A1248" s="53"/>
      <c r="B1248" s="4"/>
      <c r="C1248" s="4"/>
      <c r="D1248" s="4"/>
      <c r="E1248" s="4"/>
      <c r="F1248" s="4"/>
      <c r="G1248" s="4"/>
      <c r="H1248" s="4"/>
      <c r="I1248" s="4"/>
      <c r="J1248" s="4"/>
      <c r="K1248" s="4"/>
      <c r="L1248" s="4"/>
      <c r="M1248" s="4"/>
      <c r="N1248" s="4"/>
      <c r="O1248" s="4"/>
      <c r="P1248" s="4"/>
      <c r="Q1248" s="4"/>
      <c r="R1248" s="4"/>
      <c r="S1248" s="4"/>
      <c r="T1248" s="4"/>
      <c r="U1248" s="4" t="str">
        <f>TEXT(A1248, "MMMM YYYY")</f>
        <v>January 1900</v>
      </c>
      <c r="V1248" s="4"/>
      <c r="W1248" s="4" t="b">
        <f>IF(N1248=O1248,TRUE,FALSE)</f>
        <v>1</v>
      </c>
    </row>
    <row r="1249" spans="1:23" ht="22.5" customHeight="1">
      <c r="A1249" s="53"/>
      <c r="B1249" s="4"/>
      <c r="C1249" s="4"/>
      <c r="D1249" s="4"/>
      <c r="E1249" s="4"/>
      <c r="F1249" s="4"/>
      <c r="G1249" s="4"/>
      <c r="H1249" s="4"/>
      <c r="I1249" s="4"/>
      <c r="J1249" s="4"/>
      <c r="K1249" s="4"/>
      <c r="L1249" s="4"/>
      <c r="M1249" s="4"/>
      <c r="N1249" s="4"/>
      <c r="O1249" s="4"/>
      <c r="P1249" s="4"/>
      <c r="Q1249" s="4"/>
      <c r="R1249" s="4"/>
      <c r="S1249" s="4"/>
      <c r="T1249" s="4"/>
      <c r="U1249" s="4" t="str">
        <f>TEXT(A1249, "MMMM YYYY")</f>
        <v>January 1900</v>
      </c>
      <c r="V1249" s="4"/>
      <c r="W1249" s="4" t="b">
        <f>IF(N1249=O1249,TRUE,FALSE)</f>
        <v>1</v>
      </c>
    </row>
    <row r="1250" spans="1:23" ht="22.5" customHeight="1">
      <c r="A1250" s="53"/>
      <c r="B1250" s="4"/>
      <c r="C1250" s="4"/>
      <c r="D1250" s="4"/>
      <c r="E1250" s="4"/>
      <c r="F1250" s="4"/>
      <c r="G1250" s="4"/>
      <c r="H1250" s="4"/>
      <c r="I1250" s="4"/>
      <c r="J1250" s="4"/>
      <c r="K1250" s="4"/>
      <c r="L1250" s="4"/>
      <c r="M1250" s="4"/>
      <c r="N1250" s="4"/>
      <c r="O1250" s="4"/>
      <c r="P1250" s="4"/>
      <c r="Q1250" s="4"/>
      <c r="R1250" s="4"/>
      <c r="S1250" s="4"/>
      <c r="T1250" s="4"/>
      <c r="U1250" s="4" t="str">
        <f>TEXT(A1250, "MMMM YYYY")</f>
        <v>January 1900</v>
      </c>
      <c r="V1250" s="4"/>
      <c r="W1250" s="4" t="b">
        <f>IF(N1250=O1250,TRUE,FALSE)</f>
        <v>1</v>
      </c>
    </row>
    <row r="1251" spans="1:23" ht="22.5" customHeight="1">
      <c r="A1251" s="53"/>
      <c r="B1251" s="4"/>
      <c r="C1251" s="4"/>
      <c r="D1251" s="4"/>
      <c r="E1251" s="4"/>
      <c r="F1251" s="4"/>
      <c r="G1251" s="4"/>
      <c r="H1251" s="4"/>
      <c r="I1251" s="4"/>
      <c r="J1251" s="4"/>
      <c r="K1251" s="4"/>
      <c r="L1251" s="4"/>
      <c r="M1251" s="4"/>
      <c r="N1251" s="4"/>
      <c r="O1251" s="4"/>
      <c r="P1251" s="4"/>
      <c r="Q1251" s="4"/>
      <c r="R1251" s="4"/>
      <c r="S1251" s="4"/>
      <c r="T1251" s="4"/>
      <c r="U1251" s="4" t="str">
        <f>TEXT(A1251, "MMMM YYYY")</f>
        <v>January 1900</v>
      </c>
      <c r="V1251" s="4"/>
      <c r="W1251" s="4" t="b">
        <f>IF(N1251=O1251,TRUE,FALSE)</f>
        <v>1</v>
      </c>
    </row>
    <row r="1252" spans="1:23" ht="22.5" customHeight="1">
      <c r="A1252" s="53"/>
      <c r="B1252" s="4"/>
      <c r="C1252" s="4"/>
      <c r="D1252" s="4"/>
      <c r="E1252" s="4"/>
      <c r="F1252" s="4"/>
      <c r="G1252" s="4"/>
      <c r="H1252" s="4"/>
      <c r="I1252" s="4"/>
      <c r="J1252" s="4"/>
      <c r="K1252" s="4"/>
      <c r="L1252" s="4"/>
      <c r="M1252" s="4"/>
      <c r="N1252" s="4"/>
      <c r="O1252" s="4"/>
      <c r="P1252" s="4"/>
      <c r="Q1252" s="4"/>
      <c r="R1252" s="4"/>
      <c r="S1252" s="4"/>
      <c r="T1252" s="4"/>
      <c r="U1252" s="4" t="str">
        <f>TEXT(A1252, "MMMM YYYY")</f>
        <v>January 1900</v>
      </c>
      <c r="V1252" s="4"/>
      <c r="W1252" s="4" t="b">
        <f>IF(N1252=O1252,TRUE,FALSE)</f>
        <v>1</v>
      </c>
    </row>
    <row r="1253" spans="1:23" ht="22.5" customHeight="1">
      <c r="A1253" s="53"/>
      <c r="B1253" s="4"/>
      <c r="C1253" s="4"/>
      <c r="D1253" s="4"/>
      <c r="E1253" s="4"/>
      <c r="F1253" s="4"/>
      <c r="G1253" s="4"/>
      <c r="H1253" s="4"/>
      <c r="I1253" s="4"/>
      <c r="J1253" s="4"/>
      <c r="K1253" s="4"/>
      <c r="L1253" s="4"/>
      <c r="M1253" s="4"/>
      <c r="N1253" s="4"/>
      <c r="O1253" s="4"/>
      <c r="P1253" s="4"/>
      <c r="Q1253" s="4"/>
      <c r="R1253" s="4"/>
      <c r="S1253" s="4"/>
      <c r="T1253" s="4"/>
      <c r="U1253" s="4" t="str">
        <f>TEXT(A1253, "MMMM YYYY")</f>
        <v>January 1900</v>
      </c>
      <c r="V1253" s="4"/>
      <c r="W1253" s="4" t="b">
        <f>IF(N1253=O1253,TRUE,FALSE)</f>
        <v>1</v>
      </c>
    </row>
    <row r="1254" spans="1:23" ht="22.5" customHeight="1">
      <c r="A1254" s="53"/>
      <c r="B1254" s="4"/>
      <c r="C1254" s="4"/>
      <c r="D1254" s="4"/>
      <c r="E1254" s="4"/>
      <c r="F1254" s="4"/>
      <c r="G1254" s="4"/>
      <c r="H1254" s="4"/>
      <c r="I1254" s="4"/>
      <c r="J1254" s="4"/>
      <c r="K1254" s="4"/>
      <c r="L1254" s="4"/>
      <c r="M1254" s="4"/>
      <c r="N1254" s="4"/>
      <c r="O1254" s="4"/>
      <c r="P1254" s="4"/>
      <c r="Q1254" s="4"/>
      <c r="R1254" s="4"/>
      <c r="S1254" s="4"/>
      <c r="T1254" s="4"/>
      <c r="U1254" s="4" t="str">
        <f>TEXT(A1254, "MMMM YYYY")</f>
        <v>January 1900</v>
      </c>
      <c r="V1254" s="4"/>
      <c r="W1254" s="4" t="b">
        <f>IF(N1254=O1254,TRUE,FALSE)</f>
        <v>1</v>
      </c>
    </row>
    <row r="1255" spans="1:23" ht="22.5" customHeight="1">
      <c r="A1255" s="53"/>
      <c r="B1255" s="4"/>
      <c r="C1255" s="4"/>
      <c r="D1255" s="4"/>
      <c r="E1255" s="4"/>
      <c r="F1255" s="4"/>
      <c r="G1255" s="4"/>
      <c r="H1255" s="4"/>
      <c r="I1255" s="4"/>
      <c r="J1255" s="4"/>
      <c r="K1255" s="4"/>
      <c r="L1255" s="4"/>
      <c r="M1255" s="4"/>
      <c r="N1255" s="4"/>
      <c r="O1255" s="4"/>
      <c r="P1255" s="4"/>
      <c r="Q1255" s="4"/>
      <c r="R1255" s="4"/>
      <c r="S1255" s="4"/>
      <c r="T1255" s="4"/>
      <c r="U1255" s="4" t="str">
        <f>TEXT(A1255, "MMMM YYYY")</f>
        <v>January 1900</v>
      </c>
      <c r="V1255" s="4"/>
      <c r="W1255" s="4" t="b">
        <f>IF(N1255=O1255,TRUE,FALSE)</f>
        <v>1</v>
      </c>
    </row>
    <row r="1256" spans="1:23" ht="22.5" customHeight="1">
      <c r="A1256" s="53"/>
      <c r="B1256" s="4"/>
      <c r="C1256" s="4"/>
      <c r="D1256" s="4"/>
      <c r="E1256" s="4"/>
      <c r="F1256" s="4"/>
      <c r="G1256" s="4"/>
      <c r="H1256" s="4"/>
      <c r="I1256" s="4"/>
      <c r="J1256" s="4"/>
      <c r="K1256" s="4"/>
      <c r="L1256" s="4"/>
      <c r="M1256" s="4"/>
      <c r="N1256" s="4"/>
      <c r="O1256" s="4"/>
      <c r="P1256" s="4"/>
      <c r="Q1256" s="4"/>
      <c r="R1256" s="4"/>
      <c r="S1256" s="4"/>
      <c r="T1256" s="4"/>
      <c r="U1256" s="4" t="str">
        <f>TEXT(A1256, "MMMM YYYY")</f>
        <v>January 1900</v>
      </c>
      <c r="V1256" s="4"/>
      <c r="W1256" s="4" t="b">
        <f>IF(N1256=O1256,TRUE,FALSE)</f>
        <v>1</v>
      </c>
    </row>
    <row r="1257" spans="1:23" ht="22.5" customHeight="1">
      <c r="A1257" s="53"/>
      <c r="B1257" s="4"/>
      <c r="C1257" s="4"/>
      <c r="D1257" s="4"/>
      <c r="E1257" s="4"/>
      <c r="F1257" s="4"/>
      <c r="G1257" s="4"/>
      <c r="H1257" s="4"/>
      <c r="I1257" s="4"/>
      <c r="J1257" s="4"/>
      <c r="K1257" s="4"/>
      <c r="L1257" s="4"/>
      <c r="M1257" s="4"/>
      <c r="N1257" s="4"/>
      <c r="O1257" s="4"/>
      <c r="P1257" s="4"/>
      <c r="Q1257" s="4"/>
      <c r="R1257" s="4"/>
      <c r="S1257" s="4"/>
      <c r="T1257" s="4"/>
      <c r="U1257" s="4" t="str">
        <f>TEXT(A1257, "MMMM YYYY")</f>
        <v>January 1900</v>
      </c>
      <c r="V1257" s="4"/>
      <c r="W1257" s="4" t="b">
        <f>IF(N1257=O1257,TRUE,FALSE)</f>
        <v>1</v>
      </c>
    </row>
    <row r="1258" spans="1:23" ht="22.5" customHeight="1">
      <c r="A1258" s="53"/>
      <c r="B1258" s="4"/>
      <c r="C1258" s="4"/>
      <c r="D1258" s="4"/>
      <c r="E1258" s="4"/>
      <c r="F1258" s="4"/>
      <c r="G1258" s="4"/>
      <c r="H1258" s="4"/>
      <c r="I1258" s="4"/>
      <c r="J1258" s="4"/>
      <c r="K1258" s="4"/>
      <c r="L1258" s="4"/>
      <c r="M1258" s="4"/>
      <c r="N1258" s="4"/>
      <c r="O1258" s="4"/>
      <c r="P1258" s="4"/>
      <c r="Q1258" s="4"/>
      <c r="R1258" s="4"/>
      <c r="S1258" s="4"/>
      <c r="T1258" s="4"/>
      <c r="U1258" s="4" t="str">
        <f>TEXT(A1258, "MMMM YYYY")</f>
        <v>January 1900</v>
      </c>
      <c r="V1258" s="4"/>
      <c r="W1258" s="4" t="b">
        <f>IF(N1258=O1258,TRUE,FALSE)</f>
        <v>1</v>
      </c>
    </row>
    <row r="1259" spans="1:23" ht="22.5" customHeight="1">
      <c r="A1259" s="53"/>
      <c r="B1259" s="4"/>
      <c r="C1259" s="4"/>
      <c r="D1259" s="4"/>
      <c r="E1259" s="4"/>
      <c r="F1259" s="4"/>
      <c r="G1259" s="4"/>
      <c r="H1259" s="4"/>
      <c r="I1259" s="4"/>
      <c r="J1259" s="4"/>
      <c r="K1259" s="4"/>
      <c r="L1259" s="4"/>
      <c r="M1259" s="4"/>
      <c r="N1259" s="4"/>
      <c r="O1259" s="4"/>
      <c r="P1259" s="4"/>
      <c r="Q1259" s="4"/>
      <c r="R1259" s="4"/>
      <c r="S1259" s="4"/>
      <c r="T1259" s="4"/>
      <c r="U1259" s="4" t="str">
        <f>TEXT(A1259, "MMMM YYYY")</f>
        <v>January 1900</v>
      </c>
      <c r="V1259" s="4"/>
      <c r="W1259" s="4" t="b">
        <f>IF(N1259=O1259,TRUE,FALSE)</f>
        <v>1</v>
      </c>
    </row>
    <row r="1260" spans="1:23" ht="22.5" customHeight="1">
      <c r="A1260" s="53"/>
      <c r="B1260" s="4"/>
      <c r="C1260" s="4"/>
      <c r="D1260" s="4"/>
      <c r="E1260" s="4"/>
      <c r="F1260" s="4"/>
      <c r="G1260" s="4"/>
      <c r="H1260" s="4"/>
      <c r="I1260" s="4"/>
      <c r="J1260" s="4"/>
      <c r="K1260" s="4"/>
      <c r="L1260" s="4"/>
      <c r="M1260" s="4"/>
      <c r="N1260" s="4"/>
      <c r="O1260" s="4"/>
      <c r="P1260" s="4"/>
      <c r="Q1260" s="4"/>
      <c r="R1260" s="4"/>
      <c r="S1260" s="4"/>
      <c r="T1260" s="4"/>
      <c r="U1260" s="4" t="str">
        <f>TEXT(A1260, "MMMM YYYY")</f>
        <v>January 1900</v>
      </c>
      <c r="V1260" s="4"/>
      <c r="W1260" s="4" t="b">
        <f>IF(N1260=O1260,TRUE,FALSE)</f>
        <v>1</v>
      </c>
    </row>
    <row r="1261" spans="1:23" ht="22.5" customHeight="1">
      <c r="A1261" s="53"/>
      <c r="B1261" s="4"/>
      <c r="C1261" s="4"/>
      <c r="D1261" s="4"/>
      <c r="E1261" s="4"/>
      <c r="F1261" s="4"/>
      <c r="G1261" s="4"/>
      <c r="H1261" s="4"/>
      <c r="I1261" s="4"/>
      <c r="J1261" s="4"/>
      <c r="K1261" s="4"/>
      <c r="L1261" s="4"/>
      <c r="M1261" s="4"/>
      <c r="N1261" s="4"/>
      <c r="O1261" s="4"/>
      <c r="P1261" s="4"/>
      <c r="Q1261" s="4"/>
      <c r="R1261" s="4"/>
      <c r="S1261" s="4"/>
      <c r="T1261" s="4"/>
      <c r="U1261" s="4" t="str">
        <f>TEXT(A1261, "MMMM YYYY")</f>
        <v>January 1900</v>
      </c>
      <c r="V1261" s="4"/>
      <c r="W1261" s="4" t="b">
        <f>IF(N1261=O1261,TRUE,FALSE)</f>
        <v>1</v>
      </c>
    </row>
    <row r="1262" spans="1:23" ht="22.5" customHeight="1">
      <c r="A1262" s="53"/>
      <c r="B1262" s="4"/>
      <c r="C1262" s="4"/>
      <c r="D1262" s="4"/>
      <c r="E1262" s="4"/>
      <c r="F1262" s="4"/>
      <c r="G1262" s="4"/>
      <c r="H1262" s="4"/>
      <c r="I1262" s="4"/>
      <c r="J1262" s="4"/>
      <c r="K1262" s="4"/>
      <c r="L1262" s="4"/>
      <c r="M1262" s="4"/>
      <c r="N1262" s="4"/>
      <c r="O1262" s="4"/>
      <c r="P1262" s="4"/>
      <c r="Q1262" s="4"/>
      <c r="R1262" s="4"/>
      <c r="S1262" s="4"/>
      <c r="T1262" s="4"/>
      <c r="U1262" s="4" t="str">
        <f>TEXT(A1262, "MMMM YYYY")</f>
        <v>January 1900</v>
      </c>
      <c r="V1262" s="4"/>
      <c r="W1262" s="4" t="b">
        <f>IF(N1262=O1262,TRUE,FALSE)</f>
        <v>1</v>
      </c>
    </row>
    <row r="1263" spans="1:23" ht="22.5" customHeight="1">
      <c r="A1263" s="53"/>
      <c r="B1263" s="4"/>
      <c r="C1263" s="4"/>
      <c r="D1263" s="4"/>
      <c r="E1263" s="4"/>
      <c r="F1263" s="4"/>
      <c r="G1263" s="4"/>
      <c r="H1263" s="4"/>
      <c r="I1263" s="4"/>
      <c r="J1263" s="4"/>
      <c r="K1263" s="4"/>
      <c r="L1263" s="4"/>
      <c r="M1263" s="4"/>
      <c r="N1263" s="4"/>
      <c r="O1263" s="4"/>
      <c r="P1263" s="4"/>
      <c r="Q1263" s="4"/>
      <c r="R1263" s="4"/>
      <c r="S1263" s="4"/>
      <c r="T1263" s="4"/>
      <c r="U1263" s="4" t="str">
        <f>TEXT(A1263, "MMMM YYYY")</f>
        <v>January 1900</v>
      </c>
      <c r="V1263" s="4"/>
      <c r="W1263" s="4" t="b">
        <f>IF(N1263=O1263,TRUE,FALSE)</f>
        <v>1</v>
      </c>
    </row>
    <row r="1264" spans="1:23" ht="22.5" customHeight="1">
      <c r="A1264" s="53"/>
      <c r="B1264" s="4"/>
      <c r="C1264" s="4"/>
      <c r="D1264" s="4"/>
      <c r="E1264" s="4"/>
      <c r="F1264" s="4"/>
      <c r="G1264" s="4"/>
      <c r="H1264" s="4"/>
      <c r="I1264" s="4"/>
      <c r="J1264" s="4"/>
      <c r="K1264" s="4"/>
      <c r="L1264" s="4"/>
      <c r="M1264" s="4"/>
      <c r="N1264" s="4"/>
      <c r="O1264" s="4"/>
      <c r="P1264" s="4"/>
      <c r="Q1264" s="4"/>
      <c r="R1264" s="4"/>
      <c r="S1264" s="4"/>
      <c r="T1264" s="4"/>
      <c r="U1264" s="4" t="str">
        <f>TEXT(A1264, "MMMM YYYY")</f>
        <v>January 1900</v>
      </c>
      <c r="V1264" s="4"/>
      <c r="W1264" s="4" t="b">
        <f>IF(N1264=O1264,TRUE,FALSE)</f>
        <v>1</v>
      </c>
    </row>
    <row r="1265" spans="1:23" ht="22.5" customHeight="1">
      <c r="A1265" s="53"/>
      <c r="B1265" s="4"/>
      <c r="C1265" s="4"/>
      <c r="D1265" s="4"/>
      <c r="E1265" s="4"/>
      <c r="F1265" s="4"/>
      <c r="G1265" s="4"/>
      <c r="H1265" s="4"/>
      <c r="I1265" s="4"/>
      <c r="J1265" s="4"/>
      <c r="K1265" s="4"/>
      <c r="L1265" s="4"/>
      <c r="M1265" s="4"/>
      <c r="N1265" s="4"/>
      <c r="O1265" s="4"/>
      <c r="P1265" s="4"/>
      <c r="Q1265" s="4"/>
      <c r="R1265" s="4"/>
      <c r="S1265" s="4"/>
      <c r="T1265" s="4"/>
      <c r="U1265" s="4" t="str">
        <f>TEXT(A1265, "MMMM YYYY")</f>
        <v>January 1900</v>
      </c>
      <c r="V1265" s="4"/>
      <c r="W1265" s="4" t="b">
        <f>IF(N1265=O1265,TRUE,FALSE)</f>
        <v>1</v>
      </c>
    </row>
    <row r="1266" spans="1:23" ht="22.5" customHeight="1">
      <c r="A1266" s="53"/>
      <c r="B1266" s="4"/>
      <c r="C1266" s="4"/>
      <c r="D1266" s="4"/>
      <c r="E1266" s="4"/>
      <c r="F1266" s="4"/>
      <c r="G1266" s="4"/>
      <c r="H1266" s="4"/>
      <c r="I1266" s="4"/>
      <c r="J1266" s="4"/>
      <c r="K1266" s="4"/>
      <c r="L1266" s="4"/>
      <c r="M1266" s="4"/>
      <c r="N1266" s="4"/>
      <c r="O1266" s="4"/>
      <c r="P1266" s="4"/>
      <c r="Q1266" s="4"/>
      <c r="R1266" s="4"/>
      <c r="S1266" s="4"/>
      <c r="T1266" s="4"/>
      <c r="U1266" s="4" t="str">
        <f>TEXT(A1266, "MMMM YYYY")</f>
        <v>January 1900</v>
      </c>
      <c r="V1266" s="4"/>
      <c r="W1266" s="4" t="b">
        <f>IF(N1266=O1266,TRUE,FALSE)</f>
        <v>1</v>
      </c>
    </row>
    <row r="1267" spans="1:23" ht="22.5" customHeight="1">
      <c r="A1267" s="53"/>
      <c r="B1267" s="4"/>
      <c r="C1267" s="4"/>
      <c r="D1267" s="4"/>
      <c r="E1267" s="4"/>
      <c r="F1267" s="4"/>
      <c r="G1267" s="4"/>
      <c r="H1267" s="4"/>
      <c r="I1267" s="4"/>
      <c r="J1267" s="4"/>
      <c r="K1267" s="4"/>
      <c r="L1267" s="4"/>
      <c r="M1267" s="4"/>
      <c r="N1267" s="4"/>
      <c r="O1267" s="4"/>
      <c r="P1267" s="4"/>
      <c r="Q1267" s="4"/>
      <c r="R1267" s="4"/>
      <c r="S1267" s="4"/>
      <c r="T1267" s="4"/>
      <c r="U1267" s="4" t="str">
        <f>TEXT(A1267, "MMMM YYYY")</f>
        <v>January 1900</v>
      </c>
      <c r="V1267" s="4"/>
      <c r="W1267" s="4" t="b">
        <f>IF(N1267=O1267,TRUE,FALSE)</f>
        <v>1</v>
      </c>
    </row>
    <row r="1268" spans="1:23" ht="22.5" customHeight="1">
      <c r="A1268" s="53"/>
      <c r="B1268" s="4"/>
      <c r="C1268" s="4"/>
      <c r="D1268" s="4"/>
      <c r="E1268" s="4"/>
      <c r="F1268" s="4"/>
      <c r="G1268" s="4"/>
      <c r="H1268" s="4"/>
      <c r="I1268" s="4"/>
      <c r="J1268" s="4"/>
      <c r="K1268" s="4"/>
      <c r="L1268" s="4"/>
      <c r="M1268" s="4"/>
      <c r="N1268" s="4"/>
      <c r="O1268" s="4"/>
      <c r="P1268" s="4"/>
      <c r="Q1268" s="4"/>
      <c r="R1268" s="4"/>
      <c r="S1268" s="4"/>
      <c r="T1268" s="4"/>
      <c r="U1268" s="4" t="str">
        <f>TEXT(A1268, "MMMM YYYY")</f>
        <v>January 1900</v>
      </c>
      <c r="V1268" s="4"/>
      <c r="W1268" s="4" t="b">
        <f>IF(N1268=O1268,TRUE,FALSE)</f>
        <v>1</v>
      </c>
    </row>
    <row r="1269" spans="1:23" ht="22.5" customHeight="1">
      <c r="A1269" s="53"/>
      <c r="B1269" s="4"/>
      <c r="C1269" s="4"/>
      <c r="D1269" s="4"/>
      <c r="E1269" s="4"/>
      <c r="F1269" s="4"/>
      <c r="G1269" s="4"/>
      <c r="H1269" s="4"/>
      <c r="I1269" s="4"/>
      <c r="J1269" s="4"/>
      <c r="K1269" s="4"/>
      <c r="L1269" s="4"/>
      <c r="M1269" s="4"/>
      <c r="N1269" s="4"/>
      <c r="O1269" s="4"/>
      <c r="P1269" s="4"/>
      <c r="Q1269" s="4"/>
      <c r="R1269" s="4"/>
      <c r="S1269" s="4"/>
      <c r="T1269" s="4"/>
      <c r="U1269" s="4" t="str">
        <f>TEXT(A1269, "MMMM YYYY")</f>
        <v>January 1900</v>
      </c>
      <c r="V1269" s="4"/>
      <c r="W1269" s="4" t="b">
        <f>IF(N1269=O1269,TRUE,FALSE)</f>
        <v>1</v>
      </c>
    </row>
    <row r="1270" spans="1:23" ht="22.5" customHeight="1">
      <c r="A1270" s="53"/>
      <c r="B1270" s="4"/>
      <c r="C1270" s="4"/>
      <c r="D1270" s="4"/>
      <c r="E1270" s="4"/>
      <c r="F1270" s="4"/>
      <c r="G1270" s="4"/>
      <c r="H1270" s="4"/>
      <c r="I1270" s="4"/>
      <c r="J1270" s="4"/>
      <c r="K1270" s="4"/>
      <c r="L1270" s="4"/>
      <c r="M1270" s="4"/>
      <c r="N1270" s="4"/>
      <c r="O1270" s="4"/>
      <c r="P1270" s="4"/>
      <c r="Q1270" s="4"/>
      <c r="R1270" s="4"/>
      <c r="S1270" s="4"/>
      <c r="T1270" s="4"/>
      <c r="U1270" s="4" t="str">
        <f>TEXT(A1270, "MMMM YYYY")</f>
        <v>January 1900</v>
      </c>
      <c r="V1270" s="4"/>
      <c r="W1270" s="4" t="b">
        <f>IF(N1270=O1270,TRUE,FALSE)</f>
        <v>1</v>
      </c>
    </row>
    <row r="1271" spans="1:23" ht="22.5" customHeight="1">
      <c r="A1271" s="53"/>
      <c r="B1271" s="4"/>
      <c r="C1271" s="4"/>
      <c r="D1271" s="4"/>
      <c r="E1271" s="4"/>
      <c r="F1271" s="4"/>
      <c r="G1271" s="4"/>
      <c r="H1271" s="4"/>
      <c r="I1271" s="4"/>
      <c r="J1271" s="4"/>
      <c r="K1271" s="4"/>
      <c r="L1271" s="4"/>
      <c r="M1271" s="4"/>
      <c r="N1271" s="4"/>
      <c r="O1271" s="4"/>
      <c r="P1271" s="4"/>
      <c r="Q1271" s="4"/>
      <c r="R1271" s="4"/>
      <c r="S1271" s="4"/>
      <c r="T1271" s="4"/>
      <c r="U1271" s="4" t="str">
        <f>TEXT(A1271, "MMMM YYYY")</f>
        <v>January 1900</v>
      </c>
      <c r="V1271" s="4"/>
      <c r="W1271" s="4" t="b">
        <f>IF(N1271=O1271,TRUE,FALSE)</f>
        <v>1</v>
      </c>
    </row>
    <row r="1272" spans="1:23" ht="22.5" customHeight="1">
      <c r="A1272" s="53"/>
      <c r="B1272" s="4"/>
      <c r="C1272" s="4"/>
      <c r="D1272" s="4"/>
      <c r="E1272" s="4"/>
      <c r="F1272" s="4"/>
      <c r="G1272" s="4"/>
      <c r="H1272" s="4"/>
      <c r="I1272" s="4"/>
      <c r="J1272" s="4"/>
      <c r="K1272" s="4"/>
      <c r="L1272" s="4"/>
      <c r="M1272" s="4"/>
      <c r="N1272" s="4"/>
      <c r="O1272" s="4"/>
      <c r="P1272" s="4"/>
      <c r="Q1272" s="4"/>
      <c r="R1272" s="4"/>
      <c r="S1272" s="4"/>
      <c r="T1272" s="4"/>
      <c r="U1272" s="4" t="str">
        <f>TEXT(A1272, "MMMM YYYY")</f>
        <v>January 1900</v>
      </c>
      <c r="V1272" s="4"/>
      <c r="W1272" s="4" t="b">
        <f>IF(N1272=O1272,TRUE,FALSE)</f>
        <v>1</v>
      </c>
    </row>
    <row r="1273" spans="1:23" ht="22.5" customHeight="1">
      <c r="A1273" s="53"/>
      <c r="B1273" s="4"/>
      <c r="C1273" s="4"/>
      <c r="D1273" s="4"/>
      <c r="E1273" s="4"/>
      <c r="F1273" s="4"/>
      <c r="G1273" s="4"/>
      <c r="H1273" s="4"/>
      <c r="I1273" s="4"/>
      <c r="J1273" s="4"/>
      <c r="K1273" s="4"/>
      <c r="L1273" s="4"/>
      <c r="M1273" s="4"/>
      <c r="N1273" s="4"/>
      <c r="O1273" s="4"/>
      <c r="P1273" s="4"/>
      <c r="Q1273" s="4"/>
      <c r="R1273" s="4"/>
      <c r="S1273" s="4"/>
      <c r="T1273" s="4"/>
      <c r="U1273" s="4" t="str">
        <f>TEXT(A1273, "MMMM YYYY")</f>
        <v>January 1900</v>
      </c>
      <c r="V1273" s="4"/>
      <c r="W1273" s="4" t="b">
        <f>IF(N1273=O1273,TRUE,FALSE)</f>
        <v>1</v>
      </c>
    </row>
    <row r="1274" spans="1:23" ht="22.5" customHeight="1">
      <c r="A1274" s="53"/>
      <c r="B1274" s="4"/>
      <c r="C1274" s="4"/>
      <c r="D1274" s="4"/>
      <c r="E1274" s="4"/>
      <c r="F1274" s="4"/>
      <c r="G1274" s="4"/>
      <c r="H1274" s="4"/>
      <c r="I1274" s="4"/>
      <c r="J1274" s="4"/>
      <c r="K1274" s="4"/>
      <c r="L1274" s="4"/>
      <c r="M1274" s="4"/>
      <c r="N1274" s="4"/>
      <c r="O1274" s="4"/>
      <c r="P1274" s="4"/>
      <c r="Q1274" s="4"/>
      <c r="R1274" s="4"/>
      <c r="S1274" s="4"/>
      <c r="T1274" s="4"/>
      <c r="U1274" s="4" t="str">
        <f>TEXT(A1274, "MMMM YYYY")</f>
        <v>January 1900</v>
      </c>
      <c r="V1274" s="4"/>
      <c r="W1274" s="4" t="b">
        <f>IF(N1274=O1274,TRUE,FALSE)</f>
        <v>1</v>
      </c>
    </row>
    <row r="1275" spans="1:23" ht="22.5" customHeight="1">
      <c r="A1275" s="53"/>
      <c r="B1275" s="4"/>
      <c r="C1275" s="4"/>
      <c r="D1275" s="4"/>
      <c r="E1275" s="4"/>
      <c r="F1275" s="4"/>
      <c r="G1275" s="4"/>
      <c r="H1275" s="4"/>
      <c r="I1275" s="4"/>
      <c r="J1275" s="4"/>
      <c r="K1275" s="4"/>
      <c r="L1275" s="4"/>
      <c r="M1275" s="4"/>
      <c r="N1275" s="4"/>
      <c r="O1275" s="4"/>
      <c r="P1275" s="4"/>
      <c r="Q1275" s="4"/>
      <c r="R1275" s="4"/>
      <c r="S1275" s="4"/>
      <c r="T1275" s="4"/>
      <c r="U1275" s="4" t="str">
        <f>TEXT(A1275, "MMMM YYYY")</f>
        <v>January 1900</v>
      </c>
      <c r="V1275" s="4"/>
      <c r="W1275" s="4" t="b">
        <f>IF(N1275=O1275,TRUE,FALSE)</f>
        <v>1</v>
      </c>
    </row>
    <row r="1276" spans="1:23" ht="22.5" customHeight="1">
      <c r="A1276" s="53"/>
      <c r="B1276" s="4"/>
      <c r="C1276" s="4"/>
      <c r="D1276" s="4"/>
      <c r="E1276" s="4"/>
      <c r="F1276" s="4"/>
      <c r="G1276" s="4"/>
      <c r="H1276" s="4"/>
      <c r="I1276" s="4"/>
      <c r="J1276" s="4"/>
      <c r="K1276" s="4"/>
      <c r="L1276" s="4"/>
      <c r="M1276" s="4"/>
      <c r="N1276" s="4"/>
      <c r="O1276" s="4"/>
      <c r="P1276" s="4"/>
      <c r="Q1276" s="4"/>
      <c r="R1276" s="4"/>
      <c r="S1276" s="4"/>
      <c r="T1276" s="4"/>
      <c r="U1276" s="4" t="str">
        <f>TEXT(A1276, "MMMM YYYY")</f>
        <v>January 1900</v>
      </c>
      <c r="V1276" s="4"/>
      <c r="W1276" s="4" t="b">
        <f>IF(N1276=O1276,TRUE,FALSE)</f>
        <v>1</v>
      </c>
    </row>
    <row r="1277" spans="1:23" ht="22.5" customHeight="1">
      <c r="A1277" s="53"/>
      <c r="B1277" s="4"/>
      <c r="C1277" s="4"/>
      <c r="D1277" s="4"/>
      <c r="E1277" s="4"/>
      <c r="F1277" s="4"/>
      <c r="G1277" s="4"/>
      <c r="H1277" s="4"/>
      <c r="I1277" s="4"/>
      <c r="J1277" s="4"/>
      <c r="K1277" s="4"/>
      <c r="L1277" s="4"/>
      <c r="M1277" s="4"/>
      <c r="N1277" s="4"/>
      <c r="O1277" s="4"/>
      <c r="P1277" s="4"/>
      <c r="Q1277" s="4"/>
      <c r="R1277" s="4"/>
      <c r="S1277" s="4"/>
      <c r="T1277" s="4"/>
      <c r="U1277" s="4" t="str">
        <f>TEXT(A1277, "MMMM YYYY")</f>
        <v>January 1900</v>
      </c>
      <c r="V1277" s="4"/>
      <c r="W1277" s="4" t="b">
        <f>IF(N1277=O1277,TRUE,FALSE)</f>
        <v>1</v>
      </c>
    </row>
    <row r="1278" spans="1:23" ht="22.5" customHeight="1">
      <c r="A1278" s="53"/>
      <c r="B1278" s="4"/>
      <c r="C1278" s="4"/>
      <c r="D1278" s="4"/>
      <c r="E1278" s="4"/>
      <c r="F1278" s="4"/>
      <c r="G1278" s="4"/>
      <c r="H1278" s="4"/>
      <c r="I1278" s="4"/>
      <c r="J1278" s="4"/>
      <c r="K1278" s="4"/>
      <c r="L1278" s="4"/>
      <c r="M1278" s="4"/>
      <c r="N1278" s="4"/>
      <c r="O1278" s="4"/>
      <c r="P1278" s="4"/>
      <c r="Q1278" s="4"/>
      <c r="R1278" s="4"/>
      <c r="S1278" s="4"/>
      <c r="T1278" s="4"/>
      <c r="U1278" s="4" t="str">
        <f>TEXT(A1278, "MMMM YYYY")</f>
        <v>January 1900</v>
      </c>
      <c r="V1278" s="4"/>
      <c r="W1278" s="4" t="b">
        <f>IF(N1278=O1278,TRUE,FALSE)</f>
        <v>1</v>
      </c>
    </row>
    <row r="1279" spans="1:23" ht="22.5" customHeight="1">
      <c r="A1279" s="53"/>
      <c r="B1279" s="4"/>
      <c r="C1279" s="4"/>
      <c r="D1279" s="4"/>
      <c r="E1279" s="4"/>
      <c r="F1279" s="4"/>
      <c r="G1279" s="4"/>
      <c r="H1279" s="4"/>
      <c r="I1279" s="4"/>
      <c r="J1279" s="4"/>
      <c r="K1279" s="4"/>
      <c r="L1279" s="4"/>
      <c r="M1279" s="4"/>
      <c r="N1279" s="4"/>
      <c r="O1279" s="4"/>
      <c r="P1279" s="4"/>
      <c r="Q1279" s="4"/>
      <c r="R1279" s="4"/>
      <c r="S1279" s="4"/>
      <c r="T1279" s="4"/>
      <c r="U1279" s="4" t="str">
        <f>TEXT(A1279, "MMMM YYYY")</f>
        <v>January 1900</v>
      </c>
      <c r="V1279" s="4"/>
      <c r="W1279" s="4" t="b">
        <f>IF(N1279=O1279,TRUE,FALSE)</f>
        <v>1</v>
      </c>
    </row>
    <row r="1280" spans="1:23" ht="22.5" customHeight="1">
      <c r="A1280" s="53"/>
      <c r="B1280" s="4"/>
      <c r="C1280" s="4"/>
      <c r="D1280" s="4"/>
      <c r="E1280" s="4"/>
      <c r="F1280" s="4"/>
      <c r="G1280" s="4"/>
      <c r="H1280" s="4"/>
      <c r="I1280" s="4"/>
      <c r="J1280" s="4"/>
      <c r="K1280" s="4"/>
      <c r="L1280" s="4"/>
      <c r="M1280" s="4"/>
      <c r="N1280" s="4"/>
      <c r="O1280" s="4"/>
      <c r="P1280" s="4"/>
      <c r="Q1280" s="4"/>
      <c r="R1280" s="4"/>
      <c r="S1280" s="4"/>
      <c r="T1280" s="4"/>
      <c r="U1280" s="4" t="str">
        <f>TEXT(A1280, "MMMM YYYY")</f>
        <v>January 1900</v>
      </c>
      <c r="V1280" s="4"/>
      <c r="W1280" s="4" t="b">
        <f>IF(N1280=O1280,TRUE,FALSE)</f>
        <v>1</v>
      </c>
    </row>
    <row r="1281" spans="1:23" ht="22.5" customHeight="1">
      <c r="A1281" s="53"/>
      <c r="B1281" s="4"/>
      <c r="C1281" s="4"/>
      <c r="D1281" s="4"/>
      <c r="E1281" s="4"/>
      <c r="F1281" s="4"/>
      <c r="G1281" s="4"/>
      <c r="H1281" s="4"/>
      <c r="I1281" s="4"/>
      <c r="J1281" s="4"/>
      <c r="K1281" s="4"/>
      <c r="L1281" s="4"/>
      <c r="M1281" s="4"/>
      <c r="N1281" s="4"/>
      <c r="O1281" s="4"/>
      <c r="P1281" s="4"/>
      <c r="Q1281" s="4"/>
      <c r="R1281" s="4"/>
      <c r="S1281" s="4"/>
      <c r="T1281" s="4"/>
      <c r="U1281" s="4" t="str">
        <f>TEXT(A1281, "MMMM YYYY")</f>
        <v>January 1900</v>
      </c>
      <c r="V1281" s="4"/>
      <c r="W1281" s="4" t="b">
        <f>IF(N1281=O1281,TRUE,FALSE)</f>
        <v>1</v>
      </c>
    </row>
    <row r="1282" spans="1:23" ht="22.5" customHeight="1">
      <c r="A1282" s="53"/>
      <c r="B1282" s="4"/>
      <c r="C1282" s="4"/>
      <c r="D1282" s="4"/>
      <c r="E1282" s="4"/>
      <c r="F1282" s="4"/>
      <c r="G1282" s="4"/>
      <c r="H1282" s="4"/>
      <c r="I1282" s="4"/>
      <c r="J1282" s="4"/>
      <c r="K1282" s="4"/>
      <c r="L1282" s="4"/>
      <c r="M1282" s="4"/>
      <c r="N1282" s="4"/>
      <c r="O1282" s="4"/>
      <c r="P1282" s="4"/>
      <c r="Q1282" s="4"/>
      <c r="R1282" s="4"/>
      <c r="S1282" s="4"/>
      <c r="T1282" s="4"/>
      <c r="U1282" s="4" t="str">
        <f>TEXT(A1282, "MMMM YYYY")</f>
        <v>January 1900</v>
      </c>
      <c r="V1282" s="4"/>
      <c r="W1282" s="4" t="b">
        <f>IF(N1282=O1282,TRUE,FALSE)</f>
        <v>1</v>
      </c>
    </row>
    <row r="1283" spans="1:23" ht="22.5" customHeight="1">
      <c r="A1283" s="53"/>
      <c r="B1283" s="4"/>
      <c r="C1283" s="4"/>
      <c r="D1283" s="4"/>
      <c r="E1283" s="4"/>
      <c r="F1283" s="4"/>
      <c r="G1283" s="4"/>
      <c r="H1283" s="4"/>
      <c r="I1283" s="4"/>
      <c r="J1283" s="4"/>
      <c r="K1283" s="4"/>
      <c r="L1283" s="4"/>
      <c r="M1283" s="4"/>
      <c r="N1283" s="4"/>
      <c r="O1283" s="4"/>
      <c r="P1283" s="4"/>
      <c r="Q1283" s="4"/>
      <c r="R1283" s="4"/>
      <c r="S1283" s="4"/>
      <c r="T1283" s="4"/>
      <c r="U1283" s="4" t="str">
        <f>TEXT(A1283, "MMMM YYYY")</f>
        <v>January 1900</v>
      </c>
      <c r="V1283" s="4"/>
      <c r="W1283" s="4" t="b">
        <f>IF(N1283=O1283,TRUE,FALSE)</f>
        <v>1</v>
      </c>
    </row>
    <row r="1284" spans="1:23" ht="22.5" customHeight="1">
      <c r="A1284" s="53"/>
      <c r="B1284" s="4"/>
      <c r="C1284" s="4"/>
      <c r="D1284" s="4"/>
      <c r="E1284" s="4"/>
      <c r="F1284" s="4"/>
      <c r="G1284" s="4"/>
      <c r="H1284" s="4"/>
      <c r="I1284" s="4"/>
      <c r="J1284" s="4"/>
      <c r="K1284" s="4"/>
      <c r="L1284" s="4"/>
      <c r="M1284" s="4"/>
      <c r="N1284" s="4"/>
      <c r="O1284" s="4"/>
      <c r="P1284" s="4"/>
      <c r="Q1284" s="4"/>
      <c r="R1284" s="4"/>
      <c r="S1284" s="4"/>
      <c r="T1284" s="4"/>
      <c r="U1284" s="4" t="str">
        <f>TEXT(A1284, "MMMM YYYY")</f>
        <v>January 1900</v>
      </c>
      <c r="V1284" s="4"/>
      <c r="W1284" s="4" t="b">
        <f>IF(N1284=O1284,TRUE,FALSE)</f>
        <v>1</v>
      </c>
    </row>
    <row r="1285" spans="1:23" ht="22.5" customHeight="1">
      <c r="A1285" s="53"/>
      <c r="B1285" s="4"/>
      <c r="C1285" s="4"/>
      <c r="D1285" s="4"/>
      <c r="E1285" s="4"/>
      <c r="F1285" s="4"/>
      <c r="G1285" s="4"/>
      <c r="H1285" s="4"/>
      <c r="I1285" s="4"/>
      <c r="J1285" s="4"/>
      <c r="K1285" s="4"/>
      <c r="L1285" s="4"/>
      <c r="M1285" s="4"/>
      <c r="N1285" s="4"/>
      <c r="O1285" s="4"/>
      <c r="P1285" s="4"/>
      <c r="Q1285" s="4"/>
      <c r="R1285" s="4"/>
      <c r="S1285" s="4"/>
      <c r="T1285" s="4"/>
      <c r="U1285" s="4" t="str">
        <f>TEXT(A1285, "MMMM YYYY")</f>
        <v>January 1900</v>
      </c>
      <c r="V1285" s="4"/>
      <c r="W1285" s="4" t="b">
        <f>IF(N1285=O1285,TRUE,FALSE)</f>
        <v>1</v>
      </c>
    </row>
    <row r="1286" spans="1:23" ht="22.5" customHeight="1">
      <c r="A1286" s="53"/>
      <c r="B1286" s="4"/>
      <c r="C1286" s="4"/>
      <c r="D1286" s="4"/>
      <c r="E1286" s="4"/>
      <c r="F1286" s="4"/>
      <c r="G1286" s="4"/>
      <c r="H1286" s="4"/>
      <c r="I1286" s="4"/>
      <c r="J1286" s="4"/>
      <c r="K1286" s="4"/>
      <c r="L1286" s="4"/>
      <c r="M1286" s="4"/>
      <c r="N1286" s="4"/>
      <c r="O1286" s="4"/>
      <c r="P1286" s="4"/>
      <c r="Q1286" s="4"/>
      <c r="R1286" s="4"/>
      <c r="S1286" s="4"/>
      <c r="T1286" s="4"/>
      <c r="U1286" s="4" t="str">
        <f>TEXT(A1286, "MMMM YYYY")</f>
        <v>January 1900</v>
      </c>
      <c r="V1286" s="4"/>
      <c r="W1286" s="4" t="b">
        <f>IF(N1286=O1286,TRUE,FALSE)</f>
        <v>1</v>
      </c>
    </row>
    <row r="1287" spans="1:23" ht="22.5" customHeight="1">
      <c r="A1287" s="53"/>
      <c r="B1287" s="4"/>
      <c r="C1287" s="4"/>
      <c r="D1287" s="4"/>
      <c r="E1287" s="4"/>
      <c r="F1287" s="4"/>
      <c r="G1287" s="4"/>
      <c r="H1287" s="4"/>
      <c r="I1287" s="4"/>
      <c r="J1287" s="4"/>
      <c r="K1287" s="4"/>
      <c r="L1287" s="4"/>
      <c r="M1287" s="4"/>
      <c r="N1287" s="4"/>
      <c r="O1287" s="4"/>
      <c r="P1287" s="4"/>
      <c r="Q1287" s="4"/>
      <c r="R1287" s="4"/>
      <c r="S1287" s="4"/>
      <c r="T1287" s="4"/>
      <c r="U1287" s="4" t="str">
        <f>TEXT(A1287, "MMMM YYYY")</f>
        <v>January 1900</v>
      </c>
      <c r="V1287" s="4"/>
      <c r="W1287" s="4" t="b">
        <f>IF(N1287=O1287,TRUE,FALSE)</f>
        <v>1</v>
      </c>
    </row>
    <row r="1288" spans="1:23" ht="22.5" customHeight="1">
      <c r="A1288" s="53"/>
      <c r="B1288" s="4"/>
      <c r="C1288" s="4"/>
      <c r="D1288" s="4"/>
      <c r="E1288" s="4"/>
      <c r="F1288" s="4"/>
      <c r="G1288" s="4"/>
      <c r="H1288" s="4"/>
      <c r="I1288" s="4"/>
      <c r="J1288" s="4"/>
      <c r="K1288" s="4"/>
      <c r="L1288" s="4"/>
      <c r="M1288" s="4"/>
      <c r="N1288" s="4"/>
      <c r="O1288" s="4"/>
      <c r="P1288" s="4"/>
      <c r="Q1288" s="4"/>
      <c r="R1288" s="4"/>
      <c r="S1288" s="4"/>
      <c r="T1288" s="4"/>
      <c r="U1288" s="4" t="str">
        <f>TEXT(A1288, "MMMM YYYY")</f>
        <v>January 1900</v>
      </c>
      <c r="V1288" s="4"/>
      <c r="W1288" s="4" t="b">
        <f>IF(N1288=O1288,TRUE,FALSE)</f>
        <v>1</v>
      </c>
    </row>
    <row r="1289" spans="1:23" ht="22.5" customHeight="1">
      <c r="A1289" s="53"/>
      <c r="B1289" s="4"/>
      <c r="C1289" s="4"/>
      <c r="D1289" s="4"/>
      <c r="E1289" s="4"/>
      <c r="F1289" s="4"/>
      <c r="G1289" s="4"/>
      <c r="H1289" s="4"/>
      <c r="I1289" s="4"/>
      <c r="J1289" s="4"/>
      <c r="K1289" s="4"/>
      <c r="L1289" s="4"/>
      <c r="M1289" s="4"/>
      <c r="N1289" s="4"/>
      <c r="O1289" s="4"/>
      <c r="P1289" s="4"/>
      <c r="Q1289" s="4"/>
      <c r="R1289" s="4"/>
      <c r="S1289" s="4"/>
      <c r="T1289" s="4"/>
      <c r="U1289" s="4" t="str">
        <f>TEXT(A1289, "MMMM YYYY")</f>
        <v>January 1900</v>
      </c>
      <c r="V1289" s="4"/>
      <c r="W1289" s="4" t="b">
        <f>IF(N1289=O1289,TRUE,FALSE)</f>
        <v>1</v>
      </c>
    </row>
    <row r="1290" spans="1:23" ht="22.5" customHeight="1">
      <c r="A1290" s="53"/>
      <c r="B1290" s="4"/>
      <c r="C1290" s="4"/>
      <c r="D1290" s="4"/>
      <c r="E1290" s="4"/>
      <c r="F1290" s="4"/>
      <c r="G1290" s="4"/>
      <c r="H1290" s="4"/>
      <c r="I1290" s="4"/>
      <c r="J1290" s="4"/>
      <c r="K1290" s="4"/>
      <c r="L1290" s="4"/>
      <c r="M1290" s="4"/>
      <c r="N1290" s="4"/>
      <c r="O1290" s="4"/>
      <c r="P1290" s="4"/>
      <c r="Q1290" s="4"/>
      <c r="R1290" s="4"/>
      <c r="S1290" s="4"/>
      <c r="T1290" s="4"/>
      <c r="U1290" s="4" t="str">
        <f>TEXT(A1290, "MMMM YYYY")</f>
        <v>January 1900</v>
      </c>
      <c r="V1290" s="4"/>
      <c r="W1290" s="4" t="b">
        <f>IF(N1290=O1290,TRUE,FALSE)</f>
        <v>1</v>
      </c>
    </row>
    <row r="1291" spans="1:23" ht="22.5" customHeight="1">
      <c r="A1291" s="53"/>
      <c r="B1291" s="4"/>
      <c r="C1291" s="4"/>
      <c r="D1291" s="4"/>
      <c r="E1291" s="4"/>
      <c r="F1291" s="4"/>
      <c r="G1291" s="4"/>
      <c r="H1291" s="4"/>
      <c r="I1291" s="4"/>
      <c r="J1291" s="4"/>
      <c r="K1291" s="4"/>
      <c r="L1291" s="4"/>
      <c r="M1291" s="4"/>
      <c r="N1291" s="4"/>
      <c r="O1291" s="4"/>
      <c r="P1291" s="4"/>
      <c r="Q1291" s="4"/>
      <c r="R1291" s="4"/>
      <c r="S1291" s="4"/>
      <c r="T1291" s="4"/>
      <c r="U1291" s="4" t="str">
        <f>TEXT(A1291, "MMMM YYYY")</f>
        <v>January 1900</v>
      </c>
      <c r="V1291" s="4"/>
      <c r="W1291" s="4" t="b">
        <f>IF(N1291=O1291,TRUE,FALSE)</f>
        <v>1</v>
      </c>
    </row>
    <row r="1292" spans="1:23" ht="22.5" customHeight="1">
      <c r="A1292" s="53"/>
      <c r="B1292" s="4"/>
      <c r="C1292" s="4"/>
      <c r="D1292" s="4"/>
      <c r="E1292" s="4"/>
      <c r="F1292" s="4"/>
      <c r="G1292" s="4"/>
      <c r="H1292" s="4"/>
      <c r="I1292" s="4"/>
      <c r="J1292" s="4"/>
      <c r="K1292" s="4"/>
      <c r="L1292" s="4"/>
      <c r="M1292" s="4"/>
      <c r="N1292" s="4"/>
      <c r="O1292" s="4"/>
      <c r="P1292" s="4"/>
      <c r="Q1292" s="4"/>
      <c r="R1292" s="4"/>
      <c r="S1292" s="4"/>
      <c r="T1292" s="4"/>
      <c r="U1292" s="4" t="str">
        <f>TEXT(A1292, "MMMM YYYY")</f>
        <v>January 1900</v>
      </c>
      <c r="V1292" s="4"/>
      <c r="W1292" s="4" t="b">
        <f>IF(N1292=O1292,TRUE,FALSE)</f>
        <v>1</v>
      </c>
    </row>
    <row r="1293" spans="1:23" ht="22.5" customHeight="1">
      <c r="A1293" s="53"/>
      <c r="B1293" s="4"/>
      <c r="C1293" s="4"/>
      <c r="D1293" s="4"/>
      <c r="E1293" s="4"/>
      <c r="F1293" s="4"/>
      <c r="G1293" s="4"/>
      <c r="H1293" s="4"/>
      <c r="I1293" s="4"/>
      <c r="J1293" s="4"/>
      <c r="K1293" s="4"/>
      <c r="L1293" s="4"/>
      <c r="M1293" s="4"/>
      <c r="N1293" s="4"/>
      <c r="O1293" s="4"/>
      <c r="P1293" s="4"/>
      <c r="Q1293" s="4"/>
      <c r="R1293" s="4"/>
      <c r="S1293" s="4"/>
      <c r="T1293" s="4"/>
      <c r="U1293" s="4" t="str">
        <f>TEXT(A1293, "MMMM YYYY")</f>
        <v>January 1900</v>
      </c>
      <c r="V1293" s="4"/>
      <c r="W1293" s="4" t="b">
        <f>IF(N1293=O1293,TRUE,FALSE)</f>
        <v>1</v>
      </c>
    </row>
    <row r="1294" spans="1:23" ht="22.5" customHeight="1">
      <c r="A1294" s="53"/>
      <c r="B1294" s="4"/>
      <c r="C1294" s="4"/>
      <c r="D1294" s="4"/>
      <c r="E1294" s="4"/>
      <c r="F1294" s="4"/>
      <c r="G1294" s="4"/>
      <c r="H1294" s="4"/>
      <c r="I1294" s="4"/>
      <c r="J1294" s="4"/>
      <c r="K1294" s="4"/>
      <c r="L1294" s="4"/>
      <c r="M1294" s="4"/>
      <c r="N1294" s="4"/>
      <c r="O1294" s="4"/>
      <c r="P1294" s="4"/>
      <c r="Q1294" s="4"/>
      <c r="R1294" s="4"/>
      <c r="S1294" s="4"/>
      <c r="T1294" s="4"/>
      <c r="U1294" s="4" t="str">
        <f>TEXT(A1294, "MMMM YYYY")</f>
        <v>January 1900</v>
      </c>
      <c r="V1294" s="4"/>
      <c r="W1294" s="4" t="b">
        <f>IF(N1294=O1294,TRUE,FALSE)</f>
        <v>1</v>
      </c>
    </row>
    <row r="1295" spans="1:23" ht="22.5" customHeight="1">
      <c r="A1295" s="53"/>
      <c r="B1295" s="4"/>
      <c r="C1295" s="4"/>
      <c r="D1295" s="4"/>
      <c r="E1295" s="4"/>
      <c r="F1295" s="4"/>
      <c r="G1295" s="4"/>
      <c r="H1295" s="4"/>
      <c r="I1295" s="4"/>
      <c r="J1295" s="4"/>
      <c r="K1295" s="4"/>
      <c r="L1295" s="4"/>
      <c r="M1295" s="4"/>
      <c r="N1295" s="4"/>
      <c r="O1295" s="4"/>
      <c r="P1295" s="4"/>
      <c r="Q1295" s="4"/>
      <c r="R1295" s="4"/>
      <c r="S1295" s="4"/>
      <c r="T1295" s="4"/>
      <c r="U1295" s="4" t="str">
        <f>TEXT(A1295, "MMMM YYYY")</f>
        <v>January 1900</v>
      </c>
      <c r="V1295" s="4"/>
      <c r="W1295" s="4" t="b">
        <f>IF(N1295=O1295,TRUE,FALSE)</f>
        <v>1</v>
      </c>
    </row>
    <row r="1296" spans="1:23" ht="22.5" customHeight="1">
      <c r="A1296" s="53"/>
      <c r="B1296" s="4"/>
      <c r="C1296" s="4"/>
      <c r="D1296" s="4"/>
      <c r="E1296" s="4"/>
      <c r="F1296" s="4"/>
      <c r="G1296" s="4"/>
      <c r="H1296" s="4"/>
      <c r="I1296" s="4"/>
      <c r="J1296" s="4"/>
      <c r="K1296" s="4"/>
      <c r="L1296" s="4"/>
      <c r="M1296" s="4"/>
      <c r="N1296" s="4"/>
      <c r="O1296" s="4"/>
      <c r="P1296" s="4"/>
      <c r="Q1296" s="4"/>
      <c r="R1296" s="4"/>
      <c r="S1296" s="4"/>
      <c r="T1296" s="4"/>
      <c r="U1296" s="4" t="str">
        <f>TEXT(A1296, "MMMM YYYY")</f>
        <v>January 1900</v>
      </c>
      <c r="V1296" s="4"/>
      <c r="W1296" s="4" t="b">
        <f>IF(N1296=O1296,TRUE,FALSE)</f>
        <v>1</v>
      </c>
    </row>
    <row r="1297" spans="1:23" ht="22.5" customHeight="1">
      <c r="A1297" s="53"/>
      <c r="B1297" s="4"/>
      <c r="C1297" s="4"/>
      <c r="D1297" s="4"/>
      <c r="E1297" s="4"/>
      <c r="F1297" s="4"/>
      <c r="G1297" s="4"/>
      <c r="H1297" s="4"/>
      <c r="I1297" s="4"/>
      <c r="J1297" s="4"/>
      <c r="K1297" s="4"/>
      <c r="L1297" s="4"/>
      <c r="M1297" s="4"/>
      <c r="N1297" s="4"/>
      <c r="O1297" s="4"/>
      <c r="P1297" s="4"/>
      <c r="Q1297" s="4"/>
      <c r="R1297" s="4"/>
      <c r="S1297" s="4"/>
      <c r="T1297" s="4"/>
      <c r="U1297" s="4" t="str">
        <f>TEXT(A1297, "MMMM YYYY")</f>
        <v>January 1900</v>
      </c>
      <c r="V1297" s="4"/>
      <c r="W1297" s="4" t="b">
        <f>IF(N1297=O1297,TRUE,FALSE)</f>
        <v>1</v>
      </c>
    </row>
    <row r="1298" spans="1:23" ht="22.5" customHeight="1">
      <c r="A1298" s="53"/>
      <c r="B1298" s="4"/>
      <c r="C1298" s="4"/>
      <c r="D1298" s="4"/>
      <c r="E1298" s="4"/>
      <c r="F1298" s="4"/>
      <c r="G1298" s="4"/>
      <c r="H1298" s="4"/>
      <c r="I1298" s="4"/>
      <c r="J1298" s="4"/>
      <c r="K1298" s="4"/>
      <c r="L1298" s="4"/>
      <c r="M1298" s="4"/>
      <c r="N1298" s="4"/>
      <c r="O1298" s="4"/>
      <c r="P1298" s="4"/>
      <c r="Q1298" s="4"/>
      <c r="R1298" s="4"/>
      <c r="S1298" s="4"/>
      <c r="T1298" s="4"/>
      <c r="U1298" s="4" t="str">
        <f>TEXT(A1298, "MMMM YYYY")</f>
        <v>January 1900</v>
      </c>
      <c r="V1298" s="4"/>
      <c r="W1298" s="4" t="b">
        <f>IF(N1298=O1298,TRUE,FALSE)</f>
        <v>1</v>
      </c>
    </row>
    <row r="1299" spans="1:23" ht="22.5" customHeight="1">
      <c r="A1299" s="53"/>
      <c r="B1299" s="4"/>
      <c r="C1299" s="4"/>
      <c r="D1299" s="4"/>
      <c r="E1299" s="4"/>
      <c r="F1299" s="4"/>
      <c r="G1299" s="4"/>
      <c r="H1299" s="4"/>
      <c r="I1299" s="4"/>
      <c r="J1299" s="4"/>
      <c r="K1299" s="4"/>
      <c r="L1299" s="4"/>
      <c r="M1299" s="4"/>
      <c r="N1299" s="4"/>
      <c r="O1299" s="4"/>
      <c r="P1299" s="4"/>
      <c r="Q1299" s="4"/>
      <c r="R1299" s="4"/>
      <c r="S1299" s="4"/>
      <c r="T1299" s="4"/>
      <c r="U1299" s="4" t="str">
        <f>TEXT(A1299, "MMMM YYYY")</f>
        <v>January 1900</v>
      </c>
      <c r="V1299" s="4"/>
      <c r="W1299" s="4" t="b">
        <f>IF(N1299=O1299,TRUE,FALSE)</f>
        <v>1</v>
      </c>
    </row>
    <row r="1300" spans="1:23" ht="22.5" customHeight="1">
      <c r="A1300" s="53"/>
      <c r="B1300" s="4"/>
      <c r="C1300" s="4"/>
      <c r="D1300" s="4"/>
      <c r="E1300" s="4"/>
      <c r="F1300" s="4"/>
      <c r="G1300" s="4"/>
      <c r="H1300" s="4"/>
      <c r="I1300" s="4"/>
      <c r="J1300" s="4"/>
      <c r="K1300" s="4"/>
      <c r="L1300" s="4"/>
      <c r="M1300" s="4"/>
      <c r="N1300" s="4"/>
      <c r="O1300" s="4"/>
      <c r="P1300" s="4"/>
      <c r="Q1300" s="4"/>
      <c r="R1300" s="4"/>
      <c r="S1300" s="4"/>
      <c r="T1300" s="4"/>
      <c r="U1300" s="4" t="str">
        <f>TEXT(A1300, "MMMM YYYY")</f>
        <v>January 1900</v>
      </c>
      <c r="V1300" s="4"/>
      <c r="W1300" s="4" t="b">
        <f>IF(N1300=O1300,TRUE,FALSE)</f>
        <v>1</v>
      </c>
    </row>
    <row r="1301" spans="1:23" ht="22.5" customHeight="1">
      <c r="A1301" s="53"/>
      <c r="B1301" s="4"/>
      <c r="C1301" s="4"/>
      <c r="D1301" s="4"/>
      <c r="E1301" s="4"/>
      <c r="F1301" s="4"/>
      <c r="G1301" s="4"/>
      <c r="H1301" s="4"/>
      <c r="I1301" s="4"/>
      <c r="J1301" s="4"/>
      <c r="K1301" s="4"/>
      <c r="L1301" s="4"/>
      <c r="M1301" s="4"/>
      <c r="N1301" s="4"/>
      <c r="O1301" s="4"/>
      <c r="P1301" s="4"/>
      <c r="Q1301" s="4"/>
      <c r="R1301" s="4"/>
      <c r="S1301" s="4"/>
      <c r="T1301" s="4"/>
      <c r="U1301" s="4" t="str">
        <f>TEXT(A1301, "MMMM YYYY")</f>
        <v>January 1900</v>
      </c>
      <c r="V1301" s="4"/>
      <c r="W1301" s="4" t="b">
        <f>IF(N1301=O1301,TRUE,FALSE)</f>
        <v>1</v>
      </c>
    </row>
    <row r="1302" spans="1:23" ht="22.5" customHeight="1">
      <c r="A1302" s="53"/>
      <c r="B1302" s="4"/>
      <c r="C1302" s="4"/>
      <c r="D1302" s="4"/>
      <c r="E1302" s="4"/>
      <c r="F1302" s="4"/>
      <c r="G1302" s="4"/>
      <c r="H1302" s="4"/>
      <c r="I1302" s="4"/>
      <c r="J1302" s="4"/>
      <c r="K1302" s="4"/>
      <c r="L1302" s="4"/>
      <c r="M1302" s="4"/>
      <c r="N1302" s="4"/>
      <c r="O1302" s="4"/>
      <c r="P1302" s="4"/>
      <c r="Q1302" s="4"/>
      <c r="R1302" s="4"/>
      <c r="S1302" s="4"/>
      <c r="T1302" s="4"/>
      <c r="U1302" s="4" t="str">
        <f>TEXT(A1302, "MMMM YYYY")</f>
        <v>January 1900</v>
      </c>
      <c r="V1302" s="4"/>
      <c r="W1302" s="4" t="b">
        <f>IF(N1302=O1302,TRUE,FALSE)</f>
        <v>1</v>
      </c>
    </row>
    <row r="1303" spans="1:23" ht="22.5" customHeight="1">
      <c r="A1303" s="53"/>
      <c r="B1303" s="4"/>
      <c r="C1303" s="4"/>
      <c r="D1303" s="4"/>
      <c r="E1303" s="4"/>
      <c r="F1303" s="4"/>
      <c r="G1303" s="4"/>
      <c r="H1303" s="4"/>
      <c r="I1303" s="4"/>
      <c r="J1303" s="4"/>
      <c r="K1303" s="4"/>
      <c r="L1303" s="4"/>
      <c r="M1303" s="4"/>
      <c r="N1303" s="4"/>
      <c r="O1303" s="4"/>
      <c r="P1303" s="4"/>
      <c r="Q1303" s="4"/>
      <c r="R1303" s="4"/>
      <c r="S1303" s="4"/>
      <c r="T1303" s="4"/>
      <c r="U1303" s="4" t="str">
        <f>TEXT(A1303, "MMMM YYYY")</f>
        <v>January 1900</v>
      </c>
      <c r="V1303" s="4"/>
      <c r="W1303" s="4" t="b">
        <f>IF(N1303=O1303,TRUE,FALSE)</f>
        <v>1</v>
      </c>
    </row>
    <row r="1304" spans="1:23" ht="22.5" customHeight="1">
      <c r="A1304" s="53"/>
      <c r="B1304" s="4"/>
      <c r="C1304" s="4"/>
      <c r="D1304" s="4"/>
      <c r="E1304" s="4"/>
      <c r="F1304" s="4"/>
      <c r="G1304" s="4"/>
      <c r="H1304" s="4"/>
      <c r="I1304" s="4"/>
      <c r="J1304" s="4"/>
      <c r="K1304" s="4"/>
      <c r="L1304" s="4"/>
      <c r="M1304" s="4"/>
      <c r="N1304" s="4"/>
      <c r="O1304" s="4"/>
      <c r="P1304" s="4"/>
      <c r="Q1304" s="4"/>
      <c r="R1304" s="4"/>
      <c r="S1304" s="4"/>
      <c r="T1304" s="4"/>
      <c r="U1304" s="4" t="str">
        <f>TEXT(A1304, "MMMM YYYY")</f>
        <v>January 1900</v>
      </c>
      <c r="V1304" s="4"/>
      <c r="W1304" s="4" t="b">
        <f>IF(N1304=O1304,TRUE,FALSE)</f>
        <v>1</v>
      </c>
    </row>
    <row r="1305" spans="1:23" ht="22.5" customHeight="1">
      <c r="A1305" s="53"/>
      <c r="B1305" s="4"/>
      <c r="C1305" s="4"/>
      <c r="D1305" s="4"/>
      <c r="E1305" s="4"/>
      <c r="F1305" s="4"/>
      <c r="G1305" s="4"/>
      <c r="H1305" s="4"/>
      <c r="I1305" s="4"/>
      <c r="J1305" s="4"/>
      <c r="K1305" s="4"/>
      <c r="L1305" s="4"/>
      <c r="M1305" s="4"/>
      <c r="N1305" s="4"/>
      <c r="O1305" s="4"/>
      <c r="P1305" s="4"/>
      <c r="Q1305" s="4"/>
      <c r="R1305" s="4"/>
      <c r="S1305" s="4"/>
      <c r="T1305" s="4"/>
      <c r="U1305" s="4" t="str">
        <f>TEXT(A1305, "MMMM YYYY")</f>
        <v>January 1900</v>
      </c>
      <c r="V1305" s="4"/>
      <c r="W1305" s="4" t="b">
        <f>IF(N1305=O1305,TRUE,FALSE)</f>
        <v>1</v>
      </c>
    </row>
    <row r="1306" spans="1:23" ht="22.5" customHeight="1">
      <c r="A1306" s="53"/>
      <c r="B1306" s="4"/>
      <c r="C1306" s="4"/>
      <c r="D1306" s="4"/>
      <c r="E1306" s="4"/>
      <c r="F1306" s="4"/>
      <c r="G1306" s="4"/>
      <c r="H1306" s="4"/>
      <c r="I1306" s="4"/>
      <c r="J1306" s="4"/>
      <c r="K1306" s="4"/>
      <c r="L1306" s="4"/>
      <c r="M1306" s="4"/>
      <c r="N1306" s="4"/>
      <c r="O1306" s="4"/>
      <c r="P1306" s="4"/>
      <c r="Q1306" s="4"/>
      <c r="R1306" s="4"/>
      <c r="S1306" s="4"/>
      <c r="T1306" s="4"/>
      <c r="U1306" s="4" t="str">
        <f>TEXT(A1306, "MMMM YYYY")</f>
        <v>January 1900</v>
      </c>
      <c r="V1306" s="4"/>
      <c r="W1306" s="4" t="b">
        <f>IF(N1306=O1306,TRUE,FALSE)</f>
        <v>1</v>
      </c>
    </row>
    <row r="1307" spans="1:23" ht="22.5" customHeight="1">
      <c r="A1307" s="53"/>
      <c r="B1307" s="4"/>
      <c r="C1307" s="4"/>
      <c r="D1307" s="4"/>
      <c r="E1307" s="4"/>
      <c r="F1307" s="4"/>
      <c r="G1307" s="4"/>
      <c r="H1307" s="4"/>
      <c r="I1307" s="4"/>
      <c r="J1307" s="4"/>
      <c r="K1307" s="4"/>
      <c r="L1307" s="4"/>
      <c r="M1307" s="4"/>
      <c r="N1307" s="4"/>
      <c r="O1307" s="4"/>
      <c r="P1307" s="4"/>
      <c r="Q1307" s="4"/>
      <c r="R1307" s="4"/>
      <c r="S1307" s="4"/>
      <c r="T1307" s="4"/>
      <c r="U1307" s="4" t="str">
        <f>TEXT(A1307, "MMMM YYYY")</f>
        <v>January 1900</v>
      </c>
      <c r="V1307" s="4"/>
      <c r="W1307" s="4" t="b">
        <f>IF(N1307=O1307,TRUE,FALSE)</f>
        <v>1</v>
      </c>
    </row>
    <row r="1308" spans="1:23" ht="22.5" customHeight="1">
      <c r="A1308" s="53"/>
      <c r="B1308" s="4"/>
      <c r="C1308" s="4"/>
      <c r="D1308" s="4"/>
      <c r="E1308" s="4"/>
      <c r="F1308" s="4"/>
      <c r="G1308" s="4"/>
      <c r="H1308" s="4"/>
      <c r="I1308" s="4"/>
      <c r="J1308" s="4"/>
      <c r="K1308" s="4"/>
      <c r="L1308" s="4"/>
      <c r="M1308" s="4"/>
      <c r="N1308" s="4"/>
      <c r="O1308" s="4"/>
      <c r="P1308" s="4"/>
      <c r="Q1308" s="4"/>
      <c r="R1308" s="4"/>
      <c r="S1308" s="4"/>
      <c r="T1308" s="4"/>
      <c r="U1308" s="4" t="str">
        <f>TEXT(A1308, "MMMM YYYY")</f>
        <v>January 1900</v>
      </c>
      <c r="V1308" s="4"/>
      <c r="W1308" s="4" t="b">
        <f>IF(N1308=O1308,TRUE,FALSE)</f>
        <v>1</v>
      </c>
    </row>
    <row r="1309" spans="1:23" ht="22.5" customHeight="1">
      <c r="A1309" s="53"/>
      <c r="B1309" s="4"/>
      <c r="C1309" s="4"/>
      <c r="D1309" s="4"/>
      <c r="E1309" s="4"/>
      <c r="F1309" s="4"/>
      <c r="G1309" s="4"/>
      <c r="H1309" s="4"/>
      <c r="I1309" s="4"/>
      <c r="J1309" s="4"/>
      <c r="K1309" s="4"/>
      <c r="L1309" s="4"/>
      <c r="M1309" s="4"/>
      <c r="N1309" s="4"/>
      <c r="O1309" s="4"/>
      <c r="P1309" s="4"/>
      <c r="Q1309" s="4"/>
      <c r="R1309" s="4"/>
      <c r="S1309" s="4"/>
      <c r="T1309" s="4"/>
      <c r="U1309" s="4" t="str">
        <f>TEXT(A1309, "MMMM YYYY")</f>
        <v>January 1900</v>
      </c>
      <c r="V1309" s="4"/>
      <c r="W1309" s="4" t="b">
        <f>IF(N1309=O1309,TRUE,FALSE)</f>
        <v>1</v>
      </c>
    </row>
    <row r="1310" spans="1:23" ht="22.5" customHeight="1">
      <c r="A1310" s="53"/>
      <c r="B1310" s="4"/>
      <c r="C1310" s="4"/>
      <c r="D1310" s="4"/>
      <c r="E1310" s="4"/>
      <c r="F1310" s="4"/>
      <c r="G1310" s="4"/>
      <c r="H1310" s="4"/>
      <c r="I1310" s="4"/>
      <c r="J1310" s="4"/>
      <c r="K1310" s="4"/>
      <c r="L1310" s="4"/>
      <c r="M1310" s="4"/>
      <c r="N1310" s="4"/>
      <c r="O1310" s="4"/>
      <c r="P1310" s="4"/>
      <c r="Q1310" s="4"/>
      <c r="R1310" s="4"/>
      <c r="S1310" s="4"/>
      <c r="T1310" s="4"/>
      <c r="U1310" s="4" t="str">
        <f>TEXT(A1310, "MMMM YYYY")</f>
        <v>January 1900</v>
      </c>
      <c r="V1310" s="4"/>
      <c r="W1310" s="4" t="b">
        <f>IF(N1310=O1310,TRUE,FALSE)</f>
        <v>1</v>
      </c>
    </row>
    <row r="1311" spans="1:23" ht="22.5" customHeight="1">
      <c r="A1311" s="53"/>
      <c r="B1311" s="4"/>
      <c r="C1311" s="4"/>
      <c r="D1311" s="4"/>
      <c r="E1311" s="4"/>
      <c r="F1311" s="4"/>
      <c r="G1311" s="4"/>
      <c r="H1311" s="4"/>
      <c r="I1311" s="4"/>
      <c r="J1311" s="4"/>
      <c r="K1311" s="4"/>
      <c r="L1311" s="4"/>
      <c r="M1311" s="4"/>
      <c r="N1311" s="4"/>
      <c r="O1311" s="4"/>
      <c r="P1311" s="4"/>
      <c r="Q1311" s="4"/>
      <c r="R1311" s="4"/>
      <c r="S1311" s="4"/>
      <c r="T1311" s="4"/>
      <c r="U1311" s="4" t="str">
        <f>TEXT(A1311, "MMMM YYYY")</f>
        <v>January 1900</v>
      </c>
      <c r="V1311" s="4"/>
      <c r="W1311" s="4" t="b">
        <f>IF(N1311=O1311,TRUE,FALSE)</f>
        <v>1</v>
      </c>
    </row>
    <row r="1312" spans="1:23" ht="22.5" customHeight="1">
      <c r="A1312" s="53"/>
      <c r="B1312" s="4"/>
      <c r="C1312" s="4"/>
      <c r="D1312" s="4"/>
      <c r="E1312" s="4"/>
      <c r="F1312" s="4"/>
      <c r="G1312" s="4"/>
      <c r="H1312" s="4"/>
      <c r="I1312" s="4"/>
      <c r="J1312" s="4"/>
      <c r="K1312" s="4"/>
      <c r="L1312" s="4"/>
      <c r="M1312" s="4"/>
      <c r="N1312" s="4"/>
      <c r="O1312" s="4"/>
      <c r="P1312" s="4"/>
      <c r="Q1312" s="4"/>
      <c r="R1312" s="4"/>
      <c r="S1312" s="4"/>
      <c r="T1312" s="4"/>
      <c r="U1312" s="4" t="str">
        <f>TEXT(A1312, "MMMM YYYY")</f>
        <v>January 1900</v>
      </c>
      <c r="V1312" s="4"/>
      <c r="W1312" s="4" t="b">
        <f>IF(N1312=O1312,TRUE,FALSE)</f>
        <v>1</v>
      </c>
    </row>
    <row r="1313" spans="1:23" ht="22.5" customHeight="1">
      <c r="A1313" s="53"/>
      <c r="B1313" s="4"/>
      <c r="C1313" s="4"/>
      <c r="D1313" s="4"/>
      <c r="E1313" s="4"/>
      <c r="F1313" s="4"/>
      <c r="G1313" s="4"/>
      <c r="H1313" s="4"/>
      <c r="I1313" s="4"/>
      <c r="J1313" s="4"/>
      <c r="K1313" s="4"/>
      <c r="L1313" s="4"/>
      <c r="M1313" s="4"/>
      <c r="N1313" s="4"/>
      <c r="O1313" s="4"/>
      <c r="P1313" s="4"/>
      <c r="Q1313" s="4"/>
      <c r="R1313" s="4"/>
      <c r="S1313" s="4"/>
      <c r="T1313" s="4"/>
      <c r="U1313" s="4" t="str">
        <f>TEXT(A1313, "MMMM YYYY")</f>
        <v>January 1900</v>
      </c>
      <c r="V1313" s="4"/>
      <c r="W1313" s="4" t="b">
        <f>IF(N1313=O1313,TRUE,FALSE)</f>
        <v>1</v>
      </c>
    </row>
    <row r="1314" spans="1:23" ht="22.5" customHeight="1">
      <c r="A1314" s="53"/>
      <c r="B1314" s="4"/>
      <c r="C1314" s="4"/>
      <c r="D1314" s="4"/>
      <c r="E1314" s="4"/>
      <c r="F1314" s="4"/>
      <c r="G1314" s="4"/>
      <c r="H1314" s="4"/>
      <c r="I1314" s="4"/>
      <c r="J1314" s="4"/>
      <c r="K1314" s="4"/>
      <c r="L1314" s="4"/>
      <c r="M1314" s="4"/>
      <c r="N1314" s="4"/>
      <c r="O1314" s="4"/>
      <c r="P1314" s="4"/>
      <c r="Q1314" s="4"/>
      <c r="R1314" s="4"/>
      <c r="S1314" s="4"/>
      <c r="T1314" s="4"/>
      <c r="U1314" s="4" t="str">
        <f>TEXT(A1314, "MMMM YYYY")</f>
        <v>January 1900</v>
      </c>
      <c r="V1314" s="4"/>
      <c r="W1314" s="4" t="b">
        <f>IF(N1314=O1314,TRUE,FALSE)</f>
        <v>1</v>
      </c>
    </row>
    <row r="1315" spans="1:23" ht="22.5" customHeight="1">
      <c r="A1315" s="53"/>
      <c r="B1315" s="4"/>
      <c r="C1315" s="4"/>
      <c r="D1315" s="4"/>
      <c r="E1315" s="4"/>
      <c r="F1315" s="4"/>
      <c r="G1315" s="4"/>
      <c r="H1315" s="4"/>
      <c r="I1315" s="4"/>
      <c r="J1315" s="4"/>
      <c r="K1315" s="4"/>
      <c r="L1315" s="4"/>
      <c r="M1315" s="4"/>
      <c r="N1315" s="4"/>
      <c r="O1315" s="4"/>
      <c r="P1315" s="4"/>
      <c r="Q1315" s="4"/>
      <c r="R1315" s="4"/>
      <c r="S1315" s="4"/>
      <c r="T1315" s="4"/>
      <c r="U1315" s="4" t="str">
        <f>TEXT(A1315, "MMMM YYYY")</f>
        <v>January 1900</v>
      </c>
      <c r="V1315" s="4"/>
      <c r="W1315" s="4" t="b">
        <f>IF(N1315=O1315,TRUE,FALSE)</f>
        <v>1</v>
      </c>
    </row>
    <row r="1316" spans="1:23" ht="22.5" customHeight="1">
      <c r="A1316" s="53"/>
      <c r="B1316" s="4"/>
      <c r="C1316" s="4"/>
      <c r="D1316" s="4"/>
      <c r="E1316" s="4"/>
      <c r="F1316" s="4"/>
      <c r="G1316" s="4"/>
      <c r="H1316" s="4"/>
      <c r="I1316" s="4"/>
      <c r="J1316" s="4"/>
      <c r="K1316" s="4"/>
      <c r="L1316" s="4"/>
      <c r="M1316" s="4"/>
      <c r="N1316" s="4"/>
      <c r="O1316" s="4"/>
      <c r="P1316" s="4"/>
      <c r="Q1316" s="4"/>
      <c r="R1316" s="4"/>
      <c r="S1316" s="4"/>
      <c r="T1316" s="4"/>
      <c r="U1316" s="4" t="str">
        <f>TEXT(A1316, "MMMM YYYY")</f>
        <v>January 1900</v>
      </c>
      <c r="V1316" s="4"/>
      <c r="W1316" s="4" t="b">
        <f>IF(N1316=O1316,TRUE,FALSE)</f>
        <v>1</v>
      </c>
    </row>
    <row r="1317" spans="1:23" ht="22.5" customHeight="1">
      <c r="A1317" s="53"/>
      <c r="B1317" s="4"/>
      <c r="C1317" s="4"/>
      <c r="D1317" s="4"/>
      <c r="E1317" s="4"/>
      <c r="F1317" s="4"/>
      <c r="G1317" s="4"/>
      <c r="H1317" s="4"/>
      <c r="I1317" s="4"/>
      <c r="J1317" s="4"/>
      <c r="K1317" s="4"/>
      <c r="L1317" s="4"/>
      <c r="M1317" s="4"/>
      <c r="N1317" s="4"/>
      <c r="O1317" s="4"/>
      <c r="P1317" s="4"/>
      <c r="Q1317" s="4"/>
      <c r="R1317" s="4"/>
      <c r="S1317" s="4"/>
      <c r="T1317" s="4"/>
      <c r="U1317" s="4" t="str">
        <f>TEXT(A1317, "MMMM YYYY")</f>
        <v>January 1900</v>
      </c>
      <c r="V1317" s="4"/>
      <c r="W1317" s="4" t="b">
        <f>IF(N1317=O1317,TRUE,FALSE)</f>
        <v>1</v>
      </c>
    </row>
    <row r="1318" spans="1:23" ht="22.5" customHeight="1">
      <c r="A1318" s="53"/>
      <c r="B1318" s="4"/>
      <c r="C1318" s="4"/>
      <c r="D1318" s="4"/>
      <c r="E1318" s="4"/>
      <c r="F1318" s="4"/>
      <c r="G1318" s="4"/>
      <c r="H1318" s="4"/>
      <c r="I1318" s="4"/>
      <c r="J1318" s="4"/>
      <c r="K1318" s="4"/>
      <c r="L1318" s="4"/>
      <c r="M1318" s="4"/>
      <c r="N1318" s="4"/>
      <c r="O1318" s="4"/>
      <c r="P1318" s="4"/>
      <c r="Q1318" s="4"/>
      <c r="R1318" s="4"/>
      <c r="S1318" s="4"/>
      <c r="T1318" s="4"/>
      <c r="U1318" s="4" t="str">
        <f>TEXT(A1318, "MMMM YYYY")</f>
        <v>January 1900</v>
      </c>
      <c r="V1318" s="4"/>
      <c r="W1318" s="4" t="b">
        <f>IF(N1318=O1318,TRUE,FALSE)</f>
        <v>1</v>
      </c>
    </row>
    <row r="1319" spans="1:23" ht="22.5" customHeight="1">
      <c r="A1319" s="53"/>
      <c r="B1319" s="4"/>
      <c r="C1319" s="4"/>
      <c r="D1319" s="4"/>
      <c r="E1319" s="4"/>
      <c r="F1319" s="4"/>
      <c r="G1319" s="4"/>
      <c r="H1319" s="4"/>
      <c r="I1319" s="4"/>
      <c r="J1319" s="4"/>
      <c r="K1319" s="4"/>
      <c r="L1319" s="4"/>
      <c r="M1319" s="4"/>
      <c r="N1319" s="4"/>
      <c r="O1319" s="4"/>
      <c r="P1319" s="4"/>
      <c r="Q1319" s="4"/>
      <c r="R1319" s="4"/>
      <c r="S1319" s="4"/>
      <c r="T1319" s="4"/>
      <c r="U1319" s="4" t="str">
        <f>TEXT(A1319, "MMMM YYYY")</f>
        <v>January 1900</v>
      </c>
      <c r="V1319" s="4"/>
      <c r="W1319" s="4" t="b">
        <f>IF(N1319=O1319,TRUE,FALSE)</f>
        <v>1</v>
      </c>
    </row>
    <row r="1320" spans="1:23" ht="22.5" customHeight="1">
      <c r="A1320" s="53"/>
      <c r="B1320" s="4"/>
      <c r="C1320" s="4"/>
      <c r="D1320" s="4"/>
      <c r="E1320" s="4"/>
      <c r="F1320" s="4"/>
      <c r="G1320" s="4"/>
      <c r="H1320" s="4"/>
      <c r="I1320" s="4"/>
      <c r="J1320" s="4"/>
      <c r="K1320" s="4"/>
      <c r="L1320" s="4"/>
      <c r="M1320" s="4"/>
      <c r="N1320" s="4"/>
      <c r="O1320" s="4"/>
      <c r="P1320" s="4"/>
      <c r="Q1320" s="4"/>
      <c r="R1320" s="4"/>
      <c r="S1320" s="4"/>
      <c r="T1320" s="4"/>
      <c r="U1320" s="4" t="str">
        <f>TEXT(A1320, "MMMM YYYY")</f>
        <v>January 1900</v>
      </c>
      <c r="V1320" s="4"/>
      <c r="W1320" s="4" t="b">
        <f>IF(N1320=O1320,TRUE,FALSE)</f>
        <v>1</v>
      </c>
    </row>
    <row r="1321" spans="1:23" ht="22.5" customHeight="1">
      <c r="A1321" s="53"/>
      <c r="B1321" s="4"/>
      <c r="C1321" s="4"/>
      <c r="D1321" s="4"/>
      <c r="E1321" s="4"/>
      <c r="F1321" s="4"/>
      <c r="G1321" s="4"/>
      <c r="H1321" s="4"/>
      <c r="I1321" s="4"/>
      <c r="J1321" s="4"/>
      <c r="K1321" s="4"/>
      <c r="L1321" s="4"/>
      <c r="M1321" s="4"/>
      <c r="N1321" s="4"/>
      <c r="O1321" s="4"/>
      <c r="P1321" s="4"/>
      <c r="Q1321" s="4"/>
      <c r="R1321" s="4"/>
      <c r="S1321" s="4"/>
      <c r="T1321" s="4"/>
      <c r="U1321" s="4" t="str">
        <f>TEXT(A1321, "MMMM YYYY")</f>
        <v>January 1900</v>
      </c>
      <c r="V1321" s="4"/>
      <c r="W1321" s="4" t="b">
        <f>IF(N1321=O1321,TRUE,FALSE)</f>
        <v>1</v>
      </c>
    </row>
    <row r="1322" spans="1:23" ht="22.5" customHeight="1">
      <c r="A1322" s="53"/>
      <c r="B1322" s="4"/>
      <c r="C1322" s="4"/>
      <c r="D1322" s="4"/>
      <c r="E1322" s="4"/>
      <c r="F1322" s="4"/>
      <c r="G1322" s="4"/>
      <c r="H1322" s="4"/>
      <c r="I1322" s="4"/>
      <c r="J1322" s="4"/>
      <c r="K1322" s="4"/>
      <c r="L1322" s="4"/>
      <c r="M1322" s="4"/>
      <c r="N1322" s="4"/>
      <c r="O1322" s="4"/>
      <c r="P1322" s="4"/>
      <c r="Q1322" s="4"/>
      <c r="R1322" s="4"/>
      <c r="S1322" s="4"/>
      <c r="T1322" s="4"/>
      <c r="U1322" s="4" t="str">
        <f>TEXT(A1322, "MMMM YYYY")</f>
        <v>January 1900</v>
      </c>
      <c r="V1322" s="4"/>
      <c r="W1322" s="4" t="b">
        <f>IF(N1322=O1322,TRUE,FALSE)</f>
        <v>1</v>
      </c>
    </row>
    <row r="1323" spans="1:23" ht="22.5" customHeight="1">
      <c r="A1323" s="53"/>
      <c r="B1323" s="4"/>
      <c r="C1323" s="4"/>
      <c r="D1323" s="4"/>
      <c r="E1323" s="4"/>
      <c r="F1323" s="4"/>
      <c r="G1323" s="4"/>
      <c r="H1323" s="4"/>
      <c r="I1323" s="4"/>
      <c r="J1323" s="4"/>
      <c r="K1323" s="4"/>
      <c r="L1323" s="4"/>
      <c r="M1323" s="4"/>
      <c r="N1323" s="4"/>
      <c r="O1323" s="4"/>
      <c r="P1323" s="4"/>
      <c r="Q1323" s="4"/>
      <c r="R1323" s="4"/>
      <c r="S1323" s="4"/>
      <c r="T1323" s="4"/>
      <c r="U1323" s="4" t="str">
        <f>TEXT(A1323, "MMMM YYYY")</f>
        <v>January 1900</v>
      </c>
      <c r="V1323" s="4"/>
      <c r="W1323" s="4" t="b">
        <f>IF(N1323=O1323,TRUE,FALSE)</f>
        <v>1</v>
      </c>
    </row>
    <row r="1324" spans="1:23" ht="22.5" customHeight="1">
      <c r="A1324" s="53"/>
      <c r="B1324" s="4"/>
      <c r="C1324" s="4"/>
      <c r="D1324" s="4"/>
      <c r="E1324" s="4"/>
      <c r="F1324" s="4"/>
      <c r="G1324" s="4"/>
      <c r="H1324" s="4"/>
      <c r="I1324" s="4"/>
      <c r="J1324" s="4"/>
      <c r="K1324" s="4"/>
      <c r="L1324" s="4"/>
      <c r="M1324" s="4"/>
      <c r="N1324" s="4"/>
      <c r="O1324" s="4"/>
      <c r="P1324" s="4"/>
      <c r="Q1324" s="4"/>
      <c r="R1324" s="4"/>
      <c r="S1324" s="4"/>
      <c r="T1324" s="4"/>
      <c r="U1324" s="4" t="str">
        <f>TEXT(A1324, "MMMM YYYY")</f>
        <v>January 1900</v>
      </c>
      <c r="V1324" s="4"/>
      <c r="W1324" s="4" t="b">
        <f>IF(N1324=O1324,TRUE,FALSE)</f>
        <v>1</v>
      </c>
    </row>
    <row r="1325" spans="1:23" ht="22.5" customHeight="1">
      <c r="A1325" s="53"/>
      <c r="B1325" s="4"/>
      <c r="C1325" s="4"/>
      <c r="D1325" s="4"/>
      <c r="E1325" s="4"/>
      <c r="F1325" s="4"/>
      <c r="G1325" s="4"/>
      <c r="H1325" s="4"/>
      <c r="I1325" s="4"/>
      <c r="J1325" s="4"/>
      <c r="K1325" s="4"/>
      <c r="L1325" s="4"/>
      <c r="M1325" s="4"/>
      <c r="N1325" s="4"/>
      <c r="O1325" s="4"/>
      <c r="P1325" s="4"/>
      <c r="Q1325" s="4"/>
      <c r="R1325" s="4"/>
      <c r="S1325" s="4"/>
      <c r="T1325" s="4"/>
      <c r="U1325" s="4" t="str">
        <f>TEXT(A1325, "MMMM YYYY")</f>
        <v>January 1900</v>
      </c>
      <c r="V1325" s="4"/>
      <c r="W1325" s="4" t="b">
        <f>IF(N1325=O1325,TRUE,FALSE)</f>
        <v>1</v>
      </c>
    </row>
    <row r="1326" spans="1:23" ht="22.5" customHeight="1">
      <c r="A1326" s="53"/>
      <c r="B1326" s="4"/>
      <c r="C1326" s="4"/>
      <c r="D1326" s="4"/>
      <c r="E1326" s="4"/>
      <c r="F1326" s="4"/>
      <c r="G1326" s="4"/>
      <c r="H1326" s="4"/>
      <c r="I1326" s="4"/>
      <c r="J1326" s="4"/>
      <c r="K1326" s="4"/>
      <c r="L1326" s="4"/>
      <c r="M1326" s="4"/>
      <c r="N1326" s="4"/>
      <c r="O1326" s="4"/>
      <c r="P1326" s="4"/>
      <c r="Q1326" s="4"/>
      <c r="R1326" s="4"/>
      <c r="S1326" s="4"/>
      <c r="T1326" s="4"/>
      <c r="U1326" s="4" t="str">
        <f>TEXT(A1326, "MMMM YYYY")</f>
        <v>January 1900</v>
      </c>
      <c r="V1326" s="4"/>
      <c r="W1326" s="4" t="b">
        <f>IF(N1326=O1326,TRUE,FALSE)</f>
        <v>1</v>
      </c>
    </row>
    <row r="1327" spans="1:23" ht="22.5" customHeight="1">
      <c r="A1327" s="53"/>
      <c r="B1327" s="4"/>
      <c r="C1327" s="4"/>
      <c r="D1327" s="4"/>
      <c r="E1327" s="4"/>
      <c r="F1327" s="4"/>
      <c r="G1327" s="4"/>
      <c r="H1327" s="4"/>
      <c r="I1327" s="4"/>
      <c r="J1327" s="4"/>
      <c r="K1327" s="4"/>
      <c r="L1327" s="4"/>
      <c r="M1327" s="4"/>
      <c r="N1327" s="4"/>
      <c r="O1327" s="4"/>
      <c r="P1327" s="4"/>
      <c r="Q1327" s="4"/>
      <c r="R1327" s="4"/>
      <c r="S1327" s="4"/>
      <c r="T1327" s="4"/>
      <c r="U1327" s="4" t="str">
        <f>TEXT(A1327, "MMMM YYYY")</f>
        <v>January 1900</v>
      </c>
      <c r="V1327" s="4"/>
      <c r="W1327" s="4" t="b">
        <f>IF(N1327=O1327,TRUE,FALSE)</f>
        <v>1</v>
      </c>
    </row>
    <row r="1328" spans="1:23" ht="22.5" customHeight="1">
      <c r="A1328" s="53"/>
      <c r="B1328" s="4"/>
      <c r="C1328" s="4"/>
      <c r="D1328" s="4"/>
      <c r="E1328" s="4"/>
      <c r="F1328" s="4"/>
      <c r="G1328" s="4"/>
      <c r="H1328" s="4"/>
      <c r="I1328" s="4"/>
      <c r="J1328" s="4"/>
      <c r="K1328" s="4"/>
      <c r="L1328" s="4"/>
      <c r="M1328" s="4"/>
      <c r="N1328" s="4"/>
      <c r="O1328" s="4"/>
      <c r="P1328" s="4"/>
      <c r="Q1328" s="4"/>
      <c r="R1328" s="4"/>
      <c r="S1328" s="4"/>
      <c r="T1328" s="4"/>
      <c r="U1328" s="4" t="str">
        <f>TEXT(A1328, "MMMM YYYY")</f>
        <v>January 1900</v>
      </c>
      <c r="V1328" s="4"/>
      <c r="W1328" s="4" t="b">
        <f>IF(N1328=O1328,TRUE,FALSE)</f>
        <v>1</v>
      </c>
    </row>
    <row r="1329" spans="1:23" ht="22.5" customHeight="1">
      <c r="A1329" s="53"/>
      <c r="B1329" s="4"/>
      <c r="C1329" s="4"/>
      <c r="D1329" s="4"/>
      <c r="E1329" s="4"/>
      <c r="F1329" s="4"/>
      <c r="G1329" s="4"/>
      <c r="H1329" s="4"/>
      <c r="I1329" s="4"/>
      <c r="J1329" s="4"/>
      <c r="K1329" s="4"/>
      <c r="L1329" s="4"/>
      <c r="M1329" s="4"/>
      <c r="N1329" s="4"/>
      <c r="O1329" s="4"/>
      <c r="P1329" s="4"/>
      <c r="Q1329" s="4"/>
      <c r="R1329" s="4"/>
      <c r="S1329" s="4"/>
      <c r="T1329" s="4"/>
      <c r="U1329" s="4" t="str">
        <f>TEXT(A1329, "MMMM YYYY")</f>
        <v>January 1900</v>
      </c>
      <c r="V1329" s="4"/>
      <c r="W1329" s="4" t="b">
        <f>IF(N1329=O1329,TRUE,FALSE)</f>
        <v>1</v>
      </c>
    </row>
    <row r="1330" spans="1:23" ht="22.5" customHeight="1">
      <c r="A1330" s="53"/>
      <c r="B1330" s="4"/>
      <c r="C1330" s="4"/>
      <c r="D1330" s="4"/>
      <c r="E1330" s="4"/>
      <c r="F1330" s="4"/>
      <c r="G1330" s="4"/>
      <c r="H1330" s="4"/>
      <c r="I1330" s="4"/>
      <c r="J1330" s="4"/>
      <c r="K1330" s="4"/>
      <c r="L1330" s="4"/>
      <c r="M1330" s="4"/>
      <c r="N1330" s="4"/>
      <c r="O1330" s="4"/>
      <c r="P1330" s="4"/>
      <c r="Q1330" s="4"/>
      <c r="R1330" s="4"/>
      <c r="S1330" s="4"/>
      <c r="T1330" s="4"/>
      <c r="U1330" s="4" t="str">
        <f>TEXT(A1330, "MMMM YYYY")</f>
        <v>January 1900</v>
      </c>
      <c r="V1330" s="4"/>
      <c r="W1330" s="4" t="b">
        <f>IF(N1330=O1330,TRUE,FALSE)</f>
        <v>1</v>
      </c>
    </row>
    <row r="1331" spans="1:23" ht="22.5" customHeight="1">
      <c r="A1331" s="53"/>
      <c r="B1331" s="4"/>
      <c r="C1331" s="4"/>
      <c r="D1331" s="4"/>
      <c r="E1331" s="4"/>
      <c r="F1331" s="4"/>
      <c r="G1331" s="4"/>
      <c r="H1331" s="4"/>
      <c r="I1331" s="4"/>
      <c r="J1331" s="4"/>
      <c r="K1331" s="4"/>
      <c r="L1331" s="4"/>
      <c r="M1331" s="4"/>
      <c r="N1331" s="4"/>
      <c r="O1331" s="4"/>
      <c r="P1331" s="4"/>
      <c r="Q1331" s="4"/>
      <c r="R1331" s="4"/>
      <c r="S1331" s="4"/>
      <c r="T1331" s="4"/>
      <c r="U1331" s="4" t="str">
        <f>TEXT(A1331, "MMMM YYYY")</f>
        <v>January 1900</v>
      </c>
      <c r="V1331" s="4"/>
      <c r="W1331" s="4" t="b">
        <f>IF(N1331=O1331,TRUE,FALSE)</f>
        <v>1</v>
      </c>
    </row>
    <row r="1332" spans="1:23" ht="22.5" customHeight="1">
      <c r="A1332" s="53"/>
      <c r="B1332" s="4"/>
      <c r="C1332" s="4"/>
      <c r="D1332" s="4"/>
      <c r="E1332" s="4"/>
      <c r="F1332" s="4"/>
      <c r="G1332" s="4"/>
      <c r="H1332" s="4"/>
      <c r="I1332" s="4"/>
      <c r="J1332" s="4"/>
      <c r="K1332" s="4"/>
      <c r="L1332" s="4"/>
      <c r="M1332" s="4"/>
      <c r="N1332" s="4"/>
      <c r="O1332" s="4"/>
      <c r="P1332" s="4"/>
      <c r="Q1332" s="4"/>
      <c r="R1332" s="4"/>
      <c r="S1332" s="4"/>
      <c r="T1332" s="4"/>
      <c r="U1332" s="4" t="str">
        <f>TEXT(A1332, "MMMM YYYY")</f>
        <v>January 1900</v>
      </c>
      <c r="V1332" s="4"/>
      <c r="W1332" s="4" t="b">
        <f>IF(N1332=O1332,TRUE,FALSE)</f>
        <v>1</v>
      </c>
    </row>
    <row r="1333" spans="1:23" ht="22.5" customHeight="1">
      <c r="A1333" s="53"/>
      <c r="B1333" s="4"/>
      <c r="C1333" s="4"/>
      <c r="D1333" s="4"/>
      <c r="E1333" s="4"/>
      <c r="F1333" s="4"/>
      <c r="G1333" s="4"/>
      <c r="H1333" s="4"/>
      <c r="I1333" s="4"/>
      <c r="J1333" s="4"/>
      <c r="K1333" s="4"/>
      <c r="L1333" s="4"/>
      <c r="M1333" s="4"/>
      <c r="N1333" s="4"/>
      <c r="O1333" s="4"/>
      <c r="P1333" s="4"/>
      <c r="Q1333" s="4"/>
      <c r="R1333" s="4"/>
      <c r="S1333" s="4"/>
      <c r="T1333" s="4"/>
      <c r="U1333" s="4" t="str">
        <f>TEXT(A1333, "MMMM YYYY")</f>
        <v>January 1900</v>
      </c>
      <c r="V1333" s="4"/>
      <c r="W1333" s="4" t="b">
        <f>IF(N1333=O1333,TRUE,FALSE)</f>
        <v>1</v>
      </c>
    </row>
    <row r="1334" spans="1:23" ht="22.5" customHeight="1">
      <c r="A1334" s="53"/>
      <c r="B1334" s="4"/>
      <c r="C1334" s="4"/>
      <c r="D1334" s="4"/>
      <c r="E1334" s="4"/>
      <c r="F1334" s="4"/>
      <c r="G1334" s="4"/>
      <c r="H1334" s="4"/>
      <c r="I1334" s="4"/>
      <c r="J1334" s="4"/>
      <c r="K1334" s="4"/>
      <c r="L1334" s="4"/>
      <c r="M1334" s="4"/>
      <c r="N1334" s="4"/>
      <c r="O1334" s="4"/>
      <c r="P1334" s="4"/>
      <c r="Q1334" s="4"/>
      <c r="R1334" s="4"/>
      <c r="S1334" s="4"/>
      <c r="T1334" s="4"/>
      <c r="U1334" s="4" t="str">
        <f>TEXT(A1334, "MMMM YYYY")</f>
        <v>January 1900</v>
      </c>
      <c r="V1334" s="4"/>
      <c r="W1334" s="4" t="b">
        <f>IF(N1334=O1334,TRUE,FALSE)</f>
        <v>1</v>
      </c>
    </row>
    <row r="1335" spans="1:23" ht="22.5" customHeight="1">
      <c r="A1335" s="53"/>
      <c r="B1335" s="4"/>
      <c r="C1335" s="4"/>
      <c r="D1335" s="4"/>
      <c r="E1335" s="4"/>
      <c r="F1335" s="4"/>
      <c r="G1335" s="4"/>
      <c r="H1335" s="4"/>
      <c r="I1335" s="4"/>
      <c r="J1335" s="4"/>
      <c r="K1335" s="4"/>
      <c r="L1335" s="4"/>
      <c r="M1335" s="4"/>
      <c r="N1335" s="4"/>
      <c r="O1335" s="4"/>
      <c r="P1335" s="4"/>
      <c r="Q1335" s="4"/>
      <c r="R1335" s="4"/>
      <c r="S1335" s="4"/>
      <c r="T1335" s="4"/>
      <c r="U1335" s="4" t="str">
        <f>TEXT(A1335, "MMMM YYYY")</f>
        <v>January 1900</v>
      </c>
      <c r="V1335" s="4"/>
      <c r="W1335" s="4" t="b">
        <f>IF(N1335=O1335,TRUE,FALSE)</f>
        <v>1</v>
      </c>
    </row>
    <row r="1336" spans="1:23" ht="22.5" customHeight="1">
      <c r="A1336" s="53"/>
      <c r="B1336" s="4"/>
      <c r="C1336" s="4"/>
      <c r="D1336" s="4"/>
      <c r="E1336" s="4"/>
      <c r="F1336" s="4"/>
      <c r="G1336" s="4"/>
      <c r="H1336" s="4"/>
      <c r="I1336" s="4"/>
      <c r="J1336" s="4"/>
      <c r="K1336" s="4"/>
      <c r="L1336" s="4"/>
      <c r="M1336" s="4"/>
      <c r="N1336" s="4"/>
      <c r="O1336" s="4"/>
      <c r="P1336" s="4"/>
      <c r="Q1336" s="4"/>
      <c r="R1336" s="4"/>
      <c r="S1336" s="4"/>
      <c r="T1336" s="4"/>
      <c r="U1336" s="4" t="str">
        <f>TEXT(A1336, "MMMM YYYY")</f>
        <v>January 1900</v>
      </c>
      <c r="V1336" s="4"/>
      <c r="W1336" s="4" t="b">
        <f>IF(N1336=O1336,TRUE,FALSE)</f>
        <v>1</v>
      </c>
    </row>
    <row r="1337" spans="1:23" ht="22.5" customHeight="1">
      <c r="A1337" s="53"/>
      <c r="B1337" s="4"/>
      <c r="C1337" s="4"/>
      <c r="D1337" s="4"/>
      <c r="E1337" s="4"/>
      <c r="F1337" s="4"/>
      <c r="G1337" s="4"/>
      <c r="H1337" s="4"/>
      <c r="I1337" s="4"/>
      <c r="J1337" s="4"/>
      <c r="K1337" s="4"/>
      <c r="L1337" s="4"/>
      <c r="M1337" s="4"/>
      <c r="N1337" s="4"/>
      <c r="O1337" s="4"/>
      <c r="P1337" s="4"/>
      <c r="Q1337" s="4"/>
      <c r="R1337" s="4"/>
      <c r="S1337" s="4"/>
      <c r="T1337" s="4"/>
      <c r="U1337" s="4" t="str">
        <f>TEXT(A1337, "MMMM YYYY")</f>
        <v>January 1900</v>
      </c>
      <c r="V1337" s="4"/>
      <c r="W1337" s="4" t="b">
        <f>IF(N1337=O1337,TRUE,FALSE)</f>
        <v>1</v>
      </c>
    </row>
    <row r="1338" spans="1:23" ht="22.5" customHeight="1">
      <c r="A1338" s="53"/>
      <c r="B1338" s="4"/>
      <c r="C1338" s="4"/>
      <c r="D1338" s="4"/>
      <c r="E1338" s="4"/>
      <c r="F1338" s="4"/>
      <c r="G1338" s="4"/>
      <c r="H1338" s="4"/>
      <c r="I1338" s="4"/>
      <c r="J1338" s="4"/>
      <c r="K1338" s="4"/>
      <c r="L1338" s="4"/>
      <c r="M1338" s="4"/>
      <c r="N1338" s="4"/>
      <c r="O1338" s="4"/>
      <c r="P1338" s="4"/>
      <c r="Q1338" s="4"/>
      <c r="R1338" s="4"/>
      <c r="S1338" s="4"/>
      <c r="T1338" s="4"/>
      <c r="U1338" s="4" t="str">
        <f>TEXT(A1338, "MMMM YYYY")</f>
        <v>January 1900</v>
      </c>
      <c r="V1338" s="4"/>
      <c r="W1338" s="4" t="b">
        <f>IF(N1338=O1338,TRUE,FALSE)</f>
        <v>1</v>
      </c>
    </row>
    <row r="1339" spans="1:23" ht="22.5" customHeight="1">
      <c r="A1339" s="53"/>
      <c r="B1339" s="4"/>
      <c r="C1339" s="4"/>
      <c r="D1339" s="4"/>
      <c r="E1339" s="4"/>
      <c r="F1339" s="4"/>
      <c r="G1339" s="4"/>
      <c r="H1339" s="4"/>
      <c r="I1339" s="4"/>
      <c r="J1339" s="4"/>
      <c r="K1339" s="4"/>
      <c r="L1339" s="4"/>
      <c r="M1339" s="4"/>
      <c r="N1339" s="4"/>
      <c r="O1339" s="4"/>
      <c r="P1339" s="4"/>
      <c r="Q1339" s="4"/>
      <c r="R1339" s="4"/>
      <c r="S1339" s="4"/>
      <c r="T1339" s="4"/>
      <c r="U1339" s="4" t="str">
        <f>TEXT(A1339, "MMMM YYYY")</f>
        <v>January 1900</v>
      </c>
      <c r="V1339" s="4"/>
      <c r="W1339" s="4" t="b">
        <f>IF(N1339=O1339,TRUE,FALSE)</f>
        <v>1</v>
      </c>
    </row>
    <row r="1340" spans="1:23" ht="22.5" customHeight="1">
      <c r="A1340" s="53"/>
      <c r="B1340" s="4"/>
      <c r="C1340" s="4"/>
      <c r="D1340" s="4"/>
      <c r="E1340" s="4"/>
      <c r="F1340" s="4"/>
      <c r="G1340" s="4"/>
      <c r="H1340" s="4"/>
      <c r="I1340" s="4"/>
      <c r="J1340" s="4"/>
      <c r="K1340" s="4"/>
      <c r="L1340" s="4"/>
      <c r="M1340" s="4"/>
      <c r="N1340" s="4"/>
      <c r="O1340" s="4"/>
      <c r="P1340" s="4"/>
      <c r="Q1340" s="4"/>
      <c r="R1340" s="4"/>
      <c r="S1340" s="4"/>
      <c r="T1340" s="4"/>
      <c r="U1340" s="4" t="str">
        <f>TEXT(A1340, "MMMM YYYY")</f>
        <v>January 1900</v>
      </c>
      <c r="V1340" s="4"/>
      <c r="W1340" s="4" t="b">
        <f>IF(N1340=O1340,TRUE,FALSE)</f>
        <v>1</v>
      </c>
    </row>
    <row r="1341" spans="1:23" ht="22.5" customHeight="1">
      <c r="A1341" s="53"/>
      <c r="B1341" s="4"/>
      <c r="C1341" s="4"/>
      <c r="D1341" s="4"/>
      <c r="E1341" s="4"/>
      <c r="F1341" s="4"/>
      <c r="G1341" s="4"/>
      <c r="H1341" s="4"/>
      <c r="I1341" s="4"/>
      <c r="J1341" s="4"/>
      <c r="K1341" s="4"/>
      <c r="L1341" s="4"/>
      <c r="M1341" s="4"/>
      <c r="N1341" s="4"/>
      <c r="O1341" s="4"/>
      <c r="P1341" s="4"/>
      <c r="Q1341" s="4"/>
      <c r="R1341" s="4"/>
      <c r="S1341" s="4"/>
      <c r="T1341" s="4"/>
      <c r="U1341" s="4" t="str">
        <f>TEXT(A1341, "MMMM YYYY")</f>
        <v>January 1900</v>
      </c>
      <c r="V1341" s="4"/>
      <c r="W1341" s="4" t="b">
        <f>IF(N1341=O1341,TRUE,FALSE)</f>
        <v>1</v>
      </c>
    </row>
    <row r="1342" spans="1:23" ht="22.5" customHeight="1">
      <c r="A1342" s="53"/>
      <c r="B1342" s="4"/>
      <c r="C1342" s="4"/>
      <c r="D1342" s="4"/>
      <c r="E1342" s="4"/>
      <c r="F1342" s="4"/>
      <c r="G1342" s="4"/>
      <c r="H1342" s="4"/>
      <c r="I1342" s="4"/>
      <c r="J1342" s="4"/>
      <c r="K1342" s="4"/>
      <c r="L1342" s="4"/>
      <c r="M1342" s="4"/>
      <c r="N1342" s="4"/>
      <c r="O1342" s="4"/>
      <c r="P1342" s="4"/>
      <c r="Q1342" s="4"/>
      <c r="R1342" s="4"/>
      <c r="S1342" s="4"/>
      <c r="T1342" s="4"/>
      <c r="U1342" s="4" t="str">
        <f>TEXT(A1342, "MMMM YYYY")</f>
        <v>January 1900</v>
      </c>
      <c r="V1342" s="4"/>
      <c r="W1342" s="4" t="b">
        <f>IF(N1342=O1342,TRUE,FALSE)</f>
        <v>1</v>
      </c>
    </row>
    <row r="1343" spans="1:23" ht="22.5" customHeight="1">
      <c r="A1343" s="53"/>
      <c r="B1343" s="4"/>
      <c r="C1343" s="4"/>
      <c r="D1343" s="4"/>
      <c r="E1343" s="4"/>
      <c r="F1343" s="4"/>
      <c r="G1343" s="4"/>
      <c r="H1343" s="4"/>
      <c r="I1343" s="4"/>
      <c r="J1343" s="4"/>
      <c r="K1343" s="4"/>
      <c r="L1343" s="4"/>
      <c r="M1343" s="4"/>
      <c r="N1343" s="4"/>
      <c r="O1343" s="4"/>
      <c r="P1343" s="4"/>
      <c r="Q1343" s="4"/>
      <c r="R1343" s="4"/>
      <c r="S1343" s="4"/>
      <c r="T1343" s="4"/>
      <c r="U1343" s="4" t="str">
        <f>TEXT(A1343, "MMMM YYYY")</f>
        <v>January 1900</v>
      </c>
      <c r="V1343" s="4"/>
      <c r="W1343" s="4" t="b">
        <f>IF(N1343=O1343,TRUE,FALSE)</f>
        <v>1</v>
      </c>
    </row>
    <row r="1344" spans="1:23" ht="22.5" customHeight="1">
      <c r="A1344" s="53"/>
      <c r="B1344" s="4"/>
      <c r="C1344" s="4"/>
      <c r="D1344" s="4"/>
      <c r="E1344" s="4"/>
      <c r="F1344" s="4"/>
      <c r="G1344" s="4"/>
      <c r="H1344" s="4"/>
      <c r="I1344" s="4"/>
      <c r="J1344" s="4"/>
      <c r="K1344" s="4"/>
      <c r="L1344" s="4"/>
      <c r="M1344" s="4"/>
      <c r="N1344" s="4"/>
      <c r="O1344" s="4"/>
      <c r="P1344" s="4"/>
      <c r="Q1344" s="4"/>
      <c r="R1344" s="4"/>
      <c r="S1344" s="4"/>
      <c r="T1344" s="4"/>
      <c r="U1344" s="4" t="str">
        <f>TEXT(A1344, "MMMM YYYY")</f>
        <v>January 1900</v>
      </c>
      <c r="V1344" s="4"/>
      <c r="W1344" s="4" t="b">
        <f>IF(N1344=O1344,TRUE,FALSE)</f>
        <v>1</v>
      </c>
    </row>
    <row r="1345" spans="1:23" ht="22.5" customHeight="1">
      <c r="A1345" s="53"/>
      <c r="B1345" s="4"/>
      <c r="C1345" s="4"/>
      <c r="D1345" s="4"/>
      <c r="E1345" s="4"/>
      <c r="F1345" s="4"/>
      <c r="G1345" s="4"/>
      <c r="H1345" s="4"/>
      <c r="I1345" s="4"/>
      <c r="J1345" s="4"/>
      <c r="K1345" s="4"/>
      <c r="L1345" s="4"/>
      <c r="M1345" s="4"/>
      <c r="N1345" s="4"/>
      <c r="O1345" s="4"/>
      <c r="P1345" s="4"/>
      <c r="Q1345" s="4"/>
      <c r="R1345" s="4"/>
      <c r="S1345" s="4"/>
      <c r="T1345" s="4"/>
      <c r="U1345" s="4" t="str">
        <f>TEXT(A1345, "MMMM YYYY")</f>
        <v>January 1900</v>
      </c>
      <c r="V1345" s="4"/>
      <c r="W1345" s="4" t="b">
        <f>IF(N1345=O1345,TRUE,FALSE)</f>
        <v>1</v>
      </c>
    </row>
    <row r="1346" spans="1:23" ht="22.5" customHeight="1">
      <c r="A1346" s="53"/>
      <c r="B1346" s="4"/>
      <c r="C1346" s="4"/>
      <c r="D1346" s="4"/>
      <c r="E1346" s="4"/>
      <c r="F1346" s="4"/>
      <c r="G1346" s="4"/>
      <c r="H1346" s="4"/>
      <c r="I1346" s="4"/>
      <c r="J1346" s="4"/>
      <c r="K1346" s="4"/>
      <c r="L1346" s="4"/>
      <c r="M1346" s="4"/>
      <c r="N1346" s="4"/>
      <c r="O1346" s="4"/>
      <c r="P1346" s="4"/>
      <c r="Q1346" s="4"/>
      <c r="R1346" s="4"/>
      <c r="S1346" s="4"/>
      <c r="T1346" s="4"/>
      <c r="U1346" s="4" t="str">
        <f>TEXT(A1346, "MMMM YYYY")</f>
        <v>January 1900</v>
      </c>
      <c r="V1346" s="4"/>
      <c r="W1346" s="4" t="b">
        <f>IF(N1346=O1346,TRUE,FALSE)</f>
        <v>1</v>
      </c>
    </row>
    <row r="1347" spans="1:23" ht="22.5" customHeight="1">
      <c r="A1347" s="53"/>
      <c r="B1347" s="4"/>
      <c r="C1347" s="4"/>
      <c r="D1347" s="4"/>
      <c r="E1347" s="4"/>
      <c r="F1347" s="4"/>
      <c r="G1347" s="4"/>
      <c r="H1347" s="4"/>
      <c r="I1347" s="4"/>
      <c r="J1347" s="4"/>
      <c r="K1347" s="4"/>
      <c r="L1347" s="4"/>
      <c r="M1347" s="4"/>
      <c r="N1347" s="4"/>
      <c r="O1347" s="4"/>
      <c r="P1347" s="4"/>
      <c r="Q1347" s="4"/>
      <c r="R1347" s="4"/>
      <c r="S1347" s="4"/>
      <c r="T1347" s="4"/>
      <c r="U1347" s="4" t="str">
        <f>TEXT(A1347, "MMMM YYYY")</f>
        <v>January 1900</v>
      </c>
      <c r="V1347" s="4"/>
      <c r="W1347" s="4" t="b">
        <f>IF(N1347=O1347,TRUE,FALSE)</f>
        <v>1</v>
      </c>
    </row>
    <row r="1348" spans="1:23" ht="22.5" customHeight="1">
      <c r="A1348" s="53"/>
      <c r="B1348" s="4"/>
      <c r="C1348" s="4"/>
      <c r="D1348" s="4"/>
      <c r="E1348" s="4"/>
      <c r="F1348" s="4"/>
      <c r="G1348" s="4"/>
      <c r="H1348" s="4"/>
      <c r="I1348" s="4"/>
      <c r="J1348" s="4"/>
      <c r="K1348" s="4"/>
      <c r="L1348" s="4"/>
      <c r="M1348" s="4"/>
      <c r="N1348" s="4"/>
      <c r="O1348" s="4"/>
      <c r="P1348" s="4"/>
      <c r="Q1348" s="4"/>
      <c r="R1348" s="4"/>
      <c r="S1348" s="4"/>
      <c r="T1348" s="4"/>
      <c r="U1348" s="4" t="str">
        <f>TEXT(A1348, "MMMM YYYY")</f>
        <v>January 1900</v>
      </c>
      <c r="V1348" s="4"/>
      <c r="W1348" s="4" t="b">
        <f>IF(N1348=O1348,TRUE,FALSE)</f>
        <v>1</v>
      </c>
    </row>
    <row r="1349" spans="1:23" ht="22.5" customHeight="1">
      <c r="A1349" s="53"/>
      <c r="B1349" s="4"/>
      <c r="C1349" s="4"/>
      <c r="D1349" s="4"/>
      <c r="E1349" s="4"/>
      <c r="F1349" s="4"/>
      <c r="G1349" s="4"/>
      <c r="H1349" s="4"/>
      <c r="I1349" s="4"/>
      <c r="J1349" s="4"/>
      <c r="K1349" s="4"/>
      <c r="L1349" s="4"/>
      <c r="M1349" s="4"/>
      <c r="N1349" s="4"/>
      <c r="O1349" s="4"/>
      <c r="P1349" s="4"/>
      <c r="Q1349" s="4"/>
      <c r="R1349" s="4"/>
      <c r="S1349" s="4"/>
      <c r="T1349" s="4"/>
      <c r="U1349" s="4" t="str">
        <f>TEXT(A1349, "MMMM YYYY")</f>
        <v>January 1900</v>
      </c>
      <c r="V1349" s="4"/>
      <c r="W1349" s="4" t="b">
        <f>IF(N1349=O1349,TRUE,FALSE)</f>
        <v>1</v>
      </c>
    </row>
    <row r="1350" spans="1:23" ht="22.5" customHeight="1">
      <c r="A1350" s="53"/>
      <c r="B1350" s="4"/>
      <c r="C1350" s="4"/>
      <c r="D1350" s="4"/>
      <c r="E1350" s="4"/>
      <c r="F1350" s="4"/>
      <c r="G1350" s="4"/>
      <c r="H1350" s="4"/>
      <c r="I1350" s="4"/>
      <c r="J1350" s="4"/>
      <c r="K1350" s="4"/>
      <c r="L1350" s="4"/>
      <c r="M1350" s="4"/>
      <c r="N1350" s="4"/>
      <c r="O1350" s="4"/>
      <c r="P1350" s="4"/>
      <c r="Q1350" s="4"/>
      <c r="R1350" s="4"/>
      <c r="S1350" s="4"/>
      <c r="T1350" s="4"/>
      <c r="U1350" s="4" t="str">
        <f>TEXT(A1350, "MMMM YYYY")</f>
        <v>January 1900</v>
      </c>
      <c r="V1350" s="4"/>
      <c r="W1350" s="4" t="b">
        <f>IF(N1350=O1350,TRUE,FALSE)</f>
        <v>1</v>
      </c>
    </row>
    <row r="1351" spans="1:23" ht="22.5" customHeight="1">
      <c r="A1351" s="53"/>
      <c r="B1351" s="4"/>
      <c r="C1351" s="4"/>
      <c r="D1351" s="4"/>
      <c r="E1351" s="4"/>
      <c r="F1351" s="4"/>
      <c r="G1351" s="4"/>
      <c r="H1351" s="4"/>
      <c r="I1351" s="4"/>
      <c r="J1351" s="4"/>
      <c r="K1351" s="4"/>
      <c r="L1351" s="4"/>
      <c r="M1351" s="4"/>
      <c r="N1351" s="4"/>
      <c r="O1351" s="4"/>
      <c r="P1351" s="4"/>
      <c r="Q1351" s="4"/>
      <c r="R1351" s="4"/>
      <c r="S1351" s="4"/>
      <c r="T1351" s="4"/>
      <c r="U1351" s="4" t="str">
        <f>TEXT(A1351, "MMMM YYYY")</f>
        <v>January 1900</v>
      </c>
      <c r="V1351" s="4"/>
      <c r="W1351" s="4" t="b">
        <f>IF(N1351=O1351,TRUE,FALSE)</f>
        <v>1</v>
      </c>
    </row>
    <row r="1352" spans="1:23" ht="22.5" customHeight="1">
      <c r="A1352" s="53"/>
      <c r="B1352" s="4"/>
      <c r="C1352" s="4"/>
      <c r="D1352" s="4"/>
      <c r="E1352" s="4"/>
      <c r="F1352" s="4"/>
      <c r="G1352" s="4"/>
      <c r="H1352" s="4"/>
      <c r="I1352" s="4"/>
      <c r="J1352" s="4"/>
      <c r="K1352" s="4"/>
      <c r="L1352" s="4"/>
      <c r="M1352" s="4"/>
      <c r="N1352" s="4"/>
      <c r="O1352" s="4"/>
      <c r="P1352" s="4"/>
      <c r="Q1352" s="4"/>
      <c r="R1352" s="4"/>
      <c r="S1352" s="4"/>
      <c r="T1352" s="4"/>
      <c r="U1352" s="4" t="str">
        <f>TEXT(A1352, "MMMM YYYY")</f>
        <v>January 1900</v>
      </c>
      <c r="V1352" s="4"/>
      <c r="W1352" s="4" t="b">
        <f>IF(N1352=O1352,TRUE,FALSE)</f>
        <v>1</v>
      </c>
    </row>
    <row r="1353" spans="1:23" ht="22.5" customHeight="1">
      <c r="A1353" s="53"/>
      <c r="B1353" s="4"/>
      <c r="C1353" s="4"/>
      <c r="D1353" s="4"/>
      <c r="E1353" s="4"/>
      <c r="F1353" s="4"/>
      <c r="G1353" s="4"/>
      <c r="H1353" s="4"/>
      <c r="I1353" s="4"/>
      <c r="J1353" s="4"/>
      <c r="K1353" s="4"/>
      <c r="L1353" s="4"/>
      <c r="M1353" s="4"/>
      <c r="N1353" s="4"/>
      <c r="O1353" s="4"/>
      <c r="P1353" s="4"/>
      <c r="Q1353" s="4"/>
      <c r="R1353" s="4"/>
      <c r="S1353" s="4"/>
      <c r="T1353" s="4"/>
      <c r="U1353" s="4" t="str">
        <f>TEXT(A1353, "MMMM YYYY")</f>
        <v>January 1900</v>
      </c>
      <c r="V1353" s="4"/>
      <c r="W1353" s="4" t="b">
        <f>IF(N1353=O1353,TRUE,FALSE)</f>
        <v>1</v>
      </c>
    </row>
    <row r="1354" spans="1:23" ht="22.5" customHeight="1">
      <c r="A1354" s="53"/>
      <c r="B1354" s="4"/>
      <c r="C1354" s="4"/>
      <c r="D1354" s="4"/>
      <c r="E1354" s="4"/>
      <c r="F1354" s="4"/>
      <c r="G1354" s="4"/>
      <c r="H1354" s="4"/>
      <c r="I1354" s="4"/>
      <c r="J1354" s="4"/>
      <c r="K1354" s="4"/>
      <c r="L1354" s="4"/>
      <c r="M1354" s="4"/>
      <c r="N1354" s="4"/>
      <c r="O1354" s="4"/>
      <c r="P1354" s="4"/>
      <c r="Q1354" s="4"/>
      <c r="R1354" s="4"/>
      <c r="S1354" s="4"/>
      <c r="T1354" s="4"/>
      <c r="U1354" s="4" t="str">
        <f>TEXT(A1354, "MMMM YYYY")</f>
        <v>January 1900</v>
      </c>
      <c r="V1354" s="4"/>
      <c r="W1354" s="4" t="b">
        <f>IF(N1354=O1354,TRUE,FALSE)</f>
        <v>1</v>
      </c>
    </row>
    <row r="1355" spans="1:23" ht="22.5" customHeight="1">
      <c r="A1355" s="53"/>
      <c r="B1355" s="4"/>
      <c r="C1355" s="4"/>
      <c r="D1355" s="4"/>
      <c r="E1355" s="4"/>
      <c r="F1355" s="4"/>
      <c r="G1355" s="4"/>
      <c r="H1355" s="4"/>
      <c r="I1355" s="4"/>
      <c r="J1355" s="4"/>
      <c r="K1355" s="4"/>
      <c r="L1355" s="4"/>
      <c r="M1355" s="4"/>
      <c r="N1355" s="4"/>
      <c r="O1355" s="4"/>
      <c r="P1355" s="4"/>
      <c r="Q1355" s="4"/>
      <c r="R1355" s="4"/>
      <c r="S1355" s="4"/>
      <c r="T1355" s="4"/>
      <c r="U1355" s="4" t="str">
        <f>TEXT(A1355, "MMMM YYYY")</f>
        <v>January 1900</v>
      </c>
      <c r="V1355" s="4"/>
      <c r="W1355" s="4" t="b">
        <f>IF(N1355=O1355,TRUE,FALSE)</f>
        <v>1</v>
      </c>
    </row>
    <row r="1356" spans="1:23" ht="22.5" customHeight="1">
      <c r="A1356" s="53"/>
      <c r="B1356" s="4"/>
      <c r="C1356" s="4"/>
      <c r="D1356" s="4"/>
      <c r="E1356" s="4"/>
      <c r="F1356" s="4"/>
      <c r="G1356" s="4"/>
      <c r="H1356" s="4"/>
      <c r="I1356" s="4"/>
      <c r="J1356" s="4"/>
      <c r="K1356" s="4"/>
      <c r="L1356" s="4"/>
      <c r="M1356" s="4"/>
      <c r="N1356" s="4"/>
      <c r="O1356" s="4"/>
      <c r="P1356" s="4"/>
      <c r="Q1356" s="4"/>
      <c r="R1356" s="4"/>
      <c r="S1356" s="4"/>
      <c r="T1356" s="4"/>
      <c r="U1356" s="4" t="str">
        <f>TEXT(A1356, "MMMM YYYY")</f>
        <v>January 1900</v>
      </c>
      <c r="V1356" s="4"/>
      <c r="W1356" s="4" t="b">
        <f>IF(N1356=O1356,TRUE,FALSE)</f>
        <v>1</v>
      </c>
    </row>
    <row r="1357" spans="1:23" ht="22.5" customHeight="1">
      <c r="A1357" s="53"/>
      <c r="B1357" s="4"/>
      <c r="C1357" s="4"/>
      <c r="D1357" s="4"/>
      <c r="E1357" s="4"/>
      <c r="F1357" s="4"/>
      <c r="G1357" s="4"/>
      <c r="H1357" s="4"/>
      <c r="I1357" s="4"/>
      <c r="J1357" s="4"/>
      <c r="K1357" s="4"/>
      <c r="L1357" s="4"/>
      <c r="M1357" s="4"/>
      <c r="N1357" s="4"/>
      <c r="O1357" s="4"/>
      <c r="P1357" s="4"/>
      <c r="Q1357" s="4"/>
      <c r="R1357" s="4"/>
      <c r="S1357" s="4"/>
      <c r="T1357" s="4"/>
      <c r="U1357" s="4" t="str">
        <f>TEXT(A1357, "MMMM YYYY")</f>
        <v>January 1900</v>
      </c>
      <c r="V1357" s="4"/>
      <c r="W1357" s="4" t="b">
        <f>IF(N1357=O1357,TRUE,FALSE)</f>
        <v>1</v>
      </c>
    </row>
    <row r="1358" spans="1:23" ht="22.5" customHeight="1">
      <c r="A1358" s="53"/>
      <c r="B1358" s="4"/>
      <c r="C1358" s="4"/>
      <c r="D1358" s="4"/>
      <c r="E1358" s="4"/>
      <c r="F1358" s="4"/>
      <c r="G1358" s="4"/>
      <c r="H1358" s="4"/>
      <c r="I1358" s="4"/>
      <c r="J1358" s="4"/>
      <c r="K1358" s="4"/>
      <c r="L1358" s="4"/>
      <c r="M1358" s="4"/>
      <c r="N1358" s="4"/>
      <c r="O1358" s="4"/>
      <c r="P1358" s="4"/>
      <c r="Q1358" s="4"/>
      <c r="R1358" s="4"/>
      <c r="S1358" s="4"/>
      <c r="T1358" s="4"/>
      <c r="U1358" s="4" t="str">
        <f>TEXT(A1358, "MMMM YYYY")</f>
        <v>January 1900</v>
      </c>
      <c r="V1358" s="4"/>
      <c r="W1358" s="4" t="b">
        <f>IF(N1358=O1358,TRUE,FALSE)</f>
        <v>1</v>
      </c>
    </row>
    <row r="1359" spans="1:23" ht="22.5" customHeight="1">
      <c r="A1359" s="53"/>
      <c r="B1359" s="4"/>
      <c r="C1359" s="4"/>
      <c r="D1359" s="4"/>
      <c r="E1359" s="4"/>
      <c r="F1359" s="4"/>
      <c r="G1359" s="4"/>
      <c r="H1359" s="4"/>
      <c r="I1359" s="4"/>
      <c r="J1359" s="4"/>
      <c r="K1359" s="4"/>
      <c r="L1359" s="4"/>
      <c r="M1359" s="4"/>
      <c r="N1359" s="4"/>
      <c r="O1359" s="4"/>
      <c r="P1359" s="4"/>
      <c r="Q1359" s="4"/>
      <c r="R1359" s="4"/>
      <c r="S1359" s="4"/>
      <c r="T1359" s="4"/>
      <c r="U1359" s="4" t="str">
        <f>TEXT(A1359, "MMMM YYYY")</f>
        <v>January 1900</v>
      </c>
      <c r="V1359" s="4"/>
      <c r="W1359" s="4" t="b">
        <f>IF(N1359=O1359,TRUE,FALSE)</f>
        <v>1</v>
      </c>
    </row>
    <row r="1360" spans="1:23" ht="22.5" customHeight="1">
      <c r="A1360" s="53"/>
      <c r="B1360" s="4"/>
      <c r="C1360" s="4"/>
      <c r="D1360" s="4"/>
      <c r="E1360" s="4"/>
      <c r="F1360" s="4"/>
      <c r="G1360" s="4"/>
      <c r="H1360" s="4"/>
      <c r="I1360" s="4"/>
      <c r="J1360" s="4"/>
      <c r="K1360" s="4"/>
      <c r="L1360" s="4"/>
      <c r="M1360" s="4"/>
      <c r="N1360" s="4"/>
      <c r="O1360" s="4"/>
      <c r="P1360" s="4"/>
      <c r="Q1360" s="4"/>
      <c r="R1360" s="4"/>
      <c r="S1360" s="4"/>
      <c r="T1360" s="4"/>
      <c r="U1360" s="4" t="str">
        <f>TEXT(A1360, "MMMM YYYY")</f>
        <v>January 1900</v>
      </c>
      <c r="V1360" s="4"/>
      <c r="W1360" s="4" t="b">
        <f>IF(N1360=O1360,TRUE,FALSE)</f>
        <v>1</v>
      </c>
    </row>
    <row r="1361" spans="1:23" ht="22.5" customHeight="1">
      <c r="A1361" s="53"/>
      <c r="B1361" s="4"/>
      <c r="C1361" s="4"/>
      <c r="D1361" s="4"/>
      <c r="E1361" s="4"/>
      <c r="F1361" s="4"/>
      <c r="G1361" s="4"/>
      <c r="H1361" s="4"/>
      <c r="I1361" s="4"/>
      <c r="J1361" s="4"/>
      <c r="K1361" s="4"/>
      <c r="L1361" s="4"/>
      <c r="M1361" s="4"/>
      <c r="N1361" s="4"/>
      <c r="O1361" s="4"/>
      <c r="P1361" s="4"/>
      <c r="Q1361" s="4"/>
      <c r="R1361" s="4"/>
      <c r="S1361" s="4"/>
      <c r="T1361" s="4"/>
      <c r="U1361" s="4" t="str">
        <f>TEXT(A1361, "MMMM YYYY")</f>
        <v>January 1900</v>
      </c>
      <c r="V1361" s="4"/>
      <c r="W1361" s="4" t="b">
        <f>IF(N1361=O1361,TRUE,FALSE)</f>
        <v>1</v>
      </c>
    </row>
    <row r="1362" spans="1:23" ht="22.5" customHeight="1">
      <c r="A1362" s="53"/>
      <c r="B1362" s="4"/>
      <c r="C1362" s="4"/>
      <c r="D1362" s="4"/>
      <c r="E1362" s="4"/>
      <c r="F1362" s="4"/>
      <c r="G1362" s="4"/>
      <c r="H1362" s="4"/>
      <c r="I1362" s="4"/>
      <c r="J1362" s="4"/>
      <c r="K1362" s="4"/>
      <c r="L1362" s="4"/>
      <c r="M1362" s="4"/>
      <c r="N1362" s="4"/>
      <c r="O1362" s="4"/>
      <c r="P1362" s="4"/>
      <c r="Q1362" s="4"/>
      <c r="R1362" s="4"/>
      <c r="S1362" s="4"/>
      <c r="T1362" s="4"/>
      <c r="U1362" s="4" t="str">
        <f>TEXT(A1362, "MMMM YYYY")</f>
        <v>January 1900</v>
      </c>
      <c r="V1362" s="4"/>
      <c r="W1362" s="4" t="b">
        <f>IF(N1362=O1362,TRUE,FALSE)</f>
        <v>1</v>
      </c>
    </row>
    <row r="1363" spans="1:23" ht="22.5" customHeight="1">
      <c r="A1363" s="53"/>
      <c r="B1363" s="4"/>
      <c r="C1363" s="4"/>
      <c r="D1363" s="4"/>
      <c r="E1363" s="4"/>
      <c r="F1363" s="4"/>
      <c r="G1363" s="4"/>
      <c r="H1363" s="4"/>
      <c r="I1363" s="4"/>
      <c r="J1363" s="4"/>
      <c r="K1363" s="4"/>
      <c r="L1363" s="4"/>
      <c r="M1363" s="4"/>
      <c r="N1363" s="4"/>
      <c r="O1363" s="4"/>
      <c r="P1363" s="4"/>
      <c r="Q1363" s="4"/>
      <c r="R1363" s="4"/>
      <c r="S1363" s="4"/>
      <c r="T1363" s="4"/>
      <c r="U1363" s="4" t="str">
        <f>TEXT(A1363, "MMMM YYYY")</f>
        <v>January 1900</v>
      </c>
      <c r="V1363" s="4"/>
      <c r="W1363" s="4" t="b">
        <f>IF(N1363=O1363,TRUE,FALSE)</f>
        <v>1</v>
      </c>
    </row>
    <row r="1364" spans="1:23" ht="22.5" customHeight="1">
      <c r="A1364" s="53"/>
      <c r="B1364" s="4"/>
      <c r="C1364" s="4"/>
      <c r="D1364" s="4"/>
      <c r="E1364" s="4"/>
      <c r="F1364" s="4"/>
      <c r="G1364" s="4"/>
      <c r="H1364" s="4"/>
      <c r="I1364" s="4"/>
      <c r="J1364" s="4"/>
      <c r="K1364" s="4"/>
      <c r="L1364" s="4"/>
      <c r="M1364" s="4"/>
      <c r="N1364" s="4"/>
      <c r="O1364" s="4"/>
      <c r="P1364" s="4"/>
      <c r="Q1364" s="4"/>
      <c r="R1364" s="4"/>
      <c r="S1364" s="4"/>
      <c r="T1364" s="4"/>
      <c r="U1364" s="4" t="str">
        <f>TEXT(A1364, "MMMM YYYY")</f>
        <v>January 1900</v>
      </c>
      <c r="V1364" s="4"/>
      <c r="W1364" s="4" t="b">
        <f>IF(N1364=O1364,TRUE,FALSE)</f>
        <v>1</v>
      </c>
    </row>
    <row r="1365" spans="1:23" ht="22.5" customHeight="1">
      <c r="A1365" s="53"/>
      <c r="B1365" s="4"/>
      <c r="C1365" s="4"/>
      <c r="D1365" s="4"/>
      <c r="E1365" s="4"/>
      <c r="F1365" s="4"/>
      <c r="G1365" s="4"/>
      <c r="H1365" s="4"/>
      <c r="I1365" s="4"/>
      <c r="J1365" s="4"/>
      <c r="K1365" s="4"/>
      <c r="L1365" s="4"/>
      <c r="M1365" s="4"/>
      <c r="N1365" s="4"/>
      <c r="O1365" s="4"/>
      <c r="P1365" s="4"/>
      <c r="Q1365" s="4"/>
      <c r="R1365" s="4"/>
      <c r="S1365" s="4"/>
      <c r="T1365" s="4"/>
      <c r="U1365" s="4" t="str">
        <f>TEXT(A1365, "MMMM YYYY")</f>
        <v>January 1900</v>
      </c>
      <c r="V1365" s="4"/>
      <c r="W1365" s="4" t="b">
        <f>IF(N1365=O1365,TRUE,FALSE)</f>
        <v>1</v>
      </c>
    </row>
    <row r="1366" spans="1:23" ht="22.5" customHeight="1">
      <c r="A1366" s="53"/>
      <c r="B1366" s="4"/>
      <c r="C1366" s="4"/>
      <c r="D1366" s="4"/>
      <c r="E1366" s="4"/>
      <c r="F1366" s="4"/>
      <c r="G1366" s="4"/>
      <c r="H1366" s="4"/>
      <c r="I1366" s="4"/>
      <c r="J1366" s="4"/>
      <c r="K1366" s="4"/>
      <c r="L1366" s="4"/>
      <c r="M1366" s="4"/>
      <c r="N1366" s="4"/>
      <c r="O1366" s="4"/>
      <c r="P1366" s="4"/>
      <c r="Q1366" s="4"/>
      <c r="R1366" s="4"/>
      <c r="S1366" s="4"/>
      <c r="T1366" s="4"/>
      <c r="U1366" s="4" t="str">
        <f>TEXT(A1366, "MMMM YYYY")</f>
        <v>January 1900</v>
      </c>
      <c r="V1366" s="4"/>
      <c r="W1366" s="4" t="b">
        <f>IF(N1366=O1366,TRUE,FALSE)</f>
        <v>1</v>
      </c>
    </row>
    <row r="1367" spans="1:23" ht="22.5" customHeight="1">
      <c r="A1367" s="53"/>
      <c r="B1367" s="4"/>
      <c r="C1367" s="4"/>
      <c r="D1367" s="4"/>
      <c r="E1367" s="4"/>
      <c r="F1367" s="4"/>
      <c r="G1367" s="4"/>
      <c r="H1367" s="4"/>
      <c r="I1367" s="4"/>
      <c r="J1367" s="4"/>
      <c r="K1367" s="4"/>
      <c r="L1367" s="4"/>
      <c r="M1367" s="4"/>
      <c r="N1367" s="4"/>
      <c r="O1367" s="4"/>
      <c r="P1367" s="4"/>
      <c r="Q1367" s="4"/>
      <c r="R1367" s="4"/>
      <c r="S1367" s="4"/>
      <c r="T1367" s="4"/>
      <c r="U1367" s="4" t="str">
        <f>TEXT(A1367, "MMMM YYYY")</f>
        <v>January 1900</v>
      </c>
      <c r="V1367" s="4"/>
      <c r="W1367" s="4" t="b">
        <f>IF(N1367=O1367,TRUE,FALSE)</f>
        <v>1</v>
      </c>
    </row>
    <row r="1368" spans="1:23" ht="22.5" customHeight="1">
      <c r="A1368" s="53"/>
      <c r="B1368" s="4"/>
      <c r="C1368" s="4"/>
      <c r="D1368" s="4"/>
      <c r="E1368" s="4"/>
      <c r="F1368" s="4"/>
      <c r="G1368" s="4"/>
      <c r="H1368" s="4"/>
      <c r="I1368" s="4"/>
      <c r="J1368" s="4"/>
      <c r="K1368" s="4"/>
      <c r="L1368" s="4"/>
      <c r="M1368" s="4"/>
      <c r="N1368" s="4"/>
      <c r="O1368" s="4"/>
      <c r="P1368" s="4"/>
      <c r="Q1368" s="4"/>
      <c r="R1368" s="4"/>
      <c r="S1368" s="4"/>
      <c r="T1368" s="4"/>
      <c r="U1368" s="4" t="str">
        <f>TEXT(A1368, "MMMM YYYY")</f>
        <v>January 1900</v>
      </c>
      <c r="V1368" s="4"/>
      <c r="W1368" s="4" t="b">
        <f>IF(N1368=O1368,TRUE,FALSE)</f>
        <v>1</v>
      </c>
    </row>
    <row r="1369" spans="1:23" ht="22.5" customHeight="1">
      <c r="A1369" s="53"/>
      <c r="B1369" s="4"/>
      <c r="C1369" s="4"/>
      <c r="D1369" s="4"/>
      <c r="E1369" s="4"/>
      <c r="F1369" s="4"/>
      <c r="G1369" s="4"/>
      <c r="H1369" s="4"/>
      <c r="I1369" s="4"/>
      <c r="J1369" s="4"/>
      <c r="K1369" s="4"/>
      <c r="L1369" s="4"/>
      <c r="M1369" s="4"/>
      <c r="N1369" s="4"/>
      <c r="O1369" s="4"/>
      <c r="P1369" s="4"/>
      <c r="Q1369" s="4"/>
      <c r="R1369" s="4"/>
      <c r="S1369" s="4"/>
      <c r="T1369" s="4"/>
      <c r="U1369" s="4" t="str">
        <f>TEXT(A1369, "MMMM YYYY")</f>
        <v>January 1900</v>
      </c>
      <c r="V1369" s="4"/>
      <c r="W1369" s="4" t="b">
        <f>IF(N1369=O1369,TRUE,FALSE)</f>
        <v>1</v>
      </c>
    </row>
    <row r="1370" spans="1:23" ht="22.5" customHeight="1">
      <c r="A1370" s="53"/>
      <c r="B1370" s="4"/>
      <c r="C1370" s="4"/>
      <c r="D1370" s="4"/>
      <c r="E1370" s="4"/>
      <c r="F1370" s="4"/>
      <c r="G1370" s="4"/>
      <c r="H1370" s="4"/>
      <c r="I1370" s="4"/>
      <c r="J1370" s="4"/>
      <c r="K1370" s="4"/>
      <c r="L1370" s="4"/>
      <c r="M1370" s="4"/>
      <c r="N1370" s="4"/>
      <c r="O1370" s="4"/>
      <c r="P1370" s="4"/>
      <c r="Q1370" s="4"/>
      <c r="R1370" s="4"/>
      <c r="S1370" s="4"/>
      <c r="T1370" s="4"/>
      <c r="U1370" s="4" t="str">
        <f>TEXT(A1370, "MMMM YYYY")</f>
        <v>January 1900</v>
      </c>
      <c r="V1370" s="4"/>
      <c r="W1370" s="4" t="b">
        <f>IF(N1370=O1370,TRUE,FALSE)</f>
        <v>1</v>
      </c>
    </row>
    <row r="1371" spans="1:23" ht="22.5" customHeight="1">
      <c r="A1371" s="53"/>
      <c r="B1371" s="4"/>
      <c r="C1371" s="4"/>
      <c r="D1371" s="4"/>
      <c r="E1371" s="4"/>
      <c r="F1371" s="4"/>
      <c r="G1371" s="4"/>
      <c r="H1371" s="4"/>
      <c r="I1371" s="4"/>
      <c r="J1371" s="4"/>
      <c r="K1371" s="4"/>
      <c r="L1371" s="4"/>
      <c r="M1371" s="4"/>
      <c r="N1371" s="4"/>
      <c r="O1371" s="4"/>
      <c r="P1371" s="4"/>
      <c r="Q1371" s="4"/>
      <c r="R1371" s="4"/>
      <c r="S1371" s="4"/>
      <c r="T1371" s="4"/>
      <c r="U1371" s="4" t="str">
        <f>TEXT(A1371, "MMMM YYYY")</f>
        <v>January 1900</v>
      </c>
      <c r="V1371" s="4"/>
      <c r="W1371" s="4" t="b">
        <f>IF(N1371=O1371,TRUE,FALSE)</f>
        <v>1</v>
      </c>
    </row>
    <row r="1372" spans="1:23" ht="22.5" customHeight="1">
      <c r="A1372" s="53"/>
      <c r="B1372" s="4"/>
      <c r="C1372" s="4"/>
      <c r="D1372" s="4"/>
      <c r="E1372" s="4"/>
      <c r="F1372" s="4"/>
      <c r="G1372" s="4"/>
      <c r="H1372" s="4"/>
      <c r="I1372" s="4"/>
      <c r="J1372" s="4"/>
      <c r="K1372" s="4"/>
      <c r="L1372" s="4"/>
      <c r="M1372" s="4"/>
      <c r="N1372" s="4"/>
      <c r="O1372" s="4"/>
      <c r="P1372" s="4"/>
      <c r="Q1372" s="4"/>
      <c r="R1372" s="4"/>
      <c r="S1372" s="4"/>
      <c r="T1372" s="4"/>
      <c r="U1372" s="4" t="str">
        <f>TEXT(A1372, "MMMM YYYY")</f>
        <v>January 1900</v>
      </c>
      <c r="V1372" s="4"/>
      <c r="W1372" s="4" t="b">
        <f>IF(N1372=O1372,TRUE,FALSE)</f>
        <v>1</v>
      </c>
    </row>
    <row r="1373" spans="1:23" ht="22.5" customHeight="1">
      <c r="A1373" s="53"/>
      <c r="B1373" s="4"/>
      <c r="C1373" s="4"/>
      <c r="D1373" s="4"/>
      <c r="E1373" s="4"/>
      <c r="F1373" s="4"/>
      <c r="G1373" s="4"/>
      <c r="H1373" s="4"/>
      <c r="I1373" s="4"/>
      <c r="J1373" s="4"/>
      <c r="K1373" s="4"/>
      <c r="L1373" s="4"/>
      <c r="M1373" s="4"/>
      <c r="N1373" s="4"/>
      <c r="O1373" s="4"/>
      <c r="P1373" s="4"/>
      <c r="Q1373" s="4"/>
      <c r="R1373" s="4"/>
      <c r="S1373" s="4"/>
      <c r="T1373" s="4"/>
      <c r="U1373" s="4" t="str">
        <f>TEXT(A1373, "MMMM YYYY")</f>
        <v>January 1900</v>
      </c>
      <c r="V1373" s="4"/>
      <c r="W1373" s="4" t="b">
        <f>IF(N1373=O1373,TRUE,FALSE)</f>
        <v>1</v>
      </c>
    </row>
    <row r="1374" spans="1:23" ht="22.5" customHeight="1">
      <c r="A1374" s="53"/>
      <c r="B1374" s="4"/>
      <c r="C1374" s="4"/>
      <c r="D1374" s="4"/>
      <c r="E1374" s="4"/>
      <c r="F1374" s="4"/>
      <c r="G1374" s="4"/>
      <c r="H1374" s="4"/>
      <c r="I1374" s="4"/>
      <c r="J1374" s="4"/>
      <c r="K1374" s="4"/>
      <c r="L1374" s="4"/>
      <c r="M1374" s="4"/>
      <c r="N1374" s="4"/>
      <c r="O1374" s="4"/>
      <c r="P1374" s="4"/>
      <c r="Q1374" s="4"/>
      <c r="R1374" s="4"/>
      <c r="S1374" s="4"/>
      <c r="T1374" s="4"/>
      <c r="U1374" s="4" t="str">
        <f>TEXT(A1374, "MMMM YYYY")</f>
        <v>January 1900</v>
      </c>
      <c r="V1374" s="4"/>
      <c r="W1374" s="4" t="b">
        <f>IF(N1374=O1374,TRUE,FALSE)</f>
        <v>1</v>
      </c>
    </row>
    <row r="1375" spans="1:23" ht="22.5" customHeight="1">
      <c r="A1375" s="53"/>
      <c r="B1375" s="4"/>
      <c r="C1375" s="4"/>
      <c r="D1375" s="4"/>
      <c r="E1375" s="4"/>
      <c r="F1375" s="4"/>
      <c r="G1375" s="4"/>
      <c r="H1375" s="4"/>
      <c r="I1375" s="4"/>
      <c r="J1375" s="4"/>
      <c r="K1375" s="4"/>
      <c r="L1375" s="4"/>
      <c r="M1375" s="4"/>
      <c r="N1375" s="4"/>
      <c r="O1375" s="4"/>
      <c r="P1375" s="4"/>
      <c r="Q1375" s="4"/>
      <c r="R1375" s="4"/>
      <c r="S1375" s="4"/>
      <c r="T1375" s="4"/>
      <c r="U1375" s="4" t="str">
        <f>TEXT(A1375, "MMMM YYYY")</f>
        <v>January 1900</v>
      </c>
      <c r="V1375" s="4"/>
      <c r="W1375" s="4" t="b">
        <f>IF(N1375=O1375,TRUE,FALSE)</f>
        <v>1</v>
      </c>
    </row>
    <row r="1376" spans="1:23" ht="22.5" customHeight="1">
      <c r="A1376" s="53"/>
      <c r="B1376" s="4"/>
      <c r="C1376" s="4"/>
      <c r="D1376" s="4"/>
      <c r="E1376" s="4"/>
      <c r="F1376" s="4"/>
      <c r="G1376" s="4"/>
      <c r="H1376" s="4"/>
      <c r="I1376" s="4"/>
      <c r="J1376" s="4"/>
      <c r="K1376" s="4"/>
      <c r="L1376" s="4"/>
      <c r="M1376" s="4"/>
      <c r="N1376" s="4"/>
      <c r="O1376" s="4"/>
      <c r="P1376" s="4"/>
      <c r="Q1376" s="4"/>
      <c r="R1376" s="4"/>
      <c r="S1376" s="4"/>
      <c r="T1376" s="4"/>
      <c r="U1376" s="4" t="str">
        <f>TEXT(A1376, "MMMM YYYY")</f>
        <v>January 1900</v>
      </c>
      <c r="V1376" s="4"/>
      <c r="W1376" s="4" t="b">
        <f>IF(N1376=O1376,TRUE,FALSE)</f>
        <v>1</v>
      </c>
    </row>
    <row r="1377" spans="1:23" ht="22.5" customHeight="1">
      <c r="A1377" s="53"/>
      <c r="B1377" s="4"/>
      <c r="C1377" s="4"/>
      <c r="D1377" s="4"/>
      <c r="E1377" s="4"/>
      <c r="F1377" s="4"/>
      <c r="G1377" s="4"/>
      <c r="H1377" s="4"/>
      <c r="I1377" s="4"/>
      <c r="J1377" s="4"/>
      <c r="K1377" s="4"/>
      <c r="L1377" s="4"/>
      <c r="M1377" s="4"/>
      <c r="N1377" s="4"/>
      <c r="O1377" s="4"/>
      <c r="P1377" s="4"/>
      <c r="Q1377" s="4"/>
      <c r="R1377" s="4"/>
      <c r="S1377" s="4"/>
      <c r="T1377" s="4"/>
      <c r="U1377" s="4" t="str">
        <f>TEXT(A1377, "MMMM YYYY")</f>
        <v>January 1900</v>
      </c>
      <c r="V1377" s="4"/>
      <c r="W1377" s="4" t="b">
        <f>IF(N1377=O1377,TRUE,FALSE)</f>
        <v>1</v>
      </c>
    </row>
    <row r="1378" spans="1:23" ht="22.5" customHeight="1">
      <c r="A1378" s="53"/>
      <c r="B1378" s="4"/>
      <c r="C1378" s="4"/>
      <c r="D1378" s="4"/>
      <c r="E1378" s="4"/>
      <c r="F1378" s="4"/>
      <c r="G1378" s="4"/>
      <c r="H1378" s="4"/>
      <c r="I1378" s="4"/>
      <c r="J1378" s="4"/>
      <c r="K1378" s="4"/>
      <c r="L1378" s="4"/>
      <c r="M1378" s="4"/>
      <c r="N1378" s="4"/>
      <c r="O1378" s="4"/>
      <c r="P1378" s="4"/>
      <c r="Q1378" s="4"/>
      <c r="R1378" s="4"/>
      <c r="S1378" s="4"/>
      <c r="T1378" s="4"/>
      <c r="U1378" s="4" t="str">
        <f>TEXT(A1378, "MMMM YYYY")</f>
        <v>January 1900</v>
      </c>
      <c r="V1378" s="4"/>
      <c r="W1378" s="4" t="b">
        <f>IF(N1378=O1378,TRUE,FALSE)</f>
        <v>1</v>
      </c>
    </row>
    <row r="1379" spans="1:23" ht="22.5" customHeight="1">
      <c r="A1379" s="53"/>
      <c r="B1379" s="4"/>
      <c r="C1379" s="4"/>
      <c r="D1379" s="4"/>
      <c r="E1379" s="4"/>
      <c r="F1379" s="4"/>
      <c r="G1379" s="4"/>
      <c r="H1379" s="4"/>
      <c r="I1379" s="4"/>
      <c r="J1379" s="4"/>
      <c r="K1379" s="4"/>
      <c r="L1379" s="4"/>
      <c r="M1379" s="4"/>
      <c r="N1379" s="4"/>
      <c r="O1379" s="4"/>
      <c r="P1379" s="4"/>
      <c r="Q1379" s="4"/>
      <c r="R1379" s="4"/>
      <c r="S1379" s="4"/>
      <c r="T1379" s="4"/>
      <c r="U1379" s="4" t="str">
        <f>TEXT(A1379, "MMMM YYYY")</f>
        <v>January 1900</v>
      </c>
      <c r="V1379" s="4"/>
      <c r="W1379" s="4" t="b">
        <f>IF(N1379=O1379,TRUE,FALSE)</f>
        <v>1</v>
      </c>
    </row>
    <row r="1380" spans="1:23" ht="22.5" customHeight="1">
      <c r="A1380" s="53"/>
      <c r="B1380" s="4"/>
      <c r="C1380" s="4"/>
      <c r="D1380" s="4"/>
      <c r="E1380" s="4"/>
      <c r="F1380" s="4"/>
      <c r="G1380" s="4"/>
      <c r="H1380" s="4"/>
      <c r="I1380" s="4"/>
      <c r="J1380" s="4"/>
      <c r="K1380" s="4"/>
      <c r="L1380" s="4"/>
      <c r="M1380" s="4"/>
      <c r="N1380" s="4"/>
      <c r="O1380" s="4"/>
      <c r="P1380" s="4"/>
      <c r="Q1380" s="4"/>
      <c r="R1380" s="4"/>
      <c r="S1380" s="4"/>
      <c r="T1380" s="4"/>
      <c r="U1380" s="4" t="str">
        <f>TEXT(A1380, "MMMM YYYY")</f>
        <v>January 1900</v>
      </c>
      <c r="V1380" s="4"/>
      <c r="W1380" s="4" t="b">
        <f>IF(N1380=O1380,TRUE,FALSE)</f>
        <v>1</v>
      </c>
    </row>
    <row r="1381" spans="1:23" ht="22.5" customHeight="1">
      <c r="A1381" s="53"/>
      <c r="B1381" s="4"/>
      <c r="C1381" s="4"/>
      <c r="D1381" s="4"/>
      <c r="E1381" s="4"/>
      <c r="F1381" s="4"/>
      <c r="G1381" s="4"/>
      <c r="H1381" s="4"/>
      <c r="I1381" s="4"/>
      <c r="J1381" s="4"/>
      <c r="K1381" s="4"/>
      <c r="L1381" s="4"/>
      <c r="M1381" s="4"/>
      <c r="N1381" s="4"/>
      <c r="O1381" s="4"/>
      <c r="P1381" s="4"/>
      <c r="Q1381" s="4"/>
      <c r="R1381" s="4"/>
      <c r="S1381" s="4"/>
      <c r="T1381" s="4"/>
      <c r="U1381" s="4" t="str">
        <f>TEXT(A1381, "MMMM YYYY")</f>
        <v>January 1900</v>
      </c>
      <c r="V1381" s="4"/>
      <c r="W1381" s="4" t="b">
        <f>IF(N1381=O1381,TRUE,FALSE)</f>
        <v>1</v>
      </c>
    </row>
    <row r="1382" spans="1:23" ht="22.5" customHeight="1">
      <c r="A1382" s="53"/>
      <c r="B1382" s="4"/>
      <c r="C1382" s="4"/>
      <c r="D1382" s="4"/>
      <c r="E1382" s="4"/>
      <c r="F1382" s="4"/>
      <c r="G1382" s="4"/>
      <c r="H1382" s="4"/>
      <c r="I1382" s="4"/>
      <c r="J1382" s="4"/>
      <c r="K1382" s="4"/>
      <c r="L1382" s="4"/>
      <c r="M1382" s="4"/>
      <c r="N1382" s="4"/>
      <c r="O1382" s="4"/>
      <c r="P1382" s="4"/>
      <c r="Q1382" s="4"/>
      <c r="R1382" s="4"/>
      <c r="S1382" s="4"/>
      <c r="T1382" s="4"/>
      <c r="U1382" s="4" t="str">
        <f>TEXT(A1382, "MMMM YYYY")</f>
        <v>January 1900</v>
      </c>
      <c r="V1382" s="4"/>
      <c r="W1382" s="4" t="b">
        <f>IF(N1382=O1382,TRUE,FALSE)</f>
        <v>1</v>
      </c>
    </row>
    <row r="1383" spans="1:23" ht="22.5" customHeight="1">
      <c r="A1383" s="53"/>
      <c r="B1383" s="4"/>
      <c r="C1383" s="4"/>
      <c r="D1383" s="4"/>
      <c r="E1383" s="4"/>
      <c r="F1383" s="4"/>
      <c r="G1383" s="4"/>
      <c r="H1383" s="4"/>
      <c r="I1383" s="4"/>
      <c r="J1383" s="4"/>
      <c r="K1383" s="4"/>
      <c r="L1383" s="4"/>
      <c r="M1383" s="4"/>
      <c r="N1383" s="4"/>
      <c r="O1383" s="4"/>
      <c r="P1383" s="4"/>
      <c r="Q1383" s="4"/>
      <c r="R1383" s="4"/>
      <c r="S1383" s="4"/>
      <c r="T1383" s="4"/>
      <c r="U1383" s="4" t="str">
        <f>TEXT(A1383, "MMMM YYYY")</f>
        <v>January 1900</v>
      </c>
      <c r="V1383" s="4"/>
      <c r="W1383" s="4" t="b">
        <f>IF(N1383=O1383,TRUE,FALSE)</f>
        <v>1</v>
      </c>
    </row>
    <row r="1384" spans="1:23" ht="22.5" customHeight="1">
      <c r="A1384" s="53"/>
      <c r="B1384" s="4"/>
      <c r="C1384" s="4"/>
      <c r="D1384" s="4"/>
      <c r="E1384" s="4"/>
      <c r="F1384" s="4"/>
      <c r="G1384" s="4"/>
      <c r="H1384" s="4"/>
      <c r="I1384" s="4"/>
      <c r="J1384" s="4"/>
      <c r="K1384" s="4"/>
      <c r="L1384" s="4"/>
      <c r="M1384" s="4"/>
      <c r="N1384" s="4"/>
      <c r="O1384" s="4"/>
      <c r="P1384" s="4"/>
      <c r="Q1384" s="4"/>
      <c r="R1384" s="4"/>
      <c r="S1384" s="4"/>
      <c r="T1384" s="4"/>
      <c r="U1384" s="4" t="str">
        <f>TEXT(A1384, "MMMM YYYY")</f>
        <v>January 1900</v>
      </c>
      <c r="V1384" s="4"/>
      <c r="W1384" s="4" t="b">
        <f>IF(N1384=O1384,TRUE,FALSE)</f>
        <v>1</v>
      </c>
    </row>
    <row r="1385" spans="1:23" ht="22.5" customHeight="1">
      <c r="A1385" s="53"/>
      <c r="B1385" s="4"/>
      <c r="C1385" s="4"/>
      <c r="D1385" s="4"/>
      <c r="E1385" s="4"/>
      <c r="F1385" s="4"/>
      <c r="G1385" s="4"/>
      <c r="H1385" s="4"/>
      <c r="I1385" s="4"/>
      <c r="J1385" s="4"/>
      <c r="K1385" s="4"/>
      <c r="L1385" s="4"/>
      <c r="M1385" s="4"/>
      <c r="N1385" s="4"/>
      <c r="O1385" s="4"/>
      <c r="P1385" s="4"/>
      <c r="Q1385" s="4"/>
      <c r="R1385" s="4"/>
      <c r="S1385" s="4"/>
      <c r="T1385" s="4"/>
      <c r="U1385" s="4" t="str">
        <f>TEXT(A1385, "MMMM YYYY")</f>
        <v>January 1900</v>
      </c>
      <c r="V1385" s="4"/>
      <c r="W1385" s="4" t="b">
        <f>IF(N1385=O1385,TRUE,FALSE)</f>
        <v>1</v>
      </c>
    </row>
    <row r="1386" spans="1:23" ht="22.5" customHeight="1">
      <c r="A1386" s="53"/>
      <c r="B1386" s="4"/>
      <c r="C1386" s="4"/>
      <c r="D1386" s="4"/>
      <c r="E1386" s="4"/>
      <c r="F1386" s="4"/>
      <c r="G1386" s="4"/>
      <c r="H1386" s="4"/>
      <c r="I1386" s="4"/>
      <c r="J1386" s="4"/>
      <c r="K1386" s="4"/>
      <c r="L1386" s="4"/>
      <c r="M1386" s="4"/>
      <c r="N1386" s="4"/>
      <c r="O1386" s="4"/>
      <c r="P1386" s="4"/>
      <c r="Q1386" s="4"/>
      <c r="R1386" s="4"/>
      <c r="S1386" s="4"/>
      <c r="T1386" s="4"/>
      <c r="U1386" s="4" t="str">
        <f>TEXT(A1386, "MMMM YYYY")</f>
        <v>January 1900</v>
      </c>
      <c r="V1386" s="4"/>
      <c r="W1386" s="4" t="b">
        <f>IF(N1386=O1386,TRUE,FALSE)</f>
        <v>1</v>
      </c>
    </row>
    <row r="1387" spans="1:23" ht="22.5" customHeight="1">
      <c r="A1387" s="53"/>
      <c r="B1387" s="4"/>
      <c r="C1387" s="4"/>
      <c r="D1387" s="4"/>
      <c r="E1387" s="4"/>
      <c r="F1387" s="4"/>
      <c r="G1387" s="4"/>
      <c r="H1387" s="4"/>
      <c r="I1387" s="4"/>
      <c r="J1387" s="4"/>
      <c r="K1387" s="4"/>
      <c r="L1387" s="4"/>
      <c r="M1387" s="4"/>
      <c r="N1387" s="4"/>
      <c r="O1387" s="4"/>
      <c r="P1387" s="4"/>
      <c r="Q1387" s="4"/>
      <c r="R1387" s="4"/>
      <c r="S1387" s="4"/>
      <c r="T1387" s="4"/>
      <c r="U1387" s="4" t="str">
        <f>TEXT(A1387, "MMMM YYYY")</f>
        <v>January 1900</v>
      </c>
      <c r="V1387" s="4"/>
      <c r="W1387" s="4" t="b">
        <f>IF(N1387=O1387,TRUE,FALSE)</f>
        <v>1</v>
      </c>
    </row>
    <row r="1388" spans="1:23" ht="22.5" customHeight="1">
      <c r="A1388" s="53"/>
      <c r="B1388" s="4"/>
      <c r="C1388" s="4"/>
      <c r="D1388" s="4"/>
      <c r="E1388" s="4"/>
      <c r="F1388" s="4"/>
      <c r="G1388" s="4"/>
      <c r="H1388" s="4"/>
      <c r="I1388" s="4"/>
      <c r="J1388" s="4"/>
      <c r="K1388" s="4"/>
      <c r="L1388" s="4"/>
      <c r="M1388" s="4"/>
      <c r="N1388" s="4"/>
      <c r="O1388" s="4"/>
      <c r="P1388" s="4"/>
      <c r="Q1388" s="4"/>
      <c r="R1388" s="4"/>
      <c r="S1388" s="4"/>
      <c r="T1388" s="4"/>
      <c r="U1388" s="4" t="str">
        <f>TEXT(A1388, "MMMM YYYY")</f>
        <v>January 1900</v>
      </c>
      <c r="V1388" s="4"/>
      <c r="W1388" s="4" t="b">
        <f>IF(N1388=O1388,TRUE,FALSE)</f>
        <v>1</v>
      </c>
    </row>
    <row r="1389" spans="1:23" ht="22.5" customHeight="1">
      <c r="A1389" s="53"/>
      <c r="B1389" s="4"/>
      <c r="C1389" s="4"/>
      <c r="D1389" s="4"/>
      <c r="E1389" s="4"/>
      <c r="F1389" s="4"/>
      <c r="G1389" s="4"/>
      <c r="H1389" s="4"/>
      <c r="I1389" s="4"/>
      <c r="J1389" s="4"/>
      <c r="K1389" s="4"/>
      <c r="L1389" s="4"/>
      <c r="M1389" s="4"/>
      <c r="N1389" s="4"/>
      <c r="O1389" s="4"/>
      <c r="P1389" s="4"/>
      <c r="Q1389" s="4"/>
      <c r="R1389" s="4"/>
      <c r="S1389" s="4"/>
      <c r="T1389" s="4"/>
      <c r="U1389" s="4" t="str">
        <f>TEXT(A1389, "MMMM YYYY")</f>
        <v>January 1900</v>
      </c>
      <c r="V1389" s="4"/>
      <c r="W1389" s="4" t="b">
        <f>IF(N1389=O1389,TRUE,FALSE)</f>
        <v>1</v>
      </c>
    </row>
    <row r="1390" spans="1:23" ht="22.5" customHeight="1">
      <c r="A1390" s="53"/>
      <c r="B1390" s="4"/>
      <c r="C1390" s="4"/>
      <c r="D1390" s="4"/>
      <c r="E1390" s="4"/>
      <c r="F1390" s="4"/>
      <c r="G1390" s="4"/>
      <c r="H1390" s="4"/>
      <c r="I1390" s="4"/>
      <c r="J1390" s="4"/>
      <c r="K1390" s="4"/>
      <c r="L1390" s="4"/>
      <c r="M1390" s="4"/>
      <c r="N1390" s="4"/>
      <c r="O1390" s="4"/>
      <c r="P1390" s="4"/>
      <c r="Q1390" s="4"/>
      <c r="R1390" s="4"/>
      <c r="S1390" s="4"/>
      <c r="T1390" s="4"/>
      <c r="U1390" s="4" t="str">
        <f>TEXT(A1390, "MMMM YYYY")</f>
        <v>January 1900</v>
      </c>
      <c r="V1390" s="4"/>
      <c r="W1390" s="4" t="b">
        <f>IF(N1390=O1390,TRUE,FALSE)</f>
        <v>1</v>
      </c>
    </row>
    <row r="1391" spans="1:23" ht="22.5" customHeight="1">
      <c r="A1391" s="53"/>
      <c r="B1391" s="4"/>
      <c r="C1391" s="4"/>
      <c r="D1391" s="4"/>
      <c r="E1391" s="4"/>
      <c r="F1391" s="4"/>
      <c r="G1391" s="4"/>
      <c r="H1391" s="4"/>
      <c r="I1391" s="4"/>
      <c r="J1391" s="4"/>
      <c r="K1391" s="4"/>
      <c r="L1391" s="4"/>
      <c r="M1391" s="4"/>
      <c r="N1391" s="4"/>
      <c r="O1391" s="4"/>
      <c r="P1391" s="4"/>
      <c r="Q1391" s="4"/>
      <c r="R1391" s="4"/>
      <c r="S1391" s="4"/>
      <c r="T1391" s="4"/>
      <c r="U1391" s="4" t="str">
        <f>TEXT(A1391, "MMMM YYYY")</f>
        <v>January 1900</v>
      </c>
      <c r="V1391" s="4"/>
      <c r="W1391" s="4" t="b">
        <f>IF(N1391=O1391,TRUE,FALSE)</f>
        <v>1</v>
      </c>
    </row>
    <row r="1392" spans="1:23" ht="22.5" customHeight="1">
      <c r="A1392" s="53"/>
      <c r="B1392" s="4"/>
      <c r="C1392" s="4"/>
      <c r="D1392" s="4"/>
      <c r="E1392" s="4"/>
      <c r="F1392" s="4"/>
      <c r="G1392" s="4"/>
      <c r="H1392" s="4"/>
      <c r="I1392" s="4"/>
      <c r="J1392" s="4"/>
      <c r="K1392" s="4"/>
      <c r="L1392" s="4"/>
      <c r="M1392" s="4"/>
      <c r="N1392" s="4"/>
      <c r="O1392" s="4"/>
      <c r="P1392" s="4"/>
      <c r="Q1392" s="4"/>
      <c r="R1392" s="4"/>
      <c r="S1392" s="4"/>
      <c r="T1392" s="4"/>
      <c r="U1392" s="4" t="str">
        <f>TEXT(A1392, "MMMM YYYY")</f>
        <v>January 1900</v>
      </c>
      <c r="V1392" s="4"/>
      <c r="W1392" s="4" t="b">
        <f>IF(N1392=O1392,TRUE,FALSE)</f>
        <v>1</v>
      </c>
    </row>
    <row r="1393" spans="1:23" ht="22.5" customHeight="1">
      <c r="A1393" s="53"/>
      <c r="B1393" s="4"/>
      <c r="C1393" s="4"/>
      <c r="D1393" s="4"/>
      <c r="E1393" s="4"/>
      <c r="F1393" s="4"/>
      <c r="G1393" s="4"/>
      <c r="H1393" s="4"/>
      <c r="I1393" s="4"/>
      <c r="J1393" s="4"/>
      <c r="K1393" s="4"/>
      <c r="L1393" s="4"/>
      <c r="M1393" s="4"/>
      <c r="N1393" s="4"/>
      <c r="O1393" s="4"/>
      <c r="P1393" s="4"/>
      <c r="Q1393" s="4"/>
      <c r="R1393" s="4"/>
      <c r="S1393" s="4"/>
      <c r="T1393" s="4"/>
      <c r="U1393" s="4" t="str">
        <f>TEXT(A1393, "MMMM YYYY")</f>
        <v>January 1900</v>
      </c>
      <c r="V1393" s="4"/>
      <c r="W1393" s="4" t="b">
        <f>IF(N1393=O1393,TRUE,FALSE)</f>
        <v>1</v>
      </c>
    </row>
    <row r="1394" spans="1:23" ht="22.5" customHeight="1">
      <c r="A1394" s="53"/>
      <c r="B1394" s="4"/>
      <c r="C1394" s="4"/>
      <c r="D1394" s="4"/>
      <c r="E1394" s="4"/>
      <c r="F1394" s="4"/>
      <c r="G1394" s="4"/>
      <c r="H1394" s="4"/>
      <c r="I1394" s="4"/>
      <c r="J1394" s="4"/>
      <c r="K1394" s="4"/>
      <c r="L1394" s="4"/>
      <c r="M1394" s="4"/>
      <c r="N1394" s="4"/>
      <c r="O1394" s="4"/>
      <c r="P1394" s="4"/>
      <c r="Q1394" s="4"/>
      <c r="R1394" s="4"/>
      <c r="S1394" s="4"/>
      <c r="T1394" s="4"/>
      <c r="U1394" s="4" t="str">
        <f>TEXT(A1394, "MMMM YYYY")</f>
        <v>January 1900</v>
      </c>
      <c r="V1394" s="4"/>
      <c r="W1394" s="4" t="b">
        <f>IF(N1394=O1394,TRUE,FALSE)</f>
        <v>1</v>
      </c>
    </row>
    <row r="1395" spans="1:23" ht="22.5" customHeight="1">
      <c r="A1395" s="53"/>
      <c r="B1395" s="4"/>
      <c r="C1395" s="4"/>
      <c r="D1395" s="4"/>
      <c r="E1395" s="4"/>
      <c r="F1395" s="4"/>
      <c r="G1395" s="4"/>
      <c r="H1395" s="4"/>
      <c r="I1395" s="4"/>
      <c r="J1395" s="4"/>
      <c r="K1395" s="4"/>
      <c r="L1395" s="4"/>
      <c r="M1395" s="4"/>
      <c r="N1395" s="4"/>
      <c r="O1395" s="4"/>
      <c r="P1395" s="4"/>
      <c r="Q1395" s="4"/>
      <c r="R1395" s="4"/>
      <c r="S1395" s="4"/>
      <c r="T1395" s="4"/>
      <c r="U1395" s="4" t="str">
        <f>TEXT(A1395, "MMMM YYYY")</f>
        <v>January 1900</v>
      </c>
      <c r="V1395" s="4"/>
      <c r="W1395" s="4" t="b">
        <f>IF(N1395=O1395,TRUE,FALSE)</f>
        <v>1</v>
      </c>
    </row>
    <row r="1396" spans="1:23" ht="22.5" customHeight="1">
      <c r="A1396" s="53"/>
      <c r="B1396" s="4"/>
      <c r="C1396" s="4"/>
      <c r="D1396" s="4"/>
      <c r="E1396" s="4"/>
      <c r="F1396" s="4"/>
      <c r="G1396" s="4"/>
      <c r="H1396" s="4"/>
      <c r="I1396" s="4"/>
      <c r="J1396" s="4"/>
      <c r="K1396" s="4"/>
      <c r="L1396" s="4"/>
      <c r="M1396" s="4"/>
      <c r="N1396" s="4"/>
      <c r="O1396" s="4"/>
      <c r="P1396" s="4"/>
      <c r="Q1396" s="4"/>
      <c r="R1396" s="4"/>
      <c r="S1396" s="4"/>
      <c r="T1396" s="4"/>
      <c r="U1396" s="4" t="str">
        <f>TEXT(A1396, "MMMM YYYY")</f>
        <v>January 1900</v>
      </c>
      <c r="V1396" s="4"/>
      <c r="W1396" s="4" t="b">
        <f>IF(N1396=O1396,TRUE,FALSE)</f>
        <v>1</v>
      </c>
    </row>
    <row r="1397" spans="1:23" ht="22.5" customHeight="1">
      <c r="A1397" s="53"/>
      <c r="B1397" s="4"/>
      <c r="C1397" s="4"/>
      <c r="D1397" s="4"/>
      <c r="E1397" s="4"/>
      <c r="F1397" s="4"/>
      <c r="G1397" s="4"/>
      <c r="H1397" s="4"/>
      <c r="I1397" s="4"/>
      <c r="J1397" s="4"/>
      <c r="K1397" s="4"/>
      <c r="L1397" s="4"/>
      <c r="M1397" s="4"/>
      <c r="N1397" s="4"/>
      <c r="O1397" s="4"/>
      <c r="P1397" s="4"/>
      <c r="Q1397" s="4"/>
      <c r="R1397" s="4"/>
      <c r="S1397" s="4"/>
      <c r="T1397" s="4"/>
      <c r="U1397" s="4" t="str">
        <f>TEXT(A1397, "MMMM YYYY")</f>
        <v>January 1900</v>
      </c>
      <c r="V1397" s="4"/>
      <c r="W1397" s="4" t="b">
        <f>IF(N1397=O1397,TRUE,FALSE)</f>
        <v>1</v>
      </c>
    </row>
    <row r="1398" spans="1:23" ht="22.5" customHeight="1">
      <c r="A1398" s="53"/>
      <c r="B1398" s="4"/>
      <c r="C1398" s="4"/>
      <c r="D1398" s="4"/>
      <c r="E1398" s="4"/>
      <c r="F1398" s="4"/>
      <c r="G1398" s="4"/>
      <c r="H1398" s="4"/>
      <c r="I1398" s="4"/>
      <c r="J1398" s="4"/>
      <c r="K1398" s="4"/>
      <c r="L1398" s="4"/>
      <c r="M1398" s="4"/>
      <c r="N1398" s="4"/>
      <c r="O1398" s="4"/>
      <c r="P1398" s="4"/>
      <c r="Q1398" s="4"/>
      <c r="R1398" s="4"/>
      <c r="S1398" s="4"/>
      <c r="T1398" s="4"/>
      <c r="U1398" s="4" t="str">
        <f>TEXT(A1398, "MMMM YYYY")</f>
        <v>January 1900</v>
      </c>
      <c r="V1398" s="4"/>
      <c r="W1398" s="4" t="b">
        <f>IF(N1398=O1398,TRUE,FALSE)</f>
        <v>1</v>
      </c>
    </row>
    <row r="1399" spans="1:23" ht="22.5" customHeight="1">
      <c r="A1399" s="53"/>
      <c r="B1399" s="4"/>
      <c r="C1399" s="4"/>
      <c r="D1399" s="4"/>
      <c r="E1399" s="4"/>
      <c r="F1399" s="4"/>
      <c r="G1399" s="4"/>
      <c r="H1399" s="4"/>
      <c r="I1399" s="4"/>
      <c r="J1399" s="4"/>
      <c r="K1399" s="4"/>
      <c r="L1399" s="4"/>
      <c r="M1399" s="4"/>
      <c r="N1399" s="4"/>
      <c r="O1399" s="4"/>
      <c r="P1399" s="4"/>
      <c r="Q1399" s="4"/>
      <c r="R1399" s="4"/>
      <c r="S1399" s="4"/>
      <c r="T1399" s="4"/>
      <c r="U1399" s="4" t="str">
        <f>TEXT(A1399, "MMMM YYYY")</f>
        <v>January 1900</v>
      </c>
      <c r="V1399" s="4"/>
      <c r="W1399" s="4" t="b">
        <f>IF(N1399=O1399,TRUE,FALSE)</f>
        <v>1</v>
      </c>
    </row>
    <row r="1400" spans="1:23" ht="22.5" customHeight="1">
      <c r="A1400" s="53"/>
      <c r="B1400" s="4"/>
      <c r="C1400" s="4"/>
      <c r="D1400" s="4"/>
      <c r="E1400" s="4"/>
      <c r="F1400" s="4"/>
      <c r="G1400" s="4"/>
      <c r="H1400" s="4"/>
      <c r="I1400" s="4"/>
      <c r="J1400" s="4"/>
      <c r="K1400" s="4"/>
      <c r="L1400" s="4"/>
      <c r="M1400" s="4"/>
      <c r="N1400" s="4"/>
      <c r="O1400" s="4"/>
      <c r="P1400" s="4"/>
      <c r="Q1400" s="4"/>
      <c r="R1400" s="4"/>
      <c r="S1400" s="4"/>
      <c r="T1400" s="4"/>
      <c r="U1400" s="4" t="str">
        <f>TEXT(A1400, "MMMM YYYY")</f>
        <v>January 1900</v>
      </c>
      <c r="V1400" s="4"/>
      <c r="W1400" s="4" t="b">
        <f>IF(N1400=O1400,TRUE,FALSE)</f>
        <v>1</v>
      </c>
    </row>
    <row r="1401" spans="1:23" ht="22.5" customHeight="1">
      <c r="A1401" s="53"/>
      <c r="B1401" s="4"/>
      <c r="C1401" s="4"/>
      <c r="D1401" s="4"/>
      <c r="E1401" s="4"/>
      <c r="F1401" s="4"/>
      <c r="G1401" s="4"/>
      <c r="H1401" s="4"/>
      <c r="I1401" s="4"/>
      <c r="J1401" s="4"/>
      <c r="K1401" s="4"/>
      <c r="L1401" s="4"/>
      <c r="M1401" s="4"/>
      <c r="N1401" s="4"/>
      <c r="O1401" s="4"/>
      <c r="P1401" s="4"/>
      <c r="Q1401" s="4"/>
      <c r="R1401" s="4"/>
      <c r="S1401" s="4"/>
      <c r="T1401" s="4"/>
      <c r="U1401" s="4" t="str">
        <f>TEXT(A1401, "MMMM YYYY")</f>
        <v>January 1900</v>
      </c>
      <c r="V1401" s="4"/>
      <c r="W1401" s="4" t="b">
        <f>IF(N1401=O1401,TRUE,FALSE)</f>
        <v>1</v>
      </c>
    </row>
    <row r="1402" spans="1:23" ht="22.5" customHeight="1">
      <c r="A1402" s="53"/>
      <c r="B1402" s="4"/>
      <c r="C1402" s="4"/>
      <c r="D1402" s="4"/>
      <c r="E1402" s="4"/>
      <c r="F1402" s="4"/>
      <c r="G1402" s="4"/>
      <c r="H1402" s="4"/>
      <c r="I1402" s="4"/>
      <c r="J1402" s="4"/>
      <c r="K1402" s="4"/>
      <c r="L1402" s="4"/>
      <c r="M1402" s="4"/>
      <c r="N1402" s="4"/>
      <c r="O1402" s="4"/>
      <c r="P1402" s="4"/>
      <c r="Q1402" s="4"/>
      <c r="R1402" s="4"/>
      <c r="S1402" s="4"/>
      <c r="T1402" s="4"/>
      <c r="U1402" s="4" t="str">
        <f>TEXT(A1402, "MMMM YYYY")</f>
        <v>January 1900</v>
      </c>
      <c r="V1402" s="4"/>
      <c r="W1402" s="4" t="b">
        <f>IF(N1402=O1402,TRUE,FALSE)</f>
        <v>1</v>
      </c>
    </row>
    <row r="1403" spans="1:23" ht="22.5" customHeight="1">
      <c r="A1403" s="53"/>
      <c r="B1403" s="4"/>
      <c r="C1403" s="4"/>
      <c r="D1403" s="4"/>
      <c r="E1403" s="4"/>
      <c r="F1403" s="4"/>
      <c r="G1403" s="4"/>
      <c r="H1403" s="4"/>
      <c r="I1403" s="4"/>
      <c r="J1403" s="4"/>
      <c r="K1403" s="4"/>
      <c r="L1403" s="4"/>
      <c r="M1403" s="4"/>
      <c r="N1403" s="4"/>
      <c r="O1403" s="4"/>
      <c r="P1403" s="4"/>
      <c r="Q1403" s="4"/>
      <c r="R1403" s="4"/>
      <c r="S1403" s="4"/>
      <c r="T1403" s="4"/>
      <c r="U1403" s="4" t="str">
        <f>TEXT(A1403, "MMMM YYYY")</f>
        <v>January 1900</v>
      </c>
      <c r="V1403" s="4"/>
      <c r="W1403" s="4" t="b">
        <f>IF(N1403=O1403,TRUE,FALSE)</f>
        <v>1</v>
      </c>
    </row>
    <row r="1404" spans="1:23" ht="22.5" customHeight="1">
      <c r="A1404" s="53"/>
      <c r="B1404" s="4"/>
      <c r="C1404" s="4"/>
      <c r="D1404" s="4"/>
      <c r="E1404" s="4"/>
      <c r="F1404" s="4"/>
      <c r="G1404" s="4"/>
      <c r="H1404" s="4"/>
      <c r="I1404" s="4"/>
      <c r="J1404" s="4"/>
      <c r="K1404" s="4"/>
      <c r="L1404" s="4"/>
      <c r="M1404" s="4"/>
      <c r="N1404" s="4"/>
      <c r="O1404" s="4"/>
      <c r="P1404" s="4"/>
      <c r="Q1404" s="4"/>
      <c r="R1404" s="4"/>
      <c r="S1404" s="4"/>
      <c r="T1404" s="4"/>
      <c r="U1404" s="4" t="str">
        <f>TEXT(A1404, "MMMM YYYY")</f>
        <v>January 1900</v>
      </c>
      <c r="V1404" s="4"/>
      <c r="W1404" s="4" t="b">
        <f>IF(N1404=O1404,TRUE,FALSE)</f>
        <v>1</v>
      </c>
    </row>
    <row r="1405" spans="1:23" ht="22.5" customHeight="1">
      <c r="A1405" s="53"/>
      <c r="B1405" s="4"/>
      <c r="C1405" s="4"/>
      <c r="D1405" s="4"/>
      <c r="E1405" s="4"/>
      <c r="F1405" s="4"/>
      <c r="G1405" s="4"/>
      <c r="H1405" s="4"/>
      <c r="I1405" s="4"/>
      <c r="J1405" s="4"/>
      <c r="K1405" s="4"/>
      <c r="L1405" s="4"/>
      <c r="M1405" s="4"/>
      <c r="N1405" s="4"/>
      <c r="O1405" s="4"/>
      <c r="P1405" s="4"/>
      <c r="Q1405" s="4"/>
      <c r="R1405" s="4"/>
      <c r="S1405" s="4"/>
      <c r="T1405" s="4"/>
      <c r="U1405" s="4" t="str">
        <f>TEXT(A1405, "MMMM YYYY")</f>
        <v>January 1900</v>
      </c>
      <c r="V1405" s="4"/>
      <c r="W1405" s="4" t="b">
        <f>IF(N1405=O1405,TRUE,FALSE)</f>
        <v>1</v>
      </c>
    </row>
    <row r="1406" spans="1:23" ht="22.5" customHeight="1">
      <c r="A1406" s="53"/>
      <c r="B1406" s="4"/>
      <c r="C1406" s="4"/>
      <c r="D1406" s="4"/>
      <c r="E1406" s="4"/>
      <c r="F1406" s="4"/>
      <c r="G1406" s="4"/>
      <c r="H1406" s="4"/>
      <c r="I1406" s="4"/>
      <c r="J1406" s="4"/>
      <c r="K1406" s="4"/>
      <c r="L1406" s="4"/>
      <c r="M1406" s="4"/>
      <c r="N1406" s="4"/>
      <c r="O1406" s="4"/>
      <c r="P1406" s="4"/>
      <c r="Q1406" s="4"/>
      <c r="R1406" s="4"/>
      <c r="S1406" s="4"/>
      <c r="T1406" s="4"/>
      <c r="U1406" s="4" t="str">
        <f>TEXT(A1406, "MMMM YYYY")</f>
        <v>January 1900</v>
      </c>
      <c r="V1406" s="4"/>
      <c r="W1406" s="4" t="b">
        <f>IF(N1406=O1406,TRUE,FALSE)</f>
        <v>1</v>
      </c>
    </row>
    <row r="1407" spans="1:23" ht="22.5" customHeight="1">
      <c r="A1407" s="53"/>
      <c r="B1407" s="4"/>
      <c r="C1407" s="4"/>
      <c r="D1407" s="4"/>
      <c r="E1407" s="4"/>
      <c r="F1407" s="4"/>
      <c r="G1407" s="4"/>
      <c r="H1407" s="4"/>
      <c r="I1407" s="4"/>
      <c r="J1407" s="4"/>
      <c r="K1407" s="4"/>
      <c r="L1407" s="4"/>
      <c r="M1407" s="4"/>
      <c r="N1407" s="4"/>
      <c r="O1407" s="4"/>
      <c r="P1407" s="4"/>
      <c r="Q1407" s="4"/>
      <c r="R1407" s="4"/>
      <c r="S1407" s="4"/>
      <c r="T1407" s="4"/>
      <c r="U1407" s="4" t="str">
        <f>TEXT(A1407, "MMMM YYYY")</f>
        <v>January 1900</v>
      </c>
      <c r="V1407" s="4"/>
      <c r="W1407" s="4" t="b">
        <f>IF(N1407=O1407,TRUE,FALSE)</f>
        <v>1</v>
      </c>
    </row>
    <row r="1408" spans="1:23" ht="22.5" customHeight="1">
      <c r="A1408" s="53"/>
      <c r="B1408" s="4"/>
      <c r="C1408" s="4"/>
      <c r="D1408" s="4"/>
      <c r="E1408" s="4"/>
      <c r="F1408" s="4"/>
      <c r="G1408" s="4"/>
      <c r="H1408" s="4"/>
      <c r="I1408" s="4"/>
      <c r="J1408" s="4"/>
      <c r="K1408" s="4"/>
      <c r="L1408" s="4"/>
      <c r="M1408" s="4"/>
      <c r="N1408" s="4"/>
      <c r="O1408" s="4"/>
      <c r="P1408" s="4"/>
      <c r="Q1408" s="4"/>
      <c r="R1408" s="4"/>
      <c r="S1408" s="4"/>
      <c r="T1408" s="4"/>
      <c r="U1408" s="4" t="str">
        <f>TEXT(A1408, "MMMM YYYY")</f>
        <v>January 1900</v>
      </c>
      <c r="V1408" s="4"/>
      <c r="W1408" s="4" t="b">
        <f>IF(N1408=O1408,TRUE,FALSE)</f>
        <v>1</v>
      </c>
    </row>
    <row r="1409" spans="1:23" ht="22.5" customHeight="1">
      <c r="A1409" s="53"/>
      <c r="B1409" s="4"/>
      <c r="C1409" s="4"/>
      <c r="D1409" s="4"/>
      <c r="E1409" s="4"/>
      <c r="F1409" s="4"/>
      <c r="G1409" s="4"/>
      <c r="H1409" s="4"/>
      <c r="I1409" s="4"/>
      <c r="J1409" s="4"/>
      <c r="K1409" s="4"/>
      <c r="L1409" s="4"/>
      <c r="M1409" s="4"/>
      <c r="N1409" s="4"/>
      <c r="O1409" s="4"/>
      <c r="P1409" s="4"/>
      <c r="Q1409" s="4"/>
      <c r="R1409" s="4"/>
      <c r="S1409" s="4"/>
      <c r="T1409" s="4"/>
      <c r="U1409" s="4" t="str">
        <f>TEXT(A1409, "MMMM YYYY")</f>
        <v>January 1900</v>
      </c>
      <c r="V1409" s="4"/>
      <c r="W1409" s="4" t="b">
        <f>IF(N1409=O1409,TRUE,FALSE)</f>
        <v>1</v>
      </c>
    </row>
    <row r="1410" spans="1:23" ht="22.5" customHeight="1">
      <c r="A1410" s="53"/>
      <c r="B1410" s="4"/>
      <c r="C1410" s="4"/>
      <c r="D1410" s="4"/>
      <c r="E1410" s="4"/>
      <c r="F1410" s="4"/>
      <c r="G1410" s="4"/>
      <c r="H1410" s="4"/>
      <c r="I1410" s="4"/>
      <c r="J1410" s="4"/>
      <c r="K1410" s="4"/>
      <c r="L1410" s="4"/>
      <c r="M1410" s="4"/>
      <c r="N1410" s="4"/>
      <c r="O1410" s="4"/>
      <c r="P1410" s="4"/>
      <c r="Q1410" s="4"/>
      <c r="R1410" s="4"/>
      <c r="S1410" s="4"/>
      <c r="T1410" s="4"/>
      <c r="U1410" s="4" t="str">
        <f>TEXT(A1410, "MMMM YYYY")</f>
        <v>January 1900</v>
      </c>
      <c r="V1410" s="4"/>
      <c r="W1410" s="4" t="b">
        <f>IF(N1410=O1410,TRUE,FALSE)</f>
        <v>1</v>
      </c>
    </row>
    <row r="1411" spans="1:23" ht="22.5" customHeight="1">
      <c r="A1411" s="53"/>
      <c r="B1411" s="4"/>
      <c r="C1411" s="4"/>
      <c r="D1411" s="4"/>
      <c r="E1411" s="4"/>
      <c r="F1411" s="4"/>
      <c r="G1411" s="4"/>
      <c r="H1411" s="4"/>
      <c r="I1411" s="4"/>
      <c r="J1411" s="4"/>
      <c r="K1411" s="4"/>
      <c r="L1411" s="4"/>
      <c r="M1411" s="4"/>
      <c r="N1411" s="4"/>
      <c r="O1411" s="4"/>
      <c r="P1411" s="4"/>
      <c r="Q1411" s="4"/>
      <c r="R1411" s="4"/>
      <c r="S1411" s="4"/>
      <c r="T1411" s="4"/>
      <c r="U1411" s="4" t="str">
        <f>TEXT(A1411, "MMMM YYYY")</f>
        <v>January 1900</v>
      </c>
      <c r="V1411" s="4"/>
      <c r="W1411" s="4" t="b">
        <f>IF(N1411=O1411,TRUE,FALSE)</f>
        <v>1</v>
      </c>
    </row>
    <row r="1412" spans="1:23" ht="22.5" customHeight="1">
      <c r="A1412" s="53"/>
      <c r="B1412" s="4"/>
      <c r="C1412" s="4"/>
      <c r="D1412" s="4"/>
      <c r="E1412" s="4"/>
      <c r="F1412" s="4"/>
      <c r="G1412" s="4"/>
      <c r="H1412" s="4"/>
      <c r="I1412" s="4"/>
      <c r="J1412" s="4"/>
      <c r="K1412" s="4"/>
      <c r="L1412" s="4"/>
      <c r="M1412" s="4"/>
      <c r="N1412" s="4"/>
      <c r="O1412" s="4"/>
      <c r="P1412" s="4"/>
      <c r="Q1412" s="4"/>
      <c r="R1412" s="4"/>
      <c r="S1412" s="4"/>
      <c r="T1412" s="4"/>
      <c r="U1412" s="4" t="str">
        <f>TEXT(A1412, "MMMM YYYY")</f>
        <v>January 1900</v>
      </c>
      <c r="V1412" s="4"/>
      <c r="W1412" s="4" t="b">
        <f>IF(N1412=O1412,TRUE,FALSE)</f>
        <v>1</v>
      </c>
    </row>
    <row r="1413" spans="1:23" ht="22.5" customHeight="1">
      <c r="A1413" s="53"/>
      <c r="B1413" s="4"/>
      <c r="C1413" s="4"/>
      <c r="D1413" s="4"/>
      <c r="E1413" s="4"/>
      <c r="F1413" s="4"/>
      <c r="G1413" s="4"/>
      <c r="H1413" s="4"/>
      <c r="I1413" s="4"/>
      <c r="J1413" s="4"/>
      <c r="K1413" s="4"/>
      <c r="L1413" s="4"/>
      <c r="M1413" s="4"/>
      <c r="N1413" s="4"/>
      <c r="O1413" s="4"/>
      <c r="P1413" s="4"/>
      <c r="Q1413" s="4"/>
      <c r="R1413" s="4"/>
      <c r="S1413" s="4"/>
      <c r="T1413" s="4"/>
      <c r="U1413" s="4" t="str">
        <f>TEXT(A1413, "MMMM YYYY")</f>
        <v>January 1900</v>
      </c>
      <c r="V1413" s="4"/>
      <c r="W1413" s="4" t="b">
        <f>IF(N1413=O1413,TRUE,FALSE)</f>
        <v>1</v>
      </c>
    </row>
    <row r="1414" spans="1:23" ht="22.5" customHeight="1">
      <c r="A1414" s="53"/>
      <c r="B1414" s="4"/>
      <c r="C1414" s="4"/>
      <c r="D1414" s="4"/>
      <c r="E1414" s="4"/>
      <c r="F1414" s="4"/>
      <c r="G1414" s="4"/>
      <c r="H1414" s="4"/>
      <c r="I1414" s="4"/>
      <c r="J1414" s="4"/>
      <c r="K1414" s="4"/>
      <c r="L1414" s="4"/>
      <c r="M1414" s="4"/>
      <c r="N1414" s="4"/>
      <c r="O1414" s="4"/>
      <c r="P1414" s="4"/>
      <c r="Q1414" s="4"/>
      <c r="R1414" s="4"/>
      <c r="S1414" s="4"/>
      <c r="T1414" s="4"/>
      <c r="U1414" s="4" t="str">
        <f>TEXT(A1414, "MMMM YYYY")</f>
        <v>January 1900</v>
      </c>
      <c r="V1414" s="4"/>
      <c r="W1414" s="4" t="b">
        <f>IF(N1414=O1414,TRUE,FALSE)</f>
        <v>1</v>
      </c>
    </row>
    <row r="1415" spans="1:23" ht="22.5" customHeight="1">
      <c r="A1415" s="53"/>
      <c r="B1415" s="4"/>
      <c r="C1415" s="4"/>
      <c r="D1415" s="4"/>
      <c r="E1415" s="4"/>
      <c r="F1415" s="4"/>
      <c r="G1415" s="4"/>
      <c r="H1415" s="4"/>
      <c r="I1415" s="4"/>
      <c r="J1415" s="4"/>
      <c r="K1415" s="4"/>
      <c r="L1415" s="4"/>
      <c r="M1415" s="4"/>
      <c r="N1415" s="4"/>
      <c r="O1415" s="4"/>
      <c r="P1415" s="4"/>
      <c r="Q1415" s="4"/>
      <c r="R1415" s="4"/>
      <c r="S1415" s="4"/>
      <c r="T1415" s="4"/>
      <c r="U1415" s="4" t="str">
        <f>TEXT(A1415, "MMMM YYYY")</f>
        <v>January 1900</v>
      </c>
      <c r="V1415" s="4"/>
      <c r="W1415" s="4" t="b">
        <f>IF(N1415=O1415,TRUE,FALSE)</f>
        <v>1</v>
      </c>
    </row>
    <row r="1416" spans="1:23" ht="22.5" customHeight="1">
      <c r="A1416" s="53"/>
      <c r="B1416" s="4"/>
      <c r="C1416" s="4"/>
      <c r="D1416" s="4"/>
      <c r="E1416" s="4"/>
      <c r="F1416" s="4"/>
      <c r="G1416" s="4"/>
      <c r="H1416" s="4"/>
      <c r="I1416" s="4"/>
      <c r="J1416" s="4"/>
      <c r="K1416" s="4"/>
      <c r="L1416" s="4"/>
      <c r="M1416" s="4"/>
      <c r="N1416" s="4"/>
      <c r="O1416" s="4"/>
      <c r="P1416" s="4"/>
      <c r="Q1416" s="4"/>
      <c r="R1416" s="4"/>
      <c r="S1416" s="4"/>
      <c r="T1416" s="4"/>
      <c r="U1416" s="4" t="str">
        <f>TEXT(A1416, "MMMM YYYY")</f>
        <v>January 1900</v>
      </c>
      <c r="V1416" s="4"/>
      <c r="W1416" s="4" t="b">
        <f>IF(N1416=O1416,TRUE,FALSE)</f>
        <v>1</v>
      </c>
    </row>
    <row r="1417" spans="1:23" ht="22.5" customHeight="1">
      <c r="A1417" s="53"/>
      <c r="B1417" s="4"/>
      <c r="C1417" s="4"/>
      <c r="D1417" s="4"/>
      <c r="E1417" s="4"/>
      <c r="F1417" s="4"/>
      <c r="G1417" s="4"/>
      <c r="H1417" s="4"/>
      <c r="I1417" s="4"/>
      <c r="J1417" s="4"/>
      <c r="K1417" s="4"/>
      <c r="L1417" s="4"/>
      <c r="M1417" s="4"/>
      <c r="N1417" s="4"/>
      <c r="O1417" s="4"/>
      <c r="P1417" s="4"/>
      <c r="Q1417" s="4"/>
      <c r="R1417" s="4"/>
      <c r="S1417" s="4"/>
      <c r="T1417" s="4"/>
      <c r="U1417" s="4" t="str">
        <f>TEXT(A1417, "MMMM YYYY")</f>
        <v>January 1900</v>
      </c>
      <c r="V1417" s="4"/>
      <c r="W1417" s="4" t="b">
        <f>IF(N1417=O1417,TRUE,FALSE)</f>
        <v>1</v>
      </c>
    </row>
    <row r="1418" spans="1:23" ht="22.5" customHeight="1">
      <c r="A1418" s="53"/>
      <c r="B1418" s="4"/>
      <c r="C1418" s="4"/>
      <c r="D1418" s="4"/>
      <c r="E1418" s="4"/>
      <c r="F1418" s="4"/>
      <c r="G1418" s="4"/>
      <c r="H1418" s="4"/>
      <c r="I1418" s="4"/>
      <c r="J1418" s="4"/>
      <c r="K1418" s="4"/>
      <c r="L1418" s="4"/>
      <c r="M1418" s="4"/>
      <c r="N1418" s="4"/>
      <c r="O1418" s="4"/>
      <c r="P1418" s="4"/>
      <c r="Q1418" s="4"/>
      <c r="R1418" s="4"/>
      <c r="S1418" s="4"/>
      <c r="T1418" s="4"/>
      <c r="U1418" s="4" t="str">
        <f>TEXT(A1418, "MMMM YYYY")</f>
        <v>January 1900</v>
      </c>
      <c r="V1418" s="4"/>
      <c r="W1418" s="4" t="b">
        <f>IF(N1418=O1418,TRUE,FALSE)</f>
        <v>1</v>
      </c>
    </row>
    <row r="1419" spans="1:23" ht="22.5" customHeight="1">
      <c r="A1419" s="53"/>
      <c r="B1419" s="4"/>
      <c r="C1419" s="4"/>
      <c r="D1419" s="4"/>
      <c r="E1419" s="4"/>
      <c r="F1419" s="4"/>
      <c r="G1419" s="4"/>
      <c r="H1419" s="4"/>
      <c r="I1419" s="4"/>
      <c r="J1419" s="4"/>
      <c r="K1419" s="4"/>
      <c r="L1419" s="4"/>
      <c r="M1419" s="4"/>
      <c r="N1419" s="4"/>
      <c r="O1419" s="4"/>
      <c r="P1419" s="4"/>
      <c r="Q1419" s="4"/>
      <c r="R1419" s="4"/>
      <c r="S1419" s="4"/>
      <c r="T1419" s="4"/>
      <c r="U1419" s="4" t="str">
        <f>TEXT(A1419, "MMMM YYYY")</f>
        <v>January 1900</v>
      </c>
      <c r="V1419" s="4"/>
      <c r="W1419" s="4" t="b">
        <f>IF(N1419=O1419,TRUE,FALSE)</f>
        <v>1</v>
      </c>
    </row>
    <row r="1420" spans="1:23" ht="22.5" customHeight="1">
      <c r="A1420" s="53"/>
      <c r="B1420" s="4"/>
      <c r="C1420" s="4"/>
      <c r="D1420" s="4"/>
      <c r="E1420" s="4"/>
      <c r="F1420" s="4"/>
      <c r="G1420" s="4"/>
      <c r="H1420" s="4"/>
      <c r="I1420" s="4"/>
      <c r="J1420" s="4"/>
      <c r="K1420" s="4"/>
      <c r="L1420" s="4"/>
      <c r="M1420" s="4"/>
      <c r="N1420" s="4"/>
      <c r="O1420" s="4"/>
      <c r="P1420" s="4"/>
      <c r="Q1420" s="4"/>
      <c r="R1420" s="4"/>
      <c r="S1420" s="4"/>
      <c r="T1420" s="4"/>
      <c r="U1420" s="4" t="str">
        <f>TEXT(A1420, "MMMM YYYY")</f>
        <v>January 1900</v>
      </c>
      <c r="V1420" s="4"/>
      <c r="W1420" s="4" t="b">
        <f>IF(N1420=O1420,TRUE,FALSE)</f>
        <v>1</v>
      </c>
    </row>
    <row r="1421" spans="1:23" ht="22.5" customHeight="1">
      <c r="A1421" s="53"/>
      <c r="B1421" s="4"/>
      <c r="C1421" s="4"/>
      <c r="D1421" s="4"/>
      <c r="E1421" s="4"/>
      <c r="F1421" s="4"/>
      <c r="G1421" s="4"/>
      <c r="H1421" s="4"/>
      <c r="I1421" s="4"/>
      <c r="J1421" s="4"/>
      <c r="K1421" s="4"/>
      <c r="L1421" s="4"/>
      <c r="M1421" s="4"/>
      <c r="N1421" s="4"/>
      <c r="O1421" s="4"/>
      <c r="P1421" s="4"/>
      <c r="Q1421" s="4"/>
      <c r="R1421" s="4"/>
      <c r="S1421" s="4"/>
      <c r="T1421" s="4"/>
      <c r="U1421" s="4" t="str">
        <f>TEXT(A1421, "MMMM YYYY")</f>
        <v>January 1900</v>
      </c>
      <c r="V1421" s="4"/>
      <c r="W1421" s="4" t="b">
        <f>IF(N1421=O1421,TRUE,FALSE)</f>
        <v>1</v>
      </c>
    </row>
    <row r="1422" spans="1:23" ht="22.5" customHeight="1">
      <c r="A1422" s="53"/>
      <c r="B1422" s="4"/>
      <c r="C1422" s="4"/>
      <c r="D1422" s="4"/>
      <c r="E1422" s="4"/>
      <c r="F1422" s="4"/>
      <c r="G1422" s="4"/>
      <c r="H1422" s="4"/>
      <c r="I1422" s="4"/>
      <c r="J1422" s="4"/>
      <c r="K1422" s="4"/>
      <c r="L1422" s="4"/>
      <c r="M1422" s="4"/>
      <c r="N1422" s="4"/>
      <c r="O1422" s="4"/>
      <c r="P1422" s="4"/>
      <c r="Q1422" s="4"/>
      <c r="R1422" s="4"/>
      <c r="S1422" s="4"/>
      <c r="T1422" s="4"/>
      <c r="U1422" s="4" t="str">
        <f>TEXT(A1422, "MMMM YYYY")</f>
        <v>January 1900</v>
      </c>
      <c r="V1422" s="4"/>
      <c r="W1422" s="4" t="b">
        <f>IF(N1422=O1422,TRUE,FALSE)</f>
        <v>1</v>
      </c>
    </row>
    <row r="1423" spans="1:23" ht="22.5" customHeight="1">
      <c r="A1423" s="53"/>
      <c r="B1423" s="4"/>
      <c r="C1423" s="4"/>
      <c r="D1423" s="4"/>
      <c r="E1423" s="4"/>
      <c r="F1423" s="4"/>
      <c r="G1423" s="4"/>
      <c r="H1423" s="4"/>
      <c r="I1423" s="4"/>
      <c r="J1423" s="4"/>
      <c r="K1423" s="4"/>
      <c r="L1423" s="4"/>
      <c r="M1423" s="4"/>
      <c r="N1423" s="4"/>
      <c r="O1423" s="4"/>
      <c r="P1423" s="4"/>
      <c r="Q1423" s="4"/>
      <c r="R1423" s="4"/>
      <c r="S1423" s="4"/>
      <c r="T1423" s="4"/>
      <c r="U1423" s="4" t="str">
        <f>TEXT(A1423, "MMMM YYYY")</f>
        <v>January 1900</v>
      </c>
      <c r="V1423" s="4"/>
      <c r="W1423" s="4" t="b">
        <f>IF(N1423=O1423,TRUE,FALSE)</f>
        <v>1</v>
      </c>
    </row>
    <row r="1424" spans="1:23" ht="22.5" customHeight="1">
      <c r="A1424" s="53"/>
      <c r="B1424" s="4"/>
      <c r="C1424" s="4"/>
      <c r="D1424" s="4"/>
      <c r="E1424" s="4"/>
      <c r="F1424" s="4"/>
      <c r="G1424" s="4"/>
      <c r="H1424" s="4"/>
      <c r="I1424" s="4"/>
      <c r="J1424" s="4"/>
      <c r="K1424" s="4"/>
      <c r="L1424" s="4"/>
      <c r="M1424" s="4"/>
      <c r="N1424" s="4"/>
      <c r="O1424" s="4"/>
      <c r="P1424" s="4"/>
      <c r="Q1424" s="4"/>
      <c r="R1424" s="4"/>
      <c r="S1424" s="4"/>
      <c r="T1424" s="4"/>
      <c r="U1424" s="4" t="str">
        <f>TEXT(A1424, "MMMM YYYY")</f>
        <v>January 1900</v>
      </c>
      <c r="V1424" s="4"/>
      <c r="W1424" s="4" t="b">
        <f>IF(N1424=O1424,TRUE,FALSE)</f>
        <v>1</v>
      </c>
    </row>
    <row r="1425" spans="1:23" ht="22.5" customHeight="1">
      <c r="A1425" s="53"/>
      <c r="B1425" s="4"/>
      <c r="C1425" s="4"/>
      <c r="D1425" s="4"/>
      <c r="E1425" s="4"/>
      <c r="F1425" s="4"/>
      <c r="G1425" s="4"/>
      <c r="H1425" s="4"/>
      <c r="I1425" s="4"/>
      <c r="J1425" s="4"/>
      <c r="K1425" s="4"/>
      <c r="L1425" s="4"/>
      <c r="M1425" s="4"/>
      <c r="N1425" s="4"/>
      <c r="O1425" s="4"/>
      <c r="P1425" s="4"/>
      <c r="Q1425" s="4"/>
      <c r="R1425" s="4"/>
      <c r="S1425" s="4"/>
      <c r="T1425" s="4"/>
      <c r="U1425" s="4" t="str">
        <f>TEXT(A1425, "MMMM YYYY")</f>
        <v>January 1900</v>
      </c>
      <c r="V1425" s="4"/>
      <c r="W1425" s="4" t="b">
        <f>IF(N1425=O1425,TRUE,FALSE)</f>
        <v>1</v>
      </c>
    </row>
    <row r="1426" spans="1:23" ht="22.5" customHeight="1">
      <c r="A1426" s="53"/>
      <c r="B1426" s="4"/>
      <c r="C1426" s="4"/>
      <c r="D1426" s="4"/>
      <c r="E1426" s="4"/>
      <c r="F1426" s="4"/>
      <c r="G1426" s="4"/>
      <c r="H1426" s="4"/>
      <c r="I1426" s="4"/>
      <c r="J1426" s="4"/>
      <c r="K1426" s="4"/>
      <c r="L1426" s="4"/>
      <c r="M1426" s="4"/>
      <c r="N1426" s="4"/>
      <c r="O1426" s="4"/>
      <c r="P1426" s="4"/>
      <c r="Q1426" s="4"/>
      <c r="R1426" s="4"/>
      <c r="S1426" s="4"/>
      <c r="T1426" s="4"/>
      <c r="U1426" s="4" t="str">
        <f>TEXT(A1426, "MMMM YYYY")</f>
        <v>January 1900</v>
      </c>
      <c r="V1426" s="4"/>
      <c r="W1426" s="4" t="b">
        <f>IF(N1426=O1426,TRUE,FALSE)</f>
        <v>1</v>
      </c>
    </row>
    <row r="1427" spans="1:23" ht="22.5" customHeight="1">
      <c r="A1427" s="53"/>
      <c r="B1427" s="4"/>
      <c r="C1427" s="4"/>
      <c r="D1427" s="4"/>
      <c r="E1427" s="4"/>
      <c r="F1427" s="4"/>
      <c r="G1427" s="4"/>
      <c r="H1427" s="4"/>
      <c r="I1427" s="4"/>
      <c r="J1427" s="4"/>
      <c r="K1427" s="4"/>
      <c r="L1427" s="4"/>
      <c r="M1427" s="4"/>
      <c r="N1427" s="4"/>
      <c r="O1427" s="4"/>
      <c r="P1427" s="4"/>
      <c r="Q1427" s="4"/>
      <c r="R1427" s="4"/>
      <c r="S1427" s="4"/>
      <c r="T1427" s="4"/>
      <c r="U1427" s="4" t="str">
        <f>TEXT(A1427, "MMMM YYYY")</f>
        <v>January 1900</v>
      </c>
      <c r="V1427" s="4"/>
      <c r="W1427" s="4" t="b">
        <f>IF(N1427=O1427,TRUE,FALSE)</f>
        <v>1</v>
      </c>
    </row>
    <row r="1428" spans="1:23" ht="22.5" customHeight="1">
      <c r="A1428" s="53"/>
      <c r="B1428" s="4"/>
      <c r="C1428" s="4"/>
      <c r="D1428" s="4"/>
      <c r="E1428" s="4"/>
      <c r="F1428" s="4"/>
      <c r="G1428" s="4"/>
      <c r="H1428" s="4"/>
      <c r="I1428" s="4"/>
      <c r="J1428" s="4"/>
      <c r="K1428" s="4"/>
      <c r="L1428" s="4"/>
      <c r="M1428" s="4"/>
      <c r="N1428" s="4"/>
      <c r="O1428" s="4"/>
      <c r="P1428" s="4"/>
      <c r="Q1428" s="4"/>
      <c r="R1428" s="4"/>
      <c r="S1428" s="4"/>
      <c r="T1428" s="4"/>
      <c r="U1428" s="4" t="str">
        <f>TEXT(A1428, "MMMM YYYY")</f>
        <v>January 1900</v>
      </c>
      <c r="V1428" s="4"/>
      <c r="W1428" s="4" t="b">
        <f>IF(N1428=O1428,TRUE,FALSE)</f>
        <v>1</v>
      </c>
    </row>
    <row r="1429" spans="1:23" ht="22.5" customHeight="1">
      <c r="A1429" s="53"/>
      <c r="B1429" s="4"/>
      <c r="C1429" s="4"/>
      <c r="D1429" s="4"/>
      <c r="E1429" s="4"/>
      <c r="F1429" s="4"/>
      <c r="G1429" s="4"/>
      <c r="H1429" s="4"/>
      <c r="I1429" s="4"/>
      <c r="J1429" s="4"/>
      <c r="K1429" s="4"/>
      <c r="L1429" s="4"/>
      <c r="M1429" s="4"/>
      <c r="N1429" s="4"/>
      <c r="O1429" s="4"/>
      <c r="P1429" s="4"/>
      <c r="Q1429" s="4"/>
      <c r="R1429" s="4"/>
      <c r="S1429" s="4"/>
      <c r="T1429" s="4"/>
      <c r="U1429" s="4" t="str">
        <f>TEXT(A1429, "MMMM YYYY")</f>
        <v>January 1900</v>
      </c>
      <c r="V1429" s="4"/>
      <c r="W1429" s="4" t="b">
        <f>IF(N1429=O1429,TRUE,FALSE)</f>
        <v>1</v>
      </c>
    </row>
    <row r="1430" spans="1:23" ht="22.5" customHeight="1">
      <c r="A1430" s="53"/>
      <c r="B1430" s="4"/>
      <c r="C1430" s="4"/>
      <c r="D1430" s="4"/>
      <c r="E1430" s="4"/>
      <c r="F1430" s="4"/>
      <c r="G1430" s="4"/>
      <c r="H1430" s="4"/>
      <c r="I1430" s="4"/>
      <c r="J1430" s="4"/>
      <c r="K1430" s="4"/>
      <c r="L1430" s="4"/>
      <c r="M1430" s="4"/>
      <c r="N1430" s="4"/>
      <c r="O1430" s="4"/>
      <c r="P1430" s="4"/>
      <c r="Q1430" s="4"/>
      <c r="R1430" s="4"/>
      <c r="S1430" s="4"/>
      <c r="T1430" s="4"/>
      <c r="U1430" s="4" t="str">
        <f>TEXT(A1430, "MMMM YYYY")</f>
        <v>January 1900</v>
      </c>
      <c r="V1430" s="4"/>
      <c r="W1430" s="4" t="b">
        <f>IF(N1430=O1430,TRUE,FALSE)</f>
        <v>1</v>
      </c>
    </row>
    <row r="1431" spans="1:23" ht="22.5" customHeight="1">
      <c r="A1431" s="53"/>
      <c r="B1431" s="4"/>
      <c r="C1431" s="4"/>
      <c r="D1431" s="4"/>
      <c r="E1431" s="4"/>
      <c r="F1431" s="4"/>
      <c r="G1431" s="4"/>
      <c r="H1431" s="4"/>
      <c r="I1431" s="4"/>
      <c r="J1431" s="4"/>
      <c r="K1431" s="4"/>
      <c r="L1431" s="4"/>
      <c r="M1431" s="4"/>
      <c r="N1431" s="4"/>
      <c r="O1431" s="4"/>
      <c r="P1431" s="4"/>
      <c r="Q1431" s="4"/>
      <c r="R1431" s="4"/>
      <c r="S1431" s="4"/>
      <c r="T1431" s="4"/>
      <c r="U1431" s="4" t="str">
        <f>TEXT(A1431, "MMMM YYYY")</f>
        <v>January 1900</v>
      </c>
      <c r="V1431" s="4"/>
      <c r="W1431" s="4" t="b">
        <f>IF(N1431=O1431,TRUE,FALSE)</f>
        <v>1</v>
      </c>
    </row>
    <row r="1432" spans="1:23" ht="22.5" customHeight="1">
      <c r="A1432" s="53"/>
      <c r="B1432" s="4"/>
      <c r="C1432" s="4"/>
      <c r="D1432" s="4"/>
      <c r="E1432" s="4"/>
      <c r="F1432" s="4"/>
      <c r="G1432" s="4"/>
      <c r="H1432" s="4"/>
      <c r="I1432" s="4"/>
      <c r="J1432" s="4"/>
      <c r="K1432" s="4"/>
      <c r="L1432" s="4"/>
      <c r="M1432" s="4"/>
      <c r="N1432" s="4"/>
      <c r="O1432" s="4"/>
      <c r="P1432" s="4"/>
      <c r="Q1432" s="4"/>
      <c r="R1432" s="4"/>
      <c r="S1432" s="4"/>
      <c r="T1432" s="4"/>
      <c r="U1432" s="4" t="str">
        <f>TEXT(A1432, "MMMM YYYY")</f>
        <v>January 1900</v>
      </c>
      <c r="V1432" s="4"/>
      <c r="W1432" s="4" t="b">
        <f>IF(N1432=O1432,TRUE,FALSE)</f>
        <v>1</v>
      </c>
    </row>
    <row r="1433" spans="1:23" ht="22.5" customHeight="1">
      <c r="A1433" s="53"/>
      <c r="B1433" s="4"/>
      <c r="C1433" s="4"/>
      <c r="D1433" s="4"/>
      <c r="E1433" s="4"/>
      <c r="F1433" s="4"/>
      <c r="G1433" s="4"/>
      <c r="H1433" s="4"/>
      <c r="I1433" s="4"/>
      <c r="J1433" s="4"/>
      <c r="K1433" s="4"/>
      <c r="L1433" s="4"/>
      <c r="M1433" s="4"/>
      <c r="N1433" s="4"/>
      <c r="O1433" s="4"/>
      <c r="P1433" s="4"/>
      <c r="Q1433" s="4"/>
      <c r="R1433" s="4"/>
      <c r="S1433" s="4"/>
      <c r="T1433" s="4"/>
      <c r="U1433" s="4" t="str">
        <f>TEXT(A1433, "MMMM YYYY")</f>
        <v>January 1900</v>
      </c>
      <c r="V1433" s="4"/>
      <c r="W1433" s="4" t="b">
        <f>IF(N1433=O1433,TRUE,FALSE)</f>
        <v>1</v>
      </c>
    </row>
    <row r="1434" spans="1:23" ht="22.5" customHeight="1">
      <c r="A1434" s="53"/>
      <c r="B1434" s="4"/>
      <c r="C1434" s="4"/>
      <c r="D1434" s="4"/>
      <c r="E1434" s="4"/>
      <c r="F1434" s="4"/>
      <c r="G1434" s="4"/>
      <c r="H1434" s="4"/>
      <c r="I1434" s="4"/>
      <c r="J1434" s="4"/>
      <c r="K1434" s="4"/>
      <c r="L1434" s="4"/>
      <c r="M1434" s="4"/>
      <c r="N1434" s="4"/>
      <c r="O1434" s="4"/>
      <c r="P1434" s="4"/>
      <c r="Q1434" s="4"/>
      <c r="R1434" s="4"/>
      <c r="S1434" s="4"/>
      <c r="T1434" s="4"/>
      <c r="U1434" s="4" t="str">
        <f>TEXT(A1434, "MMMM YYYY")</f>
        <v>January 1900</v>
      </c>
      <c r="V1434" s="4"/>
      <c r="W1434" s="4" t="b">
        <f>IF(N1434=O1434,TRUE,FALSE)</f>
        <v>1</v>
      </c>
    </row>
    <row r="1435" spans="1:23" ht="22.5" customHeight="1">
      <c r="A1435" s="53"/>
      <c r="B1435" s="4"/>
      <c r="C1435" s="4"/>
      <c r="D1435" s="4"/>
      <c r="E1435" s="4"/>
      <c r="F1435" s="4"/>
      <c r="G1435" s="4"/>
      <c r="H1435" s="4"/>
      <c r="I1435" s="4"/>
      <c r="J1435" s="4"/>
      <c r="K1435" s="4"/>
      <c r="L1435" s="4"/>
      <c r="M1435" s="4"/>
      <c r="N1435" s="4"/>
      <c r="O1435" s="4"/>
      <c r="P1435" s="4"/>
      <c r="Q1435" s="4"/>
      <c r="R1435" s="4"/>
      <c r="S1435" s="4"/>
      <c r="T1435" s="4"/>
      <c r="U1435" s="4" t="str">
        <f>TEXT(A1435, "MMMM YYYY")</f>
        <v>January 1900</v>
      </c>
      <c r="V1435" s="4"/>
      <c r="W1435" s="4" t="b">
        <f>IF(N1435=O1435,TRUE,FALSE)</f>
        <v>1</v>
      </c>
    </row>
    <row r="1436" spans="1:23" ht="22.5" customHeight="1">
      <c r="A1436" s="53"/>
      <c r="B1436" s="4"/>
      <c r="C1436" s="4"/>
      <c r="D1436" s="4"/>
      <c r="E1436" s="4"/>
      <c r="F1436" s="4"/>
      <c r="G1436" s="4"/>
      <c r="H1436" s="4"/>
      <c r="I1436" s="4"/>
      <c r="J1436" s="4"/>
      <c r="K1436" s="4"/>
      <c r="L1436" s="4"/>
      <c r="M1436" s="4"/>
      <c r="N1436" s="4"/>
      <c r="O1436" s="4"/>
      <c r="P1436" s="4"/>
      <c r="Q1436" s="4"/>
      <c r="R1436" s="4"/>
      <c r="S1436" s="4"/>
      <c r="T1436" s="4"/>
      <c r="U1436" s="4" t="str">
        <f>TEXT(A1436, "MMMM YYYY")</f>
        <v>January 1900</v>
      </c>
      <c r="V1436" s="4"/>
      <c r="W1436" s="4" t="b">
        <f>IF(N1436=O1436,TRUE,FALSE)</f>
        <v>1</v>
      </c>
    </row>
    <row r="1437" spans="1:23" ht="22.5" customHeight="1">
      <c r="A1437" s="53"/>
      <c r="B1437" s="4"/>
      <c r="C1437" s="4"/>
      <c r="D1437" s="4"/>
      <c r="E1437" s="4"/>
      <c r="F1437" s="4"/>
      <c r="G1437" s="4"/>
      <c r="H1437" s="4"/>
      <c r="I1437" s="4"/>
      <c r="J1437" s="4"/>
      <c r="K1437" s="4"/>
      <c r="L1437" s="4"/>
      <c r="M1437" s="4"/>
      <c r="N1437" s="4"/>
      <c r="O1437" s="4"/>
      <c r="P1437" s="4"/>
      <c r="Q1437" s="4"/>
      <c r="R1437" s="4"/>
      <c r="S1437" s="4"/>
      <c r="T1437" s="4"/>
      <c r="U1437" s="4" t="str">
        <f>TEXT(A1437, "MMMM YYYY")</f>
        <v>January 1900</v>
      </c>
      <c r="V1437" s="4"/>
      <c r="W1437" s="4" t="b">
        <f>IF(N1437=O1437,TRUE,FALSE)</f>
        <v>1</v>
      </c>
    </row>
    <row r="1438" spans="1:23" ht="22.5" customHeight="1">
      <c r="A1438" s="53"/>
      <c r="B1438" s="4"/>
      <c r="C1438" s="4"/>
      <c r="D1438" s="4"/>
      <c r="E1438" s="4"/>
      <c r="F1438" s="4"/>
      <c r="G1438" s="4"/>
      <c r="H1438" s="4"/>
      <c r="I1438" s="4"/>
      <c r="J1438" s="4"/>
      <c r="K1438" s="4"/>
      <c r="L1438" s="4"/>
      <c r="M1438" s="4"/>
      <c r="N1438" s="4"/>
      <c r="O1438" s="4"/>
      <c r="P1438" s="4"/>
      <c r="Q1438" s="4"/>
      <c r="R1438" s="4"/>
      <c r="S1438" s="4"/>
      <c r="T1438" s="4"/>
      <c r="U1438" s="4" t="str">
        <f>TEXT(A1438, "MMMM YYYY")</f>
        <v>January 1900</v>
      </c>
      <c r="V1438" s="4"/>
      <c r="W1438" s="4" t="b">
        <f>IF(N1438=O1438,TRUE,FALSE)</f>
        <v>1</v>
      </c>
    </row>
    <row r="1439" spans="1:23" ht="22.5" customHeight="1">
      <c r="A1439" s="53"/>
      <c r="B1439" s="4"/>
      <c r="C1439" s="4"/>
      <c r="D1439" s="4"/>
      <c r="E1439" s="4"/>
      <c r="F1439" s="4"/>
      <c r="G1439" s="4"/>
      <c r="H1439" s="4"/>
      <c r="I1439" s="4"/>
      <c r="J1439" s="4"/>
      <c r="K1439" s="4"/>
      <c r="L1439" s="4"/>
      <c r="M1439" s="4"/>
      <c r="N1439" s="4"/>
      <c r="O1439" s="4"/>
      <c r="P1439" s="4"/>
      <c r="Q1439" s="4"/>
      <c r="R1439" s="4"/>
      <c r="S1439" s="4"/>
      <c r="T1439" s="4"/>
      <c r="U1439" s="4" t="str">
        <f>TEXT(A1439, "MMMM YYYY")</f>
        <v>January 1900</v>
      </c>
      <c r="V1439" s="4"/>
      <c r="W1439" s="4" t="b">
        <f>IF(N1439=O1439,TRUE,FALSE)</f>
        <v>1</v>
      </c>
    </row>
    <row r="1440" spans="1:23" ht="22.5" customHeight="1">
      <c r="A1440" s="53"/>
      <c r="B1440" s="4"/>
      <c r="C1440" s="4"/>
      <c r="D1440" s="4"/>
      <c r="E1440" s="4"/>
      <c r="F1440" s="4"/>
      <c r="G1440" s="4"/>
      <c r="H1440" s="4"/>
      <c r="I1440" s="4"/>
      <c r="J1440" s="4"/>
      <c r="K1440" s="4"/>
      <c r="L1440" s="4"/>
      <c r="M1440" s="4"/>
      <c r="N1440" s="4"/>
      <c r="O1440" s="4"/>
      <c r="P1440" s="4"/>
      <c r="Q1440" s="4"/>
      <c r="R1440" s="4"/>
      <c r="S1440" s="4"/>
      <c r="T1440" s="4"/>
      <c r="U1440" s="4" t="str">
        <f>TEXT(A1440, "MMMM YYYY")</f>
        <v>January 1900</v>
      </c>
      <c r="V1440" s="4"/>
      <c r="W1440" s="4" t="b">
        <f>IF(N1440=O1440,TRUE,FALSE)</f>
        <v>1</v>
      </c>
    </row>
    <row r="1441" spans="1:23" ht="22.5" customHeight="1">
      <c r="A1441" s="53"/>
      <c r="B1441" s="4"/>
      <c r="C1441" s="4"/>
      <c r="D1441" s="4"/>
      <c r="E1441" s="4"/>
      <c r="F1441" s="4"/>
      <c r="G1441" s="4"/>
      <c r="H1441" s="4"/>
      <c r="I1441" s="4"/>
      <c r="J1441" s="4"/>
      <c r="K1441" s="4"/>
      <c r="L1441" s="4"/>
      <c r="M1441" s="4"/>
      <c r="N1441" s="4"/>
      <c r="O1441" s="4"/>
      <c r="P1441" s="4"/>
      <c r="Q1441" s="4"/>
      <c r="R1441" s="4"/>
      <c r="S1441" s="4"/>
      <c r="T1441" s="4"/>
      <c r="U1441" s="4" t="str">
        <f>TEXT(A1441, "MMMM YYYY")</f>
        <v>January 1900</v>
      </c>
      <c r="V1441" s="4"/>
      <c r="W1441" s="4" t="b">
        <f>IF(N1441=O1441,TRUE,FALSE)</f>
        <v>1</v>
      </c>
    </row>
    <row r="1442" spans="1:23" ht="22.5" customHeight="1">
      <c r="A1442" s="53"/>
      <c r="B1442" s="4"/>
      <c r="C1442" s="4"/>
      <c r="D1442" s="4"/>
      <c r="E1442" s="4"/>
      <c r="F1442" s="4"/>
      <c r="G1442" s="4"/>
      <c r="H1442" s="4"/>
      <c r="I1442" s="4"/>
      <c r="J1442" s="4"/>
      <c r="K1442" s="4"/>
      <c r="L1442" s="4"/>
      <c r="M1442" s="4"/>
      <c r="N1442" s="4"/>
      <c r="O1442" s="4"/>
      <c r="P1442" s="4"/>
      <c r="Q1442" s="4"/>
      <c r="R1442" s="4"/>
      <c r="S1442" s="4"/>
      <c r="T1442" s="4"/>
      <c r="U1442" s="4" t="str">
        <f>TEXT(A1442, "MMMM YYYY")</f>
        <v>January 1900</v>
      </c>
      <c r="V1442" s="4"/>
      <c r="W1442" s="4" t="b">
        <f>IF(N1442=O1442,TRUE,FALSE)</f>
        <v>1</v>
      </c>
    </row>
    <row r="1443" spans="1:23" ht="22.5" customHeight="1">
      <c r="A1443" s="53"/>
      <c r="B1443" s="4"/>
      <c r="C1443" s="4"/>
      <c r="D1443" s="4"/>
      <c r="E1443" s="4"/>
      <c r="F1443" s="4"/>
      <c r="G1443" s="4"/>
      <c r="H1443" s="4"/>
      <c r="I1443" s="4"/>
      <c r="J1443" s="4"/>
      <c r="K1443" s="4"/>
      <c r="L1443" s="4"/>
      <c r="M1443" s="4"/>
      <c r="N1443" s="4"/>
      <c r="O1443" s="4"/>
      <c r="P1443" s="4"/>
      <c r="Q1443" s="4"/>
      <c r="R1443" s="4"/>
      <c r="S1443" s="4"/>
      <c r="T1443" s="4"/>
      <c r="U1443" s="4" t="str">
        <f>TEXT(A1443, "MMMM YYYY")</f>
        <v>January 1900</v>
      </c>
      <c r="V1443" s="4"/>
      <c r="W1443" s="4" t="b">
        <f>IF(N1443=O1443,TRUE,FALSE)</f>
        <v>1</v>
      </c>
    </row>
    <row r="1444" spans="1:23" ht="22.5" customHeight="1">
      <c r="A1444" s="53"/>
      <c r="B1444" s="4"/>
      <c r="C1444" s="4"/>
      <c r="D1444" s="4"/>
      <c r="E1444" s="4"/>
      <c r="F1444" s="4"/>
      <c r="G1444" s="4"/>
      <c r="H1444" s="4"/>
      <c r="I1444" s="4"/>
      <c r="J1444" s="4"/>
      <c r="K1444" s="4"/>
      <c r="L1444" s="4"/>
      <c r="M1444" s="4"/>
      <c r="N1444" s="4"/>
      <c r="O1444" s="4"/>
      <c r="P1444" s="4"/>
      <c r="Q1444" s="4"/>
      <c r="R1444" s="4"/>
      <c r="S1444" s="4"/>
      <c r="T1444" s="4"/>
      <c r="U1444" s="4" t="str">
        <f>TEXT(A1444, "MMMM YYYY")</f>
        <v>January 1900</v>
      </c>
      <c r="V1444" s="4"/>
      <c r="W1444" s="4" t="b">
        <f>IF(N1444=O1444,TRUE,FALSE)</f>
        <v>1</v>
      </c>
    </row>
    <row r="1445" spans="1:23" ht="22.5" customHeight="1">
      <c r="A1445" s="53"/>
      <c r="B1445" s="4"/>
      <c r="C1445" s="4"/>
      <c r="D1445" s="4"/>
      <c r="E1445" s="4"/>
      <c r="F1445" s="4"/>
      <c r="G1445" s="4"/>
      <c r="H1445" s="4"/>
      <c r="I1445" s="4"/>
      <c r="J1445" s="4"/>
      <c r="K1445" s="4"/>
      <c r="L1445" s="4"/>
      <c r="M1445" s="4"/>
      <c r="N1445" s="4"/>
      <c r="O1445" s="4"/>
      <c r="P1445" s="4"/>
      <c r="Q1445" s="4"/>
      <c r="R1445" s="4"/>
      <c r="S1445" s="4"/>
      <c r="T1445" s="4"/>
      <c r="U1445" s="4" t="str">
        <f>TEXT(A1445, "MMMM YYYY")</f>
        <v>January 1900</v>
      </c>
      <c r="V1445" s="4"/>
      <c r="W1445" s="4" t="b">
        <f>IF(N1445=O1445,TRUE,FALSE)</f>
        <v>1</v>
      </c>
    </row>
    <row r="1446" spans="1:23" ht="22.5" customHeight="1">
      <c r="A1446" s="53"/>
      <c r="B1446" s="4"/>
      <c r="C1446" s="4"/>
      <c r="D1446" s="4"/>
      <c r="E1446" s="4"/>
      <c r="F1446" s="4"/>
      <c r="G1446" s="4"/>
      <c r="H1446" s="4"/>
      <c r="I1446" s="4"/>
      <c r="J1446" s="4"/>
      <c r="K1446" s="4"/>
      <c r="L1446" s="4"/>
      <c r="M1446" s="4"/>
      <c r="N1446" s="4"/>
      <c r="O1446" s="4"/>
      <c r="P1446" s="4"/>
      <c r="Q1446" s="4"/>
      <c r="R1446" s="4"/>
      <c r="S1446" s="4"/>
      <c r="T1446" s="4"/>
      <c r="U1446" s="4" t="str">
        <f>TEXT(A1446, "MMMM YYYY")</f>
        <v>January 1900</v>
      </c>
      <c r="V1446" s="4"/>
      <c r="W1446" s="4" t="b">
        <f>IF(N1446=O1446,TRUE,FALSE)</f>
        <v>1</v>
      </c>
    </row>
    <row r="1447" spans="1:23" ht="22.5" customHeight="1">
      <c r="A1447" s="53"/>
      <c r="B1447" s="4"/>
      <c r="C1447" s="4"/>
      <c r="D1447" s="4"/>
      <c r="E1447" s="4"/>
      <c r="F1447" s="4"/>
      <c r="G1447" s="4"/>
      <c r="H1447" s="4"/>
      <c r="I1447" s="4"/>
      <c r="J1447" s="4"/>
      <c r="K1447" s="4"/>
      <c r="L1447" s="4"/>
      <c r="M1447" s="4"/>
      <c r="N1447" s="4"/>
      <c r="O1447" s="4"/>
      <c r="P1447" s="4"/>
      <c r="Q1447" s="4"/>
      <c r="R1447" s="4"/>
      <c r="S1447" s="4"/>
      <c r="T1447" s="4"/>
      <c r="U1447" s="4" t="str">
        <f>TEXT(A1447, "MMMM YYYY")</f>
        <v>January 1900</v>
      </c>
      <c r="V1447" s="4"/>
      <c r="W1447" s="4" t="b">
        <f>IF(N1447=O1447,TRUE,FALSE)</f>
        <v>1</v>
      </c>
    </row>
    <row r="1448" spans="1:23" ht="22.5" customHeight="1">
      <c r="A1448" s="53"/>
      <c r="B1448" s="4"/>
      <c r="C1448" s="4"/>
      <c r="D1448" s="4"/>
      <c r="E1448" s="4"/>
      <c r="F1448" s="4"/>
      <c r="G1448" s="4"/>
      <c r="H1448" s="4"/>
      <c r="I1448" s="4"/>
      <c r="J1448" s="4"/>
      <c r="K1448" s="4"/>
      <c r="L1448" s="4"/>
      <c r="M1448" s="4"/>
      <c r="N1448" s="4"/>
      <c r="O1448" s="4"/>
      <c r="P1448" s="4"/>
      <c r="Q1448" s="4"/>
      <c r="R1448" s="4"/>
      <c r="S1448" s="4"/>
      <c r="T1448" s="4"/>
      <c r="U1448" s="4" t="str">
        <f>TEXT(A1448, "MMMM YYYY")</f>
        <v>January 1900</v>
      </c>
      <c r="V1448" s="4"/>
      <c r="W1448" s="4" t="b">
        <f>IF(N1448=O1448,TRUE,FALSE)</f>
        <v>1</v>
      </c>
    </row>
    <row r="1449" spans="1:23" ht="22.5" customHeight="1">
      <c r="A1449" s="53"/>
      <c r="B1449" s="4"/>
      <c r="C1449" s="4"/>
      <c r="D1449" s="4"/>
      <c r="E1449" s="4"/>
      <c r="F1449" s="4"/>
      <c r="G1449" s="4"/>
      <c r="H1449" s="4"/>
      <c r="I1449" s="4"/>
      <c r="J1449" s="4"/>
      <c r="K1449" s="4"/>
      <c r="L1449" s="4"/>
      <c r="M1449" s="4"/>
      <c r="N1449" s="4"/>
      <c r="O1449" s="4"/>
      <c r="P1449" s="4"/>
      <c r="Q1449" s="4"/>
      <c r="R1449" s="4"/>
      <c r="S1449" s="4"/>
      <c r="T1449" s="4"/>
      <c r="U1449" s="4" t="str">
        <f>TEXT(A1449, "MMMM YYYY")</f>
        <v>January 1900</v>
      </c>
      <c r="V1449" s="4"/>
      <c r="W1449" s="4" t="b">
        <f>IF(N1449=O1449,TRUE,FALSE)</f>
        <v>1</v>
      </c>
    </row>
    <row r="1450" spans="1:23" ht="22.5" customHeight="1">
      <c r="A1450" s="53"/>
      <c r="B1450" s="4"/>
      <c r="C1450" s="4"/>
      <c r="D1450" s="4"/>
      <c r="E1450" s="4"/>
      <c r="F1450" s="4"/>
      <c r="G1450" s="4"/>
      <c r="H1450" s="4"/>
      <c r="I1450" s="4"/>
      <c r="J1450" s="4"/>
      <c r="K1450" s="4"/>
      <c r="L1450" s="4"/>
      <c r="M1450" s="4"/>
      <c r="N1450" s="4"/>
      <c r="O1450" s="4"/>
      <c r="P1450" s="4"/>
      <c r="Q1450" s="4"/>
      <c r="R1450" s="4"/>
      <c r="S1450" s="4"/>
      <c r="T1450" s="4"/>
      <c r="U1450" s="4" t="str">
        <f>TEXT(A1450, "MMMM YYYY")</f>
        <v>January 1900</v>
      </c>
      <c r="V1450" s="4"/>
      <c r="W1450" s="4" t="b">
        <f>IF(N1450=O1450,TRUE,FALSE)</f>
        <v>1</v>
      </c>
    </row>
    <row r="1451" spans="1:23" ht="22.5" customHeight="1">
      <c r="A1451" s="53"/>
      <c r="B1451" s="4"/>
      <c r="C1451" s="4"/>
      <c r="D1451" s="4"/>
      <c r="E1451" s="4"/>
      <c r="F1451" s="4"/>
      <c r="G1451" s="4"/>
      <c r="H1451" s="4"/>
      <c r="I1451" s="4"/>
      <c r="J1451" s="4"/>
      <c r="K1451" s="4"/>
      <c r="L1451" s="4"/>
      <c r="M1451" s="4"/>
      <c r="N1451" s="4"/>
      <c r="O1451" s="4"/>
      <c r="P1451" s="4"/>
      <c r="Q1451" s="4"/>
      <c r="R1451" s="4"/>
      <c r="S1451" s="4"/>
      <c r="T1451" s="4"/>
      <c r="U1451" s="4" t="str">
        <f>TEXT(A1451, "MMMM YYYY")</f>
        <v>January 1900</v>
      </c>
      <c r="V1451" s="4"/>
      <c r="W1451" s="4" t="b">
        <f>IF(N1451=O1451,TRUE,FALSE)</f>
        <v>1</v>
      </c>
    </row>
    <row r="1452" spans="1:23" ht="22.5" customHeight="1">
      <c r="A1452" s="53"/>
      <c r="B1452" s="4"/>
      <c r="C1452" s="4"/>
      <c r="D1452" s="4"/>
      <c r="E1452" s="4"/>
      <c r="F1452" s="4"/>
      <c r="G1452" s="4"/>
      <c r="H1452" s="4"/>
      <c r="I1452" s="4"/>
      <c r="J1452" s="4"/>
      <c r="K1452" s="4"/>
      <c r="L1452" s="4"/>
      <c r="M1452" s="4"/>
      <c r="N1452" s="4"/>
      <c r="O1452" s="4"/>
      <c r="P1452" s="4"/>
      <c r="Q1452" s="4"/>
      <c r="R1452" s="4"/>
      <c r="S1452" s="4"/>
      <c r="T1452" s="4"/>
      <c r="U1452" s="4" t="str">
        <f>TEXT(A1452, "MMMM YYYY")</f>
        <v>January 1900</v>
      </c>
      <c r="V1452" s="4"/>
      <c r="W1452" s="4" t="b">
        <f>IF(N1452=O1452,TRUE,FALSE)</f>
        <v>1</v>
      </c>
    </row>
    <row r="1453" spans="1:23" ht="22.5" customHeight="1">
      <c r="A1453" s="53"/>
      <c r="B1453" s="4"/>
      <c r="C1453" s="4"/>
      <c r="D1453" s="4"/>
      <c r="E1453" s="4"/>
      <c r="F1453" s="4"/>
      <c r="G1453" s="4"/>
      <c r="H1453" s="4"/>
      <c r="I1453" s="4"/>
      <c r="J1453" s="4"/>
      <c r="K1453" s="4"/>
      <c r="L1453" s="4"/>
      <c r="M1453" s="4"/>
      <c r="N1453" s="4"/>
      <c r="O1453" s="4"/>
      <c r="P1453" s="4"/>
      <c r="Q1453" s="4"/>
      <c r="R1453" s="4"/>
      <c r="S1453" s="4"/>
      <c r="T1453" s="4"/>
      <c r="U1453" s="4" t="str">
        <f>TEXT(A1453, "MMMM YYYY")</f>
        <v>January 1900</v>
      </c>
      <c r="V1453" s="4"/>
      <c r="W1453" s="4" t="b">
        <f>IF(N1453=O1453,TRUE,FALSE)</f>
        <v>1</v>
      </c>
    </row>
    <row r="1454" spans="1:23" ht="22.5" customHeight="1">
      <c r="A1454" s="53"/>
      <c r="B1454" s="4"/>
      <c r="C1454" s="4"/>
      <c r="D1454" s="4"/>
      <c r="E1454" s="4"/>
      <c r="F1454" s="4"/>
      <c r="G1454" s="4"/>
      <c r="H1454" s="4"/>
      <c r="I1454" s="4"/>
      <c r="J1454" s="4"/>
      <c r="K1454" s="4"/>
      <c r="L1454" s="4"/>
      <c r="M1454" s="4"/>
      <c r="N1454" s="4"/>
      <c r="O1454" s="4"/>
      <c r="P1454" s="4"/>
      <c r="Q1454" s="4"/>
      <c r="R1454" s="4"/>
      <c r="S1454" s="4"/>
      <c r="T1454" s="4"/>
      <c r="U1454" s="4" t="str">
        <f>TEXT(A1454, "MMMM YYYY")</f>
        <v>January 1900</v>
      </c>
      <c r="V1454" s="4"/>
      <c r="W1454" s="4" t="b">
        <f>IF(N1454=O1454,TRUE,FALSE)</f>
        <v>1</v>
      </c>
    </row>
    <row r="1455" spans="1:23" ht="22.5" customHeight="1">
      <c r="A1455" s="53"/>
      <c r="B1455" s="4"/>
      <c r="C1455" s="4"/>
      <c r="D1455" s="4"/>
      <c r="E1455" s="4"/>
      <c r="F1455" s="4"/>
      <c r="G1455" s="4"/>
      <c r="H1455" s="4"/>
      <c r="I1455" s="4"/>
      <c r="J1455" s="4"/>
      <c r="K1455" s="4"/>
      <c r="L1455" s="4"/>
      <c r="M1455" s="4"/>
      <c r="N1455" s="4"/>
      <c r="O1455" s="4"/>
      <c r="P1455" s="4"/>
      <c r="Q1455" s="4"/>
      <c r="R1455" s="4"/>
      <c r="S1455" s="4"/>
      <c r="T1455" s="4"/>
      <c r="U1455" s="4" t="str">
        <f>TEXT(A1455, "MMMM YYYY")</f>
        <v>January 1900</v>
      </c>
      <c r="V1455" s="4"/>
      <c r="W1455" s="4" t="b">
        <f>IF(N1455=O1455,TRUE,FALSE)</f>
        <v>1</v>
      </c>
    </row>
    <row r="1456" spans="1:23" ht="22.5" customHeight="1">
      <c r="A1456" s="53"/>
      <c r="B1456" s="4"/>
      <c r="C1456" s="4"/>
      <c r="D1456" s="4"/>
      <c r="E1456" s="4"/>
      <c r="F1456" s="4"/>
      <c r="G1456" s="4"/>
      <c r="H1456" s="4"/>
      <c r="I1456" s="4"/>
      <c r="J1456" s="4"/>
      <c r="K1456" s="4"/>
      <c r="L1456" s="4"/>
      <c r="M1456" s="4"/>
      <c r="N1456" s="4"/>
      <c r="O1456" s="4"/>
      <c r="P1456" s="4"/>
      <c r="Q1456" s="4"/>
      <c r="R1456" s="4"/>
      <c r="S1456" s="4"/>
      <c r="T1456" s="4"/>
      <c r="U1456" s="4" t="str">
        <f>TEXT(A1456, "MMMM YYYY")</f>
        <v>January 1900</v>
      </c>
      <c r="V1456" s="4"/>
      <c r="W1456" s="4" t="b">
        <f>IF(N1456=O1456,TRUE,FALSE)</f>
        <v>1</v>
      </c>
    </row>
    <row r="1457" spans="1:23" ht="22.5" customHeight="1">
      <c r="A1457" s="53"/>
      <c r="B1457" s="4"/>
      <c r="C1457" s="4"/>
      <c r="D1457" s="4"/>
      <c r="E1457" s="4"/>
      <c r="F1457" s="4"/>
      <c r="G1457" s="4"/>
      <c r="H1457" s="4"/>
      <c r="I1457" s="4"/>
      <c r="J1457" s="4"/>
      <c r="K1457" s="4"/>
      <c r="L1457" s="4"/>
      <c r="M1457" s="4"/>
      <c r="N1457" s="4"/>
      <c r="O1457" s="4"/>
      <c r="P1457" s="4"/>
      <c r="Q1457" s="4"/>
      <c r="R1457" s="4"/>
      <c r="S1457" s="4"/>
      <c r="T1457" s="4"/>
      <c r="U1457" s="4" t="str">
        <f>TEXT(A1457, "MMMM YYYY")</f>
        <v>January 1900</v>
      </c>
      <c r="V1457" s="4"/>
      <c r="W1457" s="4" t="b">
        <f>IF(N1457=O1457,TRUE,FALSE)</f>
        <v>1</v>
      </c>
    </row>
    <row r="1458" spans="1:23" ht="22.5" customHeight="1">
      <c r="A1458" s="53"/>
      <c r="B1458" s="4"/>
      <c r="C1458" s="4"/>
      <c r="D1458" s="4"/>
      <c r="E1458" s="4"/>
      <c r="F1458" s="4"/>
      <c r="G1458" s="4"/>
      <c r="H1458" s="4"/>
      <c r="I1458" s="4"/>
      <c r="J1458" s="4"/>
      <c r="K1458" s="4"/>
      <c r="L1458" s="4"/>
      <c r="M1458" s="4"/>
      <c r="N1458" s="4"/>
      <c r="O1458" s="4"/>
      <c r="P1458" s="4"/>
      <c r="Q1458" s="4"/>
      <c r="R1458" s="4"/>
      <c r="S1458" s="4"/>
      <c r="T1458" s="4"/>
      <c r="U1458" s="4" t="str">
        <f>TEXT(A1458, "MMMM YYYY")</f>
        <v>January 1900</v>
      </c>
      <c r="V1458" s="4"/>
      <c r="W1458" s="4" t="b">
        <f>IF(N1458=O1458,TRUE,FALSE)</f>
        <v>1</v>
      </c>
    </row>
    <row r="1459" spans="1:23" ht="22.5" customHeight="1">
      <c r="A1459" s="53"/>
      <c r="B1459" s="4"/>
      <c r="C1459" s="4"/>
      <c r="D1459" s="4"/>
      <c r="E1459" s="4"/>
      <c r="F1459" s="4"/>
      <c r="G1459" s="4"/>
      <c r="H1459" s="4"/>
      <c r="I1459" s="4"/>
      <c r="J1459" s="4"/>
      <c r="K1459" s="4"/>
      <c r="L1459" s="4"/>
      <c r="M1459" s="4"/>
      <c r="N1459" s="4"/>
      <c r="O1459" s="4"/>
      <c r="P1459" s="4"/>
      <c r="Q1459" s="4"/>
      <c r="R1459" s="4"/>
      <c r="S1459" s="4"/>
      <c r="T1459" s="4"/>
      <c r="U1459" s="4" t="str">
        <f>TEXT(A1459, "MMMM YYYY")</f>
        <v>January 1900</v>
      </c>
      <c r="V1459" s="4"/>
      <c r="W1459" s="4" t="b">
        <f>IF(N1459=O1459,TRUE,FALSE)</f>
        <v>1</v>
      </c>
    </row>
    <row r="1460" spans="1:23" ht="22.5" customHeight="1">
      <c r="A1460" s="53"/>
      <c r="B1460" s="4"/>
      <c r="C1460" s="4"/>
      <c r="D1460" s="4"/>
      <c r="E1460" s="4"/>
      <c r="F1460" s="4"/>
      <c r="G1460" s="4"/>
      <c r="H1460" s="4"/>
      <c r="I1460" s="4"/>
      <c r="J1460" s="4"/>
      <c r="K1460" s="4"/>
      <c r="L1460" s="4"/>
      <c r="M1460" s="4"/>
      <c r="N1460" s="4"/>
      <c r="O1460" s="4"/>
      <c r="P1460" s="4"/>
      <c r="Q1460" s="4"/>
      <c r="R1460" s="4"/>
      <c r="S1460" s="4"/>
      <c r="T1460" s="4"/>
      <c r="U1460" s="4" t="str">
        <f>TEXT(A1460, "MMMM YYYY")</f>
        <v>January 1900</v>
      </c>
      <c r="V1460" s="4"/>
      <c r="W1460" s="4" t="b">
        <f>IF(N1460=O1460,TRUE,FALSE)</f>
        <v>1</v>
      </c>
    </row>
    <row r="1461" spans="1:23" ht="22.5" customHeight="1">
      <c r="A1461" s="53"/>
      <c r="B1461" s="4"/>
      <c r="C1461" s="4"/>
      <c r="D1461" s="4"/>
      <c r="E1461" s="4"/>
      <c r="F1461" s="4"/>
      <c r="G1461" s="4"/>
      <c r="H1461" s="4"/>
      <c r="I1461" s="4"/>
      <c r="J1461" s="4"/>
      <c r="K1461" s="4"/>
      <c r="L1461" s="4"/>
      <c r="M1461" s="4"/>
      <c r="N1461" s="4"/>
      <c r="O1461" s="4"/>
      <c r="P1461" s="4"/>
      <c r="Q1461" s="4"/>
      <c r="R1461" s="4"/>
      <c r="S1461" s="4"/>
      <c r="T1461" s="4"/>
      <c r="U1461" s="4" t="str">
        <f>TEXT(A1461, "MMMM YYYY")</f>
        <v>January 1900</v>
      </c>
      <c r="V1461" s="4"/>
      <c r="W1461" s="4" t="b">
        <f>IF(N1461=O1461,TRUE,FALSE)</f>
        <v>1</v>
      </c>
    </row>
    <row r="1462" spans="1:23" ht="22.5" customHeight="1">
      <c r="A1462" s="53"/>
      <c r="B1462" s="4"/>
      <c r="C1462" s="4"/>
      <c r="D1462" s="4"/>
      <c r="E1462" s="4"/>
      <c r="F1462" s="4"/>
      <c r="G1462" s="4"/>
      <c r="H1462" s="4"/>
      <c r="I1462" s="4"/>
      <c r="J1462" s="4"/>
      <c r="K1462" s="4"/>
      <c r="L1462" s="4"/>
      <c r="M1462" s="4"/>
      <c r="N1462" s="4"/>
      <c r="O1462" s="4"/>
      <c r="P1462" s="4"/>
      <c r="Q1462" s="4"/>
      <c r="R1462" s="4"/>
      <c r="S1462" s="4"/>
      <c r="T1462" s="4"/>
      <c r="U1462" s="4" t="str">
        <f>TEXT(A1462, "MMMM YYYY")</f>
        <v>January 1900</v>
      </c>
      <c r="V1462" s="4"/>
      <c r="W1462" s="4" t="b">
        <f>IF(N1462=O1462,TRUE,FALSE)</f>
        <v>1</v>
      </c>
    </row>
    <row r="1463" spans="1:23" ht="22.5" customHeight="1">
      <c r="A1463" s="53"/>
      <c r="B1463" s="4"/>
      <c r="C1463" s="4"/>
      <c r="D1463" s="4"/>
      <c r="E1463" s="4"/>
      <c r="F1463" s="4"/>
      <c r="G1463" s="4"/>
      <c r="H1463" s="4"/>
      <c r="I1463" s="4"/>
      <c r="J1463" s="4"/>
      <c r="K1463" s="4"/>
      <c r="L1463" s="4"/>
      <c r="M1463" s="4"/>
      <c r="N1463" s="4"/>
      <c r="O1463" s="4"/>
      <c r="P1463" s="4"/>
      <c r="Q1463" s="4"/>
      <c r="R1463" s="4"/>
      <c r="S1463" s="4"/>
      <c r="T1463" s="4"/>
      <c r="U1463" s="4" t="str">
        <f>TEXT(A1463, "MMMM YYYY")</f>
        <v>January 1900</v>
      </c>
      <c r="V1463" s="4"/>
      <c r="W1463" s="4" t="b">
        <f>IF(N1463=O1463,TRUE,FALSE)</f>
        <v>1</v>
      </c>
    </row>
    <row r="1464" spans="1:23" ht="22.5" customHeight="1">
      <c r="A1464" s="53"/>
      <c r="B1464" s="4"/>
      <c r="C1464" s="4"/>
      <c r="D1464" s="4"/>
      <c r="E1464" s="4"/>
      <c r="F1464" s="4"/>
      <c r="G1464" s="4"/>
      <c r="H1464" s="4"/>
      <c r="I1464" s="4"/>
      <c r="J1464" s="4"/>
      <c r="K1464" s="4"/>
      <c r="L1464" s="4"/>
      <c r="M1464" s="4"/>
      <c r="N1464" s="4"/>
      <c r="O1464" s="4"/>
      <c r="P1464" s="4"/>
      <c r="Q1464" s="4"/>
      <c r="R1464" s="4"/>
      <c r="S1464" s="4"/>
      <c r="T1464" s="4"/>
      <c r="U1464" s="4" t="str">
        <f>TEXT(A1464, "MMMM YYYY")</f>
        <v>January 1900</v>
      </c>
      <c r="V1464" s="4"/>
      <c r="W1464" s="4" t="b">
        <f>IF(N1464=O1464,TRUE,FALSE)</f>
        <v>1</v>
      </c>
    </row>
    <row r="1465" spans="1:23" ht="22.5" customHeight="1">
      <c r="A1465" s="53"/>
      <c r="B1465" s="4"/>
      <c r="C1465" s="4"/>
      <c r="D1465" s="4"/>
      <c r="E1465" s="4"/>
      <c r="F1465" s="4"/>
      <c r="G1465" s="4"/>
      <c r="H1465" s="4"/>
      <c r="I1465" s="4"/>
      <c r="J1465" s="4"/>
      <c r="K1465" s="4"/>
      <c r="L1465" s="4"/>
      <c r="M1465" s="4"/>
      <c r="N1465" s="4"/>
      <c r="O1465" s="4"/>
      <c r="P1465" s="4"/>
      <c r="Q1465" s="4"/>
      <c r="R1465" s="4"/>
      <c r="S1465" s="4"/>
      <c r="T1465" s="4"/>
      <c r="U1465" s="4" t="str">
        <f>TEXT(A1465, "MMMM YYYY")</f>
        <v>January 1900</v>
      </c>
      <c r="V1465" s="4"/>
      <c r="W1465" s="4" t="b">
        <f>IF(N1465=O1465,TRUE,FALSE)</f>
        <v>1</v>
      </c>
    </row>
    <row r="1466" spans="1:23" ht="22.5" customHeight="1">
      <c r="A1466" s="53"/>
      <c r="B1466" s="4"/>
      <c r="C1466" s="4"/>
      <c r="D1466" s="4"/>
      <c r="E1466" s="4"/>
      <c r="F1466" s="4"/>
      <c r="G1466" s="4"/>
      <c r="H1466" s="4"/>
      <c r="I1466" s="4"/>
      <c r="J1466" s="4"/>
      <c r="K1466" s="4"/>
      <c r="L1466" s="4"/>
      <c r="M1466" s="4"/>
      <c r="N1466" s="4"/>
      <c r="O1466" s="4"/>
      <c r="P1466" s="4"/>
      <c r="Q1466" s="4"/>
      <c r="R1466" s="4"/>
      <c r="S1466" s="4"/>
      <c r="T1466" s="4"/>
      <c r="U1466" s="4" t="str">
        <f>TEXT(A1466, "MMMM YYYY")</f>
        <v>January 1900</v>
      </c>
      <c r="V1466" s="4"/>
      <c r="W1466" s="4" t="b">
        <f>IF(N1466=O1466,TRUE,FALSE)</f>
        <v>1</v>
      </c>
    </row>
    <row r="1467" spans="1:23" ht="22.5" customHeight="1">
      <c r="A1467" s="53"/>
      <c r="B1467" s="4"/>
      <c r="C1467" s="4"/>
      <c r="D1467" s="4"/>
      <c r="E1467" s="4"/>
      <c r="F1467" s="4"/>
      <c r="G1467" s="4"/>
      <c r="H1467" s="4"/>
      <c r="I1467" s="4"/>
      <c r="J1467" s="4"/>
      <c r="K1467" s="4"/>
      <c r="L1467" s="4"/>
      <c r="M1467" s="4"/>
      <c r="N1467" s="4"/>
      <c r="O1467" s="4"/>
      <c r="P1467" s="4"/>
      <c r="Q1467" s="4"/>
      <c r="R1467" s="4"/>
      <c r="S1467" s="4"/>
      <c r="T1467" s="4"/>
      <c r="U1467" s="4" t="str">
        <f>TEXT(A1467, "MMMM YYYY")</f>
        <v>January 1900</v>
      </c>
      <c r="V1467" s="4"/>
      <c r="W1467" s="4" t="b">
        <f>IF(N1467=O1467,TRUE,FALSE)</f>
        <v>1</v>
      </c>
    </row>
    <row r="1468" spans="1:23" ht="22.5" customHeight="1">
      <c r="A1468" s="53"/>
      <c r="B1468" s="4"/>
      <c r="C1468" s="4"/>
      <c r="D1468" s="4"/>
      <c r="E1468" s="4"/>
      <c r="F1468" s="4"/>
      <c r="G1468" s="4"/>
      <c r="H1468" s="4"/>
      <c r="I1468" s="4"/>
      <c r="J1468" s="4"/>
      <c r="K1468" s="4"/>
      <c r="L1468" s="4"/>
      <c r="M1468" s="4"/>
      <c r="N1468" s="4"/>
      <c r="O1468" s="4"/>
      <c r="P1468" s="4"/>
      <c r="Q1468" s="4"/>
      <c r="R1468" s="4"/>
      <c r="S1468" s="4"/>
      <c r="T1468" s="4"/>
      <c r="U1468" s="4" t="str">
        <f>TEXT(A1468, "MMMM YYYY")</f>
        <v>January 1900</v>
      </c>
      <c r="V1468" s="4"/>
      <c r="W1468" s="4" t="b">
        <f>IF(N1468=O1468,TRUE,FALSE)</f>
        <v>1</v>
      </c>
    </row>
    <row r="1469" spans="1:23" ht="22.5" customHeight="1">
      <c r="A1469" s="53"/>
      <c r="B1469" s="4"/>
      <c r="C1469" s="4"/>
      <c r="D1469" s="4"/>
      <c r="E1469" s="4"/>
      <c r="F1469" s="4"/>
      <c r="G1469" s="4"/>
      <c r="H1469" s="4"/>
      <c r="I1469" s="4"/>
      <c r="J1469" s="4"/>
      <c r="K1469" s="4"/>
      <c r="L1469" s="4"/>
      <c r="M1469" s="4"/>
      <c r="N1469" s="4"/>
      <c r="O1469" s="4"/>
      <c r="P1469" s="4"/>
      <c r="Q1469" s="4"/>
      <c r="R1469" s="4"/>
      <c r="S1469" s="4"/>
      <c r="T1469" s="4"/>
      <c r="U1469" s="4" t="str">
        <f>TEXT(A1469, "MMMM YYYY")</f>
        <v>January 1900</v>
      </c>
      <c r="V1469" s="4"/>
      <c r="W1469" s="4" t="b">
        <f>IF(N1469=O1469,TRUE,FALSE)</f>
        <v>1</v>
      </c>
    </row>
    <row r="1470" spans="1:23" ht="22.5" customHeight="1">
      <c r="A1470" s="53"/>
      <c r="B1470" s="4"/>
      <c r="C1470" s="4"/>
      <c r="D1470" s="4"/>
      <c r="E1470" s="4"/>
      <c r="F1470" s="4"/>
      <c r="G1470" s="4"/>
      <c r="H1470" s="4"/>
      <c r="I1470" s="4"/>
      <c r="J1470" s="4"/>
      <c r="K1470" s="4"/>
      <c r="L1470" s="4"/>
      <c r="M1470" s="4"/>
      <c r="N1470" s="4"/>
      <c r="O1470" s="4"/>
      <c r="P1470" s="4"/>
      <c r="Q1470" s="4"/>
      <c r="R1470" s="4"/>
      <c r="S1470" s="4"/>
      <c r="T1470" s="4"/>
      <c r="U1470" s="4" t="str">
        <f>TEXT(A1470, "MMMM YYYY")</f>
        <v>January 1900</v>
      </c>
      <c r="V1470" s="4"/>
      <c r="W1470" s="4" t="b">
        <f>IF(N1470=O1470,TRUE,FALSE)</f>
        <v>1</v>
      </c>
    </row>
    <row r="1471" spans="1:23" ht="22.5" customHeight="1">
      <c r="A1471" s="53"/>
      <c r="B1471" s="4"/>
      <c r="C1471" s="4"/>
      <c r="D1471" s="4"/>
      <c r="E1471" s="4"/>
      <c r="F1471" s="4"/>
      <c r="G1471" s="4"/>
      <c r="H1471" s="4"/>
      <c r="I1471" s="4"/>
      <c r="J1471" s="4"/>
      <c r="K1471" s="4"/>
      <c r="L1471" s="4"/>
      <c r="M1471" s="4"/>
      <c r="N1471" s="4"/>
      <c r="O1471" s="4"/>
      <c r="P1471" s="4"/>
      <c r="Q1471" s="4"/>
      <c r="R1471" s="4"/>
      <c r="S1471" s="4"/>
      <c r="T1471" s="4"/>
      <c r="U1471" s="4" t="str">
        <f>TEXT(A1471, "MMMM YYYY")</f>
        <v>January 1900</v>
      </c>
      <c r="V1471" s="4"/>
      <c r="W1471" s="4" t="b">
        <f>IF(N1471=O1471,TRUE,FALSE)</f>
        <v>1</v>
      </c>
    </row>
    <row r="1472" spans="1:23" ht="22.5" customHeight="1">
      <c r="A1472" s="53"/>
      <c r="B1472" s="4"/>
      <c r="C1472" s="4"/>
      <c r="D1472" s="4"/>
      <c r="E1472" s="4"/>
      <c r="F1472" s="4"/>
      <c r="G1472" s="4"/>
      <c r="H1472" s="4"/>
      <c r="I1472" s="4"/>
      <c r="J1472" s="4"/>
      <c r="K1472" s="4"/>
      <c r="L1472" s="4"/>
      <c r="M1472" s="4"/>
      <c r="N1472" s="4"/>
      <c r="O1472" s="4"/>
      <c r="P1472" s="4"/>
      <c r="Q1472" s="4"/>
      <c r="R1472" s="4"/>
      <c r="S1472" s="4"/>
      <c r="T1472" s="4"/>
      <c r="U1472" s="4" t="str">
        <f>TEXT(A1472, "MMMM YYYY")</f>
        <v>January 1900</v>
      </c>
      <c r="V1472" s="4"/>
      <c r="W1472" s="4" t="b">
        <f>IF(N1472=O1472,TRUE,FALSE)</f>
        <v>1</v>
      </c>
    </row>
    <row r="1473" spans="1:23" ht="22.5" customHeight="1">
      <c r="A1473" s="53"/>
      <c r="B1473" s="4"/>
      <c r="C1473" s="4"/>
      <c r="D1473" s="4"/>
      <c r="E1473" s="4"/>
      <c r="F1473" s="4"/>
      <c r="G1473" s="4"/>
      <c r="H1473" s="4"/>
      <c r="I1473" s="4"/>
      <c r="J1473" s="4"/>
      <c r="K1473" s="4"/>
      <c r="L1473" s="4"/>
      <c r="M1473" s="4"/>
      <c r="N1473" s="4"/>
      <c r="O1473" s="4"/>
      <c r="P1473" s="4"/>
      <c r="Q1473" s="4"/>
      <c r="R1473" s="4"/>
      <c r="S1473" s="4"/>
      <c r="T1473" s="4"/>
      <c r="U1473" s="4" t="str">
        <f>TEXT(A1473, "MMMM YYYY")</f>
        <v>January 1900</v>
      </c>
      <c r="V1473" s="4"/>
      <c r="W1473" s="4" t="b">
        <f>IF(N1473=O1473,TRUE,FALSE)</f>
        <v>1</v>
      </c>
    </row>
    <row r="1474" spans="1:23" ht="22.5" customHeight="1">
      <c r="A1474" s="53"/>
      <c r="B1474" s="4"/>
      <c r="C1474" s="4"/>
      <c r="D1474" s="4"/>
      <c r="E1474" s="4"/>
      <c r="F1474" s="4"/>
      <c r="G1474" s="4"/>
      <c r="H1474" s="4"/>
      <c r="I1474" s="4"/>
      <c r="J1474" s="4"/>
      <c r="K1474" s="4"/>
      <c r="L1474" s="4"/>
      <c r="M1474" s="4"/>
      <c r="N1474" s="4"/>
      <c r="O1474" s="4"/>
      <c r="P1474" s="4"/>
      <c r="Q1474" s="4"/>
      <c r="R1474" s="4"/>
      <c r="S1474" s="4"/>
      <c r="T1474" s="4"/>
      <c r="U1474" s="4" t="str">
        <f>TEXT(A1474, "MMMM YYYY")</f>
        <v>January 1900</v>
      </c>
      <c r="V1474" s="4"/>
      <c r="W1474" s="4" t="b">
        <f>IF(N1474=O1474,TRUE,FALSE)</f>
        <v>1</v>
      </c>
    </row>
    <row r="1475" spans="1:23" ht="22.5" customHeight="1">
      <c r="A1475" s="53"/>
      <c r="B1475" s="4"/>
      <c r="C1475" s="4"/>
      <c r="D1475" s="4"/>
      <c r="E1475" s="4"/>
      <c r="F1475" s="4"/>
      <c r="G1475" s="4"/>
      <c r="H1475" s="4"/>
      <c r="I1475" s="4"/>
      <c r="J1475" s="4"/>
      <c r="K1475" s="4"/>
      <c r="L1475" s="4"/>
      <c r="M1475" s="4"/>
      <c r="N1475" s="4"/>
      <c r="O1475" s="4"/>
      <c r="P1475" s="4"/>
      <c r="Q1475" s="4"/>
      <c r="R1475" s="4"/>
      <c r="S1475" s="4"/>
      <c r="T1475" s="4"/>
      <c r="U1475" s="4" t="str">
        <f>TEXT(A1475, "MMMM YYYY")</f>
        <v>January 1900</v>
      </c>
      <c r="V1475" s="4"/>
      <c r="W1475" s="4" t="b">
        <f>IF(N1475=O1475,TRUE,FALSE)</f>
        <v>1</v>
      </c>
    </row>
    <row r="1476" spans="1:23" ht="22.5" customHeight="1">
      <c r="A1476" s="53"/>
      <c r="B1476" s="4"/>
      <c r="C1476" s="4"/>
      <c r="D1476" s="4"/>
      <c r="E1476" s="4"/>
      <c r="F1476" s="4"/>
      <c r="G1476" s="4"/>
      <c r="H1476" s="4"/>
      <c r="I1476" s="4"/>
      <c r="J1476" s="4"/>
      <c r="K1476" s="4"/>
      <c r="L1476" s="4"/>
      <c r="M1476" s="4"/>
      <c r="N1476" s="4"/>
      <c r="O1476" s="4"/>
      <c r="P1476" s="4"/>
      <c r="Q1476" s="4"/>
      <c r="R1476" s="4"/>
      <c r="S1476" s="4"/>
      <c r="T1476" s="4"/>
      <c r="U1476" s="4" t="str">
        <f>TEXT(A1476, "MMMM YYYY")</f>
        <v>January 1900</v>
      </c>
      <c r="V1476" s="4"/>
      <c r="W1476" s="4" t="b">
        <f>IF(N1476=O1476,TRUE,FALSE)</f>
        <v>1</v>
      </c>
    </row>
    <row r="1477" spans="1:23" ht="22.5" customHeight="1">
      <c r="A1477" s="53"/>
      <c r="B1477" s="4"/>
      <c r="C1477" s="4"/>
      <c r="D1477" s="4"/>
      <c r="E1477" s="4"/>
      <c r="F1477" s="4"/>
      <c r="G1477" s="4"/>
      <c r="H1477" s="4"/>
      <c r="I1477" s="4"/>
      <c r="J1477" s="4"/>
      <c r="K1477" s="4"/>
      <c r="L1477" s="4"/>
      <c r="M1477" s="4"/>
      <c r="N1477" s="4"/>
      <c r="O1477" s="4"/>
      <c r="P1477" s="4"/>
      <c r="Q1477" s="4"/>
      <c r="R1477" s="4"/>
      <c r="S1477" s="4"/>
      <c r="T1477" s="4"/>
      <c r="U1477" s="4" t="str">
        <f>TEXT(A1477, "MMMM YYYY")</f>
        <v>January 1900</v>
      </c>
      <c r="V1477" s="4"/>
      <c r="W1477" s="4" t="b">
        <f>IF(N1477=O1477,TRUE,FALSE)</f>
        <v>1</v>
      </c>
    </row>
    <row r="1478" spans="1:23" ht="22.5" customHeight="1">
      <c r="A1478" s="53"/>
      <c r="B1478" s="4"/>
      <c r="C1478" s="4"/>
      <c r="D1478" s="4"/>
      <c r="E1478" s="4"/>
      <c r="F1478" s="4"/>
      <c r="G1478" s="4"/>
      <c r="H1478" s="4"/>
      <c r="I1478" s="4"/>
      <c r="J1478" s="4"/>
      <c r="K1478" s="4"/>
      <c r="L1478" s="4"/>
      <c r="M1478" s="4"/>
      <c r="N1478" s="4"/>
      <c r="O1478" s="4"/>
      <c r="P1478" s="4"/>
      <c r="Q1478" s="4"/>
      <c r="R1478" s="4"/>
      <c r="S1478" s="4"/>
      <c r="T1478" s="4"/>
      <c r="U1478" s="4" t="str">
        <f>TEXT(A1478, "MMMM YYYY")</f>
        <v>January 1900</v>
      </c>
      <c r="V1478" s="4"/>
      <c r="W1478" s="4" t="b">
        <f>IF(N1478=O1478,TRUE,FALSE)</f>
        <v>1</v>
      </c>
    </row>
    <row r="1479" spans="1:23" ht="22.5" customHeight="1">
      <c r="A1479" s="53"/>
      <c r="B1479" s="4"/>
      <c r="C1479" s="4"/>
      <c r="D1479" s="4"/>
      <c r="E1479" s="4"/>
      <c r="F1479" s="4"/>
      <c r="G1479" s="4"/>
      <c r="H1479" s="4"/>
      <c r="I1479" s="4"/>
      <c r="J1479" s="4"/>
      <c r="K1479" s="4"/>
      <c r="L1479" s="4"/>
      <c r="M1479" s="4"/>
      <c r="N1479" s="4"/>
      <c r="O1479" s="4"/>
      <c r="P1479" s="4"/>
      <c r="Q1479" s="4"/>
      <c r="R1479" s="4"/>
      <c r="S1479" s="4"/>
      <c r="T1479" s="4"/>
      <c r="U1479" s="4" t="str">
        <f>TEXT(A1479, "MMMM YYYY")</f>
        <v>January 1900</v>
      </c>
      <c r="V1479" s="4"/>
      <c r="W1479" s="4" t="b">
        <f>IF(N1479=O1479,TRUE,FALSE)</f>
        <v>1</v>
      </c>
    </row>
    <row r="1480" spans="1:23" ht="22.5" customHeight="1">
      <c r="A1480" s="53"/>
      <c r="B1480" s="4"/>
      <c r="C1480" s="4"/>
      <c r="D1480" s="4"/>
      <c r="E1480" s="4"/>
      <c r="F1480" s="4"/>
      <c r="G1480" s="4"/>
      <c r="H1480" s="4"/>
      <c r="I1480" s="4"/>
      <c r="J1480" s="4"/>
      <c r="K1480" s="4"/>
      <c r="L1480" s="4"/>
      <c r="M1480" s="4"/>
      <c r="N1480" s="4"/>
      <c r="O1480" s="4"/>
      <c r="P1480" s="4"/>
      <c r="Q1480" s="4"/>
      <c r="R1480" s="4"/>
      <c r="S1480" s="4"/>
      <c r="T1480" s="4"/>
      <c r="U1480" s="4" t="str">
        <f>TEXT(A1480, "MMMM YYYY")</f>
        <v>January 1900</v>
      </c>
      <c r="V1480" s="4"/>
      <c r="W1480" s="4" t="b">
        <f>IF(N1480=O1480,TRUE,FALSE)</f>
        <v>1</v>
      </c>
    </row>
    <row r="1481" spans="1:23" ht="22.5" customHeight="1">
      <c r="A1481" s="53"/>
      <c r="B1481" s="4"/>
      <c r="C1481" s="4"/>
      <c r="D1481" s="4"/>
      <c r="E1481" s="4"/>
      <c r="F1481" s="4"/>
      <c r="G1481" s="4"/>
      <c r="H1481" s="4"/>
      <c r="I1481" s="4"/>
      <c r="J1481" s="4"/>
      <c r="K1481" s="4"/>
      <c r="L1481" s="4"/>
      <c r="M1481" s="4"/>
      <c r="N1481" s="4"/>
      <c r="O1481" s="4"/>
      <c r="P1481" s="4"/>
      <c r="Q1481" s="4"/>
      <c r="R1481" s="4"/>
      <c r="S1481" s="4"/>
      <c r="T1481" s="4"/>
      <c r="U1481" s="4" t="str">
        <f>TEXT(A1481, "MMMM YYYY")</f>
        <v>January 1900</v>
      </c>
      <c r="V1481" s="4"/>
      <c r="W1481" s="4" t="b">
        <f>IF(N1481=O1481,TRUE,FALSE)</f>
        <v>1</v>
      </c>
    </row>
    <row r="1482" spans="1:23" ht="22.5" customHeight="1">
      <c r="A1482" s="53"/>
      <c r="B1482" s="4"/>
      <c r="C1482" s="4"/>
      <c r="D1482" s="4"/>
      <c r="E1482" s="4"/>
      <c r="F1482" s="4"/>
      <c r="G1482" s="4"/>
      <c r="H1482" s="4"/>
      <c r="I1482" s="4"/>
      <c r="J1482" s="4"/>
      <c r="K1482" s="4"/>
      <c r="L1482" s="4"/>
      <c r="M1482" s="4"/>
      <c r="N1482" s="4"/>
      <c r="O1482" s="4"/>
      <c r="P1482" s="4"/>
      <c r="Q1482" s="4"/>
      <c r="R1482" s="4"/>
      <c r="S1482" s="4"/>
      <c r="T1482" s="4"/>
      <c r="U1482" s="4" t="str">
        <f>TEXT(A1482, "MMMM YYYY")</f>
        <v>January 1900</v>
      </c>
      <c r="V1482" s="4"/>
      <c r="W1482" s="4" t="b">
        <f>IF(N1482=O1482,TRUE,FALSE)</f>
        <v>1</v>
      </c>
    </row>
    <row r="1483" spans="1:23" ht="22.5" customHeight="1">
      <c r="A1483" s="53"/>
      <c r="B1483" s="4"/>
      <c r="C1483" s="4"/>
      <c r="D1483" s="4"/>
      <c r="E1483" s="4"/>
      <c r="F1483" s="4"/>
      <c r="G1483" s="4"/>
      <c r="H1483" s="4"/>
      <c r="I1483" s="4"/>
      <c r="J1483" s="4"/>
      <c r="K1483" s="4"/>
      <c r="L1483" s="4"/>
      <c r="M1483" s="4"/>
      <c r="N1483" s="4"/>
      <c r="O1483" s="4"/>
      <c r="P1483" s="4"/>
      <c r="Q1483" s="4"/>
      <c r="R1483" s="4"/>
      <c r="S1483" s="4"/>
      <c r="T1483" s="4"/>
      <c r="U1483" s="4" t="str">
        <f>TEXT(A1483, "MMMM YYYY")</f>
        <v>January 1900</v>
      </c>
      <c r="V1483" s="4"/>
      <c r="W1483" s="4" t="b">
        <f>IF(N1483=O1483,TRUE,FALSE)</f>
        <v>1</v>
      </c>
    </row>
    <row r="1484" spans="1:23" ht="22.5" customHeight="1">
      <c r="A1484" s="53"/>
      <c r="B1484" s="4"/>
      <c r="C1484" s="4"/>
      <c r="D1484" s="4"/>
      <c r="E1484" s="4"/>
      <c r="F1484" s="4"/>
      <c r="G1484" s="4"/>
      <c r="H1484" s="4"/>
      <c r="I1484" s="4"/>
      <c r="J1484" s="4"/>
      <c r="K1484" s="4"/>
      <c r="L1484" s="4"/>
      <c r="M1484" s="4"/>
      <c r="N1484" s="4"/>
      <c r="O1484" s="4"/>
      <c r="P1484" s="4"/>
      <c r="Q1484" s="4"/>
      <c r="R1484" s="4"/>
      <c r="S1484" s="4"/>
      <c r="T1484" s="4"/>
      <c r="U1484" s="4" t="str">
        <f>TEXT(A1484, "MMMM YYYY")</f>
        <v>January 1900</v>
      </c>
      <c r="V1484" s="4"/>
      <c r="W1484" s="4" t="b">
        <f>IF(N1484=O1484,TRUE,FALSE)</f>
        <v>1</v>
      </c>
    </row>
    <row r="1485" spans="1:23" ht="22.5" customHeight="1">
      <c r="A1485" s="53"/>
      <c r="B1485" s="4"/>
      <c r="C1485" s="4"/>
      <c r="D1485" s="4"/>
      <c r="E1485" s="4"/>
      <c r="F1485" s="4"/>
      <c r="G1485" s="4"/>
      <c r="H1485" s="4"/>
      <c r="I1485" s="4"/>
      <c r="J1485" s="4"/>
      <c r="K1485" s="4"/>
      <c r="L1485" s="4"/>
      <c r="M1485" s="4"/>
      <c r="N1485" s="4"/>
      <c r="O1485" s="4"/>
      <c r="P1485" s="4"/>
      <c r="Q1485" s="4"/>
      <c r="R1485" s="4"/>
      <c r="S1485" s="4"/>
      <c r="T1485" s="4"/>
      <c r="U1485" s="4" t="str">
        <f>TEXT(A1485, "MMMM YYYY")</f>
        <v>January 1900</v>
      </c>
      <c r="V1485" s="4"/>
      <c r="W1485" s="4" t="b">
        <f>IF(N1485=O1485,TRUE,FALSE)</f>
        <v>1</v>
      </c>
    </row>
    <row r="1486" spans="1:23" ht="22.5" customHeight="1">
      <c r="A1486" s="53"/>
      <c r="B1486" s="4"/>
      <c r="C1486" s="4"/>
      <c r="D1486" s="4"/>
      <c r="E1486" s="4"/>
      <c r="F1486" s="4"/>
      <c r="G1486" s="4"/>
      <c r="H1486" s="4"/>
      <c r="I1486" s="4"/>
      <c r="J1486" s="4"/>
      <c r="K1486" s="4"/>
      <c r="L1486" s="4"/>
      <c r="M1486" s="4"/>
      <c r="N1486" s="4"/>
      <c r="O1486" s="4"/>
      <c r="P1486" s="4"/>
      <c r="Q1486" s="4"/>
      <c r="R1486" s="4"/>
      <c r="S1486" s="4"/>
      <c r="T1486" s="4"/>
      <c r="U1486" s="4" t="str">
        <f>TEXT(A1486, "MMMM YYYY")</f>
        <v>January 1900</v>
      </c>
      <c r="V1486" s="4"/>
      <c r="W1486" s="4" t="b">
        <f>IF(N1486=O1486,TRUE,FALSE)</f>
        <v>1</v>
      </c>
    </row>
    <row r="1487" spans="1:23" ht="22.5" customHeight="1">
      <c r="A1487" s="53"/>
      <c r="B1487" s="4"/>
      <c r="C1487" s="4"/>
      <c r="D1487" s="4"/>
      <c r="E1487" s="4"/>
      <c r="F1487" s="4"/>
      <c r="G1487" s="4"/>
      <c r="H1487" s="4"/>
      <c r="I1487" s="4"/>
      <c r="J1487" s="4"/>
      <c r="K1487" s="4"/>
      <c r="L1487" s="4"/>
      <c r="M1487" s="4"/>
      <c r="N1487" s="4"/>
      <c r="O1487" s="4"/>
      <c r="P1487" s="4"/>
      <c r="Q1487" s="4"/>
      <c r="R1487" s="4"/>
      <c r="S1487" s="4"/>
      <c r="T1487" s="4"/>
      <c r="U1487" s="4" t="str">
        <f>TEXT(A1487, "MMMM YYYY")</f>
        <v>January 1900</v>
      </c>
      <c r="V1487" s="4"/>
      <c r="W1487" s="4" t="b">
        <f>IF(N1487=O1487,TRUE,FALSE)</f>
        <v>1</v>
      </c>
    </row>
    <row r="1488" spans="1:23" ht="22.5" customHeight="1">
      <c r="A1488" s="53"/>
      <c r="B1488" s="4"/>
      <c r="C1488" s="4"/>
      <c r="D1488" s="4"/>
      <c r="E1488" s="4"/>
      <c r="F1488" s="4"/>
      <c r="G1488" s="4"/>
      <c r="H1488" s="4"/>
      <c r="I1488" s="4"/>
      <c r="J1488" s="4"/>
      <c r="K1488" s="4"/>
      <c r="L1488" s="4"/>
      <c r="M1488" s="4"/>
      <c r="N1488" s="4"/>
      <c r="O1488" s="4"/>
      <c r="P1488" s="4"/>
      <c r="Q1488" s="4"/>
      <c r="R1488" s="4"/>
      <c r="S1488" s="4"/>
      <c r="T1488" s="4"/>
      <c r="U1488" s="4" t="str">
        <f>TEXT(A1488, "MMMM YYYY")</f>
        <v>January 1900</v>
      </c>
      <c r="V1488" s="4"/>
      <c r="W1488" s="4" t="b">
        <f>IF(N1488=O1488,TRUE,FALSE)</f>
        <v>1</v>
      </c>
    </row>
    <row r="1489" spans="1:23" ht="22.5" customHeight="1">
      <c r="A1489" s="53"/>
      <c r="B1489" s="4"/>
      <c r="C1489" s="4"/>
      <c r="D1489" s="4"/>
      <c r="E1489" s="4"/>
      <c r="F1489" s="4"/>
      <c r="G1489" s="4"/>
      <c r="H1489" s="4"/>
      <c r="I1489" s="4"/>
      <c r="J1489" s="4"/>
      <c r="K1489" s="4"/>
      <c r="L1489" s="4"/>
      <c r="M1489" s="4"/>
      <c r="N1489" s="4"/>
      <c r="O1489" s="4"/>
      <c r="P1489" s="4"/>
      <c r="Q1489" s="4"/>
      <c r="R1489" s="4"/>
      <c r="S1489" s="4"/>
      <c r="T1489" s="4"/>
      <c r="U1489" s="4" t="str">
        <f>TEXT(A1489, "MMMM YYYY")</f>
        <v>January 1900</v>
      </c>
      <c r="V1489" s="4"/>
      <c r="W1489" s="4" t="b">
        <f>IF(N1489=O1489,TRUE,FALSE)</f>
        <v>1</v>
      </c>
    </row>
    <row r="1490" spans="1:23" ht="22.5" customHeight="1">
      <c r="A1490" s="53"/>
      <c r="B1490" s="4"/>
      <c r="C1490" s="4"/>
      <c r="D1490" s="4"/>
      <c r="E1490" s="4"/>
      <c r="F1490" s="4"/>
      <c r="G1490" s="4"/>
      <c r="H1490" s="4"/>
      <c r="I1490" s="4"/>
      <c r="J1490" s="4"/>
      <c r="K1490" s="4"/>
      <c r="L1490" s="4"/>
      <c r="M1490" s="4"/>
      <c r="N1490" s="4"/>
      <c r="O1490" s="4"/>
      <c r="P1490" s="4"/>
      <c r="Q1490" s="4"/>
      <c r="R1490" s="4"/>
      <c r="S1490" s="4"/>
      <c r="T1490" s="4"/>
      <c r="U1490" s="4" t="str">
        <f>TEXT(A1490, "MMMM YYYY")</f>
        <v>January 1900</v>
      </c>
      <c r="V1490" s="4"/>
      <c r="W1490" s="4" t="b">
        <f>IF(N1490=O1490,TRUE,FALSE)</f>
        <v>1</v>
      </c>
    </row>
    <row r="1491" spans="1:23" ht="22.5" customHeight="1">
      <c r="A1491" s="53"/>
      <c r="B1491" s="4"/>
      <c r="C1491" s="4"/>
      <c r="D1491" s="4"/>
      <c r="E1491" s="4"/>
      <c r="F1491" s="4"/>
      <c r="G1491" s="4"/>
      <c r="H1491" s="4"/>
      <c r="I1491" s="4"/>
      <c r="J1491" s="4"/>
      <c r="K1491" s="4"/>
      <c r="L1491" s="4"/>
      <c r="M1491" s="4"/>
      <c r="N1491" s="4"/>
      <c r="O1491" s="4"/>
      <c r="P1491" s="4"/>
      <c r="Q1491" s="4"/>
      <c r="R1491" s="4"/>
      <c r="S1491" s="4"/>
      <c r="T1491" s="4"/>
      <c r="U1491" s="4" t="str">
        <f>TEXT(A1491, "MMMM YYYY")</f>
        <v>January 1900</v>
      </c>
      <c r="V1491" s="4"/>
      <c r="W1491" s="4" t="b">
        <f>IF(N1491=O1491,TRUE,FALSE)</f>
        <v>1</v>
      </c>
    </row>
    <row r="1492" spans="1:23" ht="22.5" customHeight="1">
      <c r="A1492" s="53"/>
      <c r="B1492" s="4"/>
      <c r="C1492" s="4"/>
      <c r="D1492" s="4"/>
      <c r="E1492" s="4"/>
      <c r="F1492" s="4"/>
      <c r="G1492" s="4"/>
      <c r="H1492" s="4"/>
      <c r="I1492" s="4"/>
      <c r="J1492" s="4"/>
      <c r="K1492" s="4"/>
      <c r="L1492" s="4"/>
      <c r="M1492" s="4"/>
      <c r="N1492" s="4"/>
      <c r="O1492" s="4"/>
      <c r="P1492" s="4"/>
      <c r="Q1492" s="4"/>
      <c r="R1492" s="4"/>
      <c r="S1492" s="4"/>
      <c r="T1492" s="4"/>
      <c r="U1492" s="4" t="str">
        <f>TEXT(A1492, "MMMM YYYY")</f>
        <v>January 1900</v>
      </c>
      <c r="V1492" s="4"/>
      <c r="W1492" s="4" t="b">
        <f>IF(N1492=O1492,TRUE,FALSE)</f>
        <v>1</v>
      </c>
    </row>
    <row r="1493" spans="1:23" ht="22.5" customHeight="1">
      <c r="A1493" s="53"/>
      <c r="B1493" s="4"/>
      <c r="C1493" s="4"/>
      <c r="D1493" s="4"/>
      <c r="E1493" s="4"/>
      <c r="F1493" s="4"/>
      <c r="G1493" s="4"/>
      <c r="H1493" s="4"/>
      <c r="I1493" s="4"/>
      <c r="J1493" s="4"/>
      <c r="K1493" s="4"/>
      <c r="L1493" s="4"/>
      <c r="M1493" s="4"/>
      <c r="N1493" s="4"/>
      <c r="O1493" s="4"/>
      <c r="P1493" s="4"/>
      <c r="Q1493" s="4"/>
      <c r="R1493" s="4"/>
      <c r="S1493" s="4"/>
      <c r="T1493" s="4"/>
      <c r="U1493" s="4" t="str">
        <f>TEXT(A1493, "MMMM YYYY")</f>
        <v>January 1900</v>
      </c>
      <c r="V1493" s="4"/>
      <c r="W1493" s="4" t="b">
        <f>IF(N1493=O1493,TRUE,FALSE)</f>
        <v>1</v>
      </c>
    </row>
    <row r="1494" spans="1:23" ht="22.5" customHeight="1">
      <c r="A1494" s="53"/>
      <c r="B1494" s="4"/>
      <c r="C1494" s="4"/>
      <c r="D1494" s="4"/>
      <c r="E1494" s="4"/>
      <c r="F1494" s="4"/>
      <c r="G1494" s="4"/>
      <c r="H1494" s="4"/>
      <c r="I1494" s="4"/>
      <c r="J1494" s="4"/>
      <c r="K1494" s="4"/>
      <c r="L1494" s="4"/>
      <c r="M1494" s="4"/>
      <c r="N1494" s="4"/>
      <c r="O1494" s="4"/>
      <c r="P1494" s="4"/>
      <c r="Q1494" s="4"/>
      <c r="R1494" s="4"/>
      <c r="S1494" s="4"/>
      <c r="T1494" s="4"/>
      <c r="U1494" s="4" t="str">
        <f>TEXT(A1494, "MMMM YYYY")</f>
        <v>January 1900</v>
      </c>
      <c r="V1494" s="4"/>
      <c r="W1494" s="4" t="b">
        <f>IF(N1494=O1494,TRUE,FALSE)</f>
        <v>1</v>
      </c>
    </row>
    <row r="1495" spans="1:23" ht="22.5" customHeight="1">
      <c r="A1495" s="53"/>
      <c r="B1495" s="4"/>
      <c r="C1495" s="4"/>
      <c r="D1495" s="4"/>
      <c r="E1495" s="4"/>
      <c r="F1495" s="4"/>
      <c r="G1495" s="4"/>
      <c r="H1495" s="4"/>
      <c r="I1495" s="4"/>
      <c r="J1495" s="4"/>
      <c r="K1495" s="4"/>
      <c r="L1495" s="4"/>
      <c r="M1495" s="4"/>
      <c r="N1495" s="4"/>
      <c r="O1495" s="4"/>
      <c r="P1495" s="4"/>
      <c r="Q1495" s="4"/>
      <c r="R1495" s="4"/>
      <c r="S1495" s="4"/>
      <c r="T1495" s="4"/>
      <c r="U1495" s="4" t="str">
        <f>TEXT(A1495, "MMMM YYYY")</f>
        <v>January 1900</v>
      </c>
      <c r="V1495" s="4"/>
      <c r="W1495" s="4" t="b">
        <f>IF(N1495=O1495,TRUE,FALSE)</f>
        <v>1</v>
      </c>
    </row>
    <row r="1496" spans="1:23" ht="22.5" customHeight="1">
      <c r="A1496" s="53"/>
      <c r="B1496" s="4"/>
      <c r="C1496" s="4"/>
      <c r="D1496" s="4"/>
      <c r="E1496" s="4"/>
      <c r="F1496" s="4"/>
      <c r="G1496" s="4"/>
      <c r="H1496" s="4"/>
      <c r="I1496" s="4"/>
      <c r="J1496" s="4"/>
      <c r="K1496" s="4"/>
      <c r="L1496" s="4"/>
      <c r="M1496" s="4"/>
      <c r="N1496" s="4"/>
      <c r="O1496" s="4"/>
      <c r="P1496" s="4"/>
      <c r="Q1496" s="4"/>
      <c r="R1496" s="4"/>
      <c r="S1496" s="4"/>
      <c r="T1496" s="4"/>
      <c r="U1496" s="4" t="str">
        <f>TEXT(A1496, "MMMM YYYY")</f>
        <v>January 1900</v>
      </c>
      <c r="V1496" s="4"/>
      <c r="W1496" s="4" t="b">
        <f>IF(N1496=O1496,TRUE,FALSE)</f>
        <v>1</v>
      </c>
    </row>
    <row r="1497" spans="1:23" ht="22.5" customHeight="1">
      <c r="A1497" s="53"/>
      <c r="B1497" s="4"/>
      <c r="C1497" s="4"/>
      <c r="D1497" s="4"/>
      <c r="E1497" s="4"/>
      <c r="F1497" s="4"/>
      <c r="G1497" s="4"/>
      <c r="H1497" s="4"/>
      <c r="I1497" s="4"/>
      <c r="J1497" s="4"/>
      <c r="K1497" s="4"/>
      <c r="L1497" s="4"/>
      <c r="M1497" s="4"/>
      <c r="N1497" s="4"/>
      <c r="O1497" s="4"/>
      <c r="P1497" s="4"/>
      <c r="Q1497" s="4"/>
      <c r="R1497" s="4"/>
      <c r="S1497" s="4"/>
      <c r="T1497" s="4"/>
      <c r="U1497" s="4" t="str">
        <f>TEXT(A1497, "MMMM YYYY")</f>
        <v>January 1900</v>
      </c>
      <c r="V1497" s="4"/>
      <c r="W1497" s="4" t="b">
        <f>IF(N1497=O1497,TRUE,FALSE)</f>
        <v>1</v>
      </c>
    </row>
    <row r="1498" spans="1:23" ht="22.5" customHeight="1">
      <c r="A1498" s="53"/>
      <c r="B1498" s="4"/>
      <c r="C1498" s="4"/>
      <c r="D1498" s="4"/>
      <c r="E1498" s="4"/>
      <c r="F1498" s="4"/>
      <c r="G1498" s="4"/>
      <c r="H1498" s="4"/>
      <c r="I1498" s="4"/>
      <c r="J1498" s="4"/>
      <c r="K1498" s="4"/>
      <c r="L1498" s="4"/>
      <c r="M1498" s="4"/>
      <c r="N1498" s="4"/>
      <c r="O1498" s="4"/>
      <c r="P1498" s="4"/>
      <c r="Q1498" s="4"/>
      <c r="R1498" s="4"/>
      <c r="S1498" s="4"/>
      <c r="T1498" s="4"/>
      <c r="U1498" s="4" t="str">
        <f>TEXT(A1498, "MMMM YYYY")</f>
        <v>January 1900</v>
      </c>
      <c r="V1498" s="4"/>
      <c r="W1498" s="4" t="b">
        <f>IF(N1498=O1498,TRUE,FALSE)</f>
        <v>1</v>
      </c>
    </row>
    <row r="1499" spans="1:23" ht="22.5" customHeight="1">
      <c r="A1499" s="53"/>
      <c r="B1499" s="4"/>
      <c r="C1499" s="4"/>
      <c r="D1499" s="4"/>
      <c r="E1499" s="4"/>
      <c r="F1499" s="4"/>
      <c r="G1499" s="4"/>
      <c r="H1499" s="4"/>
      <c r="I1499" s="4"/>
      <c r="J1499" s="4"/>
      <c r="K1499" s="4"/>
      <c r="L1499" s="4"/>
      <c r="M1499" s="4"/>
      <c r="N1499" s="4"/>
      <c r="O1499" s="4"/>
      <c r="P1499" s="4"/>
      <c r="Q1499" s="4"/>
      <c r="R1499" s="4"/>
      <c r="S1499" s="4"/>
      <c r="T1499" s="4"/>
      <c r="U1499" s="4" t="str">
        <f>TEXT(A1499, "MMMM YYYY")</f>
        <v>January 1900</v>
      </c>
      <c r="V1499" s="4"/>
      <c r="W1499" s="4" t="b">
        <f>IF(N1499=O1499,TRUE,FALSE)</f>
        <v>1</v>
      </c>
    </row>
    <row r="1500" spans="1:23" ht="22.5" customHeight="1">
      <c r="A1500" s="53"/>
      <c r="B1500" s="4"/>
      <c r="C1500" s="4"/>
      <c r="D1500" s="4"/>
      <c r="E1500" s="4"/>
      <c r="F1500" s="4"/>
      <c r="G1500" s="4"/>
      <c r="H1500" s="4"/>
      <c r="I1500" s="4"/>
      <c r="J1500" s="4"/>
      <c r="K1500" s="4"/>
      <c r="L1500" s="4"/>
      <c r="M1500" s="4"/>
      <c r="N1500" s="4"/>
      <c r="O1500" s="4"/>
      <c r="P1500" s="4"/>
      <c r="Q1500" s="4"/>
      <c r="R1500" s="4"/>
      <c r="S1500" s="4"/>
      <c r="T1500" s="4"/>
      <c r="U1500" s="4" t="str">
        <f>TEXT(A1500, "MMMM YYYY")</f>
        <v>January 1900</v>
      </c>
      <c r="V1500" s="4"/>
      <c r="W1500" s="4" t="b">
        <f>IF(N1500=O1500,TRUE,FALSE)</f>
        <v>1</v>
      </c>
    </row>
    <row r="1501" spans="1:23" ht="22.5" customHeight="1">
      <c r="A1501" s="53"/>
      <c r="B1501" s="4"/>
      <c r="C1501" s="4"/>
      <c r="D1501" s="4"/>
      <c r="E1501" s="4"/>
      <c r="F1501" s="4"/>
      <c r="G1501" s="4"/>
      <c r="H1501" s="4"/>
      <c r="I1501" s="4"/>
      <c r="J1501" s="4"/>
      <c r="K1501" s="4"/>
      <c r="L1501" s="4"/>
      <c r="M1501" s="4"/>
      <c r="N1501" s="4"/>
      <c r="O1501" s="4"/>
      <c r="P1501" s="4"/>
      <c r="Q1501" s="4"/>
      <c r="R1501" s="4"/>
      <c r="S1501" s="4"/>
      <c r="T1501" s="4"/>
      <c r="U1501" s="4" t="str">
        <f>TEXT(A1501, "MMMM YYYY")</f>
        <v>January 1900</v>
      </c>
      <c r="V1501" s="4"/>
      <c r="W1501" s="4" t="b">
        <f>IF(N1501=O1501,TRUE,FALSE)</f>
        <v>1</v>
      </c>
    </row>
    <row r="1502" spans="1:23" ht="22.5" customHeight="1">
      <c r="A1502" s="53"/>
      <c r="B1502" s="4"/>
      <c r="C1502" s="4"/>
      <c r="D1502" s="4"/>
      <c r="E1502" s="4"/>
      <c r="F1502" s="4"/>
      <c r="G1502" s="4"/>
      <c r="H1502" s="4"/>
      <c r="I1502" s="4"/>
      <c r="J1502" s="4"/>
      <c r="K1502" s="4"/>
      <c r="L1502" s="4"/>
      <c r="M1502" s="4"/>
      <c r="N1502" s="4"/>
      <c r="O1502" s="4"/>
      <c r="P1502" s="4"/>
      <c r="Q1502" s="4"/>
      <c r="R1502" s="4"/>
      <c r="S1502" s="4"/>
      <c r="T1502" s="4"/>
      <c r="U1502" s="4" t="str">
        <f>TEXT(A1502, "MMMM YYYY")</f>
        <v>January 1900</v>
      </c>
      <c r="V1502" s="4"/>
      <c r="W1502" s="4" t="b">
        <f>IF(N1502=O1502,TRUE,FALSE)</f>
        <v>1</v>
      </c>
    </row>
    <row r="1503" spans="1:23" ht="22.5" customHeight="1">
      <c r="A1503" s="53"/>
      <c r="B1503" s="4"/>
      <c r="C1503" s="4"/>
      <c r="D1503" s="4"/>
      <c r="E1503" s="4"/>
      <c r="F1503" s="4"/>
      <c r="G1503" s="4"/>
      <c r="H1503" s="4"/>
      <c r="I1503" s="4"/>
      <c r="J1503" s="4"/>
      <c r="K1503" s="4"/>
      <c r="L1503" s="4"/>
      <c r="M1503" s="4"/>
      <c r="N1503" s="4"/>
      <c r="O1503" s="4"/>
      <c r="P1503" s="4"/>
      <c r="Q1503" s="4"/>
      <c r="R1503" s="4"/>
      <c r="S1503" s="4"/>
      <c r="T1503" s="4"/>
      <c r="U1503" s="4" t="str">
        <f>TEXT(A1503, "MMMM YYYY")</f>
        <v>January 1900</v>
      </c>
      <c r="V1503" s="4"/>
      <c r="W1503" s="4" t="b">
        <f>IF(N1503=O1503,TRUE,FALSE)</f>
        <v>1</v>
      </c>
    </row>
    <row r="1504" spans="1:23" ht="22.5" customHeight="1">
      <c r="A1504" s="53"/>
      <c r="B1504" s="4"/>
      <c r="C1504" s="4"/>
      <c r="D1504" s="4"/>
      <c r="E1504" s="4"/>
      <c r="F1504" s="4"/>
      <c r="G1504" s="4"/>
      <c r="H1504" s="4"/>
      <c r="I1504" s="4"/>
      <c r="J1504" s="4"/>
      <c r="K1504" s="4"/>
      <c r="L1504" s="4"/>
      <c r="M1504" s="4"/>
      <c r="N1504" s="4"/>
      <c r="O1504" s="4"/>
      <c r="P1504" s="4"/>
      <c r="Q1504" s="4"/>
      <c r="R1504" s="4"/>
      <c r="S1504" s="4"/>
      <c r="T1504" s="4"/>
      <c r="U1504" s="4" t="str">
        <f>TEXT(A1504, "MMMM YYYY")</f>
        <v>January 1900</v>
      </c>
      <c r="V1504" s="4"/>
      <c r="W1504" s="4" t="b">
        <f>IF(N1504=O1504,TRUE,FALSE)</f>
        <v>1</v>
      </c>
    </row>
    <row r="1505" spans="1:23" ht="22.5" customHeight="1">
      <c r="A1505" s="53"/>
      <c r="B1505" s="4"/>
      <c r="C1505" s="4"/>
      <c r="D1505" s="4"/>
      <c r="E1505" s="4"/>
      <c r="F1505" s="4"/>
      <c r="G1505" s="4"/>
      <c r="H1505" s="4"/>
      <c r="I1505" s="4"/>
      <c r="J1505" s="4"/>
      <c r="K1505" s="4"/>
      <c r="L1505" s="4"/>
      <c r="M1505" s="4"/>
      <c r="N1505" s="4"/>
      <c r="O1505" s="4"/>
      <c r="P1505" s="4"/>
      <c r="Q1505" s="4"/>
      <c r="R1505" s="4"/>
      <c r="S1505" s="4"/>
      <c r="T1505" s="4"/>
      <c r="U1505" s="4" t="str">
        <f>TEXT(A1505, "MMMM YYYY")</f>
        <v>January 1900</v>
      </c>
      <c r="V1505" s="4"/>
      <c r="W1505" s="4" t="b">
        <f>IF(N1505=O1505,TRUE,FALSE)</f>
        <v>1</v>
      </c>
    </row>
    <row r="1506" spans="1:23" ht="22.5" customHeight="1">
      <c r="A1506" s="53"/>
      <c r="B1506" s="4"/>
      <c r="C1506" s="4"/>
      <c r="D1506" s="4"/>
      <c r="E1506" s="4"/>
      <c r="F1506" s="4"/>
      <c r="G1506" s="4"/>
      <c r="H1506" s="4"/>
      <c r="I1506" s="4"/>
      <c r="J1506" s="4"/>
      <c r="K1506" s="4"/>
      <c r="L1506" s="4"/>
      <c r="M1506" s="4"/>
      <c r="N1506" s="4"/>
      <c r="O1506" s="4"/>
      <c r="P1506" s="4"/>
      <c r="Q1506" s="4"/>
      <c r="R1506" s="4"/>
      <c r="S1506" s="4"/>
      <c r="T1506" s="4"/>
      <c r="U1506" s="4" t="str">
        <f>TEXT(A1506, "MMMM YYYY")</f>
        <v>January 1900</v>
      </c>
      <c r="V1506" s="4"/>
      <c r="W1506" s="4" t="b">
        <f>IF(N1506=O1506,TRUE,FALSE)</f>
        <v>1</v>
      </c>
    </row>
    <row r="1507" spans="1:23" ht="22.5" customHeight="1">
      <c r="A1507" s="53"/>
      <c r="B1507" s="4"/>
      <c r="C1507" s="4"/>
      <c r="D1507" s="4"/>
      <c r="E1507" s="4"/>
      <c r="F1507" s="4"/>
      <c r="G1507" s="4"/>
      <c r="H1507" s="4"/>
      <c r="I1507" s="4"/>
      <c r="J1507" s="4"/>
      <c r="K1507" s="4"/>
      <c r="L1507" s="4"/>
      <c r="M1507" s="4"/>
      <c r="N1507" s="4"/>
      <c r="O1507" s="4"/>
      <c r="P1507" s="4"/>
      <c r="Q1507" s="4"/>
      <c r="R1507" s="4"/>
      <c r="S1507" s="4"/>
      <c r="T1507" s="4"/>
      <c r="U1507" s="4" t="str">
        <f>TEXT(A1507, "MMMM YYYY")</f>
        <v>January 1900</v>
      </c>
      <c r="V1507" s="4"/>
      <c r="W1507" s="4" t="b">
        <f>IF(N1507=O1507,TRUE,FALSE)</f>
        <v>1</v>
      </c>
    </row>
    <row r="1508" spans="1:23" ht="22.5" customHeight="1">
      <c r="A1508" s="53"/>
      <c r="B1508" s="4"/>
      <c r="C1508" s="4"/>
      <c r="D1508" s="4"/>
      <c r="E1508" s="4"/>
      <c r="F1508" s="4"/>
      <c r="G1508" s="4"/>
      <c r="H1508" s="4"/>
      <c r="I1508" s="4"/>
      <c r="J1508" s="4"/>
      <c r="K1508" s="4"/>
      <c r="L1508" s="4"/>
      <c r="M1508" s="4"/>
      <c r="N1508" s="4"/>
      <c r="O1508" s="4"/>
      <c r="P1508" s="4"/>
      <c r="Q1508" s="4"/>
      <c r="R1508" s="4"/>
      <c r="S1508" s="4"/>
      <c r="T1508" s="4"/>
      <c r="U1508" s="4" t="str">
        <f>TEXT(A1508, "MMMM YYYY")</f>
        <v>January 1900</v>
      </c>
      <c r="V1508" s="4"/>
      <c r="W1508" s="4" t="b">
        <f>IF(N1508=O1508,TRUE,FALSE)</f>
        <v>1</v>
      </c>
    </row>
    <row r="1509" spans="1:23" ht="22.5" customHeight="1">
      <c r="A1509" s="53"/>
      <c r="B1509" s="4"/>
      <c r="C1509" s="4"/>
      <c r="D1509" s="4"/>
      <c r="E1509" s="4"/>
      <c r="F1509" s="4"/>
      <c r="G1509" s="4"/>
      <c r="H1509" s="4"/>
      <c r="I1509" s="4"/>
      <c r="J1509" s="4"/>
      <c r="K1509" s="4"/>
      <c r="L1509" s="4"/>
      <c r="M1509" s="4"/>
      <c r="N1509" s="4"/>
      <c r="O1509" s="4"/>
      <c r="P1509" s="4"/>
      <c r="Q1509" s="4"/>
      <c r="R1509" s="4"/>
      <c r="S1509" s="4"/>
      <c r="T1509" s="4"/>
      <c r="U1509" s="4" t="str">
        <f>TEXT(A1509, "MMMM YYYY")</f>
        <v>January 1900</v>
      </c>
      <c r="V1509" s="4"/>
      <c r="W1509" s="4" t="b">
        <f>IF(N1509=O1509,TRUE,FALSE)</f>
        <v>1</v>
      </c>
    </row>
    <row r="1510" spans="1:23" ht="22.5" customHeight="1">
      <c r="A1510" s="53"/>
      <c r="B1510" s="4"/>
      <c r="C1510" s="4"/>
      <c r="D1510" s="4"/>
      <c r="E1510" s="4"/>
      <c r="F1510" s="4"/>
      <c r="G1510" s="4"/>
      <c r="H1510" s="4"/>
      <c r="I1510" s="4"/>
      <c r="J1510" s="4"/>
      <c r="K1510" s="4"/>
      <c r="L1510" s="4"/>
      <c r="M1510" s="4"/>
      <c r="N1510" s="4"/>
      <c r="O1510" s="4"/>
      <c r="P1510" s="4"/>
      <c r="Q1510" s="4"/>
      <c r="R1510" s="4"/>
      <c r="S1510" s="4"/>
      <c r="T1510" s="4"/>
      <c r="U1510" s="4" t="str">
        <f>TEXT(A1510, "MMMM YYYY")</f>
        <v>January 1900</v>
      </c>
      <c r="V1510" s="4"/>
      <c r="W1510" s="4" t="b">
        <f>IF(N1510=O1510,TRUE,FALSE)</f>
        <v>1</v>
      </c>
    </row>
    <row r="1511" spans="1:23" ht="22.5" customHeight="1">
      <c r="A1511" s="53"/>
      <c r="B1511" s="4"/>
      <c r="C1511" s="4"/>
      <c r="D1511" s="4"/>
      <c r="E1511" s="4"/>
      <c r="F1511" s="4"/>
      <c r="G1511" s="4"/>
      <c r="H1511" s="4"/>
      <c r="I1511" s="4"/>
      <c r="J1511" s="4"/>
      <c r="K1511" s="4"/>
      <c r="L1511" s="4"/>
      <c r="M1511" s="4"/>
      <c r="N1511" s="4"/>
      <c r="O1511" s="4"/>
      <c r="P1511" s="4"/>
      <c r="Q1511" s="4"/>
      <c r="R1511" s="4"/>
      <c r="S1511" s="4"/>
      <c r="T1511" s="4"/>
      <c r="U1511" s="4" t="str">
        <f>TEXT(A1511, "MMMM YYYY")</f>
        <v>January 1900</v>
      </c>
      <c r="V1511" s="4"/>
      <c r="W1511" s="4" t="b">
        <f>IF(N1511=O1511,TRUE,FALSE)</f>
        <v>1</v>
      </c>
    </row>
    <row r="1512" spans="1:23" ht="22.5" customHeight="1">
      <c r="A1512" s="53"/>
      <c r="B1512" s="4"/>
      <c r="C1512" s="4"/>
      <c r="D1512" s="4"/>
      <c r="E1512" s="4"/>
      <c r="F1512" s="4"/>
      <c r="G1512" s="4"/>
      <c r="H1512" s="4"/>
      <c r="I1512" s="4"/>
      <c r="J1512" s="4"/>
      <c r="K1512" s="4"/>
      <c r="L1512" s="4"/>
      <c r="M1512" s="4"/>
      <c r="N1512" s="4"/>
      <c r="O1512" s="4"/>
      <c r="P1512" s="4"/>
      <c r="Q1512" s="4"/>
      <c r="R1512" s="4"/>
      <c r="S1512" s="4"/>
      <c r="T1512" s="4"/>
      <c r="U1512" s="4" t="str">
        <f>TEXT(A1512, "MMMM YYYY")</f>
        <v>January 1900</v>
      </c>
      <c r="V1512" s="4"/>
      <c r="W1512" s="4" t="b">
        <f>IF(N1512=O1512,TRUE,FALSE)</f>
        <v>1</v>
      </c>
    </row>
    <row r="1513" spans="1:23" ht="22.5" customHeight="1">
      <c r="A1513" s="53"/>
      <c r="B1513" s="4"/>
      <c r="C1513" s="4"/>
      <c r="D1513" s="4"/>
      <c r="E1513" s="4"/>
      <c r="F1513" s="4"/>
      <c r="G1513" s="4"/>
      <c r="H1513" s="4"/>
      <c r="I1513" s="4"/>
      <c r="J1513" s="4"/>
      <c r="K1513" s="4"/>
      <c r="L1513" s="4"/>
      <c r="M1513" s="4"/>
      <c r="N1513" s="4"/>
      <c r="O1513" s="4"/>
      <c r="P1513" s="4"/>
      <c r="Q1513" s="4"/>
      <c r="R1513" s="4"/>
      <c r="S1513" s="4"/>
      <c r="T1513" s="4"/>
      <c r="U1513" s="4" t="str">
        <f>TEXT(A1513, "MMMM YYYY")</f>
        <v>January 1900</v>
      </c>
      <c r="V1513" s="4"/>
      <c r="W1513" s="4" t="b">
        <f>IF(N1513=O1513,TRUE,FALSE)</f>
        <v>1</v>
      </c>
    </row>
    <row r="1514" spans="1:23" ht="22.5" customHeight="1">
      <c r="A1514" s="53"/>
      <c r="B1514" s="4"/>
      <c r="C1514" s="4"/>
      <c r="D1514" s="4"/>
      <c r="E1514" s="4"/>
      <c r="F1514" s="4"/>
      <c r="G1514" s="4"/>
      <c r="H1514" s="4"/>
      <c r="I1514" s="4"/>
      <c r="J1514" s="4"/>
      <c r="K1514" s="4"/>
      <c r="L1514" s="4"/>
      <c r="M1514" s="4"/>
      <c r="N1514" s="4"/>
      <c r="O1514" s="4"/>
      <c r="P1514" s="4"/>
      <c r="Q1514" s="4"/>
      <c r="R1514" s="4"/>
      <c r="S1514" s="4"/>
      <c r="T1514" s="4"/>
      <c r="U1514" s="4" t="str">
        <f>TEXT(A1514, "MMMM YYYY")</f>
        <v>January 1900</v>
      </c>
      <c r="V1514" s="4"/>
      <c r="W1514" s="4" t="b">
        <f>IF(N1514=O1514,TRUE,FALSE)</f>
        <v>1</v>
      </c>
    </row>
    <row r="1515" spans="1:23" ht="22.5" customHeight="1">
      <c r="A1515" s="53"/>
      <c r="B1515" s="4"/>
      <c r="C1515" s="4"/>
      <c r="D1515" s="4"/>
      <c r="E1515" s="4"/>
      <c r="F1515" s="4"/>
      <c r="G1515" s="4"/>
      <c r="H1515" s="4"/>
      <c r="I1515" s="4"/>
      <c r="J1515" s="4"/>
      <c r="K1515" s="4"/>
      <c r="L1515" s="4"/>
      <c r="M1515" s="4"/>
      <c r="N1515" s="4"/>
      <c r="O1515" s="4"/>
      <c r="P1515" s="4"/>
      <c r="Q1515" s="4"/>
      <c r="R1515" s="4"/>
      <c r="S1515" s="4"/>
      <c r="T1515" s="4"/>
      <c r="U1515" s="4" t="str">
        <f>TEXT(A1515, "MMMM YYYY")</f>
        <v>January 1900</v>
      </c>
      <c r="V1515" s="4"/>
      <c r="W1515" s="4" t="b">
        <f>IF(N1515=O1515,TRUE,FALSE)</f>
        <v>1</v>
      </c>
    </row>
    <row r="1516" spans="1:23" ht="22.5" customHeight="1">
      <c r="A1516" s="53"/>
      <c r="B1516" s="4"/>
      <c r="C1516" s="4"/>
      <c r="D1516" s="4"/>
      <c r="E1516" s="4"/>
      <c r="F1516" s="4"/>
      <c r="G1516" s="4"/>
      <c r="H1516" s="4"/>
      <c r="I1516" s="4"/>
      <c r="J1516" s="4"/>
      <c r="K1516" s="4"/>
      <c r="L1516" s="4"/>
      <c r="M1516" s="4"/>
      <c r="N1516" s="4"/>
      <c r="O1516" s="4"/>
      <c r="P1516" s="4"/>
      <c r="Q1516" s="4"/>
      <c r="R1516" s="4"/>
      <c r="S1516" s="4"/>
      <c r="T1516" s="4"/>
      <c r="U1516" s="4" t="str">
        <f>TEXT(A1516, "MMMM YYYY")</f>
        <v>January 1900</v>
      </c>
      <c r="V1516" s="4"/>
      <c r="W1516" s="4" t="b">
        <f>IF(N1516=O1516,TRUE,FALSE)</f>
        <v>1</v>
      </c>
    </row>
    <row r="1517" spans="1:23" ht="22.5" customHeight="1">
      <c r="A1517" s="53"/>
      <c r="B1517" s="4"/>
      <c r="C1517" s="4"/>
      <c r="D1517" s="4"/>
      <c r="E1517" s="4"/>
      <c r="F1517" s="4"/>
      <c r="G1517" s="4"/>
      <c r="H1517" s="4"/>
      <c r="I1517" s="4"/>
      <c r="J1517" s="4"/>
      <c r="K1517" s="4"/>
      <c r="L1517" s="4"/>
      <c r="M1517" s="4"/>
      <c r="N1517" s="4"/>
      <c r="O1517" s="4"/>
      <c r="P1517" s="4"/>
      <c r="Q1517" s="4"/>
      <c r="R1517" s="4"/>
      <c r="S1517" s="4"/>
      <c r="T1517" s="4"/>
      <c r="U1517" s="4" t="str">
        <f>TEXT(A1517, "MMMM YYYY")</f>
        <v>January 1900</v>
      </c>
      <c r="V1517" s="4"/>
      <c r="W1517" s="4" t="b">
        <f>IF(N1517=O1517,TRUE,FALSE)</f>
        <v>1</v>
      </c>
    </row>
    <row r="1518" spans="1:23" ht="22.5" customHeight="1">
      <c r="A1518" s="53"/>
      <c r="B1518" s="4"/>
      <c r="C1518" s="4"/>
      <c r="D1518" s="4"/>
      <c r="E1518" s="4"/>
      <c r="F1518" s="4"/>
      <c r="G1518" s="4"/>
      <c r="H1518" s="4"/>
      <c r="I1518" s="4"/>
      <c r="J1518" s="4"/>
      <c r="K1518" s="4"/>
      <c r="L1518" s="4"/>
      <c r="M1518" s="4"/>
      <c r="N1518" s="4"/>
      <c r="O1518" s="4"/>
      <c r="P1518" s="4"/>
      <c r="Q1518" s="4"/>
      <c r="R1518" s="4"/>
      <c r="S1518" s="4"/>
      <c r="T1518" s="4"/>
      <c r="U1518" s="4" t="str">
        <f>TEXT(A1518, "MMMM YYYY")</f>
        <v>January 1900</v>
      </c>
      <c r="V1518" s="4"/>
      <c r="W1518" s="4" t="b">
        <f>IF(N1518=O1518,TRUE,FALSE)</f>
        <v>1</v>
      </c>
    </row>
    <row r="1519" spans="1:23" ht="22.5" customHeight="1">
      <c r="A1519" s="53"/>
      <c r="B1519" s="4"/>
      <c r="C1519" s="4"/>
      <c r="D1519" s="4"/>
      <c r="E1519" s="4"/>
      <c r="F1519" s="4"/>
      <c r="G1519" s="4"/>
      <c r="H1519" s="4"/>
      <c r="I1519" s="4"/>
      <c r="J1519" s="4"/>
      <c r="K1519" s="4"/>
      <c r="L1519" s="4"/>
      <c r="M1519" s="4"/>
      <c r="N1519" s="4"/>
      <c r="O1519" s="4"/>
      <c r="P1519" s="4"/>
      <c r="Q1519" s="4"/>
      <c r="R1519" s="4"/>
      <c r="S1519" s="4"/>
      <c r="T1519" s="4"/>
      <c r="U1519" s="4" t="str">
        <f>TEXT(A1519, "MMMM YYYY")</f>
        <v>January 1900</v>
      </c>
      <c r="V1519" s="4"/>
      <c r="W1519" s="4" t="b">
        <f>IF(N1519=O1519,TRUE,FALSE)</f>
        <v>1</v>
      </c>
    </row>
    <row r="1520" spans="1:23" ht="22.5" customHeight="1">
      <c r="A1520" s="53"/>
      <c r="B1520" s="4"/>
      <c r="C1520" s="4"/>
      <c r="D1520" s="4"/>
      <c r="E1520" s="4"/>
      <c r="F1520" s="4"/>
      <c r="G1520" s="4"/>
      <c r="H1520" s="4"/>
      <c r="I1520" s="4"/>
      <c r="J1520" s="4"/>
      <c r="K1520" s="4"/>
      <c r="L1520" s="4"/>
      <c r="M1520" s="4"/>
      <c r="N1520" s="4"/>
      <c r="O1520" s="4"/>
      <c r="P1520" s="4"/>
      <c r="Q1520" s="4"/>
      <c r="R1520" s="4"/>
      <c r="S1520" s="4"/>
      <c r="T1520" s="4"/>
      <c r="U1520" s="4" t="str">
        <f>TEXT(A1520, "MMMM YYYY")</f>
        <v>January 1900</v>
      </c>
      <c r="V1520" s="4"/>
      <c r="W1520" s="4" t="b">
        <f>IF(N1520=O1520,TRUE,FALSE)</f>
        <v>1</v>
      </c>
    </row>
    <row r="1521" spans="1:23" ht="22.5" customHeight="1">
      <c r="A1521" s="53"/>
      <c r="B1521" s="4"/>
      <c r="C1521" s="4"/>
      <c r="D1521" s="4"/>
      <c r="E1521" s="4"/>
      <c r="F1521" s="4"/>
      <c r="G1521" s="4"/>
      <c r="H1521" s="4"/>
      <c r="I1521" s="4"/>
      <c r="J1521" s="4"/>
      <c r="K1521" s="4"/>
      <c r="L1521" s="4"/>
      <c r="M1521" s="4"/>
      <c r="N1521" s="4"/>
      <c r="O1521" s="4"/>
      <c r="P1521" s="4"/>
      <c r="Q1521" s="4"/>
      <c r="R1521" s="4"/>
      <c r="S1521" s="4"/>
      <c r="T1521" s="4"/>
      <c r="U1521" s="4" t="str">
        <f>TEXT(A1521, "MMMM YYYY")</f>
        <v>January 1900</v>
      </c>
      <c r="V1521" s="4"/>
      <c r="W1521" s="4" t="b">
        <f>IF(N1521=O1521,TRUE,FALSE)</f>
        <v>1</v>
      </c>
    </row>
    <row r="1522" spans="1:23" ht="22.5" customHeight="1">
      <c r="A1522" s="53"/>
      <c r="B1522" s="4"/>
      <c r="C1522" s="4"/>
      <c r="D1522" s="4"/>
      <c r="E1522" s="4"/>
      <c r="F1522" s="4"/>
      <c r="G1522" s="4"/>
      <c r="H1522" s="4"/>
      <c r="I1522" s="4"/>
      <c r="J1522" s="4"/>
      <c r="K1522" s="4"/>
      <c r="L1522" s="4"/>
      <c r="M1522" s="4"/>
      <c r="N1522" s="4"/>
      <c r="O1522" s="4"/>
      <c r="P1522" s="4"/>
      <c r="Q1522" s="4"/>
      <c r="R1522" s="4"/>
      <c r="S1522" s="4"/>
      <c r="T1522" s="4"/>
      <c r="U1522" s="4" t="str">
        <f>TEXT(A1522, "MMMM YYYY")</f>
        <v>January 1900</v>
      </c>
      <c r="V1522" s="4"/>
      <c r="W1522" s="4" t="b">
        <f>IF(N1522=O1522,TRUE,FALSE)</f>
        <v>1</v>
      </c>
    </row>
    <row r="1523" spans="1:23" ht="22.5" customHeight="1">
      <c r="A1523" s="53"/>
      <c r="B1523" s="4"/>
      <c r="C1523" s="4"/>
      <c r="D1523" s="4"/>
      <c r="E1523" s="4"/>
      <c r="F1523" s="4"/>
      <c r="G1523" s="4"/>
      <c r="H1523" s="4"/>
      <c r="I1523" s="4"/>
      <c r="J1523" s="4"/>
      <c r="K1523" s="4"/>
      <c r="L1523" s="4"/>
      <c r="M1523" s="4"/>
      <c r="N1523" s="4"/>
      <c r="O1523" s="4"/>
      <c r="P1523" s="4"/>
      <c r="Q1523" s="4"/>
      <c r="R1523" s="4"/>
      <c r="S1523" s="4"/>
      <c r="T1523" s="4"/>
      <c r="U1523" s="4" t="str">
        <f>TEXT(A1523, "MMMM YYYY")</f>
        <v>January 1900</v>
      </c>
      <c r="V1523" s="4"/>
      <c r="W1523" s="4" t="b">
        <f>IF(N1523=O1523,TRUE,FALSE)</f>
        <v>1</v>
      </c>
    </row>
    <row r="1524" spans="1:23" ht="22.5" customHeight="1">
      <c r="A1524" s="53"/>
      <c r="B1524" s="4"/>
      <c r="C1524" s="4"/>
      <c r="D1524" s="4"/>
      <c r="E1524" s="4"/>
      <c r="F1524" s="4"/>
      <c r="G1524" s="4"/>
      <c r="H1524" s="4"/>
      <c r="I1524" s="4"/>
      <c r="J1524" s="4"/>
      <c r="K1524" s="4"/>
      <c r="L1524" s="4"/>
      <c r="M1524" s="4"/>
      <c r="N1524" s="4"/>
      <c r="O1524" s="4"/>
      <c r="P1524" s="4"/>
      <c r="Q1524" s="4"/>
      <c r="R1524" s="4"/>
      <c r="S1524" s="4"/>
      <c r="T1524" s="4"/>
      <c r="U1524" s="4" t="str">
        <f>TEXT(A1524, "MMMM YYYY")</f>
        <v>January 1900</v>
      </c>
      <c r="V1524" s="4"/>
      <c r="W1524" s="4" t="b">
        <f>IF(N1524=O1524,TRUE,FALSE)</f>
        <v>1</v>
      </c>
    </row>
    <row r="1525" spans="1:23" ht="22.5" customHeight="1">
      <c r="A1525" s="53"/>
      <c r="B1525" s="4"/>
      <c r="C1525" s="4"/>
      <c r="D1525" s="4"/>
      <c r="E1525" s="4"/>
      <c r="F1525" s="4"/>
      <c r="G1525" s="4"/>
      <c r="H1525" s="4"/>
      <c r="I1525" s="4"/>
      <c r="J1525" s="4"/>
      <c r="K1525" s="4"/>
      <c r="L1525" s="4"/>
      <c r="M1525" s="4"/>
      <c r="N1525" s="4"/>
      <c r="O1525" s="4"/>
      <c r="P1525" s="4"/>
      <c r="Q1525" s="4"/>
      <c r="R1525" s="4"/>
      <c r="S1525" s="4"/>
      <c r="T1525" s="4"/>
      <c r="U1525" s="4" t="str">
        <f>TEXT(A1525, "MMMM YYYY")</f>
        <v>January 1900</v>
      </c>
      <c r="V1525" s="4"/>
      <c r="W1525" s="4" t="b">
        <f>IF(N1525=O1525,TRUE,FALSE)</f>
        <v>1</v>
      </c>
    </row>
    <row r="1526" spans="1:23" ht="22.5" customHeight="1">
      <c r="A1526" s="53"/>
      <c r="B1526" s="4"/>
      <c r="C1526" s="4"/>
      <c r="D1526" s="4"/>
      <c r="E1526" s="4"/>
      <c r="F1526" s="4"/>
      <c r="G1526" s="4"/>
      <c r="H1526" s="4"/>
      <c r="I1526" s="4"/>
      <c r="J1526" s="4"/>
      <c r="K1526" s="4"/>
      <c r="L1526" s="4"/>
      <c r="M1526" s="4"/>
      <c r="N1526" s="4"/>
      <c r="O1526" s="4"/>
      <c r="P1526" s="4"/>
      <c r="Q1526" s="4"/>
      <c r="R1526" s="4"/>
      <c r="S1526" s="4"/>
      <c r="T1526" s="4"/>
      <c r="U1526" s="4" t="str">
        <f>TEXT(A1526, "MMMM YYYY")</f>
        <v>January 1900</v>
      </c>
      <c r="V1526" s="4"/>
      <c r="W1526" s="4" t="b">
        <f>IF(N1526=O1526,TRUE,FALSE)</f>
        <v>1</v>
      </c>
    </row>
    <row r="1527" spans="1:23" ht="22.5" customHeight="1">
      <c r="A1527" s="53"/>
      <c r="B1527" s="4"/>
      <c r="C1527" s="4"/>
      <c r="D1527" s="4"/>
      <c r="E1527" s="4"/>
      <c r="F1527" s="4"/>
      <c r="G1527" s="4"/>
      <c r="H1527" s="4"/>
      <c r="I1527" s="4"/>
      <c r="J1527" s="4"/>
      <c r="K1527" s="4"/>
      <c r="L1527" s="4"/>
      <c r="M1527" s="4"/>
      <c r="N1527" s="4"/>
      <c r="O1527" s="4"/>
      <c r="P1527" s="4"/>
      <c r="Q1527" s="4"/>
      <c r="R1527" s="4"/>
      <c r="S1527" s="4"/>
      <c r="T1527" s="4"/>
      <c r="U1527" s="4" t="str">
        <f>TEXT(A1527, "MMMM YYYY")</f>
        <v>January 1900</v>
      </c>
      <c r="V1527" s="4"/>
      <c r="W1527" s="4" t="b">
        <f>IF(N1527=O1527,TRUE,FALSE)</f>
        <v>1</v>
      </c>
    </row>
    <row r="1528" spans="1:23" ht="22.5" customHeight="1">
      <c r="A1528" s="53"/>
      <c r="B1528" s="4"/>
      <c r="C1528" s="4"/>
      <c r="D1528" s="4"/>
      <c r="E1528" s="4"/>
      <c r="F1528" s="4"/>
      <c r="G1528" s="4"/>
      <c r="H1528" s="4"/>
      <c r="I1528" s="4"/>
      <c r="J1528" s="4"/>
      <c r="K1528" s="4"/>
      <c r="L1528" s="4"/>
      <c r="M1528" s="4"/>
      <c r="N1528" s="4"/>
      <c r="O1528" s="4"/>
      <c r="P1528" s="4"/>
      <c r="Q1528" s="4"/>
      <c r="R1528" s="4"/>
      <c r="S1528" s="4"/>
      <c r="T1528" s="4"/>
      <c r="U1528" s="4" t="str">
        <f>TEXT(A1528, "MMMM YYYY")</f>
        <v>January 1900</v>
      </c>
      <c r="V1528" s="4"/>
      <c r="W1528" s="4" t="b">
        <f>IF(N1528=O1528,TRUE,FALSE)</f>
        <v>1</v>
      </c>
    </row>
    <row r="1529" spans="1:23" ht="22.5" customHeight="1">
      <c r="A1529" s="53"/>
      <c r="B1529" s="4"/>
      <c r="C1529" s="4"/>
      <c r="D1529" s="4"/>
      <c r="E1529" s="4"/>
      <c r="F1529" s="4"/>
      <c r="G1529" s="4"/>
      <c r="H1529" s="4"/>
      <c r="I1529" s="4"/>
      <c r="J1529" s="4"/>
      <c r="K1529" s="4"/>
      <c r="L1529" s="4"/>
      <c r="M1529" s="4"/>
      <c r="N1529" s="4"/>
      <c r="O1529" s="4"/>
      <c r="P1529" s="4"/>
      <c r="Q1529" s="4"/>
      <c r="R1529" s="4"/>
      <c r="S1529" s="4"/>
      <c r="T1529" s="4"/>
      <c r="U1529" s="4" t="str">
        <f>TEXT(A1529, "MMMM YYYY")</f>
        <v>January 1900</v>
      </c>
      <c r="V1529" s="4"/>
      <c r="W1529" s="4" t="b">
        <f>IF(N1529=O1529,TRUE,FALSE)</f>
        <v>1</v>
      </c>
    </row>
    <row r="1530" spans="1:23" ht="22.5" customHeight="1">
      <c r="A1530" s="53"/>
      <c r="B1530" s="4"/>
      <c r="C1530" s="4"/>
      <c r="D1530" s="4"/>
      <c r="E1530" s="4"/>
      <c r="F1530" s="4"/>
      <c r="G1530" s="4"/>
      <c r="H1530" s="4"/>
      <c r="I1530" s="4"/>
      <c r="J1530" s="4"/>
      <c r="K1530" s="4"/>
      <c r="L1530" s="4"/>
      <c r="M1530" s="4"/>
      <c r="N1530" s="4"/>
      <c r="O1530" s="4"/>
      <c r="P1530" s="4"/>
      <c r="Q1530" s="4"/>
      <c r="R1530" s="4"/>
      <c r="S1530" s="4"/>
      <c r="T1530" s="4"/>
      <c r="U1530" s="4" t="str">
        <f>TEXT(A1530, "MMMM YYYY")</f>
        <v>January 1900</v>
      </c>
      <c r="V1530" s="4"/>
      <c r="W1530" s="4" t="b">
        <f>IF(N1530=O1530,TRUE,FALSE)</f>
        <v>1</v>
      </c>
    </row>
    <row r="1531" spans="1:23" ht="22.5" customHeight="1">
      <c r="A1531" s="53"/>
      <c r="B1531" s="4"/>
      <c r="C1531" s="4"/>
      <c r="D1531" s="4"/>
      <c r="E1531" s="4"/>
      <c r="F1531" s="4"/>
      <c r="G1531" s="4"/>
      <c r="H1531" s="4"/>
      <c r="I1531" s="4"/>
      <c r="J1531" s="4"/>
      <c r="K1531" s="4"/>
      <c r="L1531" s="4"/>
      <c r="M1531" s="4"/>
      <c r="N1531" s="4"/>
      <c r="O1531" s="4"/>
      <c r="P1531" s="4"/>
      <c r="Q1531" s="4"/>
      <c r="R1531" s="4"/>
      <c r="S1531" s="4"/>
      <c r="T1531" s="4"/>
      <c r="U1531" s="4" t="str">
        <f>TEXT(A1531, "MMMM YYYY")</f>
        <v>January 1900</v>
      </c>
      <c r="V1531" s="4"/>
      <c r="W1531" s="4" t="b">
        <f>IF(N1531=O1531,TRUE,FALSE)</f>
        <v>1</v>
      </c>
    </row>
    <row r="1532" spans="1:23" ht="22.5" customHeight="1">
      <c r="A1532" s="53"/>
      <c r="B1532" s="4"/>
      <c r="C1532" s="4"/>
      <c r="D1532" s="4"/>
      <c r="E1532" s="4"/>
      <c r="F1532" s="4"/>
      <c r="G1532" s="4"/>
      <c r="H1532" s="4"/>
      <c r="I1532" s="4"/>
      <c r="J1532" s="4"/>
      <c r="K1532" s="4"/>
      <c r="L1532" s="4"/>
      <c r="M1532" s="4"/>
      <c r="N1532" s="4"/>
      <c r="O1532" s="4"/>
      <c r="P1532" s="4"/>
      <c r="Q1532" s="4"/>
      <c r="R1532" s="4"/>
      <c r="S1532" s="4"/>
      <c r="T1532" s="4"/>
      <c r="U1532" s="4" t="str">
        <f>TEXT(A1532, "MMMM YYYY")</f>
        <v>January 1900</v>
      </c>
      <c r="V1532" s="4"/>
      <c r="W1532" s="4" t="b">
        <f>IF(N1532=O1532,TRUE,FALSE)</f>
        <v>1</v>
      </c>
    </row>
    <row r="1533" spans="1:23" ht="22.5" customHeight="1">
      <c r="A1533" s="53"/>
      <c r="B1533" s="4"/>
      <c r="C1533" s="4"/>
      <c r="D1533" s="4"/>
      <c r="E1533" s="4"/>
      <c r="F1533" s="4"/>
      <c r="G1533" s="4"/>
      <c r="H1533" s="4"/>
      <c r="I1533" s="4"/>
      <c r="J1533" s="4"/>
      <c r="K1533" s="4"/>
      <c r="L1533" s="4"/>
      <c r="M1533" s="4"/>
      <c r="N1533" s="4"/>
      <c r="O1533" s="4"/>
      <c r="P1533" s="4"/>
      <c r="Q1533" s="4"/>
      <c r="R1533" s="4"/>
      <c r="S1533" s="4"/>
      <c r="T1533" s="4"/>
      <c r="U1533" s="4" t="str">
        <f>TEXT(A1533, "MMMM YYYY")</f>
        <v>January 1900</v>
      </c>
      <c r="V1533" s="4"/>
      <c r="W1533" s="4" t="b">
        <f>IF(N1533=O1533,TRUE,FALSE)</f>
        <v>1</v>
      </c>
    </row>
    <row r="1534" spans="1:23" ht="22.5" customHeight="1">
      <c r="A1534" s="53"/>
      <c r="B1534" s="4"/>
      <c r="C1534" s="4"/>
      <c r="D1534" s="4"/>
      <c r="E1534" s="4"/>
      <c r="F1534" s="4"/>
      <c r="G1534" s="4"/>
      <c r="H1534" s="4"/>
      <c r="I1534" s="4"/>
      <c r="J1534" s="4"/>
      <c r="K1534" s="4"/>
      <c r="L1534" s="4"/>
      <c r="M1534" s="4"/>
      <c r="N1534" s="4"/>
      <c r="O1534" s="4"/>
      <c r="P1534" s="4"/>
      <c r="Q1534" s="4"/>
      <c r="R1534" s="4"/>
      <c r="S1534" s="4"/>
      <c r="T1534" s="4"/>
      <c r="U1534" s="4" t="str">
        <f>TEXT(A1534, "MMMM YYYY")</f>
        <v>January 1900</v>
      </c>
      <c r="V1534" s="4"/>
      <c r="W1534" s="4" t="b">
        <f>IF(N1534=O1534,TRUE,FALSE)</f>
        <v>1</v>
      </c>
    </row>
    <row r="1535" spans="1:23" ht="22.5" customHeight="1">
      <c r="A1535" s="53"/>
      <c r="B1535" s="4"/>
      <c r="C1535" s="4"/>
      <c r="D1535" s="4"/>
      <c r="E1535" s="4"/>
      <c r="F1535" s="4"/>
      <c r="G1535" s="4"/>
      <c r="H1535" s="4"/>
      <c r="I1535" s="4"/>
      <c r="J1535" s="4"/>
      <c r="K1535" s="4"/>
      <c r="L1535" s="4"/>
      <c r="M1535" s="4"/>
      <c r="N1535" s="4"/>
      <c r="O1535" s="4"/>
      <c r="P1535" s="4"/>
      <c r="Q1535" s="4"/>
      <c r="R1535" s="4"/>
      <c r="S1535" s="4"/>
      <c r="T1535" s="4"/>
      <c r="U1535" s="4" t="str">
        <f>TEXT(A1535, "MMMM YYYY")</f>
        <v>January 1900</v>
      </c>
      <c r="V1535" s="4"/>
      <c r="W1535" s="4" t="b">
        <f>IF(N1535=O1535,TRUE,FALSE)</f>
        <v>1</v>
      </c>
    </row>
    <row r="1536" spans="1:23" ht="22.5" customHeight="1">
      <c r="A1536" s="53"/>
      <c r="B1536" s="4"/>
      <c r="C1536" s="4"/>
      <c r="D1536" s="4"/>
      <c r="E1536" s="4"/>
      <c r="F1536" s="4"/>
      <c r="G1536" s="4"/>
      <c r="H1536" s="4"/>
      <c r="I1536" s="4"/>
      <c r="J1536" s="4"/>
      <c r="K1536" s="4"/>
      <c r="L1536" s="4"/>
      <c r="M1536" s="4"/>
      <c r="N1536" s="4"/>
      <c r="O1536" s="4"/>
      <c r="P1536" s="4"/>
      <c r="Q1536" s="4"/>
      <c r="R1536" s="4"/>
      <c r="S1536" s="4"/>
      <c r="T1536" s="4"/>
      <c r="U1536" s="4" t="str">
        <f>TEXT(A1536, "MMMM YYYY")</f>
        <v>January 1900</v>
      </c>
      <c r="V1536" s="4"/>
      <c r="W1536" s="4" t="b">
        <f>IF(N1536=O1536,TRUE,FALSE)</f>
        <v>1</v>
      </c>
    </row>
    <row r="1537" spans="1:23" ht="22.5" customHeight="1">
      <c r="A1537" s="53"/>
      <c r="B1537" s="4"/>
      <c r="C1537" s="4"/>
      <c r="D1537" s="4"/>
      <c r="E1537" s="4"/>
      <c r="F1537" s="4"/>
      <c r="G1537" s="4"/>
      <c r="H1537" s="4"/>
      <c r="I1537" s="4"/>
      <c r="J1537" s="4"/>
      <c r="K1537" s="4"/>
      <c r="L1537" s="4"/>
      <c r="M1537" s="4"/>
      <c r="N1537" s="4"/>
      <c r="O1537" s="4"/>
      <c r="P1537" s="4"/>
      <c r="Q1537" s="4"/>
      <c r="R1537" s="4"/>
      <c r="S1537" s="4"/>
      <c r="T1537" s="4"/>
      <c r="U1537" s="4" t="str">
        <f>TEXT(A1537, "MMMM YYYY")</f>
        <v>January 1900</v>
      </c>
      <c r="V1537" s="4"/>
      <c r="W1537" s="4" t="b">
        <f>IF(N1537=O1537,TRUE,FALSE)</f>
        <v>1</v>
      </c>
    </row>
    <row r="1538" spans="1:23" ht="22.5" customHeight="1">
      <c r="A1538" s="53"/>
      <c r="B1538" s="4"/>
      <c r="C1538" s="4"/>
      <c r="D1538" s="4"/>
      <c r="E1538" s="4"/>
      <c r="F1538" s="4"/>
      <c r="G1538" s="4"/>
      <c r="H1538" s="4"/>
      <c r="I1538" s="4"/>
      <c r="J1538" s="4"/>
      <c r="K1538" s="4"/>
      <c r="L1538" s="4"/>
      <c r="M1538" s="4"/>
      <c r="N1538" s="4"/>
      <c r="O1538" s="4"/>
      <c r="P1538" s="4"/>
      <c r="Q1538" s="4"/>
      <c r="R1538" s="4"/>
      <c r="S1538" s="4"/>
      <c r="T1538" s="4"/>
      <c r="U1538" s="4" t="str">
        <f>TEXT(A1538, "MMMM YYYY")</f>
        <v>January 1900</v>
      </c>
      <c r="V1538" s="4"/>
      <c r="W1538" s="4" t="b">
        <f>IF(N1538=O1538,TRUE,FALSE)</f>
        <v>1</v>
      </c>
    </row>
    <row r="1539" spans="1:23" ht="22.5" customHeight="1">
      <c r="A1539" s="53"/>
      <c r="B1539" s="4"/>
      <c r="C1539" s="4"/>
      <c r="D1539" s="4"/>
      <c r="E1539" s="4"/>
      <c r="F1539" s="4"/>
      <c r="G1539" s="4"/>
      <c r="H1539" s="4"/>
      <c r="I1539" s="4"/>
      <c r="J1539" s="4"/>
      <c r="K1539" s="4"/>
      <c r="L1539" s="4"/>
      <c r="M1539" s="4"/>
      <c r="N1539" s="4"/>
      <c r="O1539" s="4"/>
      <c r="P1539" s="4"/>
      <c r="Q1539" s="4"/>
      <c r="R1539" s="4"/>
      <c r="S1539" s="4"/>
      <c r="T1539" s="4"/>
      <c r="U1539" s="4" t="str">
        <f>TEXT(A1539, "MMMM YYYY")</f>
        <v>January 1900</v>
      </c>
      <c r="V1539" s="4"/>
      <c r="W1539" s="4" t="b">
        <f>IF(N1539=O1539,TRUE,FALSE)</f>
        <v>1</v>
      </c>
    </row>
    <row r="1540" spans="1:23" ht="22.5" customHeight="1">
      <c r="A1540" s="53"/>
      <c r="B1540" s="4"/>
      <c r="C1540" s="4"/>
      <c r="D1540" s="4"/>
      <c r="E1540" s="4"/>
      <c r="F1540" s="4"/>
      <c r="G1540" s="4"/>
      <c r="H1540" s="4"/>
      <c r="I1540" s="4"/>
      <c r="J1540" s="4"/>
      <c r="K1540" s="4"/>
      <c r="L1540" s="4"/>
      <c r="M1540" s="4"/>
      <c r="N1540" s="4"/>
      <c r="O1540" s="4"/>
      <c r="P1540" s="4"/>
      <c r="Q1540" s="4"/>
      <c r="R1540" s="4"/>
      <c r="S1540" s="4"/>
      <c r="T1540" s="4"/>
      <c r="U1540" s="4" t="str">
        <f>TEXT(A1540, "MMMM YYYY")</f>
        <v>January 1900</v>
      </c>
      <c r="V1540" s="4"/>
      <c r="W1540" s="4" t="b">
        <f>IF(N1540=O1540,TRUE,FALSE)</f>
        <v>1</v>
      </c>
    </row>
    <row r="1541" spans="1:23" ht="22.5" customHeight="1">
      <c r="A1541" s="53"/>
      <c r="B1541" s="4"/>
      <c r="C1541" s="4"/>
      <c r="D1541" s="4"/>
      <c r="E1541" s="4"/>
      <c r="F1541" s="4"/>
      <c r="G1541" s="4"/>
      <c r="H1541" s="4"/>
      <c r="I1541" s="4"/>
      <c r="J1541" s="4"/>
      <c r="K1541" s="4"/>
      <c r="L1541" s="4"/>
      <c r="M1541" s="4"/>
      <c r="N1541" s="4"/>
      <c r="O1541" s="4"/>
      <c r="P1541" s="4"/>
      <c r="Q1541" s="4"/>
      <c r="R1541" s="4"/>
      <c r="S1541" s="4"/>
      <c r="T1541" s="4"/>
      <c r="U1541" s="4" t="str">
        <f>TEXT(A1541, "MMMM YYYY")</f>
        <v>January 1900</v>
      </c>
      <c r="V1541" s="4"/>
      <c r="W1541" s="4" t="b">
        <f>IF(N1541=O1541,TRUE,FALSE)</f>
        <v>1</v>
      </c>
    </row>
    <row r="1542" spans="1:23" ht="22.5" customHeight="1">
      <c r="A1542" s="53"/>
      <c r="B1542" s="4"/>
      <c r="C1542" s="4"/>
      <c r="D1542" s="4"/>
      <c r="E1542" s="4"/>
      <c r="F1542" s="4"/>
      <c r="G1542" s="4"/>
      <c r="H1542" s="4"/>
      <c r="I1542" s="4"/>
      <c r="J1542" s="4"/>
      <c r="K1542" s="4"/>
      <c r="L1542" s="4"/>
      <c r="M1542" s="4"/>
      <c r="N1542" s="4"/>
      <c r="O1542" s="4"/>
      <c r="P1542" s="4"/>
      <c r="Q1542" s="4"/>
      <c r="R1542" s="4"/>
      <c r="S1542" s="4"/>
      <c r="T1542" s="4"/>
      <c r="U1542" s="4" t="str">
        <f>TEXT(A1542, "MMMM YYYY")</f>
        <v>January 1900</v>
      </c>
      <c r="V1542" s="4"/>
      <c r="W1542" s="4" t="b">
        <f>IF(N1542=O1542,TRUE,FALSE)</f>
        <v>1</v>
      </c>
    </row>
    <row r="1543" spans="1:23" ht="22.5" customHeight="1">
      <c r="A1543" s="53"/>
      <c r="B1543" s="4"/>
      <c r="C1543" s="4"/>
      <c r="D1543" s="4"/>
      <c r="E1543" s="4"/>
      <c r="F1543" s="4"/>
      <c r="G1543" s="4"/>
      <c r="H1543" s="4"/>
      <c r="I1543" s="4"/>
      <c r="J1543" s="4"/>
      <c r="K1543" s="4"/>
      <c r="L1543" s="4"/>
      <c r="M1543" s="4"/>
      <c r="N1543" s="4"/>
      <c r="O1543" s="4"/>
      <c r="P1543" s="4"/>
      <c r="Q1543" s="4"/>
      <c r="R1543" s="4"/>
      <c r="S1543" s="4"/>
      <c r="T1543" s="4"/>
      <c r="U1543" s="4" t="str">
        <f>TEXT(A1543, "MMMM YYYY")</f>
        <v>January 1900</v>
      </c>
      <c r="V1543" s="4"/>
      <c r="W1543" s="4" t="b">
        <f>IF(N1543=O1543,TRUE,FALSE)</f>
        <v>1</v>
      </c>
    </row>
    <row r="1544" spans="1:23" ht="22.5" customHeight="1">
      <c r="A1544" s="53"/>
      <c r="B1544" s="4"/>
      <c r="C1544" s="4"/>
      <c r="D1544" s="4"/>
      <c r="E1544" s="4"/>
      <c r="F1544" s="4"/>
      <c r="G1544" s="4"/>
      <c r="H1544" s="4"/>
      <c r="I1544" s="4"/>
      <c r="J1544" s="4"/>
      <c r="K1544" s="4"/>
      <c r="L1544" s="4"/>
      <c r="M1544" s="4"/>
      <c r="N1544" s="4"/>
      <c r="O1544" s="4"/>
      <c r="P1544" s="4"/>
      <c r="Q1544" s="4"/>
      <c r="R1544" s="4"/>
      <c r="S1544" s="4"/>
      <c r="T1544" s="4"/>
      <c r="U1544" s="4" t="str">
        <f>TEXT(A1544, "MMMM YYYY")</f>
        <v>January 1900</v>
      </c>
      <c r="V1544" s="4"/>
      <c r="W1544" s="4" t="b">
        <f>IF(N1544=O1544,TRUE,FALSE)</f>
        <v>1</v>
      </c>
    </row>
    <row r="1545" spans="1:23" ht="22.5" customHeight="1">
      <c r="A1545" s="53"/>
      <c r="B1545" s="4"/>
      <c r="C1545" s="4"/>
      <c r="D1545" s="4"/>
      <c r="E1545" s="4"/>
      <c r="F1545" s="4"/>
      <c r="G1545" s="4"/>
      <c r="H1545" s="4"/>
      <c r="I1545" s="4"/>
      <c r="J1545" s="4"/>
      <c r="K1545" s="4"/>
      <c r="L1545" s="4"/>
      <c r="M1545" s="4"/>
      <c r="N1545" s="4"/>
      <c r="O1545" s="4"/>
      <c r="P1545" s="4"/>
      <c r="Q1545" s="4"/>
      <c r="R1545" s="4"/>
      <c r="S1545" s="4"/>
      <c r="T1545" s="4"/>
      <c r="U1545" s="4" t="str">
        <f>TEXT(A1545, "MMMM YYYY")</f>
        <v>January 1900</v>
      </c>
      <c r="V1545" s="4"/>
      <c r="W1545" s="4" t="b">
        <f>IF(N1545=O1545,TRUE,FALSE)</f>
        <v>1</v>
      </c>
    </row>
    <row r="1546" spans="1:23" ht="22.5" customHeight="1">
      <c r="A1546" s="53"/>
      <c r="B1546" s="4"/>
      <c r="C1546" s="4"/>
      <c r="D1546" s="4"/>
      <c r="E1546" s="4"/>
      <c r="F1546" s="4"/>
      <c r="G1546" s="4"/>
      <c r="H1546" s="4"/>
      <c r="I1546" s="4"/>
      <c r="J1546" s="4"/>
      <c r="K1546" s="4"/>
      <c r="L1546" s="4"/>
      <c r="M1546" s="4"/>
      <c r="N1546" s="4"/>
      <c r="O1546" s="4"/>
      <c r="P1546" s="4"/>
      <c r="Q1546" s="4"/>
      <c r="R1546" s="4"/>
      <c r="S1546" s="4"/>
      <c r="T1546" s="4"/>
      <c r="U1546" s="4" t="str">
        <f>TEXT(A1546, "MMMM YYYY")</f>
        <v>January 1900</v>
      </c>
      <c r="V1546" s="4"/>
      <c r="W1546" s="4" t="b">
        <f>IF(N1546=O1546,TRUE,FALSE)</f>
        <v>1</v>
      </c>
    </row>
    <row r="1547" spans="1:23" ht="22.5" customHeight="1">
      <c r="A1547" s="53"/>
      <c r="B1547" s="4"/>
      <c r="C1547" s="4"/>
      <c r="D1547" s="4"/>
      <c r="E1547" s="4"/>
      <c r="F1547" s="4"/>
      <c r="G1547" s="4"/>
      <c r="H1547" s="4"/>
      <c r="I1547" s="4"/>
      <c r="J1547" s="4"/>
      <c r="K1547" s="4"/>
      <c r="L1547" s="4"/>
      <c r="M1547" s="4"/>
      <c r="N1547" s="4"/>
      <c r="O1547" s="4"/>
      <c r="P1547" s="4"/>
      <c r="Q1547" s="4"/>
      <c r="R1547" s="4"/>
      <c r="S1547" s="4"/>
      <c r="T1547" s="4"/>
      <c r="U1547" s="4" t="str">
        <f>TEXT(A1547, "MMMM YYYY")</f>
        <v>January 1900</v>
      </c>
      <c r="V1547" s="4"/>
      <c r="W1547" s="4" t="b">
        <f>IF(N1547=O1547,TRUE,FALSE)</f>
        <v>1</v>
      </c>
    </row>
    <row r="1548" spans="1:23" ht="22.5" customHeight="1">
      <c r="A1548" s="53"/>
      <c r="B1548" s="4"/>
      <c r="C1548" s="4"/>
      <c r="D1548" s="4"/>
      <c r="E1548" s="4"/>
      <c r="F1548" s="4"/>
      <c r="G1548" s="4"/>
      <c r="H1548" s="4"/>
      <c r="I1548" s="4"/>
      <c r="J1548" s="4"/>
      <c r="K1548" s="4"/>
      <c r="L1548" s="4"/>
      <c r="M1548" s="4"/>
      <c r="N1548" s="4"/>
      <c r="O1548" s="4"/>
      <c r="P1548" s="4"/>
      <c r="Q1548" s="4"/>
      <c r="R1548" s="4"/>
      <c r="S1548" s="4"/>
      <c r="T1548" s="4"/>
      <c r="U1548" s="4" t="str">
        <f>TEXT(A1548, "MMMM YYYY")</f>
        <v>January 1900</v>
      </c>
      <c r="V1548" s="4"/>
      <c r="W1548" s="4" t="b">
        <f>IF(N1548=O1548,TRUE,FALSE)</f>
        <v>1</v>
      </c>
    </row>
    <row r="1549" spans="1:23" ht="22.5" customHeight="1">
      <c r="A1549" s="53"/>
      <c r="B1549" s="4"/>
      <c r="C1549" s="4"/>
      <c r="D1549" s="4"/>
      <c r="E1549" s="4"/>
      <c r="F1549" s="4"/>
      <c r="G1549" s="4"/>
      <c r="H1549" s="4"/>
      <c r="I1549" s="4"/>
      <c r="J1549" s="4"/>
      <c r="K1549" s="4"/>
      <c r="L1549" s="4"/>
      <c r="M1549" s="4"/>
      <c r="N1549" s="4"/>
      <c r="O1549" s="4"/>
      <c r="P1549" s="4"/>
      <c r="Q1549" s="4"/>
      <c r="R1549" s="4"/>
      <c r="S1549" s="4"/>
      <c r="T1549" s="4"/>
      <c r="U1549" s="4" t="str">
        <f>TEXT(A1549, "MMMM YYYY")</f>
        <v>January 1900</v>
      </c>
      <c r="V1549" s="4"/>
      <c r="W1549" s="4" t="b">
        <f>IF(N1549=O1549,TRUE,FALSE)</f>
        <v>1</v>
      </c>
    </row>
    <row r="1550" spans="1:23" ht="22.5" customHeight="1">
      <c r="A1550" s="53"/>
      <c r="B1550" s="4"/>
      <c r="C1550" s="4"/>
      <c r="D1550" s="4"/>
      <c r="E1550" s="4"/>
      <c r="F1550" s="4"/>
      <c r="G1550" s="4"/>
      <c r="H1550" s="4"/>
      <c r="I1550" s="4"/>
      <c r="J1550" s="4"/>
      <c r="K1550" s="4"/>
      <c r="L1550" s="4"/>
      <c r="M1550" s="4"/>
      <c r="N1550" s="4"/>
      <c r="O1550" s="4"/>
      <c r="P1550" s="4"/>
      <c r="Q1550" s="4"/>
      <c r="R1550" s="4"/>
      <c r="S1550" s="4"/>
      <c r="T1550" s="4"/>
      <c r="U1550" s="4" t="str">
        <f>TEXT(A1550, "MMMM YYYY")</f>
        <v>January 1900</v>
      </c>
      <c r="V1550" s="4"/>
      <c r="W1550" s="4" t="b">
        <f>IF(N1550=O1550,TRUE,FALSE)</f>
        <v>1</v>
      </c>
    </row>
    <row r="1551" spans="1:23" ht="22.5" customHeight="1">
      <c r="A1551" s="53"/>
      <c r="B1551" s="4"/>
      <c r="C1551" s="4"/>
      <c r="D1551" s="4"/>
      <c r="E1551" s="4"/>
      <c r="F1551" s="4"/>
      <c r="G1551" s="4"/>
      <c r="H1551" s="4"/>
      <c r="I1551" s="4"/>
      <c r="J1551" s="4"/>
      <c r="K1551" s="4"/>
      <c r="L1551" s="4"/>
      <c r="M1551" s="4"/>
      <c r="N1551" s="4"/>
      <c r="O1551" s="4"/>
      <c r="P1551" s="4"/>
      <c r="Q1551" s="4"/>
      <c r="R1551" s="4"/>
      <c r="S1551" s="4"/>
      <c r="T1551" s="4"/>
      <c r="U1551" s="4" t="str">
        <f>TEXT(A1551, "MMMM YYYY")</f>
        <v>January 1900</v>
      </c>
      <c r="V1551" s="4"/>
      <c r="W1551" s="4" t="b">
        <f>IF(N1551=O1551,TRUE,FALSE)</f>
        <v>1</v>
      </c>
    </row>
    <row r="1552" spans="1:23" ht="22.5" customHeight="1">
      <c r="A1552" s="53"/>
      <c r="B1552" s="4"/>
      <c r="C1552" s="4"/>
      <c r="D1552" s="4"/>
      <c r="E1552" s="4"/>
      <c r="F1552" s="4"/>
      <c r="G1552" s="4"/>
      <c r="H1552" s="4"/>
      <c r="I1552" s="4"/>
      <c r="J1552" s="4"/>
      <c r="K1552" s="4"/>
      <c r="L1552" s="4"/>
      <c r="M1552" s="4"/>
      <c r="N1552" s="4"/>
      <c r="O1552" s="4"/>
      <c r="P1552" s="4"/>
      <c r="Q1552" s="4"/>
      <c r="R1552" s="4"/>
      <c r="S1552" s="4"/>
      <c r="T1552" s="4"/>
      <c r="U1552" s="4" t="str">
        <f>TEXT(A1552, "MMMM YYYY")</f>
        <v>January 1900</v>
      </c>
      <c r="V1552" s="4"/>
      <c r="W1552" s="4" t="b">
        <f>IF(N1552=O1552,TRUE,FALSE)</f>
        <v>1</v>
      </c>
    </row>
    <row r="1553" spans="1:23" ht="22.5" customHeight="1">
      <c r="A1553" s="53"/>
      <c r="B1553" s="4"/>
      <c r="C1553" s="4"/>
      <c r="D1553" s="4"/>
      <c r="E1553" s="4"/>
      <c r="F1553" s="4"/>
      <c r="G1553" s="4"/>
      <c r="H1553" s="4"/>
      <c r="I1553" s="4"/>
      <c r="J1553" s="4"/>
      <c r="K1553" s="4"/>
      <c r="L1553" s="4"/>
      <c r="M1553" s="4"/>
      <c r="N1553" s="4"/>
      <c r="O1553" s="4"/>
      <c r="P1553" s="4"/>
      <c r="Q1553" s="4"/>
      <c r="R1553" s="4"/>
      <c r="S1553" s="4"/>
      <c r="T1553" s="4"/>
      <c r="U1553" s="4" t="str">
        <f>TEXT(A1553, "MMMM YYYY")</f>
        <v>January 1900</v>
      </c>
      <c r="V1553" s="4"/>
      <c r="W1553" s="4" t="b">
        <f>IF(N1553=O1553,TRUE,FALSE)</f>
        <v>1</v>
      </c>
    </row>
    <row r="1554" spans="1:23" ht="22.5" customHeight="1">
      <c r="A1554" s="53"/>
      <c r="B1554" s="4"/>
      <c r="C1554" s="4"/>
      <c r="D1554" s="4"/>
      <c r="E1554" s="4"/>
      <c r="F1554" s="4"/>
      <c r="G1554" s="4"/>
      <c r="H1554" s="4"/>
      <c r="I1554" s="4"/>
      <c r="J1554" s="4"/>
      <c r="K1554" s="4"/>
      <c r="L1554" s="4"/>
      <c r="M1554" s="4"/>
      <c r="N1554" s="4"/>
      <c r="O1554" s="4"/>
      <c r="P1554" s="4"/>
      <c r="Q1554" s="4"/>
      <c r="R1554" s="4"/>
      <c r="S1554" s="4"/>
      <c r="T1554" s="4"/>
      <c r="U1554" s="4" t="str">
        <f>TEXT(A1554, "MMMM YYYY")</f>
        <v>January 1900</v>
      </c>
      <c r="V1554" s="4"/>
      <c r="W1554" s="4" t="b">
        <f>IF(N1554=O1554,TRUE,FALSE)</f>
        <v>1</v>
      </c>
    </row>
    <row r="1555" spans="1:23" ht="22.5" customHeight="1">
      <c r="A1555" s="53"/>
      <c r="B1555" s="4"/>
      <c r="C1555" s="4"/>
      <c r="D1555" s="4"/>
      <c r="E1555" s="4"/>
      <c r="F1555" s="4"/>
      <c r="G1555" s="4"/>
      <c r="H1555" s="4"/>
      <c r="I1555" s="4"/>
      <c r="J1555" s="4"/>
      <c r="K1555" s="4"/>
      <c r="L1555" s="4"/>
      <c r="M1555" s="4"/>
      <c r="N1555" s="4"/>
      <c r="O1555" s="4"/>
      <c r="P1555" s="4"/>
      <c r="Q1555" s="4"/>
      <c r="R1555" s="4"/>
      <c r="S1555" s="4"/>
      <c r="T1555" s="4"/>
      <c r="U1555" s="4" t="str">
        <f>TEXT(A1555, "MMMM YYYY")</f>
        <v>January 1900</v>
      </c>
      <c r="V1555" s="4"/>
      <c r="W1555" s="4" t="b">
        <f>IF(N1555=O1555,TRUE,FALSE)</f>
        <v>1</v>
      </c>
    </row>
    <row r="1556" spans="1:23" ht="22.5" customHeight="1">
      <c r="A1556" s="53"/>
      <c r="B1556" s="4"/>
      <c r="C1556" s="4"/>
      <c r="D1556" s="4"/>
      <c r="E1556" s="4"/>
      <c r="F1556" s="4"/>
      <c r="G1556" s="4"/>
      <c r="H1556" s="4"/>
      <c r="I1556" s="4"/>
      <c r="J1556" s="4"/>
      <c r="K1556" s="4"/>
      <c r="L1556" s="4"/>
      <c r="M1556" s="4"/>
      <c r="N1556" s="4"/>
      <c r="O1556" s="4"/>
      <c r="P1556" s="4"/>
      <c r="Q1556" s="4"/>
      <c r="R1556" s="4"/>
      <c r="S1556" s="4"/>
      <c r="T1556" s="4"/>
      <c r="U1556" s="4" t="str">
        <f>TEXT(A1556, "MMMM YYYY")</f>
        <v>January 1900</v>
      </c>
      <c r="V1556" s="4"/>
      <c r="W1556" s="4" t="b">
        <f>IF(N1556=O1556,TRUE,FALSE)</f>
        <v>1</v>
      </c>
    </row>
    <row r="1557" spans="1:23" ht="22.5" customHeight="1">
      <c r="A1557" s="53"/>
      <c r="B1557" s="4"/>
      <c r="C1557" s="4"/>
      <c r="D1557" s="4"/>
      <c r="E1557" s="4"/>
      <c r="F1557" s="4"/>
      <c r="G1557" s="4"/>
      <c r="H1557" s="4"/>
      <c r="I1557" s="4"/>
      <c r="J1557" s="4"/>
      <c r="K1557" s="4"/>
      <c r="L1557" s="4"/>
      <c r="M1557" s="4"/>
      <c r="N1557" s="4"/>
      <c r="O1557" s="4"/>
      <c r="P1557" s="4"/>
      <c r="Q1557" s="4"/>
      <c r="R1557" s="4"/>
      <c r="S1557" s="4"/>
      <c r="T1557" s="4"/>
      <c r="U1557" s="4" t="str">
        <f>TEXT(A1557, "MMMM YYYY")</f>
        <v>January 1900</v>
      </c>
      <c r="V1557" s="4"/>
      <c r="W1557" s="4" t="b">
        <f>IF(N1557=O1557,TRUE,FALSE)</f>
        <v>1</v>
      </c>
    </row>
    <row r="1558" spans="1:23" ht="22.5" customHeight="1">
      <c r="A1558" s="53"/>
      <c r="B1558" s="4"/>
      <c r="C1558" s="4"/>
      <c r="D1558" s="4"/>
      <c r="E1558" s="4"/>
      <c r="F1558" s="4"/>
      <c r="G1558" s="4"/>
      <c r="H1558" s="4"/>
      <c r="I1558" s="4"/>
      <c r="J1558" s="4"/>
      <c r="K1558" s="4"/>
      <c r="L1558" s="4"/>
      <c r="M1558" s="4"/>
      <c r="N1558" s="4"/>
      <c r="O1558" s="4"/>
      <c r="P1558" s="4"/>
      <c r="Q1558" s="4"/>
      <c r="R1558" s="4"/>
      <c r="S1558" s="4"/>
      <c r="T1558" s="4"/>
      <c r="U1558" s="4" t="str">
        <f>TEXT(A1558, "MMMM YYYY")</f>
        <v>January 1900</v>
      </c>
      <c r="V1558" s="4"/>
      <c r="W1558" s="4" t="b">
        <f>IF(N1558=O1558,TRUE,FALSE)</f>
        <v>1</v>
      </c>
    </row>
    <row r="1559" spans="1:23" ht="22.5" customHeight="1">
      <c r="A1559" s="53"/>
      <c r="B1559" s="4"/>
      <c r="C1559" s="4"/>
      <c r="D1559" s="4"/>
      <c r="E1559" s="4"/>
      <c r="F1559" s="4"/>
      <c r="G1559" s="4"/>
      <c r="H1559" s="4"/>
      <c r="I1559" s="4"/>
      <c r="J1559" s="4"/>
      <c r="K1559" s="4"/>
      <c r="L1559" s="4"/>
      <c r="M1559" s="4"/>
      <c r="N1559" s="4"/>
      <c r="O1559" s="4"/>
      <c r="P1559" s="4"/>
      <c r="Q1559" s="4"/>
      <c r="R1559" s="4"/>
      <c r="S1559" s="4"/>
      <c r="T1559" s="4"/>
      <c r="U1559" s="4" t="str">
        <f>TEXT(A1559, "MMMM YYYY")</f>
        <v>January 1900</v>
      </c>
      <c r="V1559" s="4"/>
      <c r="W1559" s="4" t="b">
        <f>IF(N1559=O1559,TRUE,FALSE)</f>
        <v>1</v>
      </c>
    </row>
    <row r="1560" spans="1:23" ht="22.5" customHeight="1">
      <c r="A1560" s="53"/>
      <c r="B1560" s="4"/>
      <c r="C1560" s="4"/>
      <c r="D1560" s="4"/>
      <c r="E1560" s="4"/>
      <c r="F1560" s="4"/>
      <c r="G1560" s="4"/>
      <c r="H1560" s="4"/>
      <c r="I1560" s="4"/>
      <c r="J1560" s="4"/>
      <c r="K1560" s="4"/>
      <c r="L1560" s="4"/>
      <c r="M1560" s="4"/>
      <c r="N1560" s="4"/>
      <c r="O1560" s="4"/>
      <c r="P1560" s="4"/>
      <c r="Q1560" s="4"/>
      <c r="R1560" s="4"/>
      <c r="S1560" s="4"/>
      <c r="T1560" s="4"/>
      <c r="U1560" s="4" t="str">
        <f>TEXT(A1560, "MMMM YYYY")</f>
        <v>January 1900</v>
      </c>
      <c r="V1560" s="4"/>
      <c r="W1560" s="4" t="b">
        <f>IF(N1560=O1560,TRUE,FALSE)</f>
        <v>1</v>
      </c>
    </row>
    <row r="1561" spans="1:23" ht="22.5" customHeight="1">
      <c r="A1561" s="53"/>
      <c r="B1561" s="4"/>
      <c r="C1561" s="4"/>
      <c r="D1561" s="4"/>
      <c r="E1561" s="4"/>
      <c r="F1561" s="4"/>
      <c r="G1561" s="4"/>
      <c r="H1561" s="4"/>
      <c r="I1561" s="4"/>
      <c r="J1561" s="4"/>
      <c r="K1561" s="4"/>
      <c r="L1561" s="4"/>
      <c r="M1561" s="4"/>
      <c r="N1561" s="4"/>
      <c r="O1561" s="4"/>
      <c r="P1561" s="4"/>
      <c r="Q1561" s="4"/>
      <c r="R1561" s="4"/>
      <c r="S1561" s="4"/>
      <c r="T1561" s="4"/>
      <c r="U1561" s="4" t="str">
        <f>TEXT(A1561, "MMMM YYYY")</f>
        <v>January 1900</v>
      </c>
      <c r="V1561" s="4"/>
      <c r="W1561" s="4" t="b">
        <f>IF(N1561=O1561,TRUE,FALSE)</f>
        <v>1</v>
      </c>
    </row>
    <row r="1562" spans="1:23" ht="22.5" customHeight="1">
      <c r="A1562" s="53"/>
      <c r="B1562" s="4"/>
      <c r="C1562" s="4"/>
      <c r="D1562" s="4"/>
      <c r="E1562" s="4"/>
      <c r="F1562" s="4"/>
      <c r="G1562" s="4"/>
      <c r="H1562" s="4"/>
      <c r="I1562" s="4"/>
      <c r="J1562" s="4"/>
      <c r="K1562" s="4"/>
      <c r="L1562" s="4"/>
      <c r="M1562" s="4"/>
      <c r="N1562" s="4"/>
      <c r="O1562" s="4"/>
      <c r="P1562" s="4"/>
      <c r="Q1562" s="4"/>
      <c r="R1562" s="4"/>
      <c r="S1562" s="4"/>
      <c r="T1562" s="4"/>
      <c r="U1562" s="4" t="str">
        <f>TEXT(A1562, "MMMM YYYY")</f>
        <v>January 1900</v>
      </c>
      <c r="V1562" s="4"/>
      <c r="W1562" s="4" t="b">
        <f>IF(N1562=O1562,TRUE,FALSE)</f>
        <v>1</v>
      </c>
    </row>
    <row r="1563" spans="1:23" ht="22.5" customHeight="1">
      <c r="A1563" s="53"/>
      <c r="B1563" s="4"/>
      <c r="C1563" s="4"/>
      <c r="D1563" s="4"/>
      <c r="E1563" s="4"/>
      <c r="F1563" s="4"/>
      <c r="G1563" s="4"/>
      <c r="H1563" s="4"/>
      <c r="I1563" s="4"/>
      <c r="J1563" s="4"/>
      <c r="K1563" s="4"/>
      <c r="L1563" s="4"/>
      <c r="M1563" s="4"/>
      <c r="N1563" s="4"/>
      <c r="O1563" s="4"/>
      <c r="P1563" s="4"/>
      <c r="Q1563" s="4"/>
      <c r="R1563" s="4"/>
      <c r="S1563" s="4"/>
      <c r="T1563" s="4"/>
      <c r="U1563" s="4" t="str">
        <f>TEXT(A1563, "MMMM YYYY")</f>
        <v>January 1900</v>
      </c>
      <c r="V1563" s="4"/>
      <c r="W1563" s="4" t="b">
        <f>IF(N1563=O1563,TRUE,FALSE)</f>
        <v>1</v>
      </c>
    </row>
    <row r="1564" spans="1:23" ht="22.5" customHeight="1">
      <c r="A1564" s="53"/>
      <c r="B1564" s="4"/>
      <c r="C1564" s="4"/>
      <c r="D1564" s="4"/>
      <c r="E1564" s="4"/>
      <c r="F1564" s="4"/>
      <c r="G1564" s="4"/>
      <c r="H1564" s="4"/>
      <c r="I1564" s="4"/>
      <c r="J1564" s="4"/>
      <c r="K1564" s="4"/>
      <c r="L1564" s="4"/>
      <c r="M1564" s="4"/>
      <c r="N1564" s="4"/>
      <c r="O1564" s="4"/>
      <c r="P1564" s="4"/>
      <c r="Q1564" s="4"/>
      <c r="R1564" s="4"/>
      <c r="S1564" s="4"/>
      <c r="T1564" s="4"/>
      <c r="U1564" s="4" t="str">
        <f>TEXT(A1564, "MMMM YYYY")</f>
        <v>January 1900</v>
      </c>
      <c r="V1564" s="4"/>
      <c r="W1564" s="4" t="b">
        <f>IF(N1564=O1564,TRUE,FALSE)</f>
        <v>1</v>
      </c>
    </row>
    <row r="1565" spans="1:23" ht="22.5" customHeight="1">
      <c r="A1565" s="53"/>
      <c r="B1565" s="4"/>
      <c r="C1565" s="4"/>
      <c r="D1565" s="4"/>
      <c r="E1565" s="4"/>
      <c r="F1565" s="4"/>
      <c r="G1565" s="4"/>
      <c r="H1565" s="4"/>
      <c r="I1565" s="4"/>
      <c r="J1565" s="4"/>
      <c r="K1565" s="4"/>
      <c r="L1565" s="4"/>
      <c r="M1565" s="4"/>
      <c r="N1565" s="4"/>
      <c r="O1565" s="4"/>
      <c r="P1565" s="4"/>
      <c r="Q1565" s="4"/>
      <c r="R1565" s="4"/>
      <c r="S1565" s="4"/>
      <c r="T1565" s="4"/>
      <c r="U1565" s="4" t="str">
        <f>TEXT(A1565, "MMMM YYYY")</f>
        <v>January 1900</v>
      </c>
      <c r="V1565" s="4"/>
      <c r="W1565" s="4" t="b">
        <f>IF(N1565=O1565,TRUE,FALSE)</f>
        <v>1</v>
      </c>
    </row>
    <row r="1566" spans="1:23" ht="22.5" customHeight="1">
      <c r="A1566" s="53"/>
      <c r="B1566" s="4"/>
      <c r="C1566" s="4"/>
      <c r="D1566" s="4"/>
      <c r="E1566" s="4"/>
      <c r="F1566" s="4"/>
      <c r="G1566" s="4"/>
      <c r="H1566" s="4"/>
      <c r="I1566" s="4"/>
      <c r="J1566" s="4"/>
      <c r="K1566" s="4"/>
      <c r="L1566" s="4"/>
      <c r="M1566" s="4"/>
      <c r="N1566" s="4"/>
      <c r="O1566" s="4"/>
      <c r="P1566" s="4"/>
      <c r="Q1566" s="4"/>
      <c r="R1566" s="4"/>
      <c r="S1566" s="4"/>
      <c r="T1566" s="4"/>
      <c r="U1566" s="4" t="str">
        <f>TEXT(A1566, "MMMM YYYY")</f>
        <v>January 1900</v>
      </c>
      <c r="V1566" s="4"/>
      <c r="W1566" s="4" t="b">
        <f>IF(N1566=O1566,TRUE,FALSE)</f>
        <v>1</v>
      </c>
    </row>
    <row r="1567" spans="1:23" ht="22.5" customHeight="1">
      <c r="A1567" s="53"/>
      <c r="B1567" s="4"/>
      <c r="C1567" s="4"/>
      <c r="D1567" s="4"/>
      <c r="E1567" s="4"/>
      <c r="F1567" s="4"/>
      <c r="G1567" s="4"/>
      <c r="H1567" s="4"/>
      <c r="I1567" s="4"/>
      <c r="J1567" s="4"/>
      <c r="K1567" s="4"/>
      <c r="L1567" s="4"/>
      <c r="M1567" s="4"/>
      <c r="N1567" s="4"/>
      <c r="O1567" s="4"/>
      <c r="P1567" s="4"/>
      <c r="Q1567" s="4"/>
      <c r="R1567" s="4"/>
      <c r="S1567" s="4"/>
      <c r="T1567" s="4"/>
      <c r="U1567" s="4" t="str">
        <f>TEXT(A1567, "MMMM YYYY")</f>
        <v>January 1900</v>
      </c>
      <c r="V1567" s="4"/>
      <c r="W1567" s="4" t="b">
        <f>IF(N1567=O1567,TRUE,FALSE)</f>
        <v>1</v>
      </c>
    </row>
    <row r="1568" spans="1:23" ht="22.5" customHeight="1">
      <c r="A1568" s="53"/>
      <c r="B1568" s="4"/>
      <c r="C1568" s="4"/>
      <c r="D1568" s="4"/>
      <c r="E1568" s="4"/>
      <c r="F1568" s="4"/>
      <c r="G1568" s="4"/>
      <c r="H1568" s="4"/>
      <c r="I1568" s="4"/>
      <c r="J1568" s="4"/>
      <c r="K1568" s="4"/>
      <c r="L1568" s="4"/>
      <c r="M1568" s="4"/>
      <c r="N1568" s="4"/>
      <c r="O1568" s="4"/>
      <c r="P1568" s="4"/>
      <c r="Q1568" s="4"/>
      <c r="R1568" s="4"/>
      <c r="S1568" s="4"/>
      <c r="T1568" s="4"/>
      <c r="U1568" s="4" t="str">
        <f>TEXT(A1568, "MMMM YYYY")</f>
        <v>January 1900</v>
      </c>
      <c r="V1568" s="4"/>
      <c r="W1568" s="4" t="b">
        <f>IF(N1568=O1568,TRUE,FALSE)</f>
        <v>1</v>
      </c>
    </row>
    <row r="1569" spans="1:23" ht="22.5" customHeight="1">
      <c r="A1569" s="53"/>
      <c r="B1569" s="4"/>
      <c r="C1569" s="4"/>
      <c r="D1569" s="4"/>
      <c r="E1569" s="4"/>
      <c r="F1569" s="4"/>
      <c r="G1569" s="4"/>
      <c r="H1569" s="4"/>
      <c r="I1569" s="4"/>
      <c r="J1569" s="4"/>
      <c r="K1569" s="4"/>
      <c r="L1569" s="4"/>
      <c r="M1569" s="4"/>
      <c r="N1569" s="4"/>
      <c r="O1569" s="4"/>
      <c r="P1569" s="4"/>
      <c r="Q1569" s="4"/>
      <c r="R1569" s="4"/>
      <c r="S1569" s="4"/>
      <c r="T1569" s="4"/>
      <c r="U1569" s="4" t="str">
        <f>TEXT(A1569, "MMMM YYYY")</f>
        <v>January 1900</v>
      </c>
      <c r="V1569" s="4"/>
      <c r="W1569" s="4" t="b">
        <f>IF(N1569=O1569,TRUE,FALSE)</f>
        <v>1</v>
      </c>
    </row>
    <row r="1570" spans="1:23" ht="22.5" customHeight="1">
      <c r="A1570" s="53"/>
      <c r="B1570" s="4"/>
      <c r="C1570" s="4"/>
      <c r="D1570" s="4"/>
      <c r="E1570" s="4"/>
      <c r="F1570" s="4"/>
      <c r="G1570" s="4"/>
      <c r="H1570" s="4"/>
      <c r="I1570" s="4"/>
      <c r="J1570" s="4"/>
      <c r="K1570" s="4"/>
      <c r="L1570" s="4"/>
      <c r="M1570" s="4"/>
      <c r="N1570" s="4"/>
      <c r="O1570" s="4"/>
      <c r="P1570" s="4"/>
      <c r="Q1570" s="4"/>
      <c r="R1570" s="4"/>
      <c r="S1570" s="4"/>
      <c r="T1570" s="4"/>
      <c r="U1570" s="4" t="str">
        <f>TEXT(A1570, "MMMM YYYY")</f>
        <v>January 1900</v>
      </c>
      <c r="V1570" s="4"/>
      <c r="W1570" s="4" t="b">
        <f>IF(N1570=O1570,TRUE,FALSE)</f>
        <v>1</v>
      </c>
    </row>
    <row r="1571" spans="1:23" ht="22.5" customHeight="1">
      <c r="A1571" s="53"/>
      <c r="B1571" s="4"/>
      <c r="C1571" s="4"/>
      <c r="D1571" s="4"/>
      <c r="E1571" s="4"/>
      <c r="F1571" s="4"/>
      <c r="G1571" s="4"/>
      <c r="H1571" s="4"/>
      <c r="I1571" s="4"/>
      <c r="J1571" s="4"/>
      <c r="K1571" s="4"/>
      <c r="L1571" s="4"/>
      <c r="M1571" s="4"/>
      <c r="N1571" s="4"/>
      <c r="O1571" s="4"/>
      <c r="P1571" s="4"/>
      <c r="Q1571" s="4"/>
      <c r="R1571" s="4"/>
      <c r="S1571" s="4"/>
      <c r="T1571" s="4"/>
      <c r="U1571" s="4" t="str">
        <f>TEXT(A1571, "MMMM YYYY")</f>
        <v>January 1900</v>
      </c>
      <c r="V1571" s="4"/>
      <c r="W1571" s="4" t="b">
        <f>IF(N1571=O1571,TRUE,FALSE)</f>
        <v>1</v>
      </c>
    </row>
    <row r="1572" spans="1:23" ht="22.5" customHeight="1">
      <c r="A1572" s="53"/>
      <c r="B1572" s="4"/>
      <c r="C1572" s="4"/>
      <c r="D1572" s="4"/>
      <c r="E1572" s="4"/>
      <c r="F1572" s="4"/>
      <c r="G1572" s="4"/>
      <c r="H1572" s="4"/>
      <c r="I1572" s="4"/>
      <c r="J1572" s="4"/>
      <c r="K1572" s="4"/>
      <c r="L1572" s="4"/>
      <c r="M1572" s="4"/>
      <c r="N1572" s="4"/>
      <c r="O1572" s="4"/>
      <c r="P1572" s="4"/>
      <c r="Q1572" s="4"/>
      <c r="R1572" s="4"/>
      <c r="S1572" s="4"/>
      <c r="T1572" s="4"/>
      <c r="U1572" s="4" t="str">
        <f>TEXT(A1572, "MMMM YYYY")</f>
        <v>January 1900</v>
      </c>
      <c r="V1572" s="4"/>
      <c r="W1572" s="4" t="b">
        <f>IF(N1572=O1572,TRUE,FALSE)</f>
        <v>1</v>
      </c>
    </row>
    <row r="1573" spans="1:23" ht="22.5" customHeight="1">
      <c r="A1573" s="53"/>
      <c r="B1573" s="4"/>
      <c r="C1573" s="4"/>
      <c r="D1573" s="4"/>
      <c r="E1573" s="4"/>
      <c r="F1573" s="4"/>
      <c r="G1573" s="4"/>
      <c r="H1573" s="4"/>
      <c r="I1573" s="4"/>
      <c r="J1573" s="4"/>
      <c r="K1573" s="4"/>
      <c r="L1573" s="4"/>
      <c r="M1573" s="4"/>
      <c r="N1573" s="4"/>
      <c r="O1573" s="4"/>
      <c r="P1573" s="4"/>
      <c r="Q1573" s="4"/>
      <c r="R1573" s="4"/>
      <c r="S1573" s="4"/>
      <c r="T1573" s="4"/>
      <c r="U1573" s="4" t="str">
        <f>TEXT(A1573, "MMMM YYYY")</f>
        <v>January 1900</v>
      </c>
      <c r="V1573" s="4"/>
      <c r="W1573" s="4" t="b">
        <f>IF(N1573=O1573,TRUE,FALSE)</f>
        <v>1</v>
      </c>
    </row>
    <row r="1574" spans="1:23" ht="22.5" customHeight="1">
      <c r="A1574" s="53"/>
      <c r="B1574" s="4"/>
      <c r="C1574" s="4"/>
      <c r="D1574" s="4"/>
      <c r="E1574" s="4"/>
      <c r="F1574" s="4"/>
      <c r="G1574" s="4"/>
      <c r="H1574" s="4"/>
      <c r="I1574" s="4"/>
      <c r="J1574" s="4"/>
      <c r="K1574" s="4"/>
      <c r="L1574" s="4"/>
      <c r="M1574" s="4"/>
      <c r="N1574" s="4"/>
      <c r="O1574" s="4"/>
      <c r="P1574" s="4"/>
      <c r="Q1574" s="4"/>
      <c r="R1574" s="4"/>
      <c r="S1574" s="4"/>
      <c r="T1574" s="4"/>
      <c r="U1574" s="4" t="str">
        <f>TEXT(A1574, "MMMM YYYY")</f>
        <v>January 1900</v>
      </c>
      <c r="V1574" s="4"/>
      <c r="W1574" s="4" t="b">
        <f>IF(N1574=O1574,TRUE,FALSE)</f>
        <v>1</v>
      </c>
    </row>
    <row r="1575" spans="1:23" ht="22.5" customHeight="1">
      <c r="A1575" s="53"/>
      <c r="B1575" s="4"/>
      <c r="C1575" s="4"/>
      <c r="D1575" s="4"/>
      <c r="E1575" s="4"/>
      <c r="F1575" s="4"/>
      <c r="G1575" s="4"/>
      <c r="H1575" s="4"/>
      <c r="I1575" s="4"/>
      <c r="J1575" s="4"/>
      <c r="K1575" s="4"/>
      <c r="L1575" s="4"/>
      <c r="M1575" s="4"/>
      <c r="N1575" s="4"/>
      <c r="O1575" s="4"/>
      <c r="P1575" s="4"/>
      <c r="Q1575" s="4"/>
      <c r="R1575" s="4"/>
      <c r="S1575" s="4"/>
      <c r="T1575" s="4"/>
      <c r="U1575" s="4" t="str">
        <f>TEXT(A1575, "MMMM YYYY")</f>
        <v>January 1900</v>
      </c>
      <c r="V1575" s="4"/>
      <c r="W1575" s="4" t="b">
        <f>IF(N1575=O1575,TRUE,FALSE)</f>
        <v>1</v>
      </c>
    </row>
    <row r="1576" spans="1:23" ht="22.5" customHeight="1">
      <c r="A1576" s="53"/>
      <c r="B1576" s="4"/>
      <c r="C1576" s="4"/>
      <c r="D1576" s="4"/>
      <c r="E1576" s="4"/>
      <c r="F1576" s="4"/>
      <c r="G1576" s="4"/>
      <c r="H1576" s="4"/>
      <c r="I1576" s="4"/>
      <c r="J1576" s="4"/>
      <c r="K1576" s="4"/>
      <c r="L1576" s="4"/>
      <c r="M1576" s="4"/>
      <c r="N1576" s="4"/>
      <c r="O1576" s="4"/>
      <c r="P1576" s="4"/>
      <c r="Q1576" s="4"/>
      <c r="R1576" s="4"/>
      <c r="S1576" s="4"/>
      <c r="T1576" s="4"/>
      <c r="U1576" s="4" t="str">
        <f>TEXT(A1576, "MMMM YYYY")</f>
        <v>January 1900</v>
      </c>
      <c r="V1576" s="4"/>
      <c r="W1576" s="4" t="b">
        <f>IF(N1576=O1576,TRUE,FALSE)</f>
        <v>1</v>
      </c>
    </row>
    <row r="1577" spans="1:23" ht="22.5" customHeight="1">
      <c r="A1577" s="53"/>
      <c r="B1577" s="4"/>
      <c r="C1577" s="4"/>
      <c r="D1577" s="4"/>
      <c r="E1577" s="4"/>
      <c r="F1577" s="4"/>
      <c r="G1577" s="4"/>
      <c r="H1577" s="4"/>
      <c r="I1577" s="4"/>
      <c r="J1577" s="4"/>
      <c r="K1577" s="4"/>
      <c r="L1577" s="4"/>
      <c r="M1577" s="4"/>
      <c r="N1577" s="4"/>
      <c r="O1577" s="4"/>
      <c r="P1577" s="4"/>
      <c r="Q1577" s="4"/>
      <c r="R1577" s="4"/>
      <c r="S1577" s="4"/>
      <c r="T1577" s="4"/>
      <c r="U1577" s="4" t="str">
        <f>TEXT(A1577, "MMMM YYYY")</f>
        <v>January 1900</v>
      </c>
      <c r="V1577" s="4"/>
      <c r="W1577" s="4" t="b">
        <f>IF(N1577=O1577,TRUE,FALSE)</f>
        <v>1</v>
      </c>
    </row>
    <row r="1578" spans="1:23" ht="22.5" customHeight="1">
      <c r="A1578" s="53"/>
      <c r="B1578" s="4"/>
      <c r="C1578" s="4"/>
      <c r="D1578" s="4"/>
      <c r="E1578" s="4"/>
      <c r="F1578" s="4"/>
      <c r="G1578" s="4"/>
      <c r="H1578" s="4"/>
      <c r="I1578" s="4"/>
      <c r="J1578" s="4"/>
      <c r="K1578" s="4"/>
      <c r="L1578" s="4"/>
      <c r="M1578" s="4"/>
      <c r="N1578" s="4"/>
      <c r="O1578" s="4"/>
      <c r="P1578" s="4"/>
      <c r="Q1578" s="4"/>
      <c r="R1578" s="4"/>
      <c r="S1578" s="4"/>
      <c r="T1578" s="4"/>
      <c r="U1578" s="4" t="str">
        <f>TEXT(A1578, "MMMM YYYY")</f>
        <v>January 1900</v>
      </c>
      <c r="V1578" s="4"/>
      <c r="W1578" s="4" t="b">
        <f>IF(N1578=O1578,TRUE,FALSE)</f>
        <v>1</v>
      </c>
    </row>
    <row r="1579" spans="1:23" ht="22.5" customHeight="1">
      <c r="A1579" s="53"/>
      <c r="B1579" s="4"/>
      <c r="C1579" s="4"/>
      <c r="D1579" s="4"/>
      <c r="E1579" s="4"/>
      <c r="F1579" s="4"/>
      <c r="G1579" s="4"/>
      <c r="H1579" s="4"/>
      <c r="I1579" s="4"/>
      <c r="J1579" s="4"/>
      <c r="K1579" s="4"/>
      <c r="L1579" s="4"/>
      <c r="M1579" s="4"/>
      <c r="N1579" s="4"/>
      <c r="O1579" s="4"/>
      <c r="P1579" s="4"/>
      <c r="Q1579" s="4"/>
      <c r="R1579" s="4"/>
      <c r="S1579" s="4"/>
      <c r="T1579" s="4"/>
      <c r="U1579" s="4" t="str">
        <f>TEXT(A1579, "MMMM YYYY")</f>
        <v>January 1900</v>
      </c>
      <c r="V1579" s="4"/>
      <c r="W1579" s="4" t="b">
        <f>IF(N1579=O1579,TRUE,FALSE)</f>
        <v>1</v>
      </c>
    </row>
    <row r="1580" spans="1:23" ht="22.5" customHeight="1">
      <c r="A1580" s="53"/>
      <c r="B1580" s="4"/>
      <c r="C1580" s="4"/>
      <c r="D1580" s="4"/>
      <c r="E1580" s="4"/>
      <c r="F1580" s="4"/>
      <c r="G1580" s="4"/>
      <c r="H1580" s="4"/>
      <c r="I1580" s="4"/>
      <c r="J1580" s="4"/>
      <c r="K1580" s="4"/>
      <c r="L1580" s="4"/>
      <c r="M1580" s="4"/>
      <c r="N1580" s="4"/>
      <c r="O1580" s="4"/>
      <c r="P1580" s="4"/>
      <c r="Q1580" s="4"/>
      <c r="R1580" s="4"/>
      <c r="S1580" s="4"/>
      <c r="T1580" s="4"/>
      <c r="U1580" s="4" t="str">
        <f>TEXT(A1580, "MMMM YYYY")</f>
        <v>January 1900</v>
      </c>
      <c r="V1580" s="4"/>
      <c r="W1580" s="4" t="b">
        <f>IF(N1580=O1580,TRUE,FALSE)</f>
        <v>1</v>
      </c>
    </row>
    <row r="1581" spans="1:23" ht="22.5" customHeight="1">
      <c r="A1581" s="53"/>
      <c r="B1581" s="4"/>
      <c r="C1581" s="4"/>
      <c r="D1581" s="4"/>
      <c r="E1581" s="4"/>
      <c r="F1581" s="4"/>
      <c r="G1581" s="4"/>
      <c r="H1581" s="4"/>
      <c r="I1581" s="4"/>
      <c r="J1581" s="4"/>
      <c r="K1581" s="4"/>
      <c r="L1581" s="4"/>
      <c r="M1581" s="4"/>
      <c r="N1581" s="4"/>
      <c r="O1581" s="4"/>
      <c r="P1581" s="4"/>
      <c r="Q1581" s="4"/>
      <c r="R1581" s="4"/>
      <c r="S1581" s="4"/>
      <c r="T1581" s="4"/>
      <c r="U1581" s="4" t="str">
        <f>TEXT(A1581, "MMMM YYYY")</f>
        <v>January 1900</v>
      </c>
      <c r="V1581" s="4"/>
      <c r="W1581" s="4" t="b">
        <f>IF(N1581=O1581,TRUE,FALSE)</f>
        <v>1</v>
      </c>
    </row>
    <row r="1582" spans="1:23" ht="22.5" customHeight="1">
      <c r="A1582" s="53"/>
      <c r="B1582" s="4"/>
      <c r="C1582" s="4"/>
      <c r="D1582" s="4"/>
      <c r="E1582" s="4"/>
      <c r="F1582" s="4"/>
      <c r="G1582" s="4"/>
      <c r="H1582" s="4"/>
      <c r="I1582" s="4"/>
      <c r="J1582" s="4"/>
      <c r="K1582" s="4"/>
      <c r="L1582" s="4"/>
      <c r="M1582" s="4"/>
      <c r="N1582" s="4"/>
      <c r="O1582" s="4"/>
      <c r="P1582" s="4"/>
      <c r="Q1582" s="4"/>
      <c r="R1582" s="4"/>
      <c r="S1582" s="4"/>
      <c r="T1582" s="4"/>
      <c r="U1582" s="4" t="str">
        <f>TEXT(A1582, "MMMM YYYY")</f>
        <v>January 1900</v>
      </c>
      <c r="V1582" s="4"/>
      <c r="W1582" s="4" t="b">
        <f>IF(N1582=O1582,TRUE,FALSE)</f>
        <v>1</v>
      </c>
    </row>
    <row r="1583" spans="1:23" ht="22.5" customHeight="1">
      <c r="A1583" s="53"/>
      <c r="B1583" s="4"/>
      <c r="C1583" s="4"/>
      <c r="D1583" s="4"/>
      <c r="E1583" s="4"/>
      <c r="F1583" s="4"/>
      <c r="G1583" s="4"/>
      <c r="H1583" s="4"/>
      <c r="I1583" s="4"/>
      <c r="J1583" s="4"/>
      <c r="K1583" s="4"/>
      <c r="L1583" s="4"/>
      <c r="M1583" s="4"/>
      <c r="N1583" s="4"/>
      <c r="O1583" s="4"/>
      <c r="P1583" s="4"/>
      <c r="Q1583" s="4"/>
      <c r="R1583" s="4"/>
      <c r="S1583" s="4"/>
      <c r="T1583" s="4"/>
      <c r="U1583" s="4" t="str">
        <f>TEXT(A1583, "MMMM YYYY")</f>
        <v>January 1900</v>
      </c>
      <c r="V1583" s="4"/>
      <c r="W1583" s="4" t="b">
        <f>IF(N1583=O1583,TRUE,FALSE)</f>
        <v>1</v>
      </c>
    </row>
    <row r="1584" spans="1:23" ht="22.5" customHeight="1">
      <c r="A1584" s="53"/>
      <c r="B1584" s="4"/>
      <c r="C1584" s="4"/>
      <c r="D1584" s="4"/>
      <c r="E1584" s="4"/>
      <c r="F1584" s="4"/>
      <c r="G1584" s="4"/>
      <c r="H1584" s="4"/>
      <c r="I1584" s="4"/>
      <c r="J1584" s="4"/>
      <c r="K1584" s="4"/>
      <c r="L1584" s="4"/>
      <c r="M1584" s="4"/>
      <c r="N1584" s="4"/>
      <c r="O1584" s="4"/>
      <c r="P1584" s="4"/>
      <c r="Q1584" s="4"/>
      <c r="R1584" s="4"/>
      <c r="S1584" s="4"/>
      <c r="T1584" s="4"/>
      <c r="U1584" s="4" t="str">
        <f>TEXT(A1584, "MMMM YYYY")</f>
        <v>January 1900</v>
      </c>
      <c r="V1584" s="4"/>
      <c r="W1584" s="4" t="b">
        <f>IF(N1584=O1584,TRUE,FALSE)</f>
        <v>1</v>
      </c>
    </row>
    <row r="1585" spans="1:23" ht="22.5" customHeight="1">
      <c r="A1585" s="53"/>
      <c r="B1585" s="4"/>
      <c r="C1585" s="4"/>
      <c r="D1585" s="4"/>
      <c r="E1585" s="4"/>
      <c r="F1585" s="4"/>
      <c r="G1585" s="4"/>
      <c r="H1585" s="4"/>
      <c r="I1585" s="4"/>
      <c r="J1585" s="4"/>
      <c r="K1585" s="4"/>
      <c r="L1585" s="4"/>
      <c r="M1585" s="4"/>
      <c r="N1585" s="4"/>
      <c r="O1585" s="4"/>
      <c r="P1585" s="4"/>
      <c r="Q1585" s="4"/>
      <c r="R1585" s="4"/>
      <c r="S1585" s="4"/>
      <c r="T1585" s="4"/>
      <c r="U1585" s="4" t="str">
        <f>TEXT(A1585, "MMMM YYYY")</f>
        <v>January 1900</v>
      </c>
      <c r="V1585" s="4"/>
      <c r="W1585" s="4" t="b">
        <f>IF(N1585=O1585,TRUE,FALSE)</f>
        <v>1</v>
      </c>
    </row>
    <row r="1586" spans="1:23" ht="22.5" customHeight="1">
      <c r="A1586" s="53"/>
      <c r="B1586" s="4"/>
      <c r="C1586" s="4"/>
      <c r="D1586" s="4"/>
      <c r="E1586" s="4"/>
      <c r="F1586" s="4"/>
      <c r="G1586" s="4"/>
      <c r="H1586" s="4"/>
      <c r="I1586" s="4"/>
      <c r="J1586" s="4"/>
      <c r="K1586" s="4"/>
      <c r="L1586" s="4"/>
      <c r="M1586" s="4"/>
      <c r="N1586" s="4"/>
      <c r="O1586" s="4"/>
      <c r="P1586" s="4"/>
      <c r="Q1586" s="4"/>
      <c r="R1586" s="4"/>
      <c r="S1586" s="4"/>
      <c r="T1586" s="4"/>
      <c r="U1586" s="4" t="str">
        <f>TEXT(A1586, "MMMM YYYY")</f>
        <v>January 1900</v>
      </c>
      <c r="V1586" s="4"/>
      <c r="W1586" s="4" t="b">
        <f>IF(N1586=O1586,TRUE,FALSE)</f>
        <v>1</v>
      </c>
    </row>
    <row r="1587" spans="1:23" ht="22.5" customHeight="1">
      <c r="A1587" s="53"/>
      <c r="B1587" s="4"/>
      <c r="C1587" s="4"/>
      <c r="D1587" s="4"/>
      <c r="E1587" s="4"/>
      <c r="F1587" s="4"/>
      <c r="G1587" s="4"/>
      <c r="H1587" s="4"/>
      <c r="I1587" s="4"/>
      <c r="J1587" s="4"/>
      <c r="K1587" s="4"/>
      <c r="L1587" s="4"/>
      <c r="M1587" s="4"/>
      <c r="N1587" s="4"/>
      <c r="O1587" s="4"/>
      <c r="P1587" s="4"/>
      <c r="Q1587" s="4"/>
      <c r="R1587" s="4"/>
      <c r="S1587" s="4"/>
      <c r="T1587" s="4"/>
      <c r="U1587" s="4" t="str">
        <f>TEXT(A1587, "MMMM YYYY")</f>
        <v>January 1900</v>
      </c>
      <c r="V1587" s="4"/>
      <c r="W1587" s="4" t="b">
        <f>IF(N1587=O1587,TRUE,FALSE)</f>
        <v>1</v>
      </c>
    </row>
    <row r="1588" spans="1:23" ht="22.5" customHeight="1">
      <c r="A1588" s="53"/>
      <c r="B1588" s="4"/>
      <c r="C1588" s="4"/>
      <c r="D1588" s="4"/>
      <c r="E1588" s="4"/>
      <c r="F1588" s="4"/>
      <c r="G1588" s="4"/>
      <c r="H1588" s="4"/>
      <c r="I1588" s="4"/>
      <c r="J1588" s="4"/>
      <c r="K1588" s="4"/>
      <c r="L1588" s="4"/>
      <c r="M1588" s="4"/>
      <c r="N1588" s="4"/>
      <c r="O1588" s="4"/>
      <c r="P1588" s="4"/>
      <c r="Q1588" s="4"/>
      <c r="R1588" s="4"/>
      <c r="S1588" s="4"/>
      <c r="T1588" s="4"/>
      <c r="U1588" s="4" t="str">
        <f>TEXT(A1588, "MMMM YYYY")</f>
        <v>January 1900</v>
      </c>
      <c r="V1588" s="4"/>
      <c r="W1588" s="4" t="b">
        <f>IF(N1588=O1588,TRUE,FALSE)</f>
        <v>1</v>
      </c>
    </row>
    <row r="1589" spans="1:23" ht="22.5" customHeight="1">
      <c r="A1589" s="53"/>
      <c r="B1589" s="4"/>
      <c r="C1589" s="4"/>
      <c r="D1589" s="4"/>
      <c r="E1589" s="4"/>
      <c r="F1589" s="4"/>
      <c r="G1589" s="4"/>
      <c r="H1589" s="4"/>
      <c r="I1589" s="4"/>
      <c r="J1589" s="4"/>
      <c r="K1589" s="4"/>
      <c r="L1589" s="4"/>
      <c r="M1589" s="4"/>
      <c r="N1589" s="4"/>
      <c r="O1589" s="4"/>
      <c r="P1589" s="4"/>
      <c r="Q1589" s="4"/>
      <c r="R1589" s="4"/>
      <c r="S1589" s="4"/>
      <c r="T1589" s="4"/>
      <c r="U1589" s="4" t="str">
        <f>TEXT(A1589, "MMMM YYYY")</f>
        <v>January 1900</v>
      </c>
      <c r="V1589" s="4"/>
      <c r="W1589" s="4" t="b">
        <f>IF(N1589=O1589,TRUE,FALSE)</f>
        <v>1</v>
      </c>
    </row>
    <row r="1590" spans="1:23" ht="22.5" customHeight="1">
      <c r="A1590" s="53"/>
      <c r="B1590" s="4"/>
      <c r="C1590" s="4"/>
      <c r="D1590" s="4"/>
      <c r="E1590" s="4"/>
      <c r="F1590" s="4"/>
      <c r="G1590" s="4"/>
      <c r="H1590" s="4"/>
      <c r="I1590" s="4"/>
      <c r="J1590" s="4"/>
      <c r="K1590" s="4"/>
      <c r="L1590" s="4"/>
      <c r="M1590" s="4"/>
      <c r="N1590" s="4"/>
      <c r="O1590" s="4"/>
      <c r="P1590" s="4"/>
      <c r="Q1590" s="4"/>
      <c r="R1590" s="4"/>
      <c r="S1590" s="4"/>
      <c r="T1590" s="4"/>
      <c r="U1590" s="4" t="str">
        <f>TEXT(A1590, "MMMM YYYY")</f>
        <v>January 1900</v>
      </c>
      <c r="V1590" s="4"/>
      <c r="W1590" s="4" t="b">
        <f>IF(N1590=O1590,TRUE,FALSE)</f>
        <v>1</v>
      </c>
    </row>
    <row r="1591" spans="1:23" ht="22.5" customHeight="1">
      <c r="A1591" s="53"/>
      <c r="B1591" s="4"/>
      <c r="C1591" s="4"/>
      <c r="D1591" s="4"/>
      <c r="E1591" s="4"/>
      <c r="F1591" s="4"/>
      <c r="G1591" s="4"/>
      <c r="H1591" s="4"/>
      <c r="I1591" s="4"/>
      <c r="J1591" s="4"/>
      <c r="K1591" s="4"/>
      <c r="L1591" s="4"/>
      <c r="M1591" s="4"/>
      <c r="N1591" s="4"/>
      <c r="O1591" s="4"/>
      <c r="P1591" s="4"/>
      <c r="Q1591" s="4"/>
      <c r="R1591" s="4"/>
      <c r="S1591" s="4"/>
      <c r="T1591" s="4"/>
      <c r="U1591" s="4" t="str">
        <f>TEXT(A1591, "MMMM YYYY")</f>
        <v>January 1900</v>
      </c>
      <c r="V1591" s="4"/>
      <c r="W1591" s="4" t="b">
        <f>IF(N1591=O1591,TRUE,FALSE)</f>
        <v>1</v>
      </c>
    </row>
    <row r="1592" spans="1:23" ht="22.5" customHeight="1">
      <c r="A1592" s="53"/>
      <c r="B1592" s="4"/>
      <c r="C1592" s="4"/>
      <c r="D1592" s="4"/>
      <c r="E1592" s="4"/>
      <c r="F1592" s="4"/>
      <c r="G1592" s="4"/>
      <c r="H1592" s="4"/>
      <c r="I1592" s="4"/>
      <c r="J1592" s="4"/>
      <c r="K1592" s="4"/>
      <c r="L1592" s="4"/>
      <c r="M1592" s="4"/>
      <c r="N1592" s="4"/>
      <c r="O1592" s="4"/>
      <c r="P1592" s="4"/>
      <c r="Q1592" s="4"/>
      <c r="R1592" s="4"/>
      <c r="S1592" s="4"/>
      <c r="T1592" s="4"/>
      <c r="U1592" s="4" t="str">
        <f>TEXT(A1592, "MMMM YYYY")</f>
        <v>January 1900</v>
      </c>
      <c r="V1592" s="4"/>
      <c r="W1592" s="4" t="b">
        <f>IF(N1592=O1592,TRUE,FALSE)</f>
        <v>1</v>
      </c>
    </row>
    <row r="1593" spans="1:23" ht="22.5" customHeight="1">
      <c r="A1593" s="53"/>
      <c r="B1593" s="4"/>
      <c r="C1593" s="4"/>
      <c r="D1593" s="4"/>
      <c r="E1593" s="4"/>
      <c r="F1593" s="4"/>
      <c r="G1593" s="4"/>
      <c r="H1593" s="4"/>
      <c r="I1593" s="4"/>
      <c r="J1593" s="4"/>
      <c r="K1593" s="4"/>
      <c r="L1593" s="4"/>
      <c r="M1593" s="4"/>
      <c r="N1593" s="4"/>
      <c r="O1593" s="4"/>
      <c r="P1593" s="4"/>
      <c r="Q1593" s="4"/>
      <c r="R1593" s="4"/>
      <c r="S1593" s="4"/>
      <c r="T1593" s="4"/>
      <c r="U1593" s="4" t="str">
        <f>TEXT(A1593, "MMMM YYYY")</f>
        <v>January 1900</v>
      </c>
      <c r="V1593" s="4"/>
      <c r="W1593" s="4" t="b">
        <f>IF(N1593=O1593,TRUE,FALSE)</f>
        <v>1</v>
      </c>
    </row>
    <row r="1594" spans="1:23" ht="22.5" customHeight="1">
      <c r="A1594" s="53"/>
      <c r="B1594" s="4"/>
      <c r="C1594" s="4"/>
      <c r="D1594" s="4"/>
      <c r="E1594" s="4"/>
      <c r="F1594" s="4"/>
      <c r="G1594" s="4"/>
      <c r="H1594" s="4"/>
      <c r="I1594" s="4"/>
      <c r="J1594" s="4"/>
      <c r="K1594" s="4"/>
      <c r="L1594" s="4"/>
      <c r="M1594" s="4"/>
      <c r="N1594" s="4"/>
      <c r="O1594" s="4"/>
      <c r="P1594" s="4"/>
      <c r="Q1594" s="4"/>
      <c r="R1594" s="4"/>
      <c r="S1594" s="4"/>
      <c r="T1594" s="4"/>
      <c r="U1594" s="4" t="str">
        <f>TEXT(A1594, "MMMM YYYY")</f>
        <v>January 1900</v>
      </c>
      <c r="V1594" s="4"/>
      <c r="W1594" s="4" t="b">
        <f>IF(N1594=O1594,TRUE,FALSE)</f>
        <v>1</v>
      </c>
    </row>
    <row r="1595" spans="1:23" ht="22.5" customHeight="1">
      <c r="A1595" s="53"/>
      <c r="B1595" s="4"/>
      <c r="C1595" s="4"/>
      <c r="D1595" s="4"/>
      <c r="E1595" s="4"/>
      <c r="F1595" s="4"/>
      <c r="G1595" s="4"/>
      <c r="H1595" s="4"/>
      <c r="I1595" s="4"/>
      <c r="J1595" s="4"/>
      <c r="K1595" s="4"/>
      <c r="L1595" s="4"/>
      <c r="M1595" s="4"/>
      <c r="N1595" s="4"/>
      <c r="O1595" s="4"/>
      <c r="P1595" s="4"/>
      <c r="Q1595" s="4"/>
      <c r="R1595" s="4"/>
      <c r="S1595" s="4"/>
      <c r="T1595" s="4"/>
      <c r="U1595" s="4" t="str">
        <f>TEXT(A1595, "MMMM YYYY")</f>
        <v>January 1900</v>
      </c>
      <c r="V1595" s="4"/>
      <c r="W1595" s="4" t="b">
        <f>IF(N1595=O1595,TRUE,FALSE)</f>
        <v>1</v>
      </c>
    </row>
    <row r="1596" spans="1:23" ht="22.5" customHeight="1">
      <c r="A1596" s="53"/>
      <c r="B1596" s="4"/>
      <c r="C1596" s="4"/>
      <c r="D1596" s="4"/>
      <c r="E1596" s="4"/>
      <c r="F1596" s="4"/>
      <c r="G1596" s="4"/>
      <c r="H1596" s="4"/>
      <c r="I1596" s="4"/>
      <c r="J1596" s="4"/>
      <c r="K1596" s="4"/>
      <c r="L1596" s="4"/>
      <c r="M1596" s="4"/>
      <c r="N1596" s="4"/>
      <c r="O1596" s="4"/>
      <c r="P1596" s="4"/>
      <c r="Q1596" s="4"/>
      <c r="R1596" s="4"/>
      <c r="S1596" s="4"/>
      <c r="T1596" s="4"/>
      <c r="U1596" s="4" t="str">
        <f>TEXT(A1596, "MMMM YYYY")</f>
        <v>January 1900</v>
      </c>
      <c r="V1596" s="4"/>
      <c r="W1596" s="4" t="b">
        <f>IF(N1596=O1596,TRUE,FALSE)</f>
        <v>1</v>
      </c>
    </row>
    <row r="1597" spans="1:23" ht="22.5" customHeight="1">
      <c r="A1597" s="53"/>
      <c r="B1597" s="4"/>
      <c r="C1597" s="4"/>
      <c r="D1597" s="4"/>
      <c r="E1597" s="4"/>
      <c r="F1597" s="4"/>
      <c r="G1597" s="4"/>
      <c r="H1597" s="4"/>
      <c r="I1597" s="4"/>
      <c r="J1597" s="4"/>
      <c r="K1597" s="4"/>
      <c r="L1597" s="4"/>
      <c r="M1597" s="4"/>
      <c r="N1597" s="4"/>
      <c r="O1597" s="4"/>
      <c r="P1597" s="4"/>
      <c r="Q1597" s="4"/>
      <c r="R1597" s="4"/>
      <c r="S1597" s="4"/>
      <c r="T1597" s="4"/>
      <c r="U1597" s="4" t="str">
        <f>TEXT(A1597, "MMMM YYYY")</f>
        <v>January 1900</v>
      </c>
      <c r="V1597" s="4"/>
      <c r="W1597" s="4" t="b">
        <f>IF(N1597=O1597,TRUE,FALSE)</f>
        <v>1</v>
      </c>
    </row>
    <row r="1598" spans="1:23" ht="22.5" customHeight="1">
      <c r="A1598" s="53"/>
      <c r="B1598" s="4"/>
      <c r="C1598" s="4"/>
      <c r="D1598" s="4"/>
      <c r="E1598" s="4"/>
      <c r="F1598" s="4"/>
      <c r="G1598" s="4"/>
      <c r="H1598" s="4"/>
      <c r="I1598" s="4"/>
      <c r="J1598" s="4"/>
      <c r="K1598" s="4"/>
      <c r="L1598" s="4"/>
      <c r="M1598" s="4"/>
      <c r="N1598" s="4"/>
      <c r="O1598" s="4"/>
      <c r="P1598" s="4"/>
      <c r="Q1598" s="4"/>
      <c r="R1598" s="4"/>
      <c r="S1598" s="4"/>
      <c r="T1598" s="4"/>
      <c r="U1598" s="4" t="str">
        <f>TEXT(A1598, "MMMM YYYY")</f>
        <v>January 1900</v>
      </c>
      <c r="V1598" s="4"/>
      <c r="W1598" s="4" t="b">
        <f>IF(N1598=O1598,TRUE,FALSE)</f>
        <v>1</v>
      </c>
    </row>
    <row r="1599" spans="1:23" ht="22.5" customHeight="1">
      <c r="A1599" s="53"/>
      <c r="B1599" s="4"/>
      <c r="C1599" s="4"/>
      <c r="D1599" s="4"/>
      <c r="E1599" s="4"/>
      <c r="F1599" s="4"/>
      <c r="G1599" s="4"/>
      <c r="H1599" s="4"/>
      <c r="I1599" s="4"/>
      <c r="J1599" s="4"/>
      <c r="K1599" s="4"/>
      <c r="L1599" s="4"/>
      <c r="M1599" s="4"/>
      <c r="N1599" s="4"/>
      <c r="O1599" s="4"/>
      <c r="P1599" s="4"/>
      <c r="Q1599" s="4"/>
      <c r="R1599" s="4"/>
      <c r="S1599" s="4"/>
      <c r="T1599" s="4"/>
      <c r="U1599" s="4" t="str">
        <f>TEXT(A1599, "MMMM YYYY")</f>
        <v>January 1900</v>
      </c>
      <c r="V1599" s="4"/>
      <c r="W1599" s="4" t="b">
        <f>IF(N1599=O1599,TRUE,FALSE)</f>
        <v>1</v>
      </c>
    </row>
    <row r="1600" spans="1:23" ht="22.5" customHeight="1">
      <c r="A1600" s="53"/>
      <c r="B1600" s="4"/>
      <c r="C1600" s="4"/>
      <c r="D1600" s="4"/>
      <c r="E1600" s="4"/>
      <c r="F1600" s="4"/>
      <c r="G1600" s="4"/>
      <c r="H1600" s="4"/>
      <c r="I1600" s="4"/>
      <c r="J1600" s="4"/>
      <c r="K1600" s="4"/>
      <c r="L1600" s="4"/>
      <c r="M1600" s="4"/>
      <c r="N1600" s="4"/>
      <c r="O1600" s="4"/>
      <c r="P1600" s="4"/>
      <c r="Q1600" s="4"/>
      <c r="R1600" s="4"/>
      <c r="S1600" s="4"/>
      <c r="T1600" s="4"/>
      <c r="U1600" s="4" t="str">
        <f>TEXT(A1600, "MMMM YYYY")</f>
        <v>January 1900</v>
      </c>
      <c r="V1600" s="4"/>
      <c r="W1600" s="4" t="b">
        <f>IF(N1600=O1600,TRUE,FALSE)</f>
        <v>1</v>
      </c>
    </row>
    <row r="1601" spans="1:23" ht="22.5" customHeight="1">
      <c r="A1601" s="53"/>
      <c r="B1601" s="4"/>
      <c r="C1601" s="4"/>
      <c r="D1601" s="4"/>
      <c r="E1601" s="4"/>
      <c r="F1601" s="4"/>
      <c r="G1601" s="4"/>
      <c r="H1601" s="4"/>
      <c r="I1601" s="4"/>
      <c r="J1601" s="4"/>
      <c r="K1601" s="4"/>
      <c r="L1601" s="4"/>
      <c r="M1601" s="4"/>
      <c r="N1601" s="4"/>
      <c r="O1601" s="4"/>
      <c r="P1601" s="4"/>
      <c r="Q1601" s="4"/>
      <c r="R1601" s="4"/>
      <c r="S1601" s="4"/>
      <c r="T1601" s="4"/>
      <c r="U1601" s="4" t="str">
        <f>TEXT(A1601, "MMMM YYYY")</f>
        <v>January 1900</v>
      </c>
      <c r="V1601" s="4"/>
      <c r="W1601" s="4" t="b">
        <f>IF(N1601=O1601,TRUE,FALSE)</f>
        <v>1</v>
      </c>
    </row>
    <row r="1602" spans="1:23" ht="22.5" customHeight="1">
      <c r="A1602" s="53"/>
      <c r="B1602" s="4"/>
      <c r="C1602" s="4"/>
      <c r="D1602" s="4"/>
      <c r="E1602" s="4"/>
      <c r="F1602" s="4"/>
      <c r="G1602" s="4"/>
      <c r="H1602" s="4"/>
      <c r="I1602" s="4"/>
      <c r="J1602" s="4"/>
      <c r="K1602" s="4"/>
      <c r="L1602" s="4"/>
      <c r="M1602" s="4"/>
      <c r="N1602" s="4"/>
      <c r="O1602" s="4"/>
      <c r="P1602" s="4"/>
      <c r="Q1602" s="4"/>
      <c r="R1602" s="4"/>
      <c r="S1602" s="4"/>
      <c r="T1602" s="4"/>
      <c r="U1602" s="4" t="str">
        <f>TEXT(A1602, "MMMM YYYY")</f>
        <v>January 1900</v>
      </c>
      <c r="V1602" s="4"/>
      <c r="W1602" s="4" t="b">
        <f>IF(N1602=O1602,TRUE,FALSE)</f>
        <v>1</v>
      </c>
    </row>
    <row r="1603" spans="1:23" ht="22.5" customHeight="1">
      <c r="A1603" s="53"/>
      <c r="B1603" s="4"/>
      <c r="C1603" s="4"/>
      <c r="D1603" s="4"/>
      <c r="E1603" s="4"/>
      <c r="F1603" s="4"/>
      <c r="G1603" s="4"/>
      <c r="H1603" s="4"/>
      <c r="I1603" s="4"/>
      <c r="J1603" s="4"/>
      <c r="K1603" s="4"/>
      <c r="L1603" s="4"/>
      <c r="M1603" s="4"/>
      <c r="N1603" s="4"/>
      <c r="O1603" s="4"/>
      <c r="P1603" s="4"/>
      <c r="Q1603" s="4"/>
      <c r="R1603" s="4"/>
      <c r="S1603" s="4"/>
      <c r="T1603" s="4"/>
      <c r="U1603" s="4" t="str">
        <f>TEXT(A1603, "MMMM YYYY")</f>
        <v>January 1900</v>
      </c>
      <c r="V1603" s="4"/>
      <c r="W1603" s="4" t="b">
        <f>IF(N1603=O1603,TRUE,FALSE)</f>
        <v>1</v>
      </c>
    </row>
    <row r="1604" spans="1:23" ht="22.5" customHeight="1">
      <c r="A1604" s="53"/>
      <c r="B1604" s="4"/>
      <c r="C1604" s="4"/>
      <c r="D1604" s="4"/>
      <c r="E1604" s="4"/>
      <c r="F1604" s="4"/>
      <c r="G1604" s="4"/>
      <c r="H1604" s="4"/>
      <c r="I1604" s="4"/>
      <c r="J1604" s="4"/>
      <c r="K1604" s="4"/>
      <c r="L1604" s="4"/>
      <c r="M1604" s="4"/>
      <c r="N1604" s="4"/>
      <c r="O1604" s="4"/>
      <c r="P1604" s="4"/>
      <c r="Q1604" s="4"/>
      <c r="R1604" s="4"/>
      <c r="S1604" s="4"/>
      <c r="T1604" s="4"/>
      <c r="U1604" s="4" t="str">
        <f>TEXT(A1604, "MMMM YYYY")</f>
        <v>January 1900</v>
      </c>
      <c r="V1604" s="4"/>
      <c r="W1604" s="4" t="b">
        <f>IF(N1604=O1604,TRUE,FALSE)</f>
        <v>1</v>
      </c>
    </row>
    <row r="1605" spans="1:23" ht="22.5" customHeight="1">
      <c r="A1605" s="53"/>
      <c r="B1605" s="4"/>
      <c r="C1605" s="4"/>
      <c r="D1605" s="4"/>
      <c r="E1605" s="4"/>
      <c r="F1605" s="4"/>
      <c r="G1605" s="4"/>
      <c r="H1605" s="4"/>
      <c r="I1605" s="4"/>
      <c r="J1605" s="4"/>
      <c r="K1605" s="4"/>
      <c r="L1605" s="4"/>
      <c r="M1605" s="4"/>
      <c r="N1605" s="4"/>
      <c r="O1605" s="4"/>
      <c r="P1605" s="4"/>
      <c r="Q1605" s="4"/>
      <c r="R1605" s="4"/>
      <c r="S1605" s="4"/>
      <c r="T1605" s="4"/>
      <c r="U1605" s="4" t="str">
        <f>TEXT(A1605, "MMMM YYYY")</f>
        <v>January 1900</v>
      </c>
      <c r="V1605" s="4"/>
      <c r="W1605" s="4" t="b">
        <f>IF(N1605=O1605,TRUE,FALSE)</f>
        <v>1</v>
      </c>
    </row>
    <row r="1606" spans="1:23" ht="22.5" customHeight="1">
      <c r="A1606" s="53"/>
      <c r="B1606" s="4"/>
      <c r="C1606" s="4"/>
      <c r="D1606" s="4"/>
      <c r="E1606" s="4"/>
      <c r="F1606" s="4"/>
      <c r="G1606" s="4"/>
      <c r="H1606" s="4"/>
      <c r="I1606" s="4"/>
      <c r="J1606" s="4"/>
      <c r="K1606" s="4"/>
      <c r="L1606" s="4"/>
      <c r="M1606" s="4"/>
      <c r="N1606" s="4"/>
      <c r="O1606" s="4"/>
      <c r="P1606" s="4"/>
      <c r="Q1606" s="4"/>
      <c r="R1606" s="4"/>
      <c r="S1606" s="4"/>
      <c r="T1606" s="4"/>
      <c r="U1606" s="4" t="str">
        <f>TEXT(A1606, "MMMM YYYY")</f>
        <v>January 1900</v>
      </c>
      <c r="V1606" s="4"/>
      <c r="W1606" s="4" t="b">
        <f>IF(N1606=O1606,TRUE,FALSE)</f>
        <v>1</v>
      </c>
    </row>
    <row r="1607" spans="1:23" ht="22.5" customHeight="1">
      <c r="A1607" s="53"/>
      <c r="B1607" s="4"/>
      <c r="C1607" s="4"/>
      <c r="D1607" s="4"/>
      <c r="E1607" s="4"/>
      <c r="F1607" s="4"/>
      <c r="G1607" s="4"/>
      <c r="H1607" s="4"/>
      <c r="I1607" s="4"/>
      <c r="J1607" s="4"/>
      <c r="K1607" s="4"/>
      <c r="L1607" s="4"/>
      <c r="M1607" s="4"/>
      <c r="N1607" s="4"/>
      <c r="O1607" s="4"/>
      <c r="P1607" s="4"/>
      <c r="Q1607" s="4"/>
      <c r="R1607" s="4"/>
      <c r="S1607" s="4"/>
      <c r="T1607" s="4"/>
      <c r="U1607" s="4" t="str">
        <f>TEXT(A1607, "MMMM YYYY")</f>
        <v>January 1900</v>
      </c>
      <c r="V1607" s="4"/>
      <c r="W1607" s="4" t="b">
        <f>IF(N1607=O1607,TRUE,FALSE)</f>
        <v>1</v>
      </c>
    </row>
    <row r="1608" spans="1:23" ht="22.5" customHeight="1">
      <c r="A1608" s="53"/>
      <c r="B1608" s="4"/>
      <c r="C1608" s="4"/>
      <c r="D1608" s="4"/>
      <c r="E1608" s="4"/>
      <c r="F1608" s="4"/>
      <c r="G1608" s="4"/>
      <c r="H1608" s="4"/>
      <c r="I1608" s="4"/>
      <c r="J1608" s="4"/>
      <c r="K1608" s="4"/>
      <c r="L1608" s="4"/>
      <c r="M1608" s="4"/>
      <c r="N1608" s="4"/>
      <c r="O1608" s="4"/>
      <c r="P1608" s="4"/>
      <c r="Q1608" s="4"/>
      <c r="R1608" s="4"/>
      <c r="S1608" s="4"/>
      <c r="T1608" s="4"/>
      <c r="U1608" s="4" t="str">
        <f>TEXT(A1608, "MMMM YYYY")</f>
        <v>January 1900</v>
      </c>
      <c r="V1608" s="4"/>
      <c r="W1608" s="4" t="b">
        <f>IF(N1608=O1608,TRUE,FALSE)</f>
        <v>1</v>
      </c>
    </row>
    <row r="1609" spans="1:23" ht="22.5" customHeight="1">
      <c r="A1609" s="53"/>
      <c r="B1609" s="4"/>
      <c r="C1609" s="4"/>
      <c r="D1609" s="4"/>
      <c r="E1609" s="4"/>
      <c r="F1609" s="4"/>
      <c r="G1609" s="4"/>
      <c r="H1609" s="4"/>
      <c r="I1609" s="4"/>
      <c r="J1609" s="4"/>
      <c r="K1609" s="4"/>
      <c r="L1609" s="4"/>
      <c r="M1609" s="4"/>
      <c r="N1609" s="4"/>
      <c r="O1609" s="4"/>
      <c r="P1609" s="4"/>
      <c r="Q1609" s="4"/>
      <c r="R1609" s="4"/>
      <c r="S1609" s="4"/>
      <c r="T1609" s="4"/>
      <c r="U1609" s="4" t="str">
        <f>TEXT(A1609, "MMMM YYYY")</f>
        <v>January 1900</v>
      </c>
      <c r="V1609" s="4"/>
      <c r="W1609" s="4" t="b">
        <f>IF(N1609=O1609,TRUE,FALSE)</f>
        <v>1</v>
      </c>
    </row>
    <row r="1610" spans="1:23" ht="22.5" customHeight="1">
      <c r="A1610" s="53"/>
      <c r="B1610" s="4"/>
      <c r="C1610" s="4"/>
      <c r="D1610" s="4"/>
      <c r="E1610" s="4"/>
      <c r="F1610" s="4"/>
      <c r="G1610" s="4"/>
      <c r="H1610" s="4"/>
      <c r="I1610" s="4"/>
      <c r="J1610" s="4"/>
      <c r="K1610" s="4"/>
      <c r="L1610" s="4"/>
      <c r="M1610" s="4"/>
      <c r="N1610" s="4"/>
      <c r="O1610" s="4"/>
      <c r="P1610" s="4"/>
      <c r="Q1610" s="4"/>
      <c r="R1610" s="4"/>
      <c r="S1610" s="4"/>
      <c r="T1610" s="4"/>
      <c r="U1610" s="4" t="str">
        <f>TEXT(A1610, "MMMM YYYY")</f>
        <v>January 1900</v>
      </c>
      <c r="V1610" s="4"/>
      <c r="W1610" s="4" t="b">
        <f>IF(N1610=O1610,TRUE,FALSE)</f>
        <v>1</v>
      </c>
    </row>
    <row r="1611" spans="1:23" ht="22.5" customHeight="1">
      <c r="A1611" s="53"/>
      <c r="B1611" s="4"/>
      <c r="C1611" s="4"/>
      <c r="D1611" s="4"/>
      <c r="E1611" s="4"/>
      <c r="F1611" s="4"/>
      <c r="G1611" s="4"/>
      <c r="H1611" s="4"/>
      <c r="I1611" s="4"/>
      <c r="J1611" s="4"/>
      <c r="K1611" s="4"/>
      <c r="L1611" s="4"/>
      <c r="M1611" s="4"/>
      <c r="N1611" s="4"/>
      <c r="O1611" s="4"/>
      <c r="P1611" s="4"/>
      <c r="Q1611" s="4"/>
      <c r="R1611" s="4"/>
      <c r="S1611" s="4"/>
      <c r="T1611" s="4"/>
      <c r="U1611" s="4" t="str">
        <f>TEXT(A1611, "MMMM YYYY")</f>
        <v>January 1900</v>
      </c>
      <c r="V1611" s="4"/>
      <c r="W1611" s="4" t="b">
        <f>IF(N1611=O1611,TRUE,FALSE)</f>
        <v>1</v>
      </c>
    </row>
    <row r="1612" spans="1:23" ht="22.5" customHeight="1">
      <c r="A1612" s="53"/>
      <c r="B1612" s="4"/>
      <c r="C1612" s="4"/>
      <c r="D1612" s="4"/>
      <c r="E1612" s="4"/>
      <c r="F1612" s="4"/>
      <c r="G1612" s="4"/>
      <c r="H1612" s="4"/>
      <c r="I1612" s="4"/>
      <c r="J1612" s="4"/>
      <c r="K1612" s="4"/>
      <c r="L1612" s="4"/>
      <c r="M1612" s="4"/>
      <c r="N1612" s="4"/>
      <c r="O1612" s="4"/>
      <c r="P1612" s="4"/>
      <c r="Q1612" s="4"/>
      <c r="R1612" s="4"/>
      <c r="S1612" s="4"/>
      <c r="T1612" s="4"/>
      <c r="U1612" s="4" t="str">
        <f>TEXT(A1612, "MMMM YYYY")</f>
        <v>January 1900</v>
      </c>
      <c r="V1612" s="4"/>
      <c r="W1612" s="4" t="b">
        <f>IF(N1612=O1612,TRUE,FALSE)</f>
        <v>1</v>
      </c>
    </row>
    <row r="1613" spans="1:23" ht="22.5" customHeight="1">
      <c r="A1613" s="53"/>
      <c r="B1613" s="4"/>
      <c r="C1613" s="4"/>
      <c r="D1613" s="4"/>
      <c r="E1613" s="4"/>
      <c r="F1613" s="4"/>
      <c r="G1613" s="4"/>
      <c r="H1613" s="4"/>
      <c r="I1613" s="4"/>
      <c r="J1613" s="4"/>
      <c r="K1613" s="4"/>
      <c r="L1613" s="4"/>
      <c r="M1613" s="4"/>
      <c r="N1613" s="4"/>
      <c r="O1613" s="4"/>
      <c r="P1613" s="4"/>
      <c r="Q1613" s="4"/>
      <c r="R1613" s="4"/>
      <c r="S1613" s="4"/>
      <c r="T1613" s="4"/>
      <c r="U1613" s="4" t="str">
        <f>TEXT(A1613, "MMMM YYYY")</f>
        <v>January 1900</v>
      </c>
      <c r="V1613" s="4"/>
      <c r="W1613" s="4" t="b">
        <f>IF(N1613=O1613,TRUE,FALSE)</f>
        <v>1</v>
      </c>
    </row>
    <row r="1614" spans="1:23" ht="22.5" customHeight="1">
      <c r="A1614" s="53"/>
      <c r="B1614" s="4"/>
      <c r="C1614" s="4"/>
      <c r="D1614" s="4"/>
      <c r="E1614" s="4"/>
      <c r="F1614" s="4"/>
      <c r="G1614" s="4"/>
      <c r="H1614" s="4"/>
      <c r="I1614" s="4"/>
      <c r="J1614" s="4"/>
      <c r="K1614" s="4"/>
      <c r="L1614" s="4"/>
      <c r="M1614" s="4"/>
      <c r="N1614" s="4"/>
      <c r="O1614" s="4"/>
      <c r="P1614" s="4"/>
      <c r="Q1614" s="4"/>
      <c r="R1614" s="4"/>
      <c r="S1614" s="4"/>
      <c r="T1614" s="4"/>
      <c r="U1614" s="4" t="str">
        <f>TEXT(A1614, "MMMM YYYY")</f>
        <v>January 1900</v>
      </c>
      <c r="V1614" s="4"/>
      <c r="W1614" s="4" t="b">
        <f>IF(N1614=O1614,TRUE,FALSE)</f>
        <v>1</v>
      </c>
    </row>
    <row r="1615" spans="1:23" ht="22.5" customHeight="1">
      <c r="A1615" s="53"/>
      <c r="B1615" s="4"/>
      <c r="C1615" s="4"/>
      <c r="D1615" s="4"/>
      <c r="E1615" s="4"/>
      <c r="F1615" s="4"/>
      <c r="G1615" s="4"/>
      <c r="H1615" s="4"/>
      <c r="I1615" s="4"/>
      <c r="J1615" s="4"/>
      <c r="K1615" s="4"/>
      <c r="L1615" s="4"/>
      <c r="M1615" s="4"/>
      <c r="N1615" s="4"/>
      <c r="O1615" s="4"/>
      <c r="P1615" s="4"/>
      <c r="Q1615" s="4"/>
      <c r="R1615" s="4"/>
      <c r="S1615" s="4"/>
      <c r="T1615" s="4"/>
      <c r="U1615" s="4" t="str">
        <f>TEXT(A1615, "MMMM YYYY")</f>
        <v>January 1900</v>
      </c>
      <c r="V1615" s="4"/>
      <c r="W1615" s="4" t="b">
        <f>IF(N1615=O1615,TRUE,FALSE)</f>
        <v>1</v>
      </c>
    </row>
    <row r="1616" spans="1:23" ht="22.5" customHeight="1">
      <c r="A1616" s="53"/>
      <c r="B1616" s="4"/>
      <c r="C1616" s="4"/>
      <c r="D1616" s="4"/>
      <c r="E1616" s="4"/>
      <c r="F1616" s="4"/>
      <c r="G1616" s="4"/>
      <c r="H1616" s="4"/>
      <c r="I1616" s="4"/>
      <c r="J1616" s="4"/>
      <c r="K1616" s="4"/>
      <c r="L1616" s="4"/>
      <c r="M1616" s="4"/>
      <c r="N1616" s="4"/>
      <c r="O1616" s="4"/>
      <c r="P1616" s="4"/>
      <c r="Q1616" s="4"/>
      <c r="R1616" s="4"/>
      <c r="S1616" s="4"/>
      <c r="T1616" s="4"/>
      <c r="U1616" s="4" t="str">
        <f>TEXT(A1616, "MMMM YYYY")</f>
        <v>January 1900</v>
      </c>
      <c r="V1616" s="4"/>
      <c r="W1616" s="4" t="b">
        <f>IF(N1616=O1616,TRUE,FALSE)</f>
        <v>1</v>
      </c>
    </row>
    <row r="1617" spans="1:23" ht="22.5" customHeight="1">
      <c r="A1617" s="53"/>
      <c r="B1617" s="4"/>
      <c r="C1617" s="4"/>
      <c r="D1617" s="4"/>
      <c r="E1617" s="4"/>
      <c r="F1617" s="4"/>
      <c r="G1617" s="4"/>
      <c r="H1617" s="4"/>
      <c r="I1617" s="4"/>
      <c r="J1617" s="4"/>
      <c r="K1617" s="4"/>
      <c r="L1617" s="4"/>
      <c r="M1617" s="4"/>
      <c r="N1617" s="4"/>
      <c r="O1617" s="4"/>
      <c r="P1617" s="4"/>
      <c r="Q1617" s="4"/>
      <c r="R1617" s="4"/>
      <c r="S1617" s="4"/>
      <c r="T1617" s="4"/>
      <c r="U1617" s="4" t="str">
        <f>TEXT(A1617, "MMMM YYYY")</f>
        <v>January 1900</v>
      </c>
      <c r="V1617" s="4"/>
      <c r="W1617" s="4" t="b">
        <f>IF(N1617=O1617,TRUE,FALSE)</f>
        <v>1</v>
      </c>
    </row>
    <row r="1618" spans="1:23" ht="22.5" customHeight="1">
      <c r="A1618" s="53"/>
      <c r="B1618" s="4"/>
      <c r="C1618" s="4"/>
      <c r="D1618" s="4"/>
      <c r="E1618" s="4"/>
      <c r="F1618" s="4"/>
      <c r="G1618" s="4"/>
      <c r="H1618" s="4"/>
      <c r="I1618" s="4"/>
      <c r="J1618" s="4"/>
      <c r="K1618" s="4"/>
      <c r="L1618" s="4"/>
      <c r="M1618" s="4"/>
      <c r="N1618" s="4"/>
      <c r="O1618" s="4"/>
      <c r="P1618" s="4"/>
      <c r="Q1618" s="4"/>
      <c r="R1618" s="4"/>
      <c r="S1618" s="4"/>
      <c r="T1618" s="4"/>
      <c r="U1618" s="4" t="str">
        <f>TEXT(A1618, "MMMM YYYY")</f>
        <v>January 1900</v>
      </c>
      <c r="V1618" s="4"/>
      <c r="W1618" s="4" t="b">
        <f>IF(N1618=O1618,TRUE,FALSE)</f>
        <v>1</v>
      </c>
    </row>
    <row r="1619" spans="1:23" ht="22.5" customHeight="1">
      <c r="A1619" s="53"/>
      <c r="B1619" s="4"/>
      <c r="C1619" s="4"/>
      <c r="D1619" s="4"/>
      <c r="E1619" s="4"/>
      <c r="F1619" s="4"/>
      <c r="G1619" s="4"/>
      <c r="H1619" s="4"/>
      <c r="I1619" s="4"/>
      <c r="J1619" s="4"/>
      <c r="K1619" s="4"/>
      <c r="L1619" s="4"/>
      <c r="M1619" s="4"/>
      <c r="N1619" s="4"/>
      <c r="O1619" s="4"/>
      <c r="P1619" s="4"/>
      <c r="Q1619" s="4"/>
      <c r="R1619" s="4"/>
      <c r="S1619" s="4"/>
      <c r="T1619" s="4"/>
      <c r="U1619" s="4" t="str">
        <f>TEXT(A1619, "MMMM YYYY")</f>
        <v>January 1900</v>
      </c>
      <c r="V1619" s="4"/>
      <c r="W1619" s="4" t="b">
        <f>IF(N1619=O1619,TRUE,FALSE)</f>
        <v>1</v>
      </c>
    </row>
    <row r="1620" spans="1:23" ht="22.5" customHeight="1">
      <c r="A1620" s="53"/>
      <c r="B1620" s="4"/>
      <c r="C1620" s="4"/>
      <c r="D1620" s="4"/>
      <c r="E1620" s="4"/>
      <c r="F1620" s="4"/>
      <c r="G1620" s="4"/>
      <c r="H1620" s="4"/>
      <c r="I1620" s="4"/>
      <c r="J1620" s="4"/>
      <c r="K1620" s="4"/>
      <c r="L1620" s="4"/>
      <c r="M1620" s="4"/>
      <c r="N1620" s="4"/>
      <c r="O1620" s="4"/>
      <c r="P1620" s="4"/>
      <c r="Q1620" s="4"/>
      <c r="R1620" s="4"/>
      <c r="S1620" s="4"/>
      <c r="T1620" s="4"/>
      <c r="U1620" s="4" t="str">
        <f>TEXT(A1620, "MMMM YYYY")</f>
        <v>January 1900</v>
      </c>
      <c r="V1620" s="4"/>
      <c r="W1620" s="4" t="b">
        <f>IF(N1620=O1620,TRUE,FALSE)</f>
        <v>1</v>
      </c>
    </row>
    <row r="1621" spans="1:23" ht="22.5" customHeight="1">
      <c r="A1621" s="53"/>
      <c r="B1621" s="4"/>
      <c r="C1621" s="4"/>
      <c r="D1621" s="4"/>
      <c r="E1621" s="4"/>
      <c r="F1621" s="4"/>
      <c r="G1621" s="4"/>
      <c r="H1621" s="4"/>
      <c r="I1621" s="4"/>
      <c r="J1621" s="4"/>
      <c r="K1621" s="4"/>
      <c r="L1621" s="4"/>
      <c r="M1621" s="4"/>
      <c r="N1621" s="4"/>
      <c r="O1621" s="4"/>
      <c r="P1621" s="4"/>
      <c r="Q1621" s="4"/>
      <c r="R1621" s="4"/>
      <c r="S1621" s="4"/>
      <c r="T1621" s="4"/>
      <c r="U1621" s="4" t="str">
        <f>TEXT(A1621, "MMMM YYYY")</f>
        <v>January 1900</v>
      </c>
      <c r="V1621" s="4"/>
      <c r="W1621" s="4" t="b">
        <f>IF(N1621=O1621,TRUE,FALSE)</f>
        <v>1</v>
      </c>
    </row>
    <row r="1622" spans="1:23" ht="22.5" customHeight="1">
      <c r="A1622" s="53"/>
      <c r="B1622" s="4"/>
      <c r="C1622" s="4"/>
      <c r="D1622" s="4"/>
      <c r="E1622" s="4"/>
      <c r="F1622" s="4"/>
      <c r="G1622" s="4"/>
      <c r="H1622" s="4"/>
      <c r="I1622" s="4"/>
      <c r="J1622" s="4"/>
      <c r="K1622" s="4"/>
      <c r="L1622" s="4"/>
      <c r="M1622" s="4"/>
      <c r="N1622" s="4"/>
      <c r="O1622" s="4"/>
      <c r="P1622" s="4"/>
      <c r="Q1622" s="4"/>
      <c r="R1622" s="4"/>
      <c r="S1622" s="4"/>
      <c r="T1622" s="4"/>
      <c r="U1622" s="4" t="str">
        <f>TEXT(A1622, "MMMM YYYY")</f>
        <v>January 1900</v>
      </c>
      <c r="V1622" s="4"/>
      <c r="W1622" s="4" t="b">
        <f>IF(N1622=O1622,TRUE,FALSE)</f>
        <v>1</v>
      </c>
    </row>
    <row r="1623" spans="1:23" ht="22.5" customHeight="1">
      <c r="A1623" s="53"/>
      <c r="B1623" s="4"/>
      <c r="C1623" s="4"/>
      <c r="D1623" s="4"/>
      <c r="E1623" s="4"/>
      <c r="F1623" s="4"/>
      <c r="G1623" s="4"/>
      <c r="H1623" s="4"/>
      <c r="I1623" s="4"/>
      <c r="J1623" s="4"/>
      <c r="K1623" s="4"/>
      <c r="L1623" s="4"/>
      <c r="M1623" s="4"/>
      <c r="N1623" s="4"/>
      <c r="O1623" s="4"/>
      <c r="P1623" s="4"/>
      <c r="Q1623" s="4"/>
      <c r="R1623" s="4"/>
      <c r="S1623" s="4"/>
      <c r="T1623" s="4"/>
      <c r="U1623" s="4" t="str">
        <f>TEXT(A1623, "MMMM YYYY")</f>
        <v>January 1900</v>
      </c>
      <c r="V1623" s="4"/>
      <c r="W1623" s="4" t="b">
        <f>IF(N1623=O1623,TRUE,FALSE)</f>
        <v>1</v>
      </c>
    </row>
    <row r="1624" spans="1:23" ht="22.5" customHeight="1">
      <c r="A1624" s="53"/>
      <c r="B1624" s="4"/>
      <c r="C1624" s="4"/>
      <c r="D1624" s="4"/>
      <c r="E1624" s="4"/>
      <c r="F1624" s="4"/>
      <c r="G1624" s="4"/>
      <c r="H1624" s="4"/>
      <c r="I1624" s="4"/>
      <c r="J1624" s="4"/>
      <c r="K1624" s="4"/>
      <c r="L1624" s="4"/>
      <c r="M1624" s="4"/>
      <c r="N1624" s="4"/>
      <c r="O1624" s="4"/>
      <c r="P1624" s="4"/>
      <c r="Q1624" s="4"/>
      <c r="R1624" s="4"/>
      <c r="S1624" s="4"/>
      <c r="T1624" s="4"/>
      <c r="U1624" s="4" t="str">
        <f>TEXT(A1624, "MMMM YYYY")</f>
        <v>January 1900</v>
      </c>
      <c r="V1624" s="4"/>
      <c r="W1624" s="4" t="b">
        <f>IF(N1624=O1624,TRUE,FALSE)</f>
        <v>1</v>
      </c>
    </row>
    <row r="1625" spans="1:23" ht="22.5" customHeight="1">
      <c r="A1625" s="53"/>
      <c r="B1625" s="4"/>
      <c r="C1625" s="4"/>
      <c r="D1625" s="4"/>
      <c r="E1625" s="4"/>
      <c r="F1625" s="4"/>
      <c r="G1625" s="4"/>
      <c r="H1625" s="4"/>
      <c r="I1625" s="4"/>
      <c r="J1625" s="4"/>
      <c r="K1625" s="4"/>
      <c r="L1625" s="4"/>
      <c r="M1625" s="4"/>
      <c r="N1625" s="4"/>
      <c r="O1625" s="4"/>
      <c r="P1625" s="4"/>
      <c r="Q1625" s="4"/>
      <c r="R1625" s="4"/>
      <c r="S1625" s="4"/>
      <c r="T1625" s="4"/>
      <c r="U1625" s="4" t="str">
        <f>TEXT(A1625, "MMMM YYYY")</f>
        <v>January 1900</v>
      </c>
      <c r="V1625" s="4"/>
      <c r="W1625" s="4" t="b">
        <f>IF(N1625=O1625,TRUE,FALSE)</f>
        <v>1</v>
      </c>
    </row>
    <row r="1626" spans="1:23" ht="22.5" customHeight="1">
      <c r="A1626" s="53"/>
      <c r="B1626" s="4"/>
      <c r="C1626" s="4"/>
      <c r="D1626" s="4"/>
      <c r="E1626" s="4"/>
      <c r="F1626" s="4"/>
      <c r="G1626" s="4"/>
      <c r="H1626" s="4"/>
      <c r="I1626" s="4"/>
      <c r="J1626" s="4"/>
      <c r="K1626" s="4"/>
      <c r="L1626" s="4"/>
      <c r="M1626" s="4"/>
      <c r="N1626" s="4"/>
      <c r="O1626" s="4"/>
      <c r="P1626" s="4"/>
      <c r="Q1626" s="4"/>
      <c r="R1626" s="4"/>
      <c r="S1626" s="4"/>
      <c r="T1626" s="4"/>
      <c r="U1626" s="4" t="str">
        <f>TEXT(A1626, "MMMM YYYY")</f>
        <v>January 1900</v>
      </c>
      <c r="V1626" s="4"/>
      <c r="W1626" s="4" t="b">
        <f>IF(N1626=O1626,TRUE,FALSE)</f>
        <v>1</v>
      </c>
    </row>
    <row r="1627" spans="1:23" ht="22.5" customHeight="1">
      <c r="A1627" s="53"/>
      <c r="B1627" s="4"/>
      <c r="C1627" s="4"/>
      <c r="D1627" s="4"/>
      <c r="E1627" s="4"/>
      <c r="F1627" s="4"/>
      <c r="G1627" s="4"/>
      <c r="H1627" s="4"/>
      <c r="I1627" s="4"/>
      <c r="J1627" s="4"/>
      <c r="K1627" s="4"/>
      <c r="L1627" s="4"/>
      <c r="M1627" s="4"/>
      <c r="N1627" s="4"/>
      <c r="O1627" s="4"/>
      <c r="P1627" s="4"/>
      <c r="Q1627" s="4"/>
      <c r="R1627" s="4"/>
      <c r="S1627" s="4"/>
      <c r="T1627" s="4"/>
      <c r="U1627" s="4" t="str">
        <f>TEXT(A1627, "MMMM YYYY")</f>
        <v>January 1900</v>
      </c>
      <c r="V1627" s="4"/>
      <c r="W1627" s="4" t="b">
        <f>IF(N1627=O1627,TRUE,FALSE)</f>
        <v>1</v>
      </c>
    </row>
    <row r="1628" spans="1:23" ht="22.5" customHeight="1">
      <c r="A1628" s="53"/>
      <c r="B1628" s="4"/>
      <c r="C1628" s="4"/>
      <c r="D1628" s="4"/>
      <c r="E1628" s="4"/>
      <c r="F1628" s="4"/>
      <c r="G1628" s="4"/>
      <c r="H1628" s="4"/>
      <c r="I1628" s="4"/>
      <c r="J1628" s="4"/>
      <c r="K1628" s="4"/>
      <c r="L1628" s="4"/>
      <c r="M1628" s="4"/>
      <c r="N1628" s="4"/>
      <c r="O1628" s="4"/>
      <c r="P1628" s="4"/>
      <c r="Q1628" s="4"/>
      <c r="R1628" s="4"/>
      <c r="S1628" s="4"/>
      <c r="T1628" s="4"/>
      <c r="U1628" s="4" t="str">
        <f>TEXT(A1628, "MMMM YYYY")</f>
        <v>January 1900</v>
      </c>
      <c r="V1628" s="4"/>
      <c r="W1628" s="4" t="b">
        <f>IF(N1628=O1628,TRUE,FALSE)</f>
        <v>1</v>
      </c>
    </row>
    <row r="1629" spans="1:23" ht="22.5" customHeight="1">
      <c r="A1629" s="53"/>
      <c r="B1629" s="4"/>
      <c r="C1629" s="4"/>
      <c r="D1629" s="4"/>
      <c r="E1629" s="4"/>
      <c r="F1629" s="4"/>
      <c r="G1629" s="4"/>
      <c r="H1629" s="4"/>
      <c r="I1629" s="4"/>
      <c r="J1629" s="4"/>
      <c r="K1629" s="4"/>
      <c r="L1629" s="4"/>
      <c r="M1629" s="4"/>
      <c r="N1629" s="4"/>
      <c r="O1629" s="4"/>
      <c r="P1629" s="4"/>
      <c r="Q1629" s="4"/>
      <c r="R1629" s="4"/>
      <c r="S1629" s="4"/>
      <c r="T1629" s="4"/>
      <c r="U1629" s="4" t="str">
        <f>TEXT(A1629, "MMMM YYYY")</f>
        <v>January 1900</v>
      </c>
      <c r="V1629" s="4"/>
      <c r="W1629" s="4" t="b">
        <f>IF(N1629=O1629,TRUE,FALSE)</f>
        <v>1</v>
      </c>
    </row>
    <row r="1630" spans="1:23" ht="22.5" customHeight="1">
      <c r="A1630" s="53"/>
      <c r="B1630" s="4"/>
      <c r="C1630" s="4"/>
      <c r="D1630" s="4"/>
      <c r="E1630" s="4"/>
      <c r="F1630" s="4"/>
      <c r="G1630" s="4"/>
      <c r="H1630" s="4"/>
      <c r="I1630" s="4"/>
      <c r="J1630" s="4"/>
      <c r="K1630" s="4"/>
      <c r="L1630" s="4"/>
      <c r="M1630" s="4"/>
      <c r="N1630" s="4"/>
      <c r="O1630" s="4"/>
      <c r="P1630" s="4"/>
      <c r="Q1630" s="4"/>
      <c r="R1630" s="4"/>
      <c r="S1630" s="4"/>
      <c r="T1630" s="4"/>
      <c r="U1630" s="4" t="str">
        <f>TEXT(A1630, "MMMM YYYY")</f>
        <v>January 1900</v>
      </c>
      <c r="V1630" s="4"/>
      <c r="W1630" s="4" t="b">
        <f>IF(N1630=O1630,TRUE,FALSE)</f>
        <v>1</v>
      </c>
    </row>
    <row r="1631" spans="1:23" ht="22.5" customHeight="1">
      <c r="A1631" s="53"/>
      <c r="B1631" s="4"/>
      <c r="C1631" s="4"/>
      <c r="D1631" s="4"/>
      <c r="E1631" s="4"/>
      <c r="F1631" s="4"/>
      <c r="G1631" s="4"/>
      <c r="H1631" s="4"/>
      <c r="I1631" s="4"/>
      <c r="J1631" s="4"/>
      <c r="K1631" s="4"/>
      <c r="L1631" s="4"/>
      <c r="M1631" s="4"/>
      <c r="N1631" s="4"/>
      <c r="O1631" s="4"/>
      <c r="P1631" s="4"/>
      <c r="Q1631" s="4"/>
      <c r="R1631" s="4"/>
      <c r="S1631" s="4"/>
      <c r="T1631" s="4"/>
      <c r="U1631" s="4" t="str">
        <f>TEXT(A1631, "MMMM YYYY")</f>
        <v>January 1900</v>
      </c>
      <c r="V1631" s="4"/>
      <c r="W1631" s="4" t="b">
        <f>IF(N1631=O1631,TRUE,FALSE)</f>
        <v>1</v>
      </c>
    </row>
    <row r="1632" spans="1:23" ht="22.5" customHeight="1">
      <c r="A1632" s="53"/>
      <c r="B1632" s="4"/>
      <c r="C1632" s="4"/>
      <c r="D1632" s="4"/>
      <c r="E1632" s="4"/>
      <c r="F1632" s="4"/>
      <c r="G1632" s="4"/>
      <c r="H1632" s="4"/>
      <c r="I1632" s="4"/>
      <c r="J1632" s="4"/>
      <c r="K1632" s="4"/>
      <c r="L1632" s="4"/>
      <c r="M1632" s="4"/>
      <c r="N1632" s="4"/>
      <c r="O1632" s="4"/>
      <c r="P1632" s="4"/>
      <c r="Q1632" s="4"/>
      <c r="R1632" s="4"/>
      <c r="S1632" s="4"/>
      <c r="T1632" s="4"/>
      <c r="U1632" s="4" t="str">
        <f>TEXT(A1632, "MMMM YYYY")</f>
        <v>January 1900</v>
      </c>
      <c r="V1632" s="4"/>
      <c r="W1632" s="4" t="b">
        <f>IF(N1632=O1632,TRUE,FALSE)</f>
        <v>1</v>
      </c>
    </row>
    <row r="1633" spans="1:23" ht="22.5" customHeight="1">
      <c r="A1633" s="53"/>
      <c r="B1633" s="4"/>
      <c r="C1633" s="4"/>
      <c r="D1633" s="4"/>
      <c r="E1633" s="4"/>
      <c r="F1633" s="4"/>
      <c r="G1633" s="4"/>
      <c r="H1633" s="4"/>
      <c r="I1633" s="4"/>
      <c r="J1633" s="4"/>
      <c r="K1633" s="4"/>
      <c r="L1633" s="4"/>
      <c r="M1633" s="4"/>
      <c r="N1633" s="4"/>
      <c r="O1633" s="4"/>
      <c r="P1633" s="4"/>
      <c r="Q1633" s="4"/>
      <c r="R1633" s="4"/>
      <c r="S1633" s="4"/>
      <c r="T1633" s="4"/>
      <c r="U1633" s="4" t="str">
        <f>TEXT(A1633, "MMMM YYYY")</f>
        <v>January 1900</v>
      </c>
      <c r="V1633" s="4"/>
      <c r="W1633" s="4" t="b">
        <f>IF(N1633=O1633,TRUE,FALSE)</f>
        <v>1</v>
      </c>
    </row>
    <row r="1634" spans="1:23" ht="22.5" customHeight="1">
      <c r="A1634" s="53"/>
      <c r="B1634" s="4"/>
      <c r="C1634" s="4"/>
      <c r="D1634" s="4"/>
      <c r="E1634" s="4"/>
      <c r="F1634" s="4"/>
      <c r="G1634" s="4"/>
      <c r="H1634" s="4"/>
      <c r="I1634" s="4"/>
      <c r="J1634" s="4"/>
      <c r="K1634" s="4"/>
      <c r="L1634" s="4"/>
      <c r="M1634" s="4"/>
      <c r="N1634" s="4"/>
      <c r="O1634" s="4"/>
      <c r="P1634" s="4"/>
      <c r="Q1634" s="4"/>
      <c r="R1634" s="4"/>
      <c r="S1634" s="4"/>
      <c r="T1634" s="4"/>
      <c r="U1634" s="4" t="str">
        <f>TEXT(A1634, "MMMM YYYY")</f>
        <v>January 1900</v>
      </c>
      <c r="V1634" s="4"/>
      <c r="W1634" s="4" t="b">
        <f>IF(N1634=O1634,TRUE,FALSE)</f>
        <v>1</v>
      </c>
    </row>
    <row r="1635" spans="1:23" ht="22.5" customHeight="1">
      <c r="A1635" s="53"/>
      <c r="B1635" s="4"/>
      <c r="C1635" s="4"/>
      <c r="D1635" s="4"/>
      <c r="E1635" s="4"/>
      <c r="F1635" s="4"/>
      <c r="G1635" s="4"/>
      <c r="H1635" s="4"/>
      <c r="I1635" s="4"/>
      <c r="J1635" s="4"/>
      <c r="K1635" s="4"/>
      <c r="L1635" s="4"/>
      <c r="M1635" s="4"/>
      <c r="N1635" s="4"/>
      <c r="O1635" s="4"/>
      <c r="P1635" s="4"/>
      <c r="Q1635" s="4"/>
      <c r="R1635" s="4"/>
      <c r="S1635" s="4"/>
      <c r="T1635" s="4"/>
      <c r="U1635" s="4" t="str">
        <f>TEXT(A1635, "MMMM YYYY")</f>
        <v>January 1900</v>
      </c>
      <c r="V1635" s="4"/>
      <c r="W1635" s="4" t="b">
        <f>IF(N1635=O1635,TRUE,FALSE)</f>
        <v>1</v>
      </c>
    </row>
    <row r="1636" spans="1:23" ht="22.5" customHeight="1">
      <c r="A1636" s="53"/>
      <c r="B1636" s="4"/>
      <c r="C1636" s="4"/>
      <c r="D1636" s="4"/>
      <c r="E1636" s="4"/>
      <c r="F1636" s="4"/>
      <c r="G1636" s="4"/>
      <c r="H1636" s="4"/>
      <c r="I1636" s="4"/>
      <c r="J1636" s="4"/>
      <c r="K1636" s="4"/>
      <c r="L1636" s="4"/>
      <c r="M1636" s="4"/>
      <c r="N1636" s="4"/>
      <c r="O1636" s="4"/>
      <c r="P1636" s="4"/>
      <c r="Q1636" s="4"/>
      <c r="R1636" s="4"/>
      <c r="S1636" s="4"/>
      <c r="T1636" s="4"/>
      <c r="U1636" s="4" t="str">
        <f>TEXT(A1636, "MMMM YYYY")</f>
        <v>January 1900</v>
      </c>
      <c r="V1636" s="4"/>
      <c r="W1636" s="4" t="b">
        <f>IF(N1636=O1636,TRUE,FALSE)</f>
        <v>1</v>
      </c>
    </row>
    <row r="1637" spans="1:23" ht="22.5" customHeight="1">
      <c r="A1637" s="53"/>
      <c r="B1637" s="4"/>
      <c r="C1637" s="4"/>
      <c r="D1637" s="4"/>
      <c r="E1637" s="4"/>
      <c r="F1637" s="4"/>
      <c r="G1637" s="4"/>
      <c r="H1637" s="4"/>
      <c r="I1637" s="4"/>
      <c r="J1637" s="4"/>
      <c r="K1637" s="4"/>
      <c r="L1637" s="4"/>
      <c r="M1637" s="4"/>
      <c r="N1637" s="4"/>
      <c r="O1637" s="4"/>
      <c r="P1637" s="4"/>
      <c r="Q1637" s="4"/>
      <c r="R1637" s="4"/>
      <c r="S1637" s="4"/>
      <c r="T1637" s="4"/>
      <c r="U1637" s="4" t="str">
        <f>TEXT(A1637, "MMMM YYYY")</f>
        <v>January 1900</v>
      </c>
      <c r="V1637" s="4"/>
      <c r="W1637" s="4" t="b">
        <f>IF(N1637=O1637,TRUE,FALSE)</f>
        <v>1</v>
      </c>
    </row>
    <row r="1638" spans="1:23" ht="22.5" customHeight="1">
      <c r="A1638" s="53"/>
      <c r="B1638" s="4"/>
      <c r="C1638" s="4"/>
      <c r="D1638" s="4"/>
      <c r="E1638" s="4"/>
      <c r="F1638" s="4"/>
      <c r="G1638" s="4"/>
      <c r="H1638" s="4"/>
      <c r="I1638" s="4"/>
      <c r="J1638" s="4"/>
      <c r="K1638" s="4"/>
      <c r="L1638" s="4"/>
      <c r="M1638" s="4"/>
      <c r="N1638" s="4"/>
      <c r="O1638" s="4"/>
      <c r="P1638" s="4"/>
      <c r="Q1638" s="4"/>
      <c r="R1638" s="4"/>
      <c r="S1638" s="4"/>
      <c r="T1638" s="4"/>
      <c r="U1638" s="4" t="str">
        <f>TEXT(A1638, "MMMM YYYY")</f>
        <v>January 1900</v>
      </c>
      <c r="V1638" s="4"/>
      <c r="W1638" s="4" t="b">
        <f>IF(N1638=O1638,TRUE,FALSE)</f>
        <v>1</v>
      </c>
    </row>
    <row r="1639" spans="1:23" ht="22.5" customHeight="1">
      <c r="A1639" s="53"/>
      <c r="B1639" s="4"/>
      <c r="C1639" s="4"/>
      <c r="D1639" s="4"/>
      <c r="E1639" s="4"/>
      <c r="F1639" s="4"/>
      <c r="G1639" s="4"/>
      <c r="H1639" s="4"/>
      <c r="I1639" s="4"/>
      <c r="J1639" s="4"/>
      <c r="K1639" s="4"/>
      <c r="L1639" s="4"/>
      <c r="M1639" s="4"/>
      <c r="N1639" s="4"/>
      <c r="O1639" s="4"/>
      <c r="P1639" s="4"/>
      <c r="Q1639" s="4"/>
      <c r="R1639" s="4"/>
      <c r="S1639" s="4"/>
      <c r="T1639" s="4"/>
      <c r="U1639" s="4" t="str">
        <f>TEXT(A1639, "MMMM YYYY")</f>
        <v>January 1900</v>
      </c>
      <c r="V1639" s="4"/>
      <c r="W1639" s="4" t="b">
        <f>IF(N1639=O1639,TRUE,FALSE)</f>
        <v>1</v>
      </c>
    </row>
    <row r="1640" spans="1:23" ht="22.5" customHeight="1">
      <c r="A1640" s="53"/>
      <c r="B1640" s="4"/>
      <c r="C1640" s="4"/>
      <c r="D1640" s="4"/>
      <c r="E1640" s="4"/>
      <c r="F1640" s="4"/>
      <c r="G1640" s="4"/>
      <c r="H1640" s="4"/>
      <c r="I1640" s="4"/>
      <c r="J1640" s="4"/>
      <c r="K1640" s="4"/>
      <c r="L1640" s="4"/>
      <c r="M1640" s="4"/>
      <c r="N1640" s="4"/>
      <c r="O1640" s="4"/>
      <c r="P1640" s="4"/>
      <c r="Q1640" s="4"/>
      <c r="R1640" s="4"/>
      <c r="S1640" s="4"/>
      <c r="T1640" s="4"/>
      <c r="U1640" s="4" t="str">
        <f>TEXT(A1640, "MMMM YYYY")</f>
        <v>January 1900</v>
      </c>
      <c r="V1640" s="4"/>
      <c r="W1640" s="4" t="b">
        <f>IF(N1640=O1640,TRUE,FALSE)</f>
        <v>1</v>
      </c>
    </row>
    <row r="1641" spans="1:23" ht="22.5" customHeight="1">
      <c r="A1641" s="53"/>
      <c r="B1641" s="4"/>
      <c r="C1641" s="4"/>
      <c r="D1641" s="4"/>
      <c r="E1641" s="4"/>
      <c r="F1641" s="4"/>
      <c r="G1641" s="4"/>
      <c r="H1641" s="4"/>
      <c r="I1641" s="4"/>
      <c r="J1641" s="4"/>
      <c r="K1641" s="4"/>
      <c r="L1641" s="4"/>
      <c r="M1641" s="4"/>
      <c r="N1641" s="4"/>
      <c r="O1641" s="4"/>
      <c r="P1641" s="4"/>
      <c r="Q1641" s="4"/>
      <c r="R1641" s="4"/>
      <c r="S1641" s="4"/>
      <c r="T1641" s="4"/>
      <c r="U1641" s="4" t="str">
        <f>TEXT(A1641, "MMMM YYYY")</f>
        <v>January 1900</v>
      </c>
      <c r="V1641" s="4"/>
      <c r="W1641" s="4" t="b">
        <f>IF(N1641=O1641,TRUE,FALSE)</f>
        <v>1</v>
      </c>
    </row>
    <row r="1642" spans="1:23" ht="22.5" customHeight="1">
      <c r="A1642" s="53"/>
      <c r="B1642" s="4"/>
      <c r="C1642" s="4"/>
      <c r="D1642" s="4"/>
      <c r="E1642" s="4"/>
      <c r="F1642" s="4"/>
      <c r="G1642" s="4"/>
      <c r="H1642" s="4"/>
      <c r="I1642" s="4"/>
      <c r="J1642" s="4"/>
      <c r="K1642" s="4"/>
      <c r="L1642" s="4"/>
      <c r="M1642" s="4"/>
      <c r="N1642" s="4"/>
      <c r="O1642" s="4"/>
      <c r="P1642" s="4"/>
      <c r="Q1642" s="4"/>
      <c r="R1642" s="4"/>
      <c r="S1642" s="4"/>
      <c r="T1642" s="4"/>
      <c r="U1642" s="4" t="str">
        <f>TEXT(A1642, "MMMM YYYY")</f>
        <v>January 1900</v>
      </c>
      <c r="V1642" s="4"/>
      <c r="W1642" s="4" t="b">
        <f>IF(N1642=O1642,TRUE,FALSE)</f>
        <v>1</v>
      </c>
    </row>
    <row r="1643" spans="1:23" ht="22.5" customHeight="1">
      <c r="A1643" s="53"/>
      <c r="B1643" s="4"/>
      <c r="C1643" s="4"/>
      <c r="D1643" s="4"/>
      <c r="E1643" s="4"/>
      <c r="F1643" s="4"/>
      <c r="G1643" s="4"/>
      <c r="H1643" s="4"/>
      <c r="I1643" s="4"/>
      <c r="J1643" s="4"/>
      <c r="K1643" s="4"/>
      <c r="L1643" s="4"/>
      <c r="M1643" s="4"/>
      <c r="N1643" s="4"/>
      <c r="O1643" s="4"/>
      <c r="P1643" s="4"/>
      <c r="Q1643" s="4"/>
      <c r="R1643" s="4"/>
      <c r="S1643" s="4"/>
      <c r="T1643" s="4"/>
      <c r="U1643" s="4" t="str">
        <f>TEXT(A1643, "MMMM YYYY")</f>
        <v>January 1900</v>
      </c>
      <c r="V1643" s="4"/>
      <c r="W1643" s="4" t="b">
        <f>IF(N1643=O1643,TRUE,FALSE)</f>
        <v>1</v>
      </c>
    </row>
    <row r="1644" spans="1:23" ht="22.5" customHeight="1">
      <c r="A1644" s="53"/>
      <c r="B1644" s="4"/>
      <c r="C1644" s="4"/>
      <c r="D1644" s="4"/>
      <c r="E1644" s="4"/>
      <c r="F1644" s="4"/>
      <c r="G1644" s="4"/>
      <c r="H1644" s="4"/>
      <c r="I1644" s="4"/>
      <c r="J1644" s="4"/>
      <c r="K1644" s="4"/>
      <c r="L1644" s="4"/>
      <c r="M1644" s="4"/>
      <c r="N1644" s="4"/>
      <c r="O1644" s="4"/>
      <c r="P1644" s="4"/>
      <c r="Q1644" s="4"/>
      <c r="R1644" s="4"/>
      <c r="S1644" s="4"/>
      <c r="T1644" s="4"/>
      <c r="U1644" s="4" t="str">
        <f>TEXT(A1644, "MMMM YYYY")</f>
        <v>January 1900</v>
      </c>
      <c r="V1644" s="4"/>
      <c r="W1644" s="4" t="b">
        <f>IF(N1644=O1644,TRUE,FALSE)</f>
        <v>1</v>
      </c>
    </row>
    <row r="1645" spans="1:23" ht="22.5" customHeight="1">
      <c r="A1645" s="53"/>
      <c r="B1645" s="4"/>
      <c r="C1645" s="4"/>
      <c r="D1645" s="4"/>
      <c r="E1645" s="4"/>
      <c r="F1645" s="4"/>
      <c r="G1645" s="4"/>
      <c r="H1645" s="4"/>
      <c r="I1645" s="4"/>
      <c r="J1645" s="4"/>
      <c r="K1645" s="4"/>
      <c r="L1645" s="4"/>
      <c r="M1645" s="4"/>
      <c r="N1645" s="4"/>
      <c r="O1645" s="4"/>
      <c r="P1645" s="4"/>
      <c r="Q1645" s="4"/>
      <c r="R1645" s="4"/>
      <c r="S1645" s="4"/>
      <c r="T1645" s="4"/>
      <c r="U1645" s="4" t="str">
        <f>TEXT(A1645, "MMMM YYYY")</f>
        <v>January 1900</v>
      </c>
      <c r="V1645" s="4"/>
      <c r="W1645" s="4" t="b">
        <f>IF(N1645=O1645,TRUE,FALSE)</f>
        <v>1</v>
      </c>
    </row>
    <row r="1646" spans="1:23" ht="22.5" customHeight="1">
      <c r="A1646" s="53"/>
      <c r="B1646" s="4"/>
      <c r="C1646" s="4"/>
      <c r="D1646" s="4"/>
      <c r="E1646" s="4"/>
      <c r="F1646" s="4"/>
      <c r="G1646" s="4"/>
      <c r="H1646" s="4"/>
      <c r="I1646" s="4"/>
      <c r="J1646" s="4"/>
      <c r="K1646" s="4"/>
      <c r="L1646" s="4"/>
      <c r="M1646" s="4"/>
      <c r="N1646" s="4"/>
      <c r="O1646" s="4"/>
      <c r="P1646" s="4"/>
      <c r="Q1646" s="4"/>
      <c r="R1646" s="4"/>
      <c r="S1646" s="4"/>
      <c r="T1646" s="4"/>
      <c r="U1646" s="4" t="str">
        <f>TEXT(A1646, "MMMM YYYY")</f>
        <v>January 1900</v>
      </c>
      <c r="V1646" s="4"/>
      <c r="W1646" s="4" t="b">
        <f>IF(N1646=O1646,TRUE,FALSE)</f>
        <v>1</v>
      </c>
    </row>
    <row r="1647" spans="1:23" ht="22.5" customHeight="1">
      <c r="A1647" s="53"/>
      <c r="B1647" s="4"/>
      <c r="C1647" s="4"/>
      <c r="D1647" s="4"/>
      <c r="E1647" s="4"/>
      <c r="F1647" s="4"/>
      <c r="G1647" s="4"/>
      <c r="H1647" s="4"/>
      <c r="I1647" s="4"/>
      <c r="J1647" s="4"/>
      <c r="K1647" s="4"/>
      <c r="L1647" s="4"/>
      <c r="M1647" s="4"/>
      <c r="N1647" s="4"/>
      <c r="O1647" s="4"/>
      <c r="P1647" s="4"/>
      <c r="Q1647" s="4"/>
      <c r="R1647" s="4"/>
      <c r="S1647" s="4"/>
      <c r="T1647" s="4"/>
      <c r="U1647" s="4" t="str">
        <f>TEXT(A1647, "MMMM YYYY")</f>
        <v>January 1900</v>
      </c>
      <c r="V1647" s="4"/>
      <c r="W1647" s="4" t="b">
        <f>IF(N1647=O1647,TRUE,FALSE)</f>
        <v>1</v>
      </c>
    </row>
    <row r="1648" spans="1:23" ht="22.5" customHeight="1">
      <c r="A1648" s="53"/>
      <c r="B1648" s="4"/>
      <c r="C1648" s="4"/>
      <c r="D1648" s="4"/>
      <c r="E1648" s="4"/>
      <c r="F1648" s="4"/>
      <c r="G1648" s="4"/>
      <c r="H1648" s="4"/>
      <c r="I1648" s="4"/>
      <c r="J1648" s="4"/>
      <c r="K1648" s="4"/>
      <c r="L1648" s="4"/>
      <c r="M1648" s="4"/>
      <c r="N1648" s="4"/>
      <c r="O1648" s="4"/>
      <c r="P1648" s="4"/>
      <c r="Q1648" s="4"/>
      <c r="R1648" s="4"/>
      <c r="S1648" s="4"/>
      <c r="T1648" s="4"/>
      <c r="U1648" s="4" t="str">
        <f>TEXT(A1648, "MMMM YYYY")</f>
        <v>January 1900</v>
      </c>
      <c r="V1648" s="4"/>
      <c r="W1648" s="4" t="b">
        <f>IF(N1648=O1648,TRUE,FALSE)</f>
        <v>1</v>
      </c>
    </row>
    <row r="1649" spans="1:23" ht="22.5" customHeight="1">
      <c r="A1649" s="53"/>
      <c r="B1649" s="4"/>
      <c r="C1649" s="4"/>
      <c r="D1649" s="4"/>
      <c r="E1649" s="4"/>
      <c r="F1649" s="4"/>
      <c r="G1649" s="4"/>
      <c r="H1649" s="4"/>
      <c r="I1649" s="4"/>
      <c r="J1649" s="4"/>
      <c r="K1649" s="4"/>
      <c r="L1649" s="4"/>
      <c r="M1649" s="4"/>
      <c r="N1649" s="4"/>
      <c r="O1649" s="4"/>
      <c r="P1649" s="4"/>
      <c r="Q1649" s="4"/>
      <c r="R1649" s="4"/>
      <c r="S1649" s="4"/>
      <c r="T1649" s="4"/>
      <c r="U1649" s="4" t="str">
        <f>TEXT(A1649, "MMMM YYYY")</f>
        <v>January 1900</v>
      </c>
      <c r="V1649" s="4"/>
      <c r="W1649" s="4" t="b">
        <f>IF(N1649=O1649,TRUE,FALSE)</f>
        <v>1</v>
      </c>
    </row>
    <row r="1650" spans="1:23" ht="22.5" customHeight="1">
      <c r="A1650" s="53"/>
      <c r="B1650" s="4"/>
      <c r="C1650" s="4"/>
      <c r="D1650" s="4"/>
      <c r="E1650" s="4"/>
      <c r="F1650" s="4"/>
      <c r="G1650" s="4"/>
      <c r="H1650" s="4"/>
      <c r="I1650" s="4"/>
      <c r="J1650" s="4"/>
      <c r="K1650" s="4"/>
      <c r="L1650" s="4"/>
      <c r="M1650" s="4"/>
      <c r="N1650" s="4"/>
      <c r="O1650" s="4"/>
      <c r="P1650" s="4"/>
      <c r="Q1650" s="4"/>
      <c r="R1650" s="4"/>
      <c r="S1650" s="4"/>
      <c r="T1650" s="4"/>
      <c r="U1650" s="4" t="str">
        <f>TEXT(A1650, "MMMM YYYY")</f>
        <v>January 1900</v>
      </c>
      <c r="V1650" s="4"/>
      <c r="W1650" s="4" t="b">
        <f>IF(N1650=O1650,TRUE,FALSE)</f>
        <v>1</v>
      </c>
    </row>
    <row r="1651" spans="1:23" ht="22.5" customHeight="1">
      <c r="A1651" s="53"/>
      <c r="B1651" s="4"/>
      <c r="C1651" s="4"/>
      <c r="D1651" s="4"/>
      <c r="E1651" s="4"/>
      <c r="F1651" s="4"/>
      <c r="G1651" s="4"/>
      <c r="H1651" s="4"/>
      <c r="I1651" s="4"/>
      <c r="J1651" s="4"/>
      <c r="K1651" s="4"/>
      <c r="L1651" s="4"/>
      <c r="M1651" s="4"/>
      <c r="N1651" s="4"/>
      <c r="O1651" s="4"/>
      <c r="P1651" s="4"/>
      <c r="Q1651" s="4"/>
      <c r="R1651" s="4"/>
      <c r="S1651" s="4"/>
      <c r="T1651" s="4"/>
      <c r="U1651" s="4" t="str">
        <f>TEXT(A1651, "MMMM YYYY")</f>
        <v>January 1900</v>
      </c>
      <c r="V1651" s="4"/>
      <c r="W1651" s="4" t="b">
        <f>IF(N1651=O1651,TRUE,FALSE)</f>
        <v>1</v>
      </c>
    </row>
    <row r="1652" spans="1:23" ht="22.5" customHeight="1">
      <c r="A1652" s="53"/>
      <c r="B1652" s="4"/>
      <c r="C1652" s="4"/>
      <c r="D1652" s="4"/>
      <c r="E1652" s="4"/>
      <c r="F1652" s="4"/>
      <c r="G1652" s="4"/>
      <c r="H1652" s="4"/>
      <c r="I1652" s="4"/>
      <c r="J1652" s="4"/>
      <c r="K1652" s="4"/>
      <c r="L1652" s="4"/>
      <c r="M1652" s="4"/>
      <c r="N1652" s="4"/>
      <c r="O1652" s="4"/>
      <c r="P1652" s="4"/>
      <c r="Q1652" s="4"/>
      <c r="R1652" s="4"/>
      <c r="S1652" s="4"/>
      <c r="T1652" s="4"/>
      <c r="U1652" s="4" t="str">
        <f>TEXT(A1652, "MMMM YYYY")</f>
        <v>January 1900</v>
      </c>
      <c r="V1652" s="4"/>
      <c r="W1652" s="4" t="b">
        <f>IF(N1652=O1652,TRUE,FALSE)</f>
        <v>1</v>
      </c>
    </row>
    <row r="1653" spans="1:23" ht="22.5" customHeight="1">
      <c r="A1653" s="53"/>
      <c r="B1653" s="4"/>
      <c r="C1653" s="4"/>
      <c r="D1653" s="4"/>
      <c r="E1653" s="4"/>
      <c r="F1653" s="4"/>
      <c r="G1653" s="4"/>
      <c r="H1653" s="4"/>
      <c r="I1653" s="4"/>
      <c r="J1653" s="4"/>
      <c r="K1653" s="4"/>
      <c r="L1653" s="4"/>
      <c r="M1653" s="4"/>
      <c r="N1653" s="4"/>
      <c r="O1653" s="4"/>
      <c r="P1653" s="4"/>
      <c r="Q1653" s="4"/>
      <c r="R1653" s="4"/>
      <c r="S1653" s="4"/>
      <c r="T1653" s="4"/>
      <c r="U1653" s="4" t="str">
        <f>TEXT(A1653, "MMMM YYYY")</f>
        <v>January 1900</v>
      </c>
      <c r="V1653" s="4"/>
      <c r="W1653" s="4" t="b">
        <f>IF(N1653=O1653,TRUE,FALSE)</f>
        <v>1</v>
      </c>
    </row>
    <row r="1654" spans="1:23" ht="22.5" customHeight="1">
      <c r="A1654" s="53"/>
      <c r="B1654" s="4"/>
      <c r="C1654" s="4"/>
      <c r="D1654" s="4"/>
      <c r="E1654" s="4"/>
      <c r="F1654" s="4"/>
      <c r="G1654" s="4"/>
      <c r="H1654" s="4"/>
      <c r="I1654" s="4"/>
      <c r="J1654" s="4"/>
      <c r="K1654" s="4"/>
      <c r="L1654" s="4"/>
      <c r="M1654" s="4"/>
      <c r="N1654" s="4"/>
      <c r="O1654" s="4"/>
      <c r="P1654" s="4"/>
      <c r="Q1654" s="4"/>
      <c r="R1654" s="4"/>
      <c r="S1654" s="4"/>
      <c r="T1654" s="4"/>
      <c r="U1654" s="4" t="str">
        <f>TEXT(A1654, "MMMM YYYY")</f>
        <v>January 1900</v>
      </c>
      <c r="V1654" s="4"/>
      <c r="W1654" s="4" t="b">
        <f>IF(N1654=O1654,TRUE,FALSE)</f>
        <v>1</v>
      </c>
    </row>
    <row r="1655" spans="1:23" ht="22.5" customHeight="1">
      <c r="A1655" s="53"/>
      <c r="B1655" s="4"/>
      <c r="C1655" s="4"/>
      <c r="D1655" s="4"/>
      <c r="E1655" s="4"/>
      <c r="F1655" s="4"/>
      <c r="G1655" s="4"/>
      <c r="H1655" s="4"/>
      <c r="I1655" s="4"/>
      <c r="J1655" s="4"/>
      <c r="K1655" s="4"/>
      <c r="L1655" s="4"/>
      <c r="M1655" s="4"/>
      <c r="N1655" s="4"/>
      <c r="O1655" s="4"/>
      <c r="P1655" s="4"/>
      <c r="Q1655" s="4"/>
      <c r="R1655" s="4"/>
      <c r="S1655" s="4"/>
      <c r="T1655" s="4"/>
      <c r="U1655" s="4" t="str">
        <f>TEXT(A1655, "MMMM YYYY")</f>
        <v>January 1900</v>
      </c>
      <c r="V1655" s="4"/>
      <c r="W1655" s="4" t="b">
        <f>IF(N1655=O1655,TRUE,FALSE)</f>
        <v>1</v>
      </c>
    </row>
    <row r="1656" spans="1:23" ht="22.5" customHeight="1">
      <c r="A1656" s="53"/>
      <c r="B1656" s="4"/>
      <c r="C1656" s="4"/>
      <c r="D1656" s="4"/>
      <c r="E1656" s="4"/>
      <c r="F1656" s="4"/>
      <c r="G1656" s="4"/>
      <c r="H1656" s="4"/>
      <c r="I1656" s="4"/>
      <c r="J1656" s="4"/>
      <c r="K1656" s="4"/>
      <c r="L1656" s="4"/>
      <c r="M1656" s="4"/>
      <c r="N1656" s="4"/>
      <c r="O1656" s="4"/>
      <c r="P1656" s="4"/>
      <c r="Q1656" s="4"/>
      <c r="R1656" s="4"/>
      <c r="S1656" s="4"/>
      <c r="T1656" s="4"/>
      <c r="U1656" s="4" t="str">
        <f>TEXT(A1656, "MMMM YYYY")</f>
        <v>January 1900</v>
      </c>
      <c r="V1656" s="4"/>
      <c r="W1656" s="4" t="b">
        <f>IF(N1656=O1656,TRUE,FALSE)</f>
        <v>1</v>
      </c>
    </row>
    <row r="1657" spans="1:23" ht="22.5" customHeight="1">
      <c r="A1657" s="53"/>
      <c r="B1657" s="4"/>
      <c r="C1657" s="4"/>
      <c r="D1657" s="4"/>
      <c r="E1657" s="4"/>
      <c r="F1657" s="4"/>
      <c r="G1657" s="4"/>
      <c r="H1657" s="4"/>
      <c r="I1657" s="4"/>
      <c r="J1657" s="4"/>
      <c r="K1657" s="4"/>
      <c r="L1657" s="4"/>
      <c r="M1657" s="4"/>
      <c r="N1657" s="4"/>
      <c r="O1657" s="4"/>
      <c r="P1657" s="4"/>
      <c r="Q1657" s="4"/>
      <c r="R1657" s="4"/>
      <c r="S1657" s="4"/>
      <c r="T1657" s="4"/>
      <c r="U1657" s="4" t="str">
        <f>TEXT(A1657, "MMMM YYYY")</f>
        <v>January 1900</v>
      </c>
      <c r="V1657" s="4"/>
      <c r="W1657" s="4" t="b">
        <f>IF(N1657=O1657,TRUE,FALSE)</f>
        <v>1</v>
      </c>
    </row>
    <row r="1658" spans="1:23" ht="22.5" customHeight="1">
      <c r="A1658" s="53"/>
      <c r="B1658" s="4"/>
      <c r="C1658" s="4"/>
      <c r="D1658" s="4"/>
      <c r="E1658" s="4"/>
      <c r="F1658" s="4"/>
      <c r="G1658" s="4"/>
      <c r="H1658" s="4"/>
      <c r="I1658" s="4"/>
      <c r="J1658" s="4"/>
      <c r="K1658" s="4"/>
      <c r="L1658" s="4"/>
      <c r="M1658" s="4"/>
      <c r="N1658" s="4"/>
      <c r="O1658" s="4"/>
      <c r="P1658" s="4"/>
      <c r="Q1658" s="4"/>
      <c r="R1658" s="4"/>
      <c r="S1658" s="4"/>
      <c r="T1658" s="4"/>
      <c r="U1658" s="4" t="str">
        <f>TEXT(A1658, "MMMM YYYY")</f>
        <v>January 1900</v>
      </c>
      <c r="V1658" s="4"/>
      <c r="W1658" s="4" t="b">
        <f>IF(N1658=O1658,TRUE,FALSE)</f>
        <v>1</v>
      </c>
    </row>
    <row r="1659" spans="1:23" ht="22.5" customHeight="1">
      <c r="A1659" s="53"/>
      <c r="B1659" s="4"/>
      <c r="C1659" s="4"/>
      <c r="D1659" s="4"/>
      <c r="E1659" s="4"/>
      <c r="F1659" s="4"/>
      <c r="G1659" s="4"/>
      <c r="H1659" s="4"/>
      <c r="I1659" s="4"/>
      <c r="J1659" s="4"/>
      <c r="K1659" s="4"/>
      <c r="L1659" s="4"/>
      <c r="M1659" s="4"/>
      <c r="N1659" s="4"/>
      <c r="O1659" s="4"/>
      <c r="P1659" s="4"/>
      <c r="Q1659" s="4"/>
      <c r="R1659" s="4"/>
      <c r="S1659" s="4"/>
      <c r="T1659" s="4"/>
      <c r="U1659" s="4" t="str">
        <f>TEXT(A1659, "MMMM YYYY")</f>
        <v>January 1900</v>
      </c>
      <c r="V1659" s="4"/>
      <c r="W1659" s="4" t="b">
        <f>IF(N1659=O1659,TRUE,FALSE)</f>
        <v>1</v>
      </c>
    </row>
    <row r="1660" spans="1:23" ht="22.5" customHeight="1">
      <c r="A1660" s="53"/>
      <c r="B1660" s="4"/>
      <c r="C1660" s="4"/>
      <c r="D1660" s="4"/>
      <c r="E1660" s="4"/>
      <c r="F1660" s="4"/>
      <c r="G1660" s="4"/>
      <c r="H1660" s="4"/>
      <c r="I1660" s="4"/>
      <c r="J1660" s="4"/>
      <c r="K1660" s="4"/>
      <c r="L1660" s="4"/>
      <c r="M1660" s="4"/>
      <c r="N1660" s="4"/>
      <c r="O1660" s="4"/>
      <c r="P1660" s="4"/>
      <c r="Q1660" s="4"/>
      <c r="R1660" s="4"/>
      <c r="S1660" s="4"/>
      <c r="T1660" s="4"/>
      <c r="U1660" s="4" t="str">
        <f>TEXT(A1660, "MMMM YYYY")</f>
        <v>January 1900</v>
      </c>
      <c r="V1660" s="4"/>
      <c r="W1660" s="4" t="b">
        <f>IF(N1660=O1660,TRUE,FALSE)</f>
        <v>1</v>
      </c>
    </row>
    <row r="1661" spans="1:23" ht="22.5" customHeight="1">
      <c r="A1661" s="53"/>
      <c r="B1661" s="4"/>
      <c r="C1661" s="4"/>
      <c r="D1661" s="4"/>
      <c r="E1661" s="4"/>
      <c r="F1661" s="4"/>
      <c r="G1661" s="4"/>
      <c r="H1661" s="4"/>
      <c r="I1661" s="4"/>
      <c r="J1661" s="4"/>
      <c r="K1661" s="4"/>
      <c r="L1661" s="4"/>
      <c r="M1661" s="4"/>
      <c r="N1661" s="4"/>
      <c r="O1661" s="4"/>
      <c r="P1661" s="4"/>
      <c r="Q1661" s="4"/>
      <c r="R1661" s="4"/>
      <c r="S1661" s="4"/>
      <c r="T1661" s="4"/>
      <c r="U1661" s="4" t="str">
        <f>TEXT(A1661, "MMMM YYYY")</f>
        <v>January 1900</v>
      </c>
      <c r="V1661" s="4"/>
      <c r="W1661" s="4" t="b">
        <f>IF(N1661=O1661,TRUE,FALSE)</f>
        <v>1</v>
      </c>
    </row>
    <row r="1662" spans="1:23" ht="22.5" customHeight="1">
      <c r="A1662" s="53"/>
      <c r="B1662" s="4"/>
      <c r="C1662" s="4"/>
      <c r="D1662" s="4"/>
      <c r="E1662" s="4"/>
      <c r="F1662" s="4"/>
      <c r="G1662" s="4"/>
      <c r="H1662" s="4"/>
      <c r="I1662" s="4"/>
      <c r="J1662" s="4"/>
      <c r="K1662" s="4"/>
      <c r="L1662" s="4"/>
      <c r="M1662" s="4"/>
      <c r="N1662" s="4"/>
      <c r="O1662" s="4"/>
      <c r="P1662" s="4"/>
      <c r="Q1662" s="4"/>
      <c r="R1662" s="4"/>
      <c r="S1662" s="4"/>
      <c r="T1662" s="4"/>
      <c r="U1662" s="4" t="str">
        <f>TEXT(A1662, "MMMM YYYY")</f>
        <v>January 1900</v>
      </c>
      <c r="V1662" s="4"/>
      <c r="W1662" s="4" t="b">
        <f>IF(N1662=O1662,TRUE,FALSE)</f>
        <v>1</v>
      </c>
    </row>
    <row r="1663" spans="1:23" ht="22.5" customHeight="1">
      <c r="A1663" s="53"/>
      <c r="B1663" s="4"/>
      <c r="C1663" s="4"/>
      <c r="D1663" s="4"/>
      <c r="E1663" s="4"/>
      <c r="F1663" s="4"/>
      <c r="G1663" s="4"/>
      <c r="H1663" s="4"/>
      <c r="I1663" s="4"/>
      <c r="J1663" s="4"/>
      <c r="K1663" s="4"/>
      <c r="L1663" s="4"/>
      <c r="M1663" s="4"/>
      <c r="N1663" s="4"/>
      <c r="O1663" s="4"/>
      <c r="P1663" s="4"/>
      <c r="Q1663" s="4"/>
      <c r="R1663" s="4"/>
      <c r="S1663" s="4"/>
      <c r="T1663" s="4"/>
      <c r="U1663" s="4" t="str">
        <f>TEXT(A1663, "MMMM YYYY")</f>
        <v>January 1900</v>
      </c>
      <c r="V1663" s="4"/>
      <c r="W1663" s="4" t="b">
        <f>IF(N1663=O1663,TRUE,FALSE)</f>
        <v>1</v>
      </c>
    </row>
    <row r="1664" spans="1:23" ht="22.5" customHeight="1">
      <c r="A1664" s="53"/>
      <c r="B1664" s="4"/>
      <c r="C1664" s="4"/>
      <c r="D1664" s="4"/>
      <c r="E1664" s="4"/>
      <c r="F1664" s="4"/>
      <c r="G1664" s="4"/>
      <c r="H1664" s="4"/>
      <c r="I1664" s="4"/>
      <c r="J1664" s="4"/>
      <c r="K1664" s="4"/>
      <c r="L1664" s="4"/>
      <c r="M1664" s="4"/>
      <c r="N1664" s="4"/>
      <c r="O1664" s="4"/>
      <c r="P1664" s="4"/>
      <c r="Q1664" s="4"/>
      <c r="R1664" s="4"/>
      <c r="S1664" s="4"/>
      <c r="T1664" s="4"/>
      <c r="U1664" s="4" t="str">
        <f>TEXT(A1664, "MMMM YYYY")</f>
        <v>January 1900</v>
      </c>
      <c r="V1664" s="4"/>
      <c r="W1664" s="4" t="b">
        <f>IF(N1664=O1664,TRUE,FALSE)</f>
        <v>1</v>
      </c>
    </row>
    <row r="1665" spans="1:23" ht="22.5" customHeight="1">
      <c r="A1665" s="53"/>
      <c r="B1665" s="4"/>
      <c r="C1665" s="4"/>
      <c r="D1665" s="4"/>
      <c r="E1665" s="4"/>
      <c r="F1665" s="4"/>
      <c r="G1665" s="4"/>
      <c r="H1665" s="4"/>
      <c r="I1665" s="4"/>
      <c r="J1665" s="4"/>
      <c r="K1665" s="4"/>
      <c r="L1665" s="4"/>
      <c r="M1665" s="4"/>
      <c r="N1665" s="4"/>
      <c r="O1665" s="4"/>
      <c r="P1665" s="4"/>
      <c r="Q1665" s="4"/>
      <c r="R1665" s="4"/>
      <c r="S1665" s="4"/>
      <c r="T1665" s="4"/>
      <c r="U1665" s="4" t="str">
        <f>TEXT(A1665, "MMMM YYYY")</f>
        <v>January 1900</v>
      </c>
      <c r="V1665" s="4"/>
      <c r="W1665" s="4" t="b">
        <f>IF(N1665=O1665,TRUE,FALSE)</f>
        <v>1</v>
      </c>
    </row>
    <row r="1666" spans="1:23" ht="22.5" customHeight="1">
      <c r="A1666" s="53"/>
      <c r="B1666" s="4"/>
      <c r="C1666" s="4"/>
      <c r="D1666" s="4"/>
      <c r="E1666" s="4"/>
      <c r="F1666" s="4"/>
      <c r="G1666" s="4"/>
      <c r="H1666" s="4"/>
      <c r="I1666" s="4"/>
      <c r="J1666" s="4"/>
      <c r="K1666" s="4"/>
      <c r="L1666" s="4"/>
      <c r="M1666" s="4"/>
      <c r="N1666" s="4"/>
      <c r="O1666" s="4"/>
      <c r="P1666" s="4"/>
      <c r="Q1666" s="4"/>
      <c r="R1666" s="4"/>
      <c r="S1666" s="4"/>
      <c r="T1666" s="4"/>
      <c r="U1666" s="4" t="str">
        <f>TEXT(A1666, "MMMM YYYY")</f>
        <v>January 1900</v>
      </c>
      <c r="V1666" s="4"/>
      <c r="W1666" s="4" t="b">
        <f>IF(N1666=O1666,TRUE,FALSE)</f>
        <v>1</v>
      </c>
    </row>
    <row r="1667" spans="1:23" ht="22.5" customHeight="1">
      <c r="A1667" s="53"/>
      <c r="B1667" s="4"/>
      <c r="C1667" s="4"/>
      <c r="D1667" s="4"/>
      <c r="E1667" s="4"/>
      <c r="F1667" s="4"/>
      <c r="G1667" s="4"/>
      <c r="H1667" s="4"/>
      <c r="I1667" s="4"/>
      <c r="J1667" s="4"/>
      <c r="K1667" s="4"/>
      <c r="L1667" s="4"/>
      <c r="M1667" s="4"/>
      <c r="N1667" s="4"/>
      <c r="O1667" s="4"/>
      <c r="P1667" s="4"/>
      <c r="Q1667" s="4"/>
      <c r="R1667" s="4"/>
      <c r="S1667" s="4"/>
      <c r="T1667" s="4"/>
      <c r="U1667" s="4" t="str">
        <f>TEXT(A1667, "MMMM YYYY")</f>
        <v>January 1900</v>
      </c>
      <c r="V1667" s="4"/>
      <c r="W1667" s="4" t="b">
        <f>IF(N1667=O1667,TRUE,FALSE)</f>
        <v>1</v>
      </c>
    </row>
    <row r="1668" spans="1:23" ht="22.5" customHeight="1">
      <c r="A1668" s="53"/>
      <c r="B1668" s="4"/>
      <c r="C1668" s="4"/>
      <c r="D1668" s="4"/>
      <c r="E1668" s="4"/>
      <c r="F1668" s="4"/>
      <c r="G1668" s="4"/>
      <c r="H1668" s="4"/>
      <c r="I1668" s="4"/>
      <c r="J1668" s="4"/>
      <c r="K1668" s="4"/>
      <c r="L1668" s="4"/>
      <c r="M1668" s="4"/>
      <c r="N1668" s="4"/>
      <c r="O1668" s="4"/>
      <c r="P1668" s="4"/>
      <c r="Q1668" s="4"/>
      <c r="R1668" s="4"/>
      <c r="S1668" s="4"/>
      <c r="T1668" s="4"/>
      <c r="U1668" s="4" t="str">
        <f>TEXT(A1668, "MMMM YYYY")</f>
        <v>January 1900</v>
      </c>
      <c r="V1668" s="4"/>
      <c r="W1668" s="4" t="b">
        <f>IF(N1668=O1668,TRUE,FALSE)</f>
        <v>1</v>
      </c>
    </row>
    <row r="1669" spans="1:23" ht="22.5" customHeight="1">
      <c r="A1669" s="53"/>
      <c r="B1669" s="4"/>
      <c r="C1669" s="4"/>
      <c r="D1669" s="4"/>
      <c r="E1669" s="4"/>
      <c r="F1669" s="4"/>
      <c r="G1669" s="4"/>
      <c r="H1669" s="4"/>
      <c r="I1669" s="4"/>
      <c r="J1669" s="4"/>
      <c r="K1669" s="4"/>
      <c r="L1669" s="4"/>
      <c r="M1669" s="4"/>
      <c r="N1669" s="4"/>
      <c r="O1669" s="4"/>
      <c r="P1669" s="4"/>
      <c r="Q1669" s="4"/>
      <c r="R1669" s="4"/>
      <c r="S1669" s="4"/>
      <c r="T1669" s="4"/>
      <c r="U1669" s="4" t="str">
        <f>TEXT(A1669, "MMMM YYYY")</f>
        <v>January 1900</v>
      </c>
      <c r="V1669" s="4"/>
      <c r="W1669" s="4" t="b">
        <f>IF(N1669=O1669,TRUE,FALSE)</f>
        <v>1</v>
      </c>
    </row>
    <row r="1670" spans="1:23" ht="22.5" customHeight="1">
      <c r="A1670" s="53"/>
      <c r="B1670" s="4"/>
      <c r="C1670" s="4"/>
      <c r="D1670" s="4"/>
      <c r="E1670" s="4"/>
      <c r="F1670" s="4"/>
      <c r="G1670" s="4"/>
      <c r="H1670" s="4"/>
      <c r="I1670" s="4"/>
      <c r="J1670" s="4"/>
      <c r="K1670" s="4"/>
      <c r="L1670" s="4"/>
      <c r="M1670" s="4"/>
      <c r="N1670" s="4"/>
      <c r="O1670" s="4"/>
      <c r="P1670" s="4"/>
      <c r="Q1670" s="4"/>
      <c r="R1670" s="4"/>
      <c r="S1670" s="4"/>
      <c r="T1670" s="4"/>
      <c r="U1670" s="4" t="str">
        <f>TEXT(A1670, "MMMM YYYY")</f>
        <v>January 1900</v>
      </c>
      <c r="V1670" s="4"/>
      <c r="W1670" s="4" t="b">
        <f>IF(N1670=O1670,TRUE,FALSE)</f>
        <v>1</v>
      </c>
    </row>
    <row r="1671" spans="1:23" ht="22.5" customHeight="1">
      <c r="A1671" s="53"/>
      <c r="B1671" s="4"/>
      <c r="C1671" s="4"/>
      <c r="D1671" s="4"/>
      <c r="E1671" s="4"/>
      <c r="F1671" s="4"/>
      <c r="G1671" s="4"/>
      <c r="H1671" s="4"/>
      <c r="I1671" s="4"/>
      <c r="J1671" s="4"/>
      <c r="K1671" s="4"/>
      <c r="L1671" s="4"/>
      <c r="M1671" s="4"/>
      <c r="N1671" s="4"/>
      <c r="O1671" s="4"/>
      <c r="P1671" s="4"/>
      <c r="Q1671" s="4"/>
      <c r="R1671" s="4"/>
      <c r="S1671" s="4"/>
      <c r="T1671" s="4"/>
      <c r="U1671" s="4" t="str">
        <f>TEXT(A1671, "MMMM YYYY")</f>
        <v>January 1900</v>
      </c>
      <c r="V1671" s="4"/>
      <c r="W1671" s="4" t="b">
        <f>IF(N1671=O1671,TRUE,FALSE)</f>
        <v>1</v>
      </c>
    </row>
    <row r="1672" spans="1:23" ht="22.5" customHeight="1">
      <c r="A1672" s="53"/>
      <c r="B1672" s="4"/>
      <c r="C1672" s="4"/>
      <c r="D1672" s="4"/>
      <c r="E1672" s="4"/>
      <c r="F1672" s="4"/>
      <c r="G1672" s="4"/>
      <c r="H1672" s="4"/>
      <c r="I1672" s="4"/>
      <c r="J1672" s="4"/>
      <c r="K1672" s="4"/>
      <c r="L1672" s="4"/>
      <c r="M1672" s="4"/>
      <c r="N1672" s="4"/>
      <c r="O1672" s="4"/>
      <c r="P1672" s="4"/>
      <c r="Q1672" s="4"/>
      <c r="R1672" s="4"/>
      <c r="S1672" s="4"/>
      <c r="T1672" s="4"/>
      <c r="U1672" s="4" t="str">
        <f>TEXT(A1672, "MMMM YYYY")</f>
        <v>January 1900</v>
      </c>
      <c r="V1672" s="4"/>
      <c r="W1672" s="4" t="b">
        <f>IF(N1672=O1672,TRUE,FALSE)</f>
        <v>1</v>
      </c>
    </row>
    <row r="1673" spans="1:23" ht="22.5" customHeight="1">
      <c r="A1673" s="53"/>
      <c r="B1673" s="4"/>
      <c r="C1673" s="4"/>
      <c r="D1673" s="4"/>
      <c r="E1673" s="4"/>
      <c r="F1673" s="4"/>
      <c r="G1673" s="4"/>
      <c r="H1673" s="4"/>
      <c r="I1673" s="4"/>
      <c r="J1673" s="4"/>
      <c r="K1673" s="4"/>
      <c r="L1673" s="4"/>
      <c r="M1673" s="4"/>
      <c r="N1673" s="4"/>
      <c r="O1673" s="4"/>
      <c r="P1673" s="4"/>
      <c r="Q1673" s="4"/>
      <c r="R1673" s="4"/>
      <c r="S1673" s="4"/>
      <c r="T1673" s="4"/>
      <c r="U1673" s="4" t="str">
        <f>TEXT(A1673, "MMMM YYYY")</f>
        <v>January 1900</v>
      </c>
      <c r="V1673" s="4"/>
      <c r="W1673" s="4" t="b">
        <f>IF(N1673=O1673,TRUE,FALSE)</f>
        <v>1</v>
      </c>
    </row>
    <row r="1674" spans="1:23" ht="22.5" customHeight="1">
      <c r="A1674" s="53"/>
      <c r="B1674" s="4"/>
      <c r="C1674" s="4"/>
      <c r="D1674" s="4"/>
      <c r="E1674" s="4"/>
      <c r="F1674" s="4"/>
      <c r="G1674" s="4"/>
      <c r="H1674" s="4"/>
      <c r="I1674" s="4"/>
      <c r="J1674" s="4"/>
      <c r="K1674" s="4"/>
      <c r="L1674" s="4"/>
      <c r="M1674" s="4"/>
      <c r="N1674" s="4"/>
      <c r="O1674" s="4"/>
      <c r="P1674" s="4"/>
      <c r="Q1674" s="4"/>
      <c r="R1674" s="4"/>
      <c r="S1674" s="4"/>
      <c r="T1674" s="4"/>
      <c r="U1674" s="4" t="str">
        <f>TEXT(A1674, "MMMM YYYY")</f>
        <v>January 1900</v>
      </c>
      <c r="V1674" s="4"/>
      <c r="W1674" s="4" t="b">
        <f>IF(N1674=O1674,TRUE,FALSE)</f>
        <v>1</v>
      </c>
    </row>
    <row r="1675" spans="1:23" ht="22.5" customHeight="1">
      <c r="A1675" s="53"/>
      <c r="B1675" s="4"/>
      <c r="C1675" s="4"/>
      <c r="D1675" s="4"/>
      <c r="E1675" s="4"/>
      <c r="F1675" s="4"/>
      <c r="G1675" s="4"/>
      <c r="H1675" s="4"/>
      <c r="I1675" s="4"/>
      <c r="J1675" s="4"/>
      <c r="K1675" s="4"/>
      <c r="L1675" s="4"/>
      <c r="M1675" s="4"/>
      <c r="N1675" s="4"/>
      <c r="O1675" s="4"/>
      <c r="P1675" s="4"/>
      <c r="Q1675" s="4"/>
      <c r="R1675" s="4"/>
      <c r="S1675" s="4"/>
      <c r="T1675" s="4"/>
      <c r="U1675" s="4" t="str">
        <f>TEXT(A1675, "MMMM YYYY")</f>
        <v>January 1900</v>
      </c>
      <c r="V1675" s="4"/>
      <c r="W1675" s="4" t="b">
        <f>IF(N1675=O1675,TRUE,FALSE)</f>
        <v>1</v>
      </c>
    </row>
    <row r="1676" spans="1:23" ht="22.5" customHeight="1">
      <c r="A1676" s="53"/>
      <c r="B1676" s="4"/>
      <c r="C1676" s="4"/>
      <c r="D1676" s="4"/>
      <c r="E1676" s="4"/>
      <c r="F1676" s="4"/>
      <c r="G1676" s="4"/>
      <c r="H1676" s="4"/>
      <c r="I1676" s="4"/>
      <c r="J1676" s="4"/>
      <c r="K1676" s="4"/>
      <c r="L1676" s="4"/>
      <c r="M1676" s="4"/>
      <c r="N1676" s="4"/>
      <c r="O1676" s="4"/>
      <c r="P1676" s="4"/>
      <c r="Q1676" s="4"/>
      <c r="R1676" s="4"/>
      <c r="S1676" s="4"/>
      <c r="T1676" s="4"/>
      <c r="U1676" s="4" t="str">
        <f>TEXT(A1676, "MMMM YYYY")</f>
        <v>January 1900</v>
      </c>
      <c r="V1676" s="4"/>
      <c r="W1676" s="4" t="b">
        <f>IF(N1676=O1676,TRUE,FALSE)</f>
        <v>1</v>
      </c>
    </row>
    <row r="1677" spans="1:23" ht="22.5" customHeight="1">
      <c r="A1677" s="53"/>
      <c r="B1677" s="4"/>
      <c r="C1677" s="4"/>
      <c r="D1677" s="4"/>
      <c r="E1677" s="4"/>
      <c r="F1677" s="4"/>
      <c r="G1677" s="4"/>
      <c r="H1677" s="4"/>
      <c r="I1677" s="4"/>
      <c r="J1677" s="4"/>
      <c r="K1677" s="4"/>
      <c r="L1677" s="4"/>
      <c r="M1677" s="4"/>
      <c r="N1677" s="4"/>
      <c r="O1677" s="4"/>
      <c r="P1677" s="4"/>
      <c r="Q1677" s="4"/>
      <c r="R1677" s="4"/>
      <c r="S1677" s="4"/>
      <c r="T1677" s="4"/>
      <c r="U1677" s="4" t="str">
        <f>TEXT(A1677, "MMMM YYYY")</f>
        <v>January 1900</v>
      </c>
      <c r="V1677" s="4"/>
      <c r="W1677" s="4" t="b">
        <f>IF(N1677=O1677,TRUE,FALSE)</f>
        <v>1</v>
      </c>
    </row>
    <row r="1678" spans="1:23" ht="22.5" customHeight="1">
      <c r="A1678" s="53"/>
      <c r="B1678" s="4"/>
      <c r="C1678" s="4"/>
      <c r="D1678" s="4"/>
      <c r="E1678" s="4"/>
      <c r="F1678" s="4"/>
      <c r="G1678" s="4"/>
      <c r="H1678" s="4"/>
      <c r="I1678" s="4"/>
      <c r="J1678" s="4"/>
      <c r="K1678" s="4"/>
      <c r="L1678" s="4"/>
      <c r="M1678" s="4"/>
      <c r="N1678" s="4"/>
      <c r="O1678" s="4"/>
      <c r="P1678" s="4"/>
      <c r="Q1678" s="4"/>
      <c r="R1678" s="4"/>
      <c r="S1678" s="4"/>
      <c r="T1678" s="4"/>
      <c r="U1678" s="4" t="str">
        <f>TEXT(A1678, "MMMM YYYY")</f>
        <v>January 1900</v>
      </c>
      <c r="V1678" s="4"/>
      <c r="W1678" s="4" t="b">
        <f>IF(N1678=O1678,TRUE,FALSE)</f>
        <v>1</v>
      </c>
    </row>
    <row r="1679" spans="1:23" ht="22.5" customHeight="1">
      <c r="A1679" s="53"/>
      <c r="B1679" s="4"/>
      <c r="C1679" s="4"/>
      <c r="D1679" s="4"/>
      <c r="E1679" s="4"/>
      <c r="F1679" s="4"/>
      <c r="G1679" s="4"/>
      <c r="H1679" s="4"/>
      <c r="I1679" s="4"/>
      <c r="J1679" s="4"/>
      <c r="K1679" s="4"/>
      <c r="L1679" s="4"/>
      <c r="M1679" s="4"/>
      <c r="N1679" s="4"/>
      <c r="O1679" s="4"/>
      <c r="P1679" s="4"/>
      <c r="Q1679" s="4"/>
      <c r="R1679" s="4"/>
      <c r="S1679" s="4"/>
      <c r="T1679" s="4"/>
      <c r="U1679" s="4" t="str">
        <f>TEXT(A1679, "MMMM YYYY")</f>
        <v>January 1900</v>
      </c>
      <c r="V1679" s="4"/>
      <c r="W1679" s="4" t="b">
        <f>IF(N1679=O1679,TRUE,FALSE)</f>
        <v>1</v>
      </c>
    </row>
    <row r="1680" spans="1:23" ht="22.5" customHeight="1">
      <c r="A1680" s="53"/>
      <c r="B1680" s="4"/>
      <c r="C1680" s="4"/>
      <c r="D1680" s="4"/>
      <c r="E1680" s="4"/>
      <c r="F1680" s="4"/>
      <c r="G1680" s="4"/>
      <c r="H1680" s="4"/>
      <c r="I1680" s="4"/>
      <c r="J1680" s="4"/>
      <c r="K1680" s="4"/>
      <c r="L1680" s="4"/>
      <c r="M1680" s="4"/>
      <c r="N1680" s="4"/>
      <c r="O1680" s="4"/>
      <c r="P1680" s="4"/>
      <c r="Q1680" s="4"/>
      <c r="R1680" s="4"/>
      <c r="S1680" s="4"/>
      <c r="T1680" s="4"/>
      <c r="U1680" s="4" t="str">
        <f>TEXT(A1680, "MMMM YYYY")</f>
        <v>January 1900</v>
      </c>
      <c r="V1680" s="4"/>
      <c r="W1680" s="4" t="b">
        <f>IF(N1680=O1680,TRUE,FALSE)</f>
        <v>1</v>
      </c>
    </row>
    <row r="1681" spans="1:23" ht="22.5" customHeight="1">
      <c r="A1681" s="53"/>
      <c r="B1681" s="4"/>
      <c r="C1681" s="4"/>
      <c r="D1681" s="4"/>
      <c r="E1681" s="4"/>
      <c r="F1681" s="4"/>
      <c r="G1681" s="4"/>
      <c r="H1681" s="4"/>
      <c r="I1681" s="4"/>
      <c r="J1681" s="4"/>
      <c r="K1681" s="4"/>
      <c r="L1681" s="4"/>
      <c r="M1681" s="4"/>
      <c r="N1681" s="4"/>
      <c r="O1681" s="4"/>
      <c r="P1681" s="4"/>
      <c r="Q1681" s="4"/>
      <c r="R1681" s="4"/>
      <c r="S1681" s="4"/>
      <c r="T1681" s="4"/>
      <c r="U1681" s="4" t="str">
        <f>TEXT(A1681, "MMMM YYYY")</f>
        <v>January 1900</v>
      </c>
      <c r="V1681" s="4"/>
      <c r="W1681" s="4" t="b">
        <f>IF(N1681=O1681,TRUE,FALSE)</f>
        <v>1</v>
      </c>
    </row>
    <row r="1682" spans="1:23" ht="22.5" customHeight="1">
      <c r="A1682" s="53"/>
      <c r="B1682" s="4"/>
      <c r="C1682" s="4"/>
      <c r="D1682" s="4"/>
      <c r="E1682" s="4"/>
      <c r="F1682" s="4"/>
      <c r="G1682" s="4"/>
      <c r="H1682" s="4"/>
      <c r="I1682" s="4"/>
      <c r="J1682" s="4"/>
      <c r="K1682" s="4"/>
      <c r="L1682" s="4"/>
      <c r="M1682" s="4"/>
      <c r="N1682" s="4"/>
      <c r="O1682" s="4"/>
      <c r="P1682" s="4"/>
      <c r="Q1682" s="4"/>
      <c r="R1682" s="4"/>
      <c r="S1682" s="4"/>
      <c r="T1682" s="4"/>
      <c r="U1682" s="4" t="str">
        <f>TEXT(A1682, "MMMM YYYY")</f>
        <v>January 1900</v>
      </c>
      <c r="V1682" s="4"/>
      <c r="W1682" s="4" t="b">
        <f>IF(N1682=O1682,TRUE,FALSE)</f>
        <v>1</v>
      </c>
    </row>
    <row r="1683" spans="1:23" ht="22.5" customHeight="1">
      <c r="A1683" s="53"/>
      <c r="B1683" s="4"/>
      <c r="C1683" s="4"/>
      <c r="D1683" s="4"/>
      <c r="E1683" s="4"/>
      <c r="F1683" s="4"/>
      <c r="G1683" s="4"/>
      <c r="H1683" s="4"/>
      <c r="I1683" s="4"/>
      <c r="J1683" s="4"/>
      <c r="K1683" s="4"/>
      <c r="L1683" s="4"/>
      <c r="M1683" s="4"/>
      <c r="N1683" s="4"/>
      <c r="O1683" s="4"/>
      <c r="P1683" s="4"/>
      <c r="Q1683" s="4"/>
      <c r="R1683" s="4"/>
      <c r="S1683" s="4"/>
      <c r="T1683" s="4"/>
      <c r="U1683" s="4" t="str">
        <f>TEXT(A1683, "MMMM YYYY")</f>
        <v>January 1900</v>
      </c>
      <c r="V1683" s="4"/>
      <c r="W1683" s="4" t="b">
        <f>IF(N1683=O1683,TRUE,FALSE)</f>
        <v>1</v>
      </c>
    </row>
    <row r="1684" spans="1:23" ht="22.5" customHeight="1">
      <c r="A1684" s="53"/>
      <c r="B1684" s="4"/>
      <c r="C1684" s="4"/>
      <c r="D1684" s="4"/>
      <c r="E1684" s="4"/>
      <c r="F1684" s="4"/>
      <c r="G1684" s="4"/>
      <c r="H1684" s="4"/>
      <c r="I1684" s="4"/>
      <c r="J1684" s="4"/>
      <c r="K1684" s="4"/>
      <c r="L1684" s="4"/>
      <c r="M1684" s="4"/>
      <c r="N1684" s="4"/>
      <c r="O1684" s="4"/>
      <c r="P1684" s="4"/>
      <c r="Q1684" s="4"/>
      <c r="R1684" s="4"/>
      <c r="S1684" s="4"/>
      <c r="T1684" s="4"/>
      <c r="U1684" s="4" t="str">
        <f>TEXT(A1684, "MMMM YYYY")</f>
        <v>January 1900</v>
      </c>
      <c r="V1684" s="4"/>
      <c r="W1684" s="4" t="b">
        <f>IF(N1684=O1684,TRUE,FALSE)</f>
        <v>1</v>
      </c>
    </row>
    <row r="1685" spans="1:23" ht="22.5" customHeight="1">
      <c r="A1685" s="53"/>
      <c r="B1685" s="4"/>
      <c r="C1685" s="4"/>
      <c r="D1685" s="4"/>
      <c r="E1685" s="4"/>
      <c r="F1685" s="4"/>
      <c r="G1685" s="4"/>
      <c r="H1685" s="4"/>
      <c r="I1685" s="4"/>
      <c r="J1685" s="4"/>
      <c r="K1685" s="4"/>
      <c r="L1685" s="4"/>
      <c r="M1685" s="4"/>
      <c r="N1685" s="4"/>
      <c r="O1685" s="4"/>
      <c r="P1685" s="4"/>
      <c r="Q1685" s="4"/>
      <c r="R1685" s="4"/>
      <c r="S1685" s="4"/>
      <c r="T1685" s="4"/>
      <c r="U1685" s="4" t="str">
        <f>TEXT(A1685, "MMMM YYYY")</f>
        <v>January 1900</v>
      </c>
      <c r="V1685" s="4"/>
      <c r="W1685" s="4" t="b">
        <f>IF(N1685=O1685,TRUE,FALSE)</f>
        <v>1</v>
      </c>
    </row>
    <row r="1686" spans="1:23" ht="22.5" customHeight="1">
      <c r="A1686" s="53"/>
      <c r="B1686" s="4"/>
      <c r="C1686" s="4"/>
      <c r="D1686" s="4"/>
      <c r="E1686" s="4"/>
      <c r="F1686" s="4"/>
      <c r="G1686" s="4"/>
      <c r="H1686" s="4"/>
      <c r="I1686" s="4"/>
      <c r="J1686" s="4"/>
      <c r="K1686" s="4"/>
      <c r="L1686" s="4"/>
      <c r="M1686" s="4"/>
      <c r="N1686" s="4"/>
      <c r="O1686" s="4"/>
      <c r="P1686" s="4"/>
      <c r="Q1686" s="4"/>
      <c r="R1686" s="4"/>
      <c r="S1686" s="4"/>
      <c r="T1686" s="4"/>
      <c r="U1686" s="4" t="str">
        <f>TEXT(A1686, "MMMM YYYY")</f>
        <v>January 1900</v>
      </c>
      <c r="V1686" s="4"/>
      <c r="W1686" s="4" t="b">
        <f>IF(N1686=O1686,TRUE,FALSE)</f>
        <v>1</v>
      </c>
    </row>
    <row r="1687" spans="1:23" ht="22.5" customHeight="1">
      <c r="A1687" s="53"/>
      <c r="B1687" s="4"/>
      <c r="C1687" s="4"/>
      <c r="D1687" s="4"/>
      <c r="E1687" s="4"/>
      <c r="F1687" s="4"/>
      <c r="G1687" s="4"/>
      <c r="H1687" s="4"/>
      <c r="I1687" s="4"/>
      <c r="J1687" s="4"/>
      <c r="K1687" s="4"/>
      <c r="L1687" s="4"/>
      <c r="M1687" s="4"/>
      <c r="N1687" s="4"/>
      <c r="O1687" s="4"/>
      <c r="P1687" s="4"/>
      <c r="Q1687" s="4"/>
      <c r="R1687" s="4"/>
      <c r="S1687" s="4"/>
      <c r="T1687" s="4"/>
      <c r="U1687" s="4" t="str">
        <f>TEXT(A1687, "MMMM YYYY")</f>
        <v>January 1900</v>
      </c>
      <c r="V1687" s="4"/>
      <c r="W1687" s="4" t="b">
        <f>IF(N1687=O1687,TRUE,FALSE)</f>
        <v>1</v>
      </c>
    </row>
    <row r="1688" spans="1:23" ht="22.5" customHeight="1">
      <c r="A1688" s="53"/>
      <c r="B1688" s="4"/>
      <c r="C1688" s="4"/>
      <c r="D1688" s="4"/>
      <c r="E1688" s="4"/>
      <c r="F1688" s="4"/>
      <c r="G1688" s="4"/>
      <c r="H1688" s="4"/>
      <c r="I1688" s="4"/>
      <c r="J1688" s="4"/>
      <c r="K1688" s="4"/>
      <c r="L1688" s="4"/>
      <c r="M1688" s="4"/>
      <c r="N1688" s="4"/>
      <c r="O1688" s="4"/>
      <c r="P1688" s="4"/>
      <c r="Q1688" s="4"/>
      <c r="R1688" s="4"/>
      <c r="S1688" s="4"/>
      <c r="T1688" s="4"/>
      <c r="U1688" s="4" t="str">
        <f>TEXT(A1688, "MMMM YYYY")</f>
        <v>January 1900</v>
      </c>
      <c r="V1688" s="4"/>
      <c r="W1688" s="4" t="b">
        <f>IF(N1688=O1688,TRUE,FALSE)</f>
        <v>1</v>
      </c>
    </row>
    <row r="1689" spans="1:23" ht="22.5" customHeight="1">
      <c r="A1689" s="53"/>
      <c r="B1689" s="4"/>
      <c r="C1689" s="4"/>
      <c r="D1689" s="4"/>
      <c r="E1689" s="4"/>
      <c r="F1689" s="4"/>
      <c r="G1689" s="4"/>
      <c r="H1689" s="4"/>
      <c r="I1689" s="4"/>
      <c r="J1689" s="4"/>
      <c r="K1689" s="4"/>
      <c r="L1689" s="4"/>
      <c r="M1689" s="4"/>
      <c r="N1689" s="4"/>
      <c r="O1689" s="4"/>
      <c r="P1689" s="4"/>
      <c r="Q1689" s="4"/>
      <c r="R1689" s="4"/>
      <c r="S1689" s="4"/>
      <c r="T1689" s="4"/>
      <c r="U1689" s="4" t="str">
        <f>TEXT(A1689, "MMMM YYYY")</f>
        <v>January 1900</v>
      </c>
      <c r="V1689" s="4"/>
      <c r="W1689" s="4" t="b">
        <f>IF(N1689=O1689,TRUE,FALSE)</f>
        <v>1</v>
      </c>
    </row>
    <row r="1690" spans="1:23" ht="22.5" customHeight="1">
      <c r="A1690" s="53"/>
      <c r="B1690" s="4"/>
      <c r="C1690" s="4"/>
      <c r="D1690" s="4"/>
      <c r="E1690" s="4"/>
      <c r="F1690" s="4"/>
      <c r="G1690" s="4"/>
      <c r="H1690" s="4"/>
      <c r="I1690" s="4"/>
      <c r="J1690" s="4"/>
      <c r="K1690" s="4"/>
      <c r="L1690" s="4"/>
      <c r="M1690" s="4"/>
      <c r="N1690" s="4"/>
      <c r="O1690" s="4"/>
      <c r="P1690" s="4"/>
      <c r="Q1690" s="4"/>
      <c r="R1690" s="4"/>
      <c r="S1690" s="4"/>
      <c r="T1690" s="4"/>
      <c r="U1690" s="4" t="str">
        <f>TEXT(A1690, "MMMM YYYY")</f>
        <v>January 1900</v>
      </c>
      <c r="V1690" s="4"/>
      <c r="W1690" s="4" t="b">
        <f>IF(N1690=O1690,TRUE,FALSE)</f>
        <v>1</v>
      </c>
    </row>
    <row r="1691" spans="1:23" ht="22.5" customHeight="1">
      <c r="A1691" s="53"/>
      <c r="B1691" s="4"/>
      <c r="C1691" s="4"/>
      <c r="D1691" s="4"/>
      <c r="E1691" s="4"/>
      <c r="F1691" s="4"/>
      <c r="G1691" s="4"/>
      <c r="H1691" s="4"/>
      <c r="I1691" s="4"/>
      <c r="J1691" s="4"/>
      <c r="K1691" s="4"/>
      <c r="L1691" s="4"/>
      <c r="M1691" s="4"/>
      <c r="N1691" s="4"/>
      <c r="O1691" s="4"/>
      <c r="P1691" s="4"/>
      <c r="Q1691" s="4"/>
      <c r="R1691" s="4"/>
      <c r="S1691" s="4"/>
      <c r="T1691" s="4"/>
      <c r="U1691" s="4" t="str">
        <f>TEXT(A1691, "MMMM YYYY")</f>
        <v>January 1900</v>
      </c>
      <c r="V1691" s="4"/>
      <c r="W1691" s="4" t="b">
        <f>IF(N1691=O1691,TRUE,FALSE)</f>
        <v>1</v>
      </c>
    </row>
    <row r="1692" spans="1:23" ht="22.5" customHeight="1">
      <c r="A1692" s="53"/>
      <c r="B1692" s="4"/>
      <c r="C1692" s="4"/>
      <c r="D1692" s="4"/>
      <c r="E1692" s="4"/>
      <c r="F1692" s="4"/>
      <c r="G1692" s="4"/>
      <c r="H1692" s="4"/>
      <c r="I1692" s="4"/>
      <c r="J1692" s="4"/>
      <c r="K1692" s="4"/>
      <c r="L1692" s="4"/>
      <c r="M1692" s="4"/>
      <c r="N1692" s="4"/>
      <c r="O1692" s="4"/>
      <c r="P1692" s="4"/>
      <c r="Q1692" s="4"/>
      <c r="R1692" s="4"/>
      <c r="S1692" s="4"/>
      <c r="T1692" s="4"/>
      <c r="U1692" s="4" t="str">
        <f>TEXT(A1692, "MMMM YYYY")</f>
        <v>January 1900</v>
      </c>
      <c r="V1692" s="4"/>
      <c r="W1692" s="4" t="b">
        <f>IF(N1692=O1692,TRUE,FALSE)</f>
        <v>1</v>
      </c>
    </row>
    <row r="1693" spans="1:23" ht="22.5" customHeight="1">
      <c r="A1693" s="53"/>
      <c r="B1693" s="4"/>
      <c r="C1693" s="4"/>
      <c r="D1693" s="4"/>
      <c r="E1693" s="4"/>
      <c r="F1693" s="4"/>
      <c r="G1693" s="4"/>
      <c r="H1693" s="4"/>
      <c r="I1693" s="4"/>
      <c r="J1693" s="4"/>
      <c r="K1693" s="4"/>
      <c r="L1693" s="4"/>
      <c r="M1693" s="4"/>
      <c r="N1693" s="4"/>
      <c r="O1693" s="4"/>
      <c r="P1693" s="4"/>
      <c r="Q1693" s="4"/>
      <c r="R1693" s="4"/>
      <c r="S1693" s="4"/>
      <c r="T1693" s="4"/>
      <c r="U1693" s="4" t="str">
        <f>TEXT(A1693, "MMMM YYYY")</f>
        <v>January 1900</v>
      </c>
      <c r="V1693" s="4"/>
      <c r="W1693" s="4" t="b">
        <f>IF(N1693=O1693,TRUE,FALSE)</f>
        <v>1</v>
      </c>
    </row>
    <row r="1694" spans="1:23" ht="22.5" customHeight="1">
      <c r="A1694" s="53"/>
      <c r="B1694" s="4"/>
      <c r="C1694" s="4"/>
      <c r="D1694" s="4"/>
      <c r="E1694" s="4"/>
      <c r="F1694" s="4"/>
      <c r="G1694" s="4"/>
      <c r="H1694" s="4"/>
      <c r="I1694" s="4"/>
      <c r="J1694" s="4"/>
      <c r="K1694" s="4"/>
      <c r="L1694" s="4"/>
      <c r="M1694" s="4"/>
      <c r="N1694" s="4"/>
      <c r="O1694" s="4"/>
      <c r="P1694" s="4"/>
      <c r="Q1694" s="4"/>
      <c r="R1694" s="4"/>
      <c r="S1694" s="4"/>
      <c r="T1694" s="4"/>
      <c r="U1694" s="4" t="str">
        <f>TEXT(A1694, "MMMM YYYY")</f>
        <v>January 1900</v>
      </c>
      <c r="V1694" s="4"/>
      <c r="W1694" s="4" t="b">
        <f>IF(N1694=O1694,TRUE,FALSE)</f>
        <v>1</v>
      </c>
    </row>
    <row r="1695" spans="1:23" ht="22.5" customHeight="1">
      <c r="A1695" s="53"/>
      <c r="B1695" s="4"/>
      <c r="C1695" s="4"/>
      <c r="D1695" s="4"/>
      <c r="E1695" s="4"/>
      <c r="F1695" s="4"/>
      <c r="G1695" s="4"/>
      <c r="H1695" s="4"/>
      <c r="I1695" s="4"/>
      <c r="J1695" s="4"/>
      <c r="K1695" s="4"/>
      <c r="L1695" s="4"/>
      <c r="M1695" s="4"/>
      <c r="N1695" s="4"/>
      <c r="O1695" s="4"/>
      <c r="P1695" s="4"/>
      <c r="Q1695" s="4"/>
      <c r="R1695" s="4"/>
      <c r="S1695" s="4"/>
      <c r="T1695" s="4"/>
      <c r="U1695" s="4" t="str">
        <f>TEXT(A1695, "MMMM YYYY")</f>
        <v>January 1900</v>
      </c>
      <c r="V1695" s="4"/>
      <c r="W1695" s="4" t="b">
        <f>IF(N1695=O1695,TRUE,FALSE)</f>
        <v>1</v>
      </c>
    </row>
    <row r="1696" spans="1:23" ht="22.5" customHeight="1">
      <c r="A1696" s="53"/>
      <c r="B1696" s="4"/>
      <c r="C1696" s="4"/>
      <c r="D1696" s="4"/>
      <c r="E1696" s="4"/>
      <c r="F1696" s="4"/>
      <c r="G1696" s="4"/>
      <c r="H1696" s="4"/>
      <c r="I1696" s="4"/>
      <c r="J1696" s="4"/>
      <c r="K1696" s="4"/>
      <c r="L1696" s="4"/>
      <c r="M1696" s="4"/>
      <c r="N1696" s="4"/>
      <c r="O1696" s="4"/>
      <c r="P1696" s="4"/>
      <c r="Q1696" s="4"/>
      <c r="R1696" s="4"/>
      <c r="S1696" s="4"/>
      <c r="T1696" s="4"/>
      <c r="U1696" s="4" t="str">
        <f>TEXT(A1696, "MMMM YYYY")</f>
        <v>January 1900</v>
      </c>
      <c r="V1696" s="4"/>
      <c r="W1696" s="4" t="b">
        <f>IF(N1696=O1696,TRUE,FALSE)</f>
        <v>1</v>
      </c>
    </row>
    <row r="1697" spans="1:23" ht="22.5" customHeight="1">
      <c r="A1697" s="53"/>
      <c r="B1697" s="4"/>
      <c r="C1697" s="4"/>
      <c r="D1697" s="4"/>
      <c r="E1697" s="4"/>
      <c r="F1697" s="4"/>
      <c r="G1697" s="4"/>
      <c r="H1697" s="4"/>
      <c r="I1697" s="4"/>
      <c r="J1697" s="4"/>
      <c r="K1697" s="4"/>
      <c r="L1697" s="4"/>
      <c r="M1697" s="4"/>
      <c r="N1697" s="4"/>
      <c r="O1697" s="4"/>
      <c r="P1697" s="4"/>
      <c r="Q1697" s="4"/>
      <c r="R1697" s="4"/>
      <c r="S1697" s="4"/>
      <c r="T1697" s="4"/>
      <c r="U1697" s="4" t="str">
        <f>TEXT(A1697, "MMMM YYYY")</f>
        <v>January 1900</v>
      </c>
      <c r="V1697" s="4"/>
      <c r="W1697" s="4" t="b">
        <f>IF(N1697=O1697,TRUE,FALSE)</f>
        <v>1</v>
      </c>
    </row>
    <row r="1698" spans="1:23" ht="22.5" customHeight="1">
      <c r="A1698" s="53"/>
      <c r="B1698" s="4"/>
      <c r="C1698" s="4"/>
      <c r="D1698" s="4"/>
      <c r="E1698" s="4"/>
      <c r="F1698" s="4"/>
      <c r="G1698" s="4"/>
      <c r="H1698" s="4"/>
      <c r="I1698" s="4"/>
      <c r="J1698" s="4"/>
      <c r="K1698" s="4"/>
      <c r="L1698" s="4"/>
      <c r="M1698" s="4"/>
      <c r="N1698" s="4"/>
      <c r="O1698" s="4"/>
      <c r="P1698" s="4"/>
      <c r="Q1698" s="4"/>
      <c r="R1698" s="4"/>
      <c r="S1698" s="4"/>
      <c r="T1698" s="4"/>
      <c r="U1698" s="4" t="str">
        <f>TEXT(A1698, "MMMM YYYY")</f>
        <v>January 1900</v>
      </c>
      <c r="V1698" s="4"/>
      <c r="W1698" s="4" t="b">
        <f>IF(N1698=O1698,TRUE,FALSE)</f>
        <v>1</v>
      </c>
    </row>
    <row r="1699" spans="1:23" ht="22.5" customHeight="1">
      <c r="A1699" s="53"/>
      <c r="B1699" s="4"/>
      <c r="C1699" s="4"/>
      <c r="D1699" s="4"/>
      <c r="E1699" s="4"/>
      <c r="F1699" s="4"/>
      <c r="G1699" s="4"/>
      <c r="H1699" s="4"/>
      <c r="I1699" s="4"/>
      <c r="J1699" s="4"/>
      <c r="K1699" s="4"/>
      <c r="L1699" s="4"/>
      <c r="M1699" s="4"/>
      <c r="N1699" s="4"/>
      <c r="O1699" s="4"/>
      <c r="P1699" s="4"/>
      <c r="Q1699" s="4"/>
      <c r="R1699" s="4"/>
      <c r="S1699" s="4"/>
      <c r="T1699" s="4"/>
      <c r="U1699" s="4" t="str">
        <f>TEXT(A1699, "MMMM YYYY")</f>
        <v>January 1900</v>
      </c>
      <c r="V1699" s="4"/>
      <c r="W1699" s="4" t="b">
        <f>IF(N1699=O1699,TRUE,FALSE)</f>
        <v>1</v>
      </c>
    </row>
    <row r="1700" spans="1:23" ht="22.5" customHeight="1">
      <c r="A1700" s="53"/>
      <c r="B1700" s="4"/>
      <c r="C1700" s="4"/>
      <c r="D1700" s="4"/>
      <c r="E1700" s="4"/>
      <c r="F1700" s="4"/>
      <c r="G1700" s="4"/>
      <c r="H1700" s="4"/>
      <c r="I1700" s="4"/>
      <c r="J1700" s="4"/>
      <c r="K1700" s="4"/>
      <c r="L1700" s="4"/>
      <c r="M1700" s="4"/>
      <c r="N1700" s="4"/>
      <c r="O1700" s="4"/>
      <c r="P1700" s="4"/>
      <c r="Q1700" s="4"/>
      <c r="R1700" s="4"/>
      <c r="S1700" s="4"/>
      <c r="T1700" s="4"/>
      <c r="U1700" s="4" t="str">
        <f>TEXT(A1700, "MMMM YYYY")</f>
        <v>January 1900</v>
      </c>
      <c r="V1700" s="4"/>
      <c r="W1700" s="4" t="b">
        <f>IF(N1700=O1700,TRUE,FALSE)</f>
        <v>1</v>
      </c>
    </row>
    <row r="1701" spans="1:23" ht="22.5" customHeight="1">
      <c r="A1701" s="53"/>
      <c r="B1701" s="4"/>
      <c r="C1701" s="4"/>
      <c r="D1701" s="4"/>
      <c r="E1701" s="4"/>
      <c r="F1701" s="4"/>
      <c r="G1701" s="4"/>
      <c r="H1701" s="4"/>
      <c r="I1701" s="4"/>
      <c r="J1701" s="4"/>
      <c r="K1701" s="4"/>
      <c r="L1701" s="4"/>
      <c r="M1701" s="4"/>
      <c r="N1701" s="4"/>
      <c r="O1701" s="4"/>
      <c r="P1701" s="4"/>
      <c r="Q1701" s="4"/>
      <c r="R1701" s="4"/>
      <c r="S1701" s="4"/>
      <c r="T1701" s="4"/>
      <c r="U1701" s="4" t="str">
        <f>TEXT(A1701, "MMMM YYYY")</f>
        <v>January 1900</v>
      </c>
      <c r="V1701" s="4"/>
      <c r="W1701" s="4" t="b">
        <f>IF(N1701=O1701,TRUE,FALSE)</f>
        <v>1</v>
      </c>
    </row>
    <row r="1702" spans="1:23" ht="22.5" customHeight="1">
      <c r="A1702" s="53"/>
      <c r="B1702" s="4"/>
      <c r="C1702" s="4"/>
      <c r="D1702" s="4"/>
      <c r="E1702" s="4"/>
      <c r="F1702" s="4"/>
      <c r="G1702" s="4"/>
      <c r="H1702" s="4"/>
      <c r="I1702" s="4"/>
      <c r="J1702" s="4"/>
      <c r="K1702" s="4"/>
      <c r="L1702" s="4"/>
      <c r="M1702" s="4"/>
      <c r="N1702" s="4"/>
      <c r="O1702" s="4"/>
      <c r="P1702" s="4"/>
      <c r="Q1702" s="4"/>
      <c r="R1702" s="4"/>
      <c r="S1702" s="4"/>
      <c r="T1702" s="4"/>
      <c r="U1702" s="4" t="str">
        <f>TEXT(A1702, "MMMM YYYY")</f>
        <v>January 1900</v>
      </c>
      <c r="V1702" s="4"/>
      <c r="W1702" s="4" t="b">
        <f>IF(N1702=O1702,TRUE,FALSE)</f>
        <v>1</v>
      </c>
    </row>
    <row r="1703" spans="1:23" ht="22.5" customHeight="1">
      <c r="A1703" s="53"/>
      <c r="B1703" s="4"/>
      <c r="C1703" s="4"/>
      <c r="D1703" s="4"/>
      <c r="E1703" s="4"/>
      <c r="F1703" s="4"/>
      <c r="G1703" s="4"/>
      <c r="H1703" s="4"/>
      <c r="I1703" s="4"/>
      <c r="J1703" s="4"/>
      <c r="K1703" s="4"/>
      <c r="L1703" s="4"/>
      <c r="M1703" s="4"/>
      <c r="N1703" s="4"/>
      <c r="O1703" s="4"/>
      <c r="P1703" s="4"/>
      <c r="Q1703" s="4"/>
      <c r="R1703" s="4"/>
      <c r="S1703" s="4"/>
      <c r="T1703" s="4"/>
      <c r="U1703" s="4" t="str">
        <f>TEXT(A1703, "MMMM YYYY")</f>
        <v>January 1900</v>
      </c>
      <c r="V1703" s="4"/>
      <c r="W1703" s="4" t="b">
        <f>IF(N1703=O1703,TRUE,FALSE)</f>
        <v>1</v>
      </c>
    </row>
    <row r="1704" spans="1:23" ht="22.5" customHeight="1">
      <c r="A1704" s="53"/>
      <c r="B1704" s="4"/>
      <c r="C1704" s="4"/>
      <c r="D1704" s="4"/>
      <c r="E1704" s="4"/>
      <c r="F1704" s="4"/>
      <c r="G1704" s="4"/>
      <c r="H1704" s="4"/>
      <c r="I1704" s="4"/>
      <c r="J1704" s="4"/>
      <c r="K1704" s="4"/>
      <c r="L1704" s="4"/>
      <c r="M1704" s="4"/>
      <c r="N1704" s="4"/>
      <c r="O1704" s="4"/>
      <c r="P1704" s="4"/>
      <c r="Q1704" s="4"/>
      <c r="R1704" s="4"/>
      <c r="S1704" s="4"/>
      <c r="T1704" s="4"/>
      <c r="U1704" s="4" t="str">
        <f>TEXT(A1704, "MMMM YYYY")</f>
        <v>January 1900</v>
      </c>
      <c r="V1704" s="4"/>
      <c r="W1704" s="4" t="b">
        <f>IF(N1704=O1704,TRUE,FALSE)</f>
        <v>1</v>
      </c>
    </row>
    <row r="1705" spans="1:23" ht="22.5" customHeight="1">
      <c r="A1705" s="53"/>
      <c r="B1705" s="4"/>
      <c r="C1705" s="4"/>
      <c r="D1705" s="4"/>
      <c r="E1705" s="4"/>
      <c r="F1705" s="4"/>
      <c r="G1705" s="4"/>
      <c r="H1705" s="4"/>
      <c r="I1705" s="4"/>
      <c r="J1705" s="4"/>
      <c r="K1705" s="4"/>
      <c r="L1705" s="4"/>
      <c r="M1705" s="4"/>
      <c r="N1705" s="4"/>
      <c r="O1705" s="4"/>
      <c r="P1705" s="4"/>
      <c r="Q1705" s="4"/>
      <c r="R1705" s="4"/>
      <c r="S1705" s="4"/>
      <c r="T1705" s="4"/>
      <c r="U1705" s="4" t="str">
        <f>TEXT(A1705, "MMMM YYYY")</f>
        <v>January 1900</v>
      </c>
      <c r="V1705" s="4"/>
      <c r="W1705" s="4" t="b">
        <f>IF(N1705=O1705,TRUE,FALSE)</f>
        <v>1</v>
      </c>
    </row>
    <row r="1706" spans="1:23" ht="22.5" customHeight="1">
      <c r="A1706" s="53"/>
      <c r="B1706" s="4"/>
      <c r="C1706" s="4"/>
      <c r="D1706" s="4"/>
      <c r="E1706" s="4"/>
      <c r="F1706" s="4"/>
      <c r="G1706" s="4"/>
      <c r="H1706" s="4"/>
      <c r="I1706" s="4"/>
      <c r="J1706" s="4"/>
      <c r="K1706" s="4"/>
      <c r="L1706" s="4"/>
      <c r="M1706" s="4"/>
      <c r="N1706" s="4"/>
      <c r="O1706" s="4"/>
      <c r="P1706" s="4"/>
      <c r="Q1706" s="4"/>
      <c r="R1706" s="4"/>
      <c r="S1706" s="4"/>
      <c r="T1706" s="4"/>
      <c r="U1706" s="4" t="str">
        <f>TEXT(A1706, "MMMM YYYY")</f>
        <v>January 1900</v>
      </c>
      <c r="V1706" s="4"/>
      <c r="W1706" s="4" t="b">
        <f>IF(N1706=O1706,TRUE,FALSE)</f>
        <v>1</v>
      </c>
    </row>
    <row r="1707" spans="1:23" ht="22.5" customHeight="1">
      <c r="A1707" s="53"/>
      <c r="B1707" s="4"/>
      <c r="C1707" s="4"/>
      <c r="D1707" s="4"/>
      <c r="E1707" s="4"/>
      <c r="F1707" s="4"/>
      <c r="G1707" s="4"/>
      <c r="H1707" s="4"/>
      <c r="I1707" s="4"/>
      <c r="J1707" s="4"/>
      <c r="K1707" s="4"/>
      <c r="L1707" s="4"/>
      <c r="M1707" s="4"/>
      <c r="N1707" s="4"/>
      <c r="O1707" s="4"/>
      <c r="P1707" s="4"/>
      <c r="Q1707" s="4"/>
      <c r="R1707" s="4"/>
      <c r="S1707" s="4"/>
      <c r="T1707" s="4"/>
      <c r="U1707" s="4" t="str">
        <f>TEXT(A1707, "MMMM YYYY")</f>
        <v>January 1900</v>
      </c>
      <c r="V1707" s="4"/>
      <c r="W1707" s="4" t="b">
        <f>IF(N1707=O1707,TRUE,FALSE)</f>
        <v>1</v>
      </c>
    </row>
    <row r="1708" spans="1:23" ht="22.5" customHeight="1">
      <c r="A1708" s="53"/>
      <c r="B1708" s="4"/>
      <c r="C1708" s="4"/>
      <c r="D1708" s="4"/>
      <c r="E1708" s="4"/>
      <c r="F1708" s="4"/>
      <c r="G1708" s="4"/>
      <c r="H1708" s="4"/>
      <c r="I1708" s="4"/>
      <c r="J1708" s="4"/>
      <c r="K1708" s="4"/>
      <c r="L1708" s="4"/>
      <c r="M1708" s="4"/>
      <c r="N1708" s="4"/>
      <c r="O1708" s="4"/>
      <c r="P1708" s="4"/>
      <c r="Q1708" s="4"/>
      <c r="R1708" s="4"/>
      <c r="S1708" s="4"/>
      <c r="T1708" s="4"/>
      <c r="U1708" s="4" t="str">
        <f>TEXT(A1708, "MMMM YYYY")</f>
        <v>January 1900</v>
      </c>
      <c r="V1708" s="4"/>
      <c r="W1708" s="4" t="b">
        <f>IF(N1708=O1708,TRUE,FALSE)</f>
        <v>1</v>
      </c>
    </row>
    <row r="1709" spans="1:23" ht="22.5" customHeight="1">
      <c r="A1709" s="53"/>
      <c r="B1709" s="4"/>
      <c r="C1709" s="4"/>
      <c r="D1709" s="4"/>
      <c r="E1709" s="4"/>
      <c r="F1709" s="4"/>
      <c r="G1709" s="4"/>
      <c r="H1709" s="4"/>
      <c r="I1709" s="4"/>
      <c r="J1709" s="4"/>
      <c r="K1709" s="4"/>
      <c r="L1709" s="4"/>
      <c r="M1709" s="4"/>
      <c r="N1709" s="4"/>
      <c r="O1709" s="4"/>
      <c r="P1709" s="4"/>
      <c r="Q1709" s="4"/>
      <c r="R1709" s="4"/>
      <c r="S1709" s="4"/>
      <c r="T1709" s="4"/>
      <c r="U1709" s="4" t="str">
        <f>TEXT(A1709, "MMMM YYYY")</f>
        <v>January 1900</v>
      </c>
      <c r="V1709" s="4"/>
      <c r="W1709" s="4" t="b">
        <f>IF(N1709=O1709,TRUE,FALSE)</f>
        <v>1</v>
      </c>
    </row>
    <row r="1710" spans="1:23" ht="22.5" customHeight="1">
      <c r="A1710" s="53"/>
      <c r="B1710" s="4"/>
      <c r="C1710" s="4"/>
      <c r="D1710" s="4"/>
      <c r="E1710" s="4"/>
      <c r="F1710" s="4"/>
      <c r="G1710" s="4"/>
      <c r="H1710" s="4"/>
      <c r="I1710" s="4"/>
      <c r="J1710" s="4"/>
      <c r="K1710" s="4"/>
      <c r="L1710" s="4"/>
      <c r="M1710" s="4"/>
      <c r="N1710" s="4"/>
      <c r="O1710" s="4"/>
      <c r="P1710" s="4"/>
      <c r="Q1710" s="4"/>
      <c r="R1710" s="4"/>
      <c r="S1710" s="4"/>
      <c r="T1710" s="4"/>
      <c r="U1710" s="4" t="str">
        <f>TEXT(A1710, "MMMM YYYY")</f>
        <v>January 1900</v>
      </c>
      <c r="V1710" s="4"/>
      <c r="W1710" s="4" t="b">
        <f>IF(N1710=O1710,TRUE,FALSE)</f>
        <v>1</v>
      </c>
    </row>
    <row r="1711" spans="1:23" ht="22.5" customHeight="1">
      <c r="A1711" s="53"/>
      <c r="B1711" s="4"/>
      <c r="C1711" s="4"/>
      <c r="D1711" s="4"/>
      <c r="E1711" s="4"/>
      <c r="F1711" s="4"/>
      <c r="G1711" s="4"/>
      <c r="H1711" s="4"/>
      <c r="I1711" s="4"/>
      <c r="J1711" s="4"/>
      <c r="K1711" s="4"/>
      <c r="L1711" s="4"/>
      <c r="M1711" s="4"/>
      <c r="N1711" s="4"/>
      <c r="O1711" s="4"/>
      <c r="P1711" s="4"/>
      <c r="Q1711" s="4"/>
      <c r="R1711" s="4"/>
      <c r="S1711" s="4"/>
      <c r="T1711" s="4"/>
      <c r="U1711" s="4" t="str">
        <f>TEXT(A1711, "MMMM YYYY")</f>
        <v>January 1900</v>
      </c>
      <c r="V1711" s="4"/>
      <c r="W1711" s="4" t="b">
        <f>IF(N1711=O1711,TRUE,FALSE)</f>
        <v>1</v>
      </c>
    </row>
    <row r="1712" spans="1:23" ht="22.5" customHeight="1">
      <c r="A1712" s="53"/>
      <c r="B1712" s="4"/>
      <c r="C1712" s="4"/>
      <c r="D1712" s="4"/>
      <c r="E1712" s="4"/>
      <c r="F1712" s="4"/>
      <c r="G1712" s="4"/>
      <c r="H1712" s="4"/>
      <c r="I1712" s="4"/>
      <c r="J1712" s="4"/>
      <c r="K1712" s="4"/>
      <c r="L1712" s="4"/>
      <c r="M1712" s="4"/>
      <c r="N1712" s="4"/>
      <c r="O1712" s="4"/>
      <c r="P1712" s="4"/>
      <c r="Q1712" s="4"/>
      <c r="R1712" s="4"/>
      <c r="S1712" s="4"/>
      <c r="T1712" s="4"/>
      <c r="U1712" s="4" t="str">
        <f>TEXT(A1712, "MMMM YYYY")</f>
        <v>January 1900</v>
      </c>
      <c r="V1712" s="4"/>
      <c r="W1712" s="4" t="b">
        <f>IF(N1712=O1712,TRUE,FALSE)</f>
        <v>1</v>
      </c>
    </row>
    <row r="1713" spans="1:23" ht="22.5" customHeight="1">
      <c r="A1713" s="53"/>
      <c r="B1713" s="4"/>
      <c r="C1713" s="4"/>
      <c r="D1713" s="4"/>
      <c r="E1713" s="4"/>
      <c r="F1713" s="4"/>
      <c r="G1713" s="4"/>
      <c r="H1713" s="4"/>
      <c r="I1713" s="4"/>
      <c r="J1713" s="4"/>
      <c r="K1713" s="4"/>
      <c r="L1713" s="4"/>
      <c r="M1713" s="4"/>
      <c r="N1713" s="4"/>
      <c r="O1713" s="4"/>
      <c r="P1713" s="4"/>
      <c r="Q1713" s="4"/>
      <c r="R1713" s="4"/>
      <c r="S1713" s="4"/>
      <c r="T1713" s="4"/>
      <c r="U1713" s="4" t="str">
        <f>TEXT(A1713, "MMMM YYYY")</f>
        <v>January 1900</v>
      </c>
      <c r="V1713" s="4"/>
      <c r="W1713" s="4" t="b">
        <f>IF(N1713=O1713,TRUE,FALSE)</f>
        <v>1</v>
      </c>
    </row>
    <row r="1714" spans="1:23" ht="22.5" customHeight="1">
      <c r="A1714" s="53"/>
      <c r="B1714" s="4"/>
      <c r="C1714" s="4"/>
      <c r="D1714" s="4"/>
      <c r="E1714" s="4"/>
      <c r="F1714" s="4"/>
      <c r="G1714" s="4"/>
      <c r="H1714" s="4"/>
      <c r="I1714" s="4"/>
      <c r="J1714" s="4"/>
      <c r="K1714" s="4"/>
      <c r="L1714" s="4"/>
      <c r="M1714" s="4"/>
      <c r="N1714" s="4"/>
      <c r="O1714" s="4"/>
      <c r="P1714" s="4"/>
      <c r="Q1714" s="4"/>
      <c r="R1714" s="4"/>
      <c r="S1714" s="4"/>
      <c r="T1714" s="4"/>
      <c r="U1714" s="4" t="str">
        <f>TEXT(A1714, "MMMM YYYY")</f>
        <v>January 1900</v>
      </c>
      <c r="V1714" s="4"/>
      <c r="W1714" s="4" t="b">
        <f>IF(N1714=O1714,TRUE,FALSE)</f>
        <v>1</v>
      </c>
    </row>
    <row r="1715" spans="1:23" ht="22.5" customHeight="1">
      <c r="A1715" s="53"/>
      <c r="B1715" s="4"/>
      <c r="C1715" s="4"/>
      <c r="D1715" s="4"/>
      <c r="E1715" s="4"/>
      <c r="F1715" s="4"/>
      <c r="G1715" s="4"/>
      <c r="H1715" s="4"/>
      <c r="I1715" s="4"/>
      <c r="J1715" s="4"/>
      <c r="K1715" s="4"/>
      <c r="L1715" s="4"/>
      <c r="M1715" s="4"/>
      <c r="N1715" s="4"/>
      <c r="O1715" s="4"/>
      <c r="P1715" s="4"/>
      <c r="Q1715" s="4"/>
      <c r="R1715" s="4"/>
      <c r="S1715" s="4"/>
      <c r="T1715" s="4"/>
      <c r="U1715" s="4" t="str">
        <f>TEXT(A1715, "MMMM YYYY")</f>
        <v>January 1900</v>
      </c>
      <c r="V1715" s="4"/>
      <c r="W1715" s="4" t="b">
        <f>IF(N1715=O1715,TRUE,FALSE)</f>
        <v>1</v>
      </c>
    </row>
    <row r="1716" spans="1:23" ht="22.5" customHeight="1">
      <c r="A1716" s="53"/>
      <c r="B1716" s="4"/>
      <c r="C1716" s="4"/>
      <c r="D1716" s="4"/>
      <c r="E1716" s="4"/>
      <c r="F1716" s="4"/>
      <c r="G1716" s="4"/>
      <c r="H1716" s="4"/>
      <c r="I1716" s="4"/>
      <c r="J1716" s="4"/>
      <c r="K1716" s="4"/>
      <c r="L1716" s="4"/>
      <c r="M1716" s="4"/>
      <c r="N1716" s="4"/>
      <c r="O1716" s="4"/>
      <c r="P1716" s="4"/>
      <c r="Q1716" s="4"/>
      <c r="R1716" s="4"/>
      <c r="S1716" s="4"/>
      <c r="T1716" s="4"/>
      <c r="U1716" s="4" t="str">
        <f>TEXT(A1716, "MMMM YYYY")</f>
        <v>January 1900</v>
      </c>
      <c r="V1716" s="4"/>
      <c r="W1716" s="4" t="b">
        <f>IF(N1716=O1716,TRUE,FALSE)</f>
        <v>1</v>
      </c>
    </row>
    <row r="1717" spans="1:23" ht="22.5" customHeight="1">
      <c r="A1717" s="53"/>
      <c r="B1717" s="4"/>
      <c r="C1717" s="4"/>
      <c r="D1717" s="4"/>
      <c r="E1717" s="4"/>
      <c r="F1717" s="4"/>
      <c r="G1717" s="4"/>
      <c r="H1717" s="4"/>
      <c r="I1717" s="4"/>
      <c r="J1717" s="4"/>
      <c r="K1717" s="4"/>
      <c r="L1717" s="4"/>
      <c r="M1717" s="4"/>
      <c r="N1717" s="4"/>
      <c r="O1717" s="4"/>
      <c r="P1717" s="4"/>
      <c r="Q1717" s="4"/>
      <c r="R1717" s="4"/>
      <c r="S1717" s="4"/>
      <c r="T1717" s="4"/>
      <c r="U1717" s="4" t="str">
        <f>TEXT(A1717, "MMMM YYYY")</f>
        <v>January 1900</v>
      </c>
      <c r="V1717" s="4"/>
      <c r="W1717" s="4" t="b">
        <f>IF(N1717=O1717,TRUE,FALSE)</f>
        <v>1</v>
      </c>
    </row>
    <row r="1718" spans="1:23" ht="22.5" customHeight="1">
      <c r="A1718" s="53"/>
      <c r="B1718" s="4"/>
      <c r="C1718" s="4"/>
      <c r="D1718" s="4"/>
      <c r="E1718" s="4"/>
      <c r="F1718" s="4"/>
      <c r="G1718" s="4"/>
      <c r="H1718" s="4"/>
      <c r="I1718" s="4"/>
      <c r="J1718" s="4"/>
      <c r="K1718" s="4"/>
      <c r="L1718" s="4"/>
      <c r="M1718" s="4"/>
      <c r="N1718" s="4"/>
      <c r="O1718" s="4"/>
      <c r="P1718" s="4"/>
      <c r="Q1718" s="4"/>
      <c r="R1718" s="4"/>
      <c r="S1718" s="4"/>
      <c r="T1718" s="4"/>
      <c r="U1718" s="4" t="str">
        <f>TEXT(A1718, "MMMM YYYY")</f>
        <v>January 1900</v>
      </c>
      <c r="V1718" s="4"/>
      <c r="W1718" s="4" t="b">
        <f>IF(N1718=O1718,TRUE,FALSE)</f>
        <v>1</v>
      </c>
    </row>
    <row r="1719" spans="1:23" ht="22.5" customHeight="1">
      <c r="A1719" s="53"/>
      <c r="B1719" s="4"/>
      <c r="C1719" s="4"/>
      <c r="D1719" s="4"/>
      <c r="E1719" s="4"/>
      <c r="F1719" s="4"/>
      <c r="G1719" s="4"/>
      <c r="H1719" s="4"/>
      <c r="I1719" s="4"/>
      <c r="J1719" s="4"/>
      <c r="K1719" s="4"/>
      <c r="L1719" s="4"/>
      <c r="M1719" s="4"/>
      <c r="N1719" s="4"/>
      <c r="O1719" s="4"/>
      <c r="P1719" s="4"/>
      <c r="Q1719" s="4"/>
      <c r="R1719" s="4"/>
      <c r="S1719" s="4"/>
      <c r="T1719" s="4"/>
      <c r="U1719" s="4" t="str">
        <f>TEXT(A1719, "MMMM YYYY")</f>
        <v>January 1900</v>
      </c>
      <c r="V1719" s="4"/>
      <c r="W1719" s="4" t="b">
        <f>IF(N1719=O1719,TRUE,FALSE)</f>
        <v>1</v>
      </c>
    </row>
    <row r="1720" spans="1:23" ht="22.5" customHeight="1">
      <c r="A1720" s="53"/>
      <c r="B1720" s="4"/>
      <c r="C1720" s="4"/>
      <c r="D1720" s="4"/>
      <c r="E1720" s="4"/>
      <c r="F1720" s="4"/>
      <c r="G1720" s="4"/>
      <c r="H1720" s="4"/>
      <c r="I1720" s="4"/>
      <c r="J1720" s="4"/>
      <c r="K1720" s="4"/>
      <c r="L1720" s="4"/>
      <c r="M1720" s="4"/>
      <c r="N1720" s="4"/>
      <c r="O1720" s="4"/>
      <c r="P1720" s="4"/>
      <c r="Q1720" s="4"/>
      <c r="R1720" s="4"/>
      <c r="S1720" s="4"/>
      <c r="T1720" s="4"/>
      <c r="U1720" s="4" t="str">
        <f>TEXT(A1720, "MMMM YYYY")</f>
        <v>January 1900</v>
      </c>
      <c r="V1720" s="4"/>
      <c r="W1720" s="4" t="b">
        <f>IF(N1720=O1720,TRUE,FALSE)</f>
        <v>1</v>
      </c>
    </row>
    <row r="1721" spans="1:23" ht="22.5" customHeight="1">
      <c r="A1721" s="53"/>
      <c r="B1721" s="4"/>
      <c r="C1721" s="4"/>
      <c r="D1721" s="4"/>
      <c r="E1721" s="4"/>
      <c r="F1721" s="4"/>
      <c r="G1721" s="4"/>
      <c r="H1721" s="4"/>
      <c r="I1721" s="4"/>
      <c r="J1721" s="4"/>
      <c r="K1721" s="4"/>
      <c r="L1721" s="4"/>
      <c r="M1721" s="4"/>
      <c r="N1721" s="4"/>
      <c r="O1721" s="4"/>
      <c r="P1721" s="4"/>
      <c r="Q1721" s="4"/>
      <c r="R1721" s="4"/>
      <c r="S1721" s="4"/>
      <c r="T1721" s="4"/>
      <c r="U1721" s="4" t="str">
        <f>TEXT(A1721, "MMMM YYYY")</f>
        <v>January 1900</v>
      </c>
      <c r="V1721" s="4"/>
      <c r="W1721" s="4" t="b">
        <f>IF(N1721=O1721,TRUE,FALSE)</f>
        <v>1</v>
      </c>
    </row>
    <row r="1722" spans="1:23" ht="22.5" customHeight="1">
      <c r="A1722" s="53"/>
      <c r="B1722" s="4"/>
      <c r="C1722" s="4"/>
      <c r="D1722" s="4"/>
      <c r="E1722" s="4"/>
      <c r="F1722" s="4"/>
      <c r="G1722" s="4"/>
      <c r="H1722" s="4"/>
      <c r="I1722" s="4"/>
      <c r="J1722" s="4"/>
      <c r="K1722" s="4"/>
      <c r="L1722" s="4"/>
      <c r="M1722" s="4"/>
      <c r="N1722" s="4"/>
      <c r="O1722" s="4"/>
      <c r="P1722" s="4"/>
      <c r="Q1722" s="4"/>
      <c r="R1722" s="4"/>
      <c r="S1722" s="4"/>
      <c r="T1722" s="4"/>
      <c r="U1722" s="4" t="str">
        <f>TEXT(A1722, "MMMM YYYY")</f>
        <v>January 1900</v>
      </c>
      <c r="V1722" s="4"/>
      <c r="W1722" s="4" t="b">
        <f>IF(N1722=O1722,TRUE,FALSE)</f>
        <v>1</v>
      </c>
    </row>
    <row r="1723" spans="1:23" ht="22.5" customHeight="1">
      <c r="A1723" s="53"/>
      <c r="B1723" s="4"/>
      <c r="C1723" s="4"/>
      <c r="D1723" s="4"/>
      <c r="E1723" s="4"/>
      <c r="F1723" s="4"/>
      <c r="G1723" s="4"/>
      <c r="H1723" s="4"/>
      <c r="I1723" s="4"/>
      <c r="J1723" s="4"/>
      <c r="K1723" s="4"/>
      <c r="L1723" s="4"/>
      <c r="M1723" s="4"/>
      <c r="N1723" s="4"/>
      <c r="O1723" s="4"/>
      <c r="P1723" s="4"/>
      <c r="Q1723" s="4"/>
      <c r="R1723" s="4"/>
      <c r="S1723" s="4"/>
      <c r="T1723" s="4"/>
      <c r="U1723" s="4" t="str">
        <f>TEXT(A1723, "MMMM YYYY")</f>
        <v>January 1900</v>
      </c>
      <c r="V1723" s="4"/>
      <c r="W1723" s="4" t="b">
        <f>IF(N1723=O1723,TRUE,FALSE)</f>
        <v>1</v>
      </c>
    </row>
    <row r="1724" spans="1:23" ht="22.5" customHeight="1">
      <c r="A1724" s="53"/>
      <c r="B1724" s="4"/>
      <c r="C1724" s="4"/>
      <c r="D1724" s="4"/>
      <c r="E1724" s="4"/>
      <c r="F1724" s="4"/>
      <c r="G1724" s="4"/>
      <c r="H1724" s="4"/>
      <c r="I1724" s="4"/>
      <c r="J1724" s="4"/>
      <c r="K1724" s="4"/>
      <c r="L1724" s="4"/>
      <c r="M1724" s="4"/>
      <c r="N1724" s="4"/>
      <c r="O1724" s="4"/>
      <c r="P1724" s="4"/>
      <c r="Q1724" s="4"/>
      <c r="R1724" s="4"/>
      <c r="S1724" s="4"/>
      <c r="T1724" s="4"/>
      <c r="U1724" s="4" t="str">
        <f>TEXT(A1724, "MMMM YYYY")</f>
        <v>January 1900</v>
      </c>
      <c r="V1724" s="4"/>
      <c r="W1724" s="4" t="b">
        <f>IF(N1724=O1724,TRUE,FALSE)</f>
        <v>1</v>
      </c>
    </row>
    <row r="1725" spans="1:23" ht="22.5" customHeight="1">
      <c r="A1725" s="53"/>
      <c r="B1725" s="4"/>
      <c r="C1725" s="4"/>
      <c r="D1725" s="4"/>
      <c r="E1725" s="4"/>
      <c r="F1725" s="4"/>
      <c r="G1725" s="4"/>
      <c r="H1725" s="4"/>
      <c r="I1725" s="4"/>
      <c r="J1725" s="4"/>
      <c r="K1725" s="4"/>
      <c r="L1725" s="4"/>
      <c r="M1725" s="4"/>
      <c r="N1725" s="4"/>
      <c r="O1725" s="4"/>
      <c r="P1725" s="4"/>
      <c r="Q1725" s="4"/>
      <c r="R1725" s="4"/>
      <c r="S1725" s="4"/>
      <c r="T1725" s="4"/>
      <c r="U1725" s="4" t="str">
        <f>TEXT(A1725, "MMMM YYYY")</f>
        <v>January 1900</v>
      </c>
      <c r="V1725" s="4"/>
      <c r="W1725" s="4" t="b">
        <f>IF(N1725=O1725,TRUE,FALSE)</f>
        <v>1</v>
      </c>
    </row>
    <row r="1726" spans="1:23" ht="22.5" customHeight="1">
      <c r="A1726" s="53"/>
      <c r="B1726" s="4"/>
      <c r="C1726" s="4"/>
      <c r="D1726" s="4"/>
      <c r="E1726" s="4"/>
      <c r="F1726" s="4"/>
      <c r="G1726" s="4"/>
      <c r="H1726" s="4"/>
      <c r="I1726" s="4"/>
      <c r="J1726" s="4"/>
      <c r="K1726" s="4"/>
      <c r="L1726" s="4"/>
      <c r="M1726" s="4"/>
      <c r="N1726" s="4"/>
      <c r="O1726" s="4"/>
      <c r="P1726" s="4"/>
      <c r="Q1726" s="4"/>
      <c r="R1726" s="4"/>
      <c r="S1726" s="4"/>
      <c r="T1726" s="4"/>
      <c r="U1726" s="4" t="str">
        <f>TEXT(A1726, "MMMM YYYY")</f>
        <v>January 1900</v>
      </c>
      <c r="V1726" s="4"/>
      <c r="W1726" s="4" t="b">
        <f>IF(N1726=O1726,TRUE,FALSE)</f>
        <v>1</v>
      </c>
    </row>
    <row r="1727" spans="1:23" ht="22.5" customHeight="1">
      <c r="A1727" s="53"/>
      <c r="B1727" s="4"/>
      <c r="C1727" s="4"/>
      <c r="D1727" s="4"/>
      <c r="E1727" s="4"/>
      <c r="F1727" s="4"/>
      <c r="G1727" s="4"/>
      <c r="H1727" s="4"/>
      <c r="I1727" s="4"/>
      <c r="J1727" s="4"/>
      <c r="K1727" s="4"/>
      <c r="L1727" s="4"/>
      <c r="M1727" s="4"/>
      <c r="N1727" s="4"/>
      <c r="O1727" s="4"/>
      <c r="P1727" s="4"/>
      <c r="Q1727" s="4"/>
      <c r="R1727" s="4"/>
      <c r="S1727" s="4"/>
      <c r="T1727" s="4"/>
      <c r="U1727" s="4" t="str">
        <f>TEXT(A1727, "MMMM YYYY")</f>
        <v>January 1900</v>
      </c>
      <c r="V1727" s="4"/>
      <c r="W1727" s="4" t="b">
        <f>IF(N1727=O1727,TRUE,FALSE)</f>
        <v>1</v>
      </c>
    </row>
    <row r="1728" spans="1:23" ht="22.5" customHeight="1">
      <c r="A1728" s="53"/>
      <c r="B1728" s="4"/>
      <c r="C1728" s="4"/>
      <c r="D1728" s="4"/>
      <c r="E1728" s="4"/>
      <c r="F1728" s="4"/>
      <c r="G1728" s="4"/>
      <c r="H1728" s="4"/>
      <c r="I1728" s="4"/>
      <c r="J1728" s="4"/>
      <c r="K1728" s="4"/>
      <c r="L1728" s="4"/>
      <c r="M1728" s="4"/>
      <c r="N1728" s="4"/>
      <c r="O1728" s="4"/>
      <c r="P1728" s="4"/>
      <c r="Q1728" s="4"/>
      <c r="R1728" s="4"/>
      <c r="S1728" s="4"/>
      <c r="T1728" s="4"/>
      <c r="U1728" s="4" t="str">
        <f>TEXT(A1728, "MMMM YYYY")</f>
        <v>January 1900</v>
      </c>
      <c r="V1728" s="4"/>
      <c r="W1728" s="4" t="b">
        <f>IF(N1728=O1728,TRUE,FALSE)</f>
        <v>1</v>
      </c>
    </row>
    <row r="1729" spans="1:23" ht="22.5" customHeight="1">
      <c r="A1729" s="53"/>
      <c r="B1729" s="4"/>
      <c r="C1729" s="4"/>
      <c r="D1729" s="4"/>
      <c r="E1729" s="4"/>
      <c r="F1729" s="4"/>
      <c r="G1729" s="4"/>
      <c r="H1729" s="4"/>
      <c r="I1729" s="4"/>
      <c r="J1729" s="4"/>
      <c r="K1729" s="4"/>
      <c r="L1729" s="4"/>
      <c r="M1729" s="4"/>
      <c r="N1729" s="4"/>
      <c r="O1729" s="4"/>
      <c r="P1729" s="4"/>
      <c r="Q1729" s="4"/>
      <c r="R1729" s="4"/>
      <c r="S1729" s="4"/>
      <c r="T1729" s="4"/>
      <c r="U1729" s="4" t="str">
        <f>TEXT(A1729, "MMMM YYYY")</f>
        <v>January 1900</v>
      </c>
      <c r="V1729" s="4"/>
      <c r="W1729" s="4" t="b">
        <f>IF(N1729=O1729,TRUE,FALSE)</f>
        <v>1</v>
      </c>
    </row>
    <row r="1730" spans="1:23" ht="22.5" customHeight="1">
      <c r="A1730" s="53"/>
      <c r="B1730" s="4"/>
      <c r="C1730" s="4"/>
      <c r="D1730" s="4"/>
      <c r="E1730" s="4"/>
      <c r="F1730" s="4"/>
      <c r="G1730" s="4"/>
      <c r="H1730" s="4"/>
      <c r="I1730" s="4"/>
      <c r="J1730" s="4"/>
      <c r="K1730" s="4"/>
      <c r="L1730" s="4"/>
      <c r="M1730" s="4"/>
      <c r="N1730" s="4"/>
      <c r="O1730" s="4"/>
      <c r="P1730" s="4"/>
      <c r="Q1730" s="4"/>
      <c r="R1730" s="4"/>
      <c r="S1730" s="4"/>
      <c r="T1730" s="4"/>
      <c r="U1730" s="4" t="str">
        <f>TEXT(A1730, "MMMM YYYY")</f>
        <v>January 1900</v>
      </c>
      <c r="V1730" s="4"/>
      <c r="W1730" s="4" t="b">
        <f>IF(N1730=O1730,TRUE,FALSE)</f>
        <v>1</v>
      </c>
    </row>
    <row r="1731" spans="1:23" ht="22.5" customHeight="1">
      <c r="A1731" s="53"/>
      <c r="B1731" s="4"/>
      <c r="C1731" s="4"/>
      <c r="D1731" s="4"/>
      <c r="E1731" s="4"/>
      <c r="F1731" s="4"/>
      <c r="G1731" s="4"/>
      <c r="H1731" s="4"/>
      <c r="I1731" s="4"/>
      <c r="J1731" s="4"/>
      <c r="K1731" s="4"/>
      <c r="L1731" s="4"/>
      <c r="M1731" s="4"/>
      <c r="N1731" s="4"/>
      <c r="O1731" s="4"/>
      <c r="P1731" s="4"/>
      <c r="Q1731" s="4"/>
      <c r="R1731" s="4"/>
      <c r="S1731" s="4"/>
      <c r="T1731" s="4"/>
      <c r="U1731" s="4" t="str">
        <f>TEXT(A1731, "MMMM YYYY")</f>
        <v>January 1900</v>
      </c>
      <c r="V1731" s="4"/>
      <c r="W1731" s="4" t="b">
        <f>IF(N1731=O1731,TRUE,FALSE)</f>
        <v>1</v>
      </c>
    </row>
    <row r="1732" spans="1:23" ht="22.5" customHeight="1">
      <c r="A1732" s="53"/>
      <c r="B1732" s="4"/>
      <c r="C1732" s="4"/>
      <c r="D1732" s="4"/>
      <c r="E1732" s="4"/>
      <c r="F1732" s="4"/>
      <c r="G1732" s="4"/>
      <c r="H1732" s="4"/>
      <c r="I1732" s="4"/>
      <c r="J1732" s="4"/>
      <c r="K1732" s="4"/>
      <c r="L1732" s="4"/>
      <c r="M1732" s="4"/>
      <c r="N1732" s="4"/>
      <c r="O1732" s="4"/>
      <c r="P1732" s="4"/>
      <c r="Q1732" s="4"/>
      <c r="R1732" s="4"/>
      <c r="S1732" s="4"/>
      <c r="T1732" s="4"/>
      <c r="U1732" s="4" t="str">
        <f>TEXT(A1732, "MMMM YYYY")</f>
        <v>January 1900</v>
      </c>
      <c r="V1732" s="4"/>
      <c r="W1732" s="4" t="b">
        <f>IF(N1732=O1732,TRUE,FALSE)</f>
        <v>1</v>
      </c>
    </row>
    <row r="1733" spans="1:23" ht="22.5" customHeight="1">
      <c r="A1733" s="53"/>
      <c r="B1733" s="4"/>
      <c r="C1733" s="4"/>
      <c r="D1733" s="4"/>
      <c r="E1733" s="4"/>
      <c r="F1733" s="4"/>
      <c r="G1733" s="4"/>
      <c r="H1733" s="4"/>
      <c r="I1733" s="4"/>
      <c r="J1733" s="4"/>
      <c r="K1733" s="4"/>
      <c r="L1733" s="4"/>
      <c r="M1733" s="4"/>
      <c r="N1733" s="4"/>
      <c r="O1733" s="4"/>
      <c r="P1733" s="4"/>
      <c r="Q1733" s="4"/>
      <c r="R1733" s="4"/>
      <c r="S1733" s="4"/>
      <c r="T1733" s="4"/>
      <c r="U1733" s="4" t="str">
        <f>TEXT(A1733, "MMMM YYYY")</f>
        <v>January 1900</v>
      </c>
      <c r="V1733" s="4"/>
      <c r="W1733" s="4" t="b">
        <f>IF(N1733=O1733,TRUE,FALSE)</f>
        <v>1</v>
      </c>
    </row>
    <row r="1734" spans="1:23" ht="22.5" customHeight="1">
      <c r="A1734" s="53"/>
      <c r="B1734" s="4"/>
      <c r="C1734" s="4"/>
      <c r="D1734" s="4"/>
      <c r="E1734" s="4"/>
      <c r="F1734" s="4"/>
      <c r="G1734" s="4"/>
      <c r="H1734" s="4"/>
      <c r="I1734" s="4"/>
      <c r="J1734" s="4"/>
      <c r="K1734" s="4"/>
      <c r="L1734" s="4"/>
      <c r="M1734" s="4"/>
      <c r="N1734" s="4"/>
      <c r="O1734" s="4"/>
      <c r="P1734" s="4"/>
      <c r="Q1734" s="4"/>
      <c r="R1734" s="4"/>
      <c r="S1734" s="4"/>
      <c r="T1734" s="4"/>
      <c r="U1734" s="4" t="str">
        <f>TEXT(A1734, "MMMM YYYY")</f>
        <v>January 1900</v>
      </c>
      <c r="V1734" s="4"/>
      <c r="W1734" s="4" t="b">
        <f>IF(N1734=O1734,TRUE,FALSE)</f>
        <v>1</v>
      </c>
    </row>
    <row r="1735" spans="1:23" ht="22.5" customHeight="1">
      <c r="A1735" s="53"/>
      <c r="B1735" s="4"/>
      <c r="C1735" s="4"/>
      <c r="D1735" s="4"/>
      <c r="E1735" s="4"/>
      <c r="F1735" s="4"/>
      <c r="G1735" s="4"/>
      <c r="H1735" s="4"/>
      <c r="I1735" s="4"/>
      <c r="J1735" s="4"/>
      <c r="K1735" s="4"/>
      <c r="L1735" s="4"/>
      <c r="M1735" s="4"/>
      <c r="N1735" s="4"/>
      <c r="O1735" s="4"/>
      <c r="P1735" s="4"/>
      <c r="Q1735" s="4"/>
      <c r="R1735" s="4"/>
      <c r="S1735" s="4"/>
      <c r="T1735" s="4"/>
      <c r="U1735" s="4" t="str">
        <f>TEXT(A1735, "MMMM YYYY")</f>
        <v>January 1900</v>
      </c>
      <c r="V1735" s="4"/>
      <c r="W1735" s="4" t="b">
        <f>IF(N1735=O1735,TRUE,FALSE)</f>
        <v>1</v>
      </c>
    </row>
    <row r="1736" spans="1:23" ht="22.5" customHeight="1">
      <c r="A1736" s="53"/>
      <c r="B1736" s="4"/>
      <c r="C1736" s="4"/>
      <c r="D1736" s="4"/>
      <c r="E1736" s="4"/>
      <c r="F1736" s="4"/>
      <c r="G1736" s="4"/>
      <c r="H1736" s="4"/>
      <c r="I1736" s="4"/>
      <c r="J1736" s="4"/>
      <c r="K1736" s="4"/>
      <c r="L1736" s="4"/>
      <c r="M1736" s="4"/>
      <c r="N1736" s="4"/>
      <c r="O1736" s="4"/>
      <c r="P1736" s="4"/>
      <c r="Q1736" s="4"/>
      <c r="R1736" s="4"/>
      <c r="S1736" s="4"/>
      <c r="T1736" s="4"/>
      <c r="U1736" s="4" t="str">
        <f>TEXT(A1736, "MMMM YYYY")</f>
        <v>January 1900</v>
      </c>
      <c r="V1736" s="4"/>
      <c r="W1736" s="4" t="b">
        <f>IF(N1736=O1736,TRUE,FALSE)</f>
        <v>1</v>
      </c>
    </row>
    <row r="1737" spans="1:23" ht="22.5" customHeight="1">
      <c r="A1737" s="53"/>
      <c r="B1737" s="4"/>
      <c r="C1737" s="4"/>
      <c r="D1737" s="4"/>
      <c r="E1737" s="4"/>
      <c r="F1737" s="4"/>
      <c r="G1737" s="4"/>
      <c r="H1737" s="4"/>
      <c r="I1737" s="4"/>
      <c r="J1737" s="4"/>
      <c r="K1737" s="4"/>
      <c r="L1737" s="4"/>
      <c r="M1737" s="4"/>
      <c r="N1737" s="4"/>
      <c r="O1737" s="4"/>
      <c r="P1737" s="4"/>
      <c r="Q1737" s="4"/>
      <c r="R1737" s="4"/>
      <c r="S1737" s="4"/>
      <c r="T1737" s="4"/>
      <c r="U1737" s="4" t="str">
        <f>TEXT(A1737, "MMMM YYYY")</f>
        <v>January 1900</v>
      </c>
      <c r="V1737" s="4"/>
      <c r="W1737" s="4" t="b">
        <f>IF(N1737=O1737,TRUE,FALSE)</f>
        <v>1</v>
      </c>
    </row>
    <row r="1738" spans="1:23" ht="22.5" customHeight="1">
      <c r="A1738" s="53"/>
      <c r="B1738" s="4"/>
      <c r="C1738" s="4"/>
      <c r="D1738" s="4"/>
      <c r="E1738" s="4"/>
      <c r="F1738" s="4"/>
      <c r="G1738" s="4"/>
      <c r="H1738" s="4"/>
      <c r="I1738" s="4"/>
      <c r="J1738" s="4"/>
      <c r="K1738" s="4"/>
      <c r="L1738" s="4"/>
      <c r="M1738" s="4"/>
      <c r="N1738" s="4"/>
      <c r="O1738" s="4"/>
      <c r="P1738" s="4"/>
      <c r="Q1738" s="4"/>
      <c r="R1738" s="4"/>
      <c r="S1738" s="4"/>
      <c r="T1738" s="4"/>
      <c r="U1738" s="4" t="str">
        <f>TEXT(A1738, "MMMM YYYY")</f>
        <v>January 1900</v>
      </c>
      <c r="V1738" s="4"/>
      <c r="W1738" s="4" t="b">
        <f>IF(N1738=O1738,TRUE,FALSE)</f>
        <v>1</v>
      </c>
    </row>
    <row r="1739" spans="1:23" ht="22.5" customHeight="1">
      <c r="A1739" s="53"/>
      <c r="B1739" s="4"/>
      <c r="C1739" s="4"/>
      <c r="D1739" s="4"/>
      <c r="E1739" s="4"/>
      <c r="F1739" s="4"/>
      <c r="G1739" s="4"/>
      <c r="H1739" s="4"/>
      <c r="I1739" s="4"/>
      <c r="J1739" s="4"/>
      <c r="K1739" s="4"/>
      <c r="L1739" s="4"/>
      <c r="M1739" s="4"/>
      <c r="N1739" s="4"/>
      <c r="O1739" s="4"/>
      <c r="P1739" s="4"/>
      <c r="Q1739" s="4"/>
      <c r="R1739" s="4"/>
      <c r="S1739" s="4"/>
      <c r="T1739" s="4"/>
      <c r="U1739" s="4" t="str">
        <f>TEXT(A1739, "MMMM YYYY")</f>
        <v>January 1900</v>
      </c>
      <c r="V1739" s="4"/>
      <c r="W1739" s="4" t="b">
        <f>IF(N1739=O1739,TRUE,FALSE)</f>
        <v>1</v>
      </c>
    </row>
    <row r="1740" spans="1:23" ht="22.5" customHeight="1">
      <c r="A1740" s="53"/>
      <c r="B1740" s="4"/>
      <c r="C1740" s="4"/>
      <c r="D1740" s="4"/>
      <c r="E1740" s="4"/>
      <c r="F1740" s="4"/>
      <c r="G1740" s="4"/>
      <c r="H1740" s="4"/>
      <c r="I1740" s="4"/>
      <c r="J1740" s="4"/>
      <c r="K1740" s="4"/>
      <c r="L1740" s="4"/>
      <c r="M1740" s="4"/>
      <c r="N1740" s="4"/>
      <c r="O1740" s="4"/>
      <c r="P1740" s="4"/>
      <c r="Q1740" s="4"/>
      <c r="R1740" s="4"/>
      <c r="S1740" s="4"/>
      <c r="T1740" s="4"/>
      <c r="U1740" s="4" t="str">
        <f>TEXT(A1740, "MMMM YYYY")</f>
        <v>January 1900</v>
      </c>
      <c r="V1740" s="4"/>
      <c r="W1740" s="4" t="b">
        <f>IF(N1740=O1740,TRUE,FALSE)</f>
        <v>1</v>
      </c>
    </row>
    <row r="1741" spans="1:23" ht="22.5" customHeight="1">
      <c r="A1741" s="53"/>
      <c r="B1741" s="4"/>
      <c r="C1741" s="4"/>
      <c r="D1741" s="4"/>
      <c r="E1741" s="4"/>
      <c r="F1741" s="4"/>
      <c r="G1741" s="4"/>
      <c r="H1741" s="4"/>
      <c r="I1741" s="4"/>
      <c r="J1741" s="4"/>
      <c r="K1741" s="4"/>
      <c r="L1741" s="4"/>
      <c r="M1741" s="4"/>
      <c r="N1741" s="4"/>
      <c r="O1741" s="4"/>
      <c r="P1741" s="4"/>
      <c r="Q1741" s="4"/>
      <c r="R1741" s="4"/>
      <c r="S1741" s="4"/>
      <c r="T1741" s="4"/>
      <c r="U1741" s="4" t="str">
        <f>TEXT(A1741, "MMMM YYYY")</f>
        <v>January 1900</v>
      </c>
      <c r="V1741" s="4"/>
      <c r="W1741" s="4" t="b">
        <f>IF(N1741=O1741,TRUE,FALSE)</f>
        <v>1</v>
      </c>
    </row>
    <row r="1742" spans="1:23" ht="22.5" customHeight="1">
      <c r="A1742" s="53"/>
      <c r="B1742" s="4"/>
      <c r="C1742" s="4"/>
      <c r="D1742" s="4"/>
      <c r="E1742" s="4"/>
      <c r="F1742" s="4"/>
      <c r="G1742" s="4"/>
      <c r="H1742" s="4"/>
      <c r="I1742" s="4"/>
      <c r="J1742" s="4"/>
      <c r="K1742" s="4"/>
      <c r="L1742" s="4"/>
      <c r="M1742" s="4"/>
      <c r="N1742" s="4"/>
      <c r="O1742" s="4"/>
      <c r="P1742" s="4"/>
      <c r="Q1742" s="4"/>
      <c r="R1742" s="4"/>
      <c r="S1742" s="4"/>
      <c r="T1742" s="4"/>
      <c r="U1742" s="4" t="str">
        <f>TEXT(A1742, "MMMM YYYY")</f>
        <v>January 1900</v>
      </c>
      <c r="V1742" s="4"/>
      <c r="W1742" s="4" t="b">
        <f>IF(N1742=O1742,TRUE,FALSE)</f>
        <v>1</v>
      </c>
    </row>
    <row r="1743" spans="1:23" ht="22.5" customHeight="1">
      <c r="A1743" s="53"/>
      <c r="B1743" s="4"/>
      <c r="C1743" s="4"/>
      <c r="D1743" s="4"/>
      <c r="E1743" s="4"/>
      <c r="F1743" s="4"/>
      <c r="G1743" s="4"/>
      <c r="H1743" s="4"/>
      <c r="I1743" s="4"/>
      <c r="J1743" s="4"/>
      <c r="K1743" s="4"/>
      <c r="L1743" s="4"/>
      <c r="M1743" s="4"/>
      <c r="N1743" s="4"/>
      <c r="O1743" s="4"/>
      <c r="P1743" s="4"/>
      <c r="Q1743" s="4"/>
      <c r="R1743" s="4"/>
      <c r="S1743" s="4"/>
      <c r="T1743" s="4"/>
      <c r="U1743" s="4" t="str">
        <f>TEXT(A1743, "MMMM YYYY")</f>
        <v>January 1900</v>
      </c>
      <c r="V1743" s="4"/>
      <c r="W1743" s="4" t="b">
        <f>IF(N1743=O1743,TRUE,FALSE)</f>
        <v>1</v>
      </c>
    </row>
    <row r="1744" spans="1:23" ht="22.5" customHeight="1">
      <c r="A1744" s="53"/>
      <c r="B1744" s="4"/>
      <c r="C1744" s="4"/>
      <c r="D1744" s="4"/>
      <c r="E1744" s="4"/>
      <c r="F1744" s="4"/>
      <c r="G1744" s="4"/>
      <c r="H1744" s="4"/>
      <c r="I1744" s="4"/>
      <c r="J1744" s="4"/>
      <c r="K1744" s="4"/>
      <c r="L1744" s="4"/>
      <c r="M1744" s="4"/>
      <c r="N1744" s="4"/>
      <c r="O1744" s="4"/>
      <c r="P1744" s="4"/>
      <c r="Q1744" s="4"/>
      <c r="R1744" s="4"/>
      <c r="S1744" s="4"/>
      <c r="T1744" s="4"/>
      <c r="U1744" s="4" t="str">
        <f>TEXT(A1744, "MMMM YYYY")</f>
        <v>January 1900</v>
      </c>
      <c r="V1744" s="4"/>
      <c r="W1744" s="4" t="b">
        <f>IF(N1744=O1744,TRUE,FALSE)</f>
        <v>1</v>
      </c>
    </row>
    <row r="1745" spans="1:23" ht="22.5" customHeight="1">
      <c r="A1745" s="53"/>
      <c r="B1745" s="4"/>
      <c r="C1745" s="4"/>
      <c r="D1745" s="4"/>
      <c r="E1745" s="4"/>
      <c r="F1745" s="4"/>
      <c r="G1745" s="4"/>
      <c r="H1745" s="4"/>
      <c r="I1745" s="4"/>
      <c r="J1745" s="4"/>
      <c r="K1745" s="4"/>
      <c r="L1745" s="4"/>
      <c r="M1745" s="4"/>
      <c r="N1745" s="4"/>
      <c r="O1745" s="4"/>
      <c r="P1745" s="4"/>
      <c r="Q1745" s="4"/>
      <c r="R1745" s="4"/>
      <c r="S1745" s="4"/>
      <c r="T1745" s="4"/>
      <c r="U1745" s="4" t="str">
        <f>TEXT(A1745, "MMMM YYYY")</f>
        <v>January 1900</v>
      </c>
      <c r="V1745" s="4"/>
      <c r="W1745" s="4" t="b">
        <f>IF(N1745=O1745,TRUE,FALSE)</f>
        <v>1</v>
      </c>
    </row>
    <row r="1746" spans="1:23" ht="22.5" customHeight="1">
      <c r="A1746" s="53"/>
      <c r="B1746" s="4"/>
      <c r="C1746" s="4"/>
      <c r="D1746" s="4"/>
      <c r="E1746" s="4"/>
      <c r="F1746" s="4"/>
      <c r="G1746" s="4"/>
      <c r="H1746" s="4"/>
      <c r="I1746" s="4"/>
      <c r="J1746" s="4"/>
      <c r="K1746" s="4"/>
      <c r="L1746" s="4"/>
      <c r="M1746" s="4"/>
      <c r="N1746" s="4"/>
      <c r="O1746" s="4"/>
      <c r="P1746" s="4"/>
      <c r="Q1746" s="4"/>
      <c r="R1746" s="4"/>
      <c r="S1746" s="4"/>
      <c r="T1746" s="4"/>
      <c r="U1746" s="4" t="str">
        <f>TEXT(A1746, "MMMM YYYY")</f>
        <v>January 1900</v>
      </c>
      <c r="V1746" s="4"/>
      <c r="W1746" s="4" t="b">
        <f>IF(N1746=O1746,TRUE,FALSE)</f>
        <v>1</v>
      </c>
    </row>
    <row r="1747" spans="1:23" ht="22.5" customHeight="1">
      <c r="A1747" s="53"/>
      <c r="B1747" s="4"/>
      <c r="C1747" s="4"/>
      <c r="D1747" s="4"/>
      <c r="E1747" s="4"/>
      <c r="F1747" s="4"/>
      <c r="G1747" s="4"/>
      <c r="H1747" s="4"/>
      <c r="I1747" s="4"/>
      <c r="J1747" s="4"/>
      <c r="K1747" s="4"/>
      <c r="L1747" s="4"/>
      <c r="M1747" s="4"/>
      <c r="N1747" s="4"/>
      <c r="O1747" s="4"/>
      <c r="P1747" s="4"/>
      <c r="Q1747" s="4"/>
      <c r="R1747" s="4"/>
      <c r="S1747" s="4"/>
      <c r="T1747" s="4"/>
      <c r="U1747" s="4" t="str">
        <f>TEXT(A1747, "MMMM YYYY")</f>
        <v>January 1900</v>
      </c>
      <c r="V1747" s="4"/>
      <c r="W1747" s="4" t="b">
        <f>IF(N1747=O1747,TRUE,FALSE)</f>
        <v>1</v>
      </c>
    </row>
    <row r="1748" spans="1:23" ht="22.5" customHeight="1">
      <c r="A1748" s="53"/>
      <c r="B1748" s="4"/>
      <c r="C1748" s="4"/>
      <c r="D1748" s="4"/>
      <c r="E1748" s="4"/>
      <c r="F1748" s="4"/>
      <c r="G1748" s="4"/>
      <c r="H1748" s="4"/>
      <c r="I1748" s="4"/>
      <c r="J1748" s="4"/>
      <c r="K1748" s="4"/>
      <c r="L1748" s="4"/>
      <c r="M1748" s="4"/>
      <c r="N1748" s="4"/>
      <c r="O1748" s="4"/>
      <c r="P1748" s="4"/>
      <c r="Q1748" s="4"/>
      <c r="R1748" s="4"/>
      <c r="S1748" s="4"/>
      <c r="T1748" s="4"/>
      <c r="U1748" s="4" t="str">
        <f>TEXT(A1748, "MMMM YYYY")</f>
        <v>January 1900</v>
      </c>
      <c r="V1748" s="4"/>
      <c r="W1748" s="4" t="b">
        <f>IF(N1748=O1748,TRUE,FALSE)</f>
        <v>1</v>
      </c>
    </row>
    <row r="1749" spans="1:23" ht="22.5" customHeight="1">
      <c r="A1749" s="53"/>
      <c r="B1749" s="4"/>
      <c r="C1749" s="4"/>
      <c r="D1749" s="4"/>
      <c r="E1749" s="4"/>
      <c r="F1749" s="4"/>
      <c r="G1749" s="4"/>
      <c r="H1749" s="4"/>
      <c r="I1749" s="4"/>
      <c r="J1749" s="4"/>
      <c r="K1749" s="4"/>
      <c r="L1749" s="4"/>
      <c r="M1749" s="4"/>
      <c r="N1749" s="4"/>
      <c r="O1749" s="4"/>
      <c r="P1749" s="4"/>
      <c r="Q1749" s="4"/>
      <c r="R1749" s="4"/>
      <c r="S1749" s="4"/>
      <c r="T1749" s="4"/>
      <c r="U1749" s="4" t="str">
        <f>TEXT(A1749, "MMMM YYYY")</f>
        <v>January 1900</v>
      </c>
      <c r="V1749" s="4"/>
      <c r="W1749" s="4" t="b">
        <f>IF(N1749=O1749,TRUE,FALSE)</f>
        <v>1</v>
      </c>
    </row>
    <row r="1750" spans="1:23" ht="22.5" customHeight="1">
      <c r="A1750" s="53"/>
      <c r="B1750" s="4"/>
      <c r="C1750" s="4"/>
      <c r="D1750" s="4"/>
      <c r="E1750" s="4"/>
      <c r="F1750" s="4"/>
      <c r="G1750" s="4"/>
      <c r="H1750" s="4"/>
      <c r="I1750" s="4"/>
      <c r="J1750" s="4"/>
      <c r="K1750" s="4"/>
      <c r="L1750" s="4"/>
      <c r="M1750" s="4"/>
      <c r="N1750" s="4"/>
      <c r="O1750" s="4"/>
      <c r="P1750" s="4"/>
      <c r="Q1750" s="4"/>
      <c r="R1750" s="4"/>
      <c r="S1750" s="4"/>
      <c r="T1750" s="4"/>
      <c r="U1750" s="4" t="str">
        <f>TEXT(A1750, "MMMM YYYY")</f>
        <v>January 1900</v>
      </c>
      <c r="V1750" s="4"/>
      <c r="W1750" s="4" t="b">
        <f>IF(N1750=O1750,TRUE,FALSE)</f>
        <v>1</v>
      </c>
    </row>
    <row r="1751" spans="1:23" ht="22.5" customHeight="1">
      <c r="A1751" s="53"/>
      <c r="B1751" s="4"/>
      <c r="C1751" s="4"/>
      <c r="D1751" s="4"/>
      <c r="E1751" s="4"/>
      <c r="F1751" s="4"/>
      <c r="G1751" s="4"/>
      <c r="H1751" s="4"/>
      <c r="I1751" s="4"/>
      <c r="J1751" s="4"/>
      <c r="K1751" s="4"/>
      <c r="L1751" s="4"/>
      <c r="M1751" s="4"/>
      <c r="N1751" s="4"/>
      <c r="O1751" s="4"/>
      <c r="P1751" s="4"/>
      <c r="Q1751" s="4"/>
      <c r="R1751" s="4"/>
      <c r="S1751" s="4"/>
      <c r="T1751" s="4"/>
      <c r="U1751" s="4" t="str">
        <f>TEXT(A1751, "MMMM YYYY")</f>
        <v>January 1900</v>
      </c>
      <c r="V1751" s="4"/>
      <c r="W1751" s="4" t="b">
        <f>IF(N1751=O1751,TRUE,FALSE)</f>
        <v>1</v>
      </c>
    </row>
    <row r="1752" spans="1:23" ht="22.5" customHeight="1">
      <c r="A1752" s="53"/>
      <c r="B1752" s="4"/>
      <c r="C1752" s="4"/>
      <c r="D1752" s="4"/>
      <c r="E1752" s="4"/>
      <c r="F1752" s="4"/>
      <c r="G1752" s="4"/>
      <c r="H1752" s="4"/>
      <c r="I1752" s="4"/>
      <c r="J1752" s="4"/>
      <c r="K1752" s="4"/>
      <c r="L1752" s="4"/>
      <c r="M1752" s="4"/>
      <c r="N1752" s="4"/>
      <c r="O1752" s="4"/>
      <c r="P1752" s="4"/>
      <c r="Q1752" s="4"/>
      <c r="R1752" s="4"/>
      <c r="S1752" s="4"/>
      <c r="T1752" s="4"/>
      <c r="U1752" s="4" t="str">
        <f>TEXT(A1752, "MMMM YYYY")</f>
        <v>January 1900</v>
      </c>
      <c r="V1752" s="4"/>
      <c r="W1752" s="4" t="b">
        <f>IF(N1752=O1752,TRUE,FALSE)</f>
        <v>1</v>
      </c>
    </row>
    <row r="1753" spans="1:23" ht="22.5" customHeight="1">
      <c r="A1753" s="53"/>
      <c r="B1753" s="4"/>
      <c r="C1753" s="4"/>
      <c r="D1753" s="4"/>
      <c r="E1753" s="4"/>
      <c r="F1753" s="4"/>
      <c r="G1753" s="4"/>
      <c r="H1753" s="4"/>
      <c r="I1753" s="4"/>
      <c r="J1753" s="4"/>
      <c r="K1753" s="4"/>
      <c r="L1753" s="4"/>
      <c r="M1753" s="4"/>
      <c r="N1753" s="4"/>
      <c r="O1753" s="4"/>
      <c r="P1753" s="4"/>
      <c r="Q1753" s="4"/>
      <c r="R1753" s="4"/>
      <c r="S1753" s="4"/>
      <c r="T1753" s="4"/>
      <c r="U1753" s="4" t="str">
        <f>TEXT(A1753, "MMMM YYYY")</f>
        <v>January 1900</v>
      </c>
      <c r="V1753" s="4"/>
      <c r="W1753" s="4" t="b">
        <f>IF(N1753=O1753,TRUE,FALSE)</f>
        <v>1</v>
      </c>
    </row>
    <row r="1754" spans="1:23" ht="22.5" customHeight="1">
      <c r="A1754" s="53"/>
      <c r="B1754" s="4"/>
      <c r="C1754" s="4"/>
      <c r="D1754" s="4"/>
      <c r="E1754" s="4"/>
      <c r="F1754" s="4"/>
      <c r="G1754" s="4"/>
      <c r="H1754" s="4"/>
      <c r="I1754" s="4"/>
      <c r="J1754" s="4"/>
      <c r="K1754" s="4"/>
      <c r="L1754" s="4"/>
      <c r="M1754" s="4"/>
      <c r="N1754" s="4"/>
      <c r="O1754" s="4"/>
      <c r="P1754" s="4"/>
      <c r="Q1754" s="4"/>
      <c r="R1754" s="4"/>
      <c r="S1754" s="4"/>
      <c r="T1754" s="4"/>
      <c r="U1754" s="4" t="str">
        <f>TEXT(A1754, "MMMM YYYY")</f>
        <v>January 1900</v>
      </c>
      <c r="V1754" s="4"/>
      <c r="W1754" s="4" t="b">
        <f>IF(N1754=O1754,TRUE,FALSE)</f>
        <v>1</v>
      </c>
    </row>
    <row r="1755" spans="1:23" ht="22.5" customHeight="1">
      <c r="A1755" s="53"/>
      <c r="B1755" s="4"/>
      <c r="C1755" s="4"/>
      <c r="D1755" s="4"/>
      <c r="E1755" s="4"/>
      <c r="F1755" s="4"/>
      <c r="G1755" s="4"/>
      <c r="H1755" s="4"/>
      <c r="I1755" s="4"/>
      <c r="J1755" s="4"/>
      <c r="K1755" s="4"/>
      <c r="L1755" s="4"/>
      <c r="M1755" s="4"/>
      <c r="N1755" s="4"/>
      <c r="O1755" s="4"/>
      <c r="P1755" s="4"/>
      <c r="Q1755" s="4"/>
      <c r="R1755" s="4"/>
      <c r="S1755" s="4"/>
      <c r="T1755" s="4"/>
      <c r="U1755" s="4" t="str">
        <f>TEXT(A1755, "MMMM YYYY")</f>
        <v>January 1900</v>
      </c>
      <c r="V1755" s="4"/>
      <c r="W1755" s="4" t="b">
        <f>IF(N1755=O1755,TRUE,FALSE)</f>
        <v>1</v>
      </c>
    </row>
    <row r="1756" spans="1:23" ht="22.5" customHeight="1">
      <c r="A1756" s="53"/>
      <c r="B1756" s="4"/>
      <c r="C1756" s="4"/>
      <c r="D1756" s="4"/>
      <c r="E1756" s="4"/>
      <c r="F1756" s="4"/>
      <c r="G1756" s="4"/>
      <c r="H1756" s="4"/>
      <c r="I1756" s="4"/>
      <c r="J1756" s="4"/>
      <c r="K1756" s="4"/>
      <c r="L1756" s="4"/>
      <c r="M1756" s="4"/>
      <c r="N1756" s="4"/>
      <c r="O1756" s="4"/>
      <c r="P1756" s="4"/>
      <c r="Q1756" s="4"/>
      <c r="R1756" s="4"/>
      <c r="S1756" s="4"/>
      <c r="T1756" s="4"/>
      <c r="U1756" s="4" t="str">
        <f>TEXT(A1756, "MMMM YYYY")</f>
        <v>January 1900</v>
      </c>
      <c r="V1756" s="4"/>
      <c r="W1756" s="4" t="b">
        <f>IF(N1756=O1756,TRUE,FALSE)</f>
        <v>1</v>
      </c>
    </row>
    <row r="1757" spans="1:23" ht="22.5" customHeight="1">
      <c r="A1757" s="53"/>
      <c r="B1757" s="4"/>
      <c r="C1757" s="4"/>
      <c r="D1757" s="4"/>
      <c r="E1757" s="4"/>
      <c r="F1757" s="4"/>
      <c r="G1757" s="4"/>
      <c r="H1757" s="4"/>
      <c r="I1757" s="4"/>
      <c r="J1757" s="4"/>
      <c r="K1757" s="4"/>
      <c r="L1757" s="4"/>
      <c r="M1757" s="4"/>
      <c r="N1757" s="4"/>
      <c r="O1757" s="4"/>
      <c r="P1757" s="4"/>
      <c r="Q1757" s="4"/>
      <c r="R1757" s="4"/>
      <c r="S1757" s="4"/>
      <c r="T1757" s="4"/>
      <c r="U1757" s="4" t="str">
        <f>TEXT(A1757, "MMMM YYYY")</f>
        <v>January 1900</v>
      </c>
      <c r="V1757" s="4"/>
      <c r="W1757" s="4" t="b">
        <f>IF(N1757=O1757,TRUE,FALSE)</f>
        <v>1</v>
      </c>
    </row>
    <row r="1758" spans="1:23" ht="22.5" customHeight="1">
      <c r="A1758" s="53"/>
      <c r="B1758" s="4"/>
      <c r="C1758" s="4"/>
      <c r="D1758" s="4"/>
      <c r="E1758" s="4"/>
      <c r="F1758" s="4"/>
      <c r="G1758" s="4"/>
      <c r="H1758" s="4"/>
      <c r="I1758" s="4"/>
      <c r="J1758" s="4"/>
      <c r="K1758" s="4"/>
      <c r="L1758" s="4"/>
      <c r="M1758" s="4"/>
      <c r="N1758" s="4"/>
      <c r="O1758" s="4"/>
      <c r="P1758" s="4"/>
      <c r="Q1758" s="4"/>
      <c r="R1758" s="4"/>
      <c r="S1758" s="4"/>
      <c r="T1758" s="4"/>
      <c r="U1758" s="4" t="str">
        <f>TEXT(A1758, "MMMM YYYY")</f>
        <v>January 1900</v>
      </c>
      <c r="V1758" s="4"/>
      <c r="W1758" s="4" t="b">
        <f>IF(N1758=O1758,TRUE,FALSE)</f>
        <v>1</v>
      </c>
    </row>
    <row r="1759" spans="1:23" ht="22.5" customHeight="1">
      <c r="A1759" s="53"/>
      <c r="B1759" s="4"/>
      <c r="C1759" s="4"/>
      <c r="D1759" s="4"/>
      <c r="E1759" s="4"/>
      <c r="F1759" s="4"/>
      <c r="G1759" s="4"/>
      <c r="H1759" s="4"/>
      <c r="I1759" s="4"/>
      <c r="J1759" s="4"/>
      <c r="K1759" s="4"/>
      <c r="L1759" s="4"/>
      <c r="M1759" s="4"/>
      <c r="N1759" s="4"/>
      <c r="O1759" s="4"/>
      <c r="P1759" s="4"/>
      <c r="Q1759" s="4"/>
      <c r="R1759" s="4"/>
      <c r="S1759" s="4"/>
      <c r="T1759" s="4"/>
      <c r="U1759" s="4" t="str">
        <f>TEXT(A1759, "MMMM YYYY")</f>
        <v>January 1900</v>
      </c>
      <c r="V1759" s="4"/>
      <c r="W1759" s="4" t="b">
        <f>IF(N1759=O1759,TRUE,FALSE)</f>
        <v>1</v>
      </c>
    </row>
    <row r="1760" spans="1:23" ht="22.5" customHeight="1">
      <c r="A1760" s="53"/>
      <c r="B1760" s="4"/>
      <c r="C1760" s="4"/>
      <c r="D1760" s="4"/>
      <c r="E1760" s="4"/>
      <c r="F1760" s="4"/>
      <c r="G1760" s="4"/>
      <c r="H1760" s="4"/>
      <c r="I1760" s="4"/>
      <c r="J1760" s="4"/>
      <c r="K1760" s="4"/>
      <c r="L1760" s="4"/>
      <c r="M1760" s="4"/>
      <c r="N1760" s="4"/>
      <c r="O1760" s="4"/>
      <c r="P1760" s="4"/>
      <c r="Q1760" s="4"/>
      <c r="R1760" s="4"/>
      <c r="S1760" s="4"/>
      <c r="T1760" s="4"/>
      <c r="U1760" s="4" t="str">
        <f>TEXT(A1760, "MMMM YYYY")</f>
        <v>January 1900</v>
      </c>
      <c r="V1760" s="4"/>
      <c r="W1760" s="4" t="b">
        <f>IF(N1760=O1760,TRUE,FALSE)</f>
        <v>1</v>
      </c>
    </row>
    <row r="1761" spans="1:23" ht="22.5" customHeight="1">
      <c r="A1761" s="53"/>
      <c r="B1761" s="4"/>
      <c r="C1761" s="4"/>
      <c r="D1761" s="4"/>
      <c r="E1761" s="4"/>
      <c r="F1761" s="4"/>
      <c r="G1761" s="4"/>
      <c r="H1761" s="4"/>
      <c r="I1761" s="4"/>
      <c r="J1761" s="4"/>
      <c r="K1761" s="4"/>
      <c r="L1761" s="4"/>
      <c r="M1761" s="4"/>
      <c r="N1761" s="4"/>
      <c r="O1761" s="4"/>
      <c r="P1761" s="4"/>
      <c r="Q1761" s="4"/>
      <c r="R1761" s="4"/>
      <c r="S1761" s="4"/>
      <c r="T1761" s="4"/>
      <c r="U1761" s="4" t="str">
        <f>TEXT(A1761, "MMMM YYYY")</f>
        <v>January 1900</v>
      </c>
      <c r="V1761" s="4"/>
      <c r="W1761" s="4" t="b">
        <f>IF(N1761=O1761,TRUE,FALSE)</f>
        <v>1</v>
      </c>
    </row>
    <row r="1762" spans="1:23" ht="22.5" customHeight="1">
      <c r="A1762" s="53"/>
      <c r="B1762" s="4"/>
      <c r="C1762" s="4"/>
      <c r="D1762" s="4"/>
      <c r="E1762" s="4"/>
      <c r="F1762" s="4"/>
      <c r="G1762" s="4"/>
      <c r="H1762" s="4"/>
      <c r="I1762" s="4"/>
      <c r="J1762" s="4"/>
      <c r="K1762" s="4"/>
      <c r="L1762" s="4"/>
      <c r="M1762" s="4"/>
      <c r="N1762" s="4"/>
      <c r="O1762" s="4"/>
      <c r="P1762" s="4"/>
      <c r="Q1762" s="4"/>
      <c r="R1762" s="4"/>
      <c r="S1762" s="4"/>
      <c r="T1762" s="4"/>
      <c r="U1762" s="4" t="str">
        <f>TEXT(A1762, "MMMM YYYY")</f>
        <v>January 1900</v>
      </c>
      <c r="V1762" s="4"/>
      <c r="W1762" s="4" t="b">
        <f>IF(N1762=O1762,TRUE,FALSE)</f>
        <v>1</v>
      </c>
    </row>
    <row r="1763" spans="1:23" ht="22.5" customHeight="1">
      <c r="A1763" s="53"/>
      <c r="B1763" s="4"/>
      <c r="C1763" s="4"/>
      <c r="D1763" s="4"/>
      <c r="E1763" s="4"/>
      <c r="F1763" s="4"/>
      <c r="G1763" s="4"/>
      <c r="H1763" s="4"/>
      <c r="I1763" s="4"/>
      <c r="J1763" s="4"/>
      <c r="K1763" s="4"/>
      <c r="L1763" s="4"/>
      <c r="M1763" s="4"/>
      <c r="N1763" s="4"/>
      <c r="O1763" s="4"/>
      <c r="P1763" s="4"/>
      <c r="Q1763" s="4"/>
      <c r="R1763" s="4"/>
      <c r="S1763" s="4"/>
      <c r="T1763" s="4"/>
      <c r="U1763" s="4" t="str">
        <f>TEXT(A1763, "MMMM YYYY")</f>
        <v>January 1900</v>
      </c>
      <c r="V1763" s="4"/>
      <c r="W1763" s="4" t="b">
        <f>IF(N1763=O1763,TRUE,FALSE)</f>
        <v>1</v>
      </c>
    </row>
    <row r="1764" spans="1:23" ht="22.5" customHeight="1">
      <c r="A1764" s="53"/>
      <c r="B1764" s="4"/>
      <c r="C1764" s="4"/>
      <c r="D1764" s="4"/>
      <c r="E1764" s="4"/>
      <c r="F1764" s="4"/>
      <c r="G1764" s="4"/>
      <c r="H1764" s="4"/>
      <c r="I1764" s="4"/>
      <c r="J1764" s="4"/>
      <c r="K1764" s="4"/>
      <c r="L1764" s="4"/>
      <c r="M1764" s="4"/>
      <c r="N1764" s="4"/>
      <c r="O1764" s="4"/>
      <c r="P1764" s="4"/>
      <c r="Q1764" s="4"/>
      <c r="R1764" s="4"/>
      <c r="S1764" s="4"/>
      <c r="T1764" s="4"/>
      <c r="U1764" s="4" t="str">
        <f>TEXT(A1764, "MMMM YYYY")</f>
        <v>January 1900</v>
      </c>
      <c r="V1764" s="4"/>
      <c r="W1764" s="4" t="b">
        <f>IF(N1764=O1764,TRUE,FALSE)</f>
        <v>1</v>
      </c>
    </row>
    <row r="1765" spans="1:23" ht="22.5" customHeight="1">
      <c r="A1765" s="53"/>
      <c r="B1765" s="4"/>
      <c r="C1765" s="4"/>
      <c r="D1765" s="4"/>
      <c r="E1765" s="4"/>
      <c r="F1765" s="4"/>
      <c r="G1765" s="4"/>
      <c r="H1765" s="4"/>
      <c r="I1765" s="4"/>
      <c r="J1765" s="4"/>
      <c r="K1765" s="4"/>
      <c r="L1765" s="4"/>
      <c r="M1765" s="4"/>
      <c r="N1765" s="4"/>
      <c r="O1765" s="4"/>
      <c r="P1765" s="4"/>
      <c r="Q1765" s="4"/>
      <c r="R1765" s="4"/>
      <c r="S1765" s="4"/>
      <c r="T1765" s="4"/>
      <c r="U1765" s="4" t="str">
        <f>TEXT(A1765, "MMMM YYYY")</f>
        <v>January 1900</v>
      </c>
      <c r="V1765" s="4"/>
      <c r="W1765" s="4" t="b">
        <f>IF(N1765=O1765,TRUE,FALSE)</f>
        <v>1</v>
      </c>
    </row>
    <row r="1766" spans="1:23" ht="22.5" customHeight="1">
      <c r="A1766" s="53"/>
      <c r="B1766" s="4"/>
      <c r="C1766" s="4"/>
      <c r="D1766" s="4"/>
      <c r="E1766" s="4"/>
      <c r="F1766" s="4"/>
      <c r="G1766" s="4"/>
      <c r="H1766" s="4"/>
      <c r="I1766" s="4"/>
      <c r="J1766" s="4"/>
      <c r="K1766" s="4"/>
      <c r="L1766" s="4"/>
      <c r="M1766" s="4"/>
      <c r="N1766" s="4"/>
      <c r="O1766" s="4"/>
      <c r="P1766" s="4"/>
      <c r="Q1766" s="4"/>
      <c r="R1766" s="4"/>
      <c r="S1766" s="4"/>
      <c r="T1766" s="4"/>
      <c r="U1766" s="4" t="str">
        <f>TEXT(A1766, "MMMM YYYY")</f>
        <v>January 1900</v>
      </c>
      <c r="V1766" s="4"/>
      <c r="W1766" s="4" t="b">
        <f>IF(N1766=O1766,TRUE,FALSE)</f>
        <v>1</v>
      </c>
    </row>
    <row r="1767" spans="1:23" ht="22.5" customHeight="1">
      <c r="A1767" s="53"/>
      <c r="B1767" s="4"/>
      <c r="C1767" s="4"/>
      <c r="D1767" s="4"/>
      <c r="E1767" s="4"/>
      <c r="F1767" s="4"/>
      <c r="G1767" s="4"/>
      <c r="H1767" s="4"/>
      <c r="I1767" s="4"/>
      <c r="J1767" s="4"/>
      <c r="K1767" s="4"/>
      <c r="L1767" s="4"/>
      <c r="M1767" s="4"/>
      <c r="N1767" s="4"/>
      <c r="O1767" s="4"/>
      <c r="P1767" s="4"/>
      <c r="Q1767" s="4"/>
      <c r="R1767" s="4"/>
      <c r="S1767" s="4"/>
      <c r="T1767" s="4"/>
      <c r="U1767" s="4" t="str">
        <f>TEXT(A1767, "MMMM YYYY")</f>
        <v>January 1900</v>
      </c>
      <c r="V1767" s="4"/>
      <c r="W1767" s="4" t="b">
        <f>IF(N1767=O1767,TRUE,FALSE)</f>
        <v>1</v>
      </c>
    </row>
    <row r="1768" spans="1:23" ht="22.5" customHeight="1">
      <c r="A1768" s="53"/>
      <c r="B1768" s="4"/>
      <c r="C1768" s="4"/>
      <c r="D1768" s="4"/>
      <c r="E1768" s="4"/>
      <c r="F1768" s="4"/>
      <c r="G1768" s="4"/>
      <c r="H1768" s="4"/>
      <c r="I1768" s="4"/>
      <c r="J1768" s="4"/>
      <c r="K1768" s="4"/>
      <c r="L1768" s="4"/>
      <c r="M1768" s="4"/>
      <c r="N1768" s="4"/>
      <c r="O1768" s="4"/>
      <c r="P1768" s="4"/>
      <c r="Q1768" s="4"/>
      <c r="R1768" s="4"/>
      <c r="S1768" s="4"/>
      <c r="T1768" s="4"/>
      <c r="U1768" s="4" t="str">
        <f>TEXT(A1768, "MMMM YYYY")</f>
        <v>January 1900</v>
      </c>
      <c r="V1768" s="4"/>
      <c r="W1768" s="4" t="b">
        <f>IF(N1768=O1768,TRUE,FALSE)</f>
        <v>1</v>
      </c>
    </row>
    <row r="1769" spans="1:23" ht="22.5" customHeight="1">
      <c r="A1769" s="53"/>
      <c r="B1769" s="4"/>
      <c r="C1769" s="4"/>
      <c r="D1769" s="4"/>
      <c r="E1769" s="4"/>
      <c r="F1769" s="4"/>
      <c r="G1769" s="4"/>
      <c r="H1769" s="4"/>
      <c r="I1769" s="4"/>
      <c r="J1769" s="4"/>
      <c r="K1769" s="4"/>
      <c r="L1769" s="4"/>
      <c r="M1769" s="4"/>
      <c r="N1769" s="4"/>
      <c r="O1769" s="4"/>
      <c r="P1769" s="4"/>
      <c r="Q1769" s="4"/>
      <c r="R1769" s="4"/>
      <c r="S1769" s="4"/>
      <c r="T1769" s="4"/>
      <c r="U1769" s="4" t="str">
        <f>TEXT(A1769, "MMMM YYYY")</f>
        <v>January 1900</v>
      </c>
      <c r="V1769" s="4"/>
      <c r="W1769" s="4" t="b">
        <f>IF(N1769=O1769,TRUE,FALSE)</f>
        <v>1</v>
      </c>
    </row>
    <row r="1770" spans="1:23" ht="22.5" customHeight="1">
      <c r="A1770" s="53"/>
      <c r="B1770" s="4"/>
      <c r="C1770" s="4"/>
      <c r="D1770" s="4"/>
      <c r="E1770" s="4"/>
      <c r="F1770" s="4"/>
      <c r="G1770" s="4"/>
      <c r="H1770" s="4"/>
      <c r="I1770" s="4"/>
      <c r="J1770" s="4"/>
      <c r="K1770" s="4"/>
      <c r="L1770" s="4"/>
      <c r="M1770" s="4"/>
      <c r="N1770" s="4"/>
      <c r="O1770" s="4"/>
      <c r="P1770" s="4"/>
      <c r="Q1770" s="4"/>
      <c r="R1770" s="4"/>
      <c r="S1770" s="4"/>
      <c r="T1770" s="4"/>
      <c r="U1770" s="4" t="str">
        <f>TEXT(A1770, "MMMM YYYY")</f>
        <v>January 1900</v>
      </c>
      <c r="V1770" s="4"/>
      <c r="W1770" s="4" t="b">
        <f>IF(N1770=O1770,TRUE,FALSE)</f>
        <v>1</v>
      </c>
    </row>
    <row r="1771" spans="1:23" ht="22.5" customHeight="1">
      <c r="A1771" s="53"/>
      <c r="B1771" s="4"/>
      <c r="C1771" s="4"/>
      <c r="D1771" s="4"/>
      <c r="E1771" s="4"/>
      <c r="F1771" s="4"/>
      <c r="G1771" s="4"/>
      <c r="H1771" s="4"/>
      <c r="I1771" s="4"/>
      <c r="J1771" s="4"/>
      <c r="K1771" s="4"/>
      <c r="L1771" s="4"/>
      <c r="M1771" s="4"/>
      <c r="N1771" s="4"/>
      <c r="O1771" s="4"/>
      <c r="P1771" s="4"/>
      <c r="Q1771" s="4"/>
      <c r="R1771" s="4"/>
      <c r="S1771" s="4"/>
      <c r="T1771" s="4"/>
      <c r="U1771" s="4" t="str">
        <f>TEXT(A1771, "MMMM YYYY")</f>
        <v>January 1900</v>
      </c>
      <c r="V1771" s="4"/>
      <c r="W1771" s="4" t="b">
        <f>IF(N1771=O1771,TRUE,FALSE)</f>
        <v>1</v>
      </c>
    </row>
    <row r="1772" spans="1:23" ht="22.5" customHeight="1">
      <c r="A1772" s="53"/>
      <c r="B1772" s="4"/>
      <c r="C1772" s="4"/>
      <c r="D1772" s="4"/>
      <c r="E1772" s="4"/>
      <c r="F1772" s="4"/>
      <c r="G1772" s="4"/>
      <c r="H1772" s="4"/>
      <c r="I1772" s="4"/>
      <c r="J1772" s="4"/>
      <c r="K1772" s="4"/>
      <c r="L1772" s="4"/>
      <c r="M1772" s="4"/>
      <c r="N1772" s="4"/>
      <c r="O1772" s="4"/>
      <c r="P1772" s="4"/>
      <c r="Q1772" s="4"/>
      <c r="R1772" s="4"/>
      <c r="S1772" s="4"/>
      <c r="T1772" s="4"/>
      <c r="U1772" s="4" t="str">
        <f>TEXT(A1772, "MMMM YYYY")</f>
        <v>January 1900</v>
      </c>
      <c r="V1772" s="4"/>
      <c r="W1772" s="4" t="b">
        <f>IF(N1772=O1772,TRUE,FALSE)</f>
        <v>1</v>
      </c>
    </row>
    <row r="1773" spans="1:23" ht="22.5" customHeight="1">
      <c r="A1773" s="53"/>
      <c r="B1773" s="4"/>
      <c r="C1773" s="4"/>
      <c r="D1773" s="4"/>
      <c r="E1773" s="4"/>
      <c r="F1773" s="4"/>
      <c r="G1773" s="4"/>
      <c r="H1773" s="4"/>
      <c r="I1773" s="4"/>
      <c r="J1773" s="4"/>
      <c r="K1773" s="4"/>
      <c r="L1773" s="4"/>
      <c r="M1773" s="4"/>
      <c r="N1773" s="4"/>
      <c r="O1773" s="4"/>
      <c r="P1773" s="4"/>
      <c r="Q1773" s="4"/>
      <c r="R1773" s="4"/>
      <c r="S1773" s="4"/>
      <c r="T1773" s="4"/>
      <c r="U1773" s="4" t="str">
        <f>TEXT(A1773, "MMMM YYYY")</f>
        <v>January 1900</v>
      </c>
      <c r="V1773" s="4"/>
      <c r="W1773" s="4" t="b">
        <f>IF(N1773=O1773,TRUE,FALSE)</f>
        <v>1</v>
      </c>
    </row>
    <row r="1774" spans="1:23" ht="22.5" customHeight="1">
      <c r="A1774" s="53"/>
      <c r="B1774" s="4"/>
      <c r="C1774" s="4"/>
      <c r="D1774" s="4"/>
      <c r="E1774" s="4"/>
      <c r="F1774" s="4"/>
      <c r="G1774" s="4"/>
      <c r="H1774" s="4"/>
      <c r="I1774" s="4"/>
      <c r="J1774" s="4"/>
      <c r="K1774" s="4"/>
      <c r="L1774" s="4"/>
      <c r="M1774" s="4"/>
      <c r="N1774" s="4"/>
      <c r="O1774" s="4"/>
      <c r="P1774" s="4"/>
      <c r="Q1774" s="4"/>
      <c r="R1774" s="4"/>
      <c r="S1774" s="4"/>
      <c r="T1774" s="4"/>
      <c r="U1774" s="4" t="str">
        <f>TEXT(A1774, "MMMM YYYY")</f>
        <v>January 1900</v>
      </c>
      <c r="V1774" s="4"/>
      <c r="W1774" s="4" t="b">
        <f>IF(N1774=O1774,TRUE,FALSE)</f>
        <v>1</v>
      </c>
    </row>
    <row r="1775" spans="1:23" ht="22.5" customHeight="1">
      <c r="A1775" s="53"/>
      <c r="B1775" s="4"/>
      <c r="C1775" s="4"/>
      <c r="D1775" s="4"/>
      <c r="E1775" s="4"/>
      <c r="F1775" s="4"/>
      <c r="G1775" s="4"/>
      <c r="H1775" s="4"/>
      <c r="I1775" s="4"/>
      <c r="J1775" s="4"/>
      <c r="K1775" s="4"/>
      <c r="L1775" s="4"/>
      <c r="M1775" s="4"/>
      <c r="N1775" s="4"/>
      <c r="O1775" s="4"/>
      <c r="P1775" s="4"/>
      <c r="Q1775" s="4"/>
      <c r="R1775" s="4"/>
      <c r="S1775" s="4"/>
      <c r="T1775" s="4"/>
      <c r="U1775" s="4" t="str">
        <f>TEXT(A1775, "MMMM YYYY")</f>
        <v>January 1900</v>
      </c>
      <c r="V1775" s="4"/>
      <c r="W1775" s="4" t="b">
        <f>IF(N1775=O1775,TRUE,FALSE)</f>
        <v>1</v>
      </c>
    </row>
    <row r="1776" spans="1:23" ht="22.5" customHeight="1">
      <c r="A1776" s="53"/>
      <c r="B1776" s="4"/>
      <c r="C1776" s="4"/>
      <c r="D1776" s="4"/>
      <c r="E1776" s="4"/>
      <c r="F1776" s="4"/>
      <c r="G1776" s="4"/>
      <c r="H1776" s="4"/>
      <c r="I1776" s="4"/>
      <c r="J1776" s="4"/>
      <c r="K1776" s="4"/>
      <c r="L1776" s="4"/>
      <c r="M1776" s="4"/>
      <c r="N1776" s="4"/>
      <c r="O1776" s="4"/>
      <c r="P1776" s="4"/>
      <c r="Q1776" s="4"/>
      <c r="R1776" s="4"/>
      <c r="S1776" s="4"/>
      <c r="T1776" s="4"/>
      <c r="U1776" s="4" t="str">
        <f>TEXT(A1776, "MMMM YYYY")</f>
        <v>January 1900</v>
      </c>
      <c r="V1776" s="4"/>
      <c r="W1776" s="4" t="b">
        <f>IF(N1776=O1776,TRUE,FALSE)</f>
        <v>1</v>
      </c>
    </row>
    <row r="1777" spans="1:23" ht="22.5" customHeight="1">
      <c r="A1777" s="53"/>
      <c r="B1777" s="4"/>
      <c r="C1777" s="4"/>
      <c r="D1777" s="4"/>
      <c r="E1777" s="4"/>
      <c r="F1777" s="4"/>
      <c r="G1777" s="4"/>
      <c r="H1777" s="4"/>
      <c r="I1777" s="4"/>
      <c r="J1777" s="4"/>
      <c r="K1777" s="4"/>
      <c r="L1777" s="4"/>
      <c r="M1777" s="4"/>
      <c r="N1777" s="4"/>
      <c r="O1777" s="4"/>
      <c r="P1777" s="4"/>
      <c r="Q1777" s="4"/>
      <c r="R1777" s="4"/>
      <c r="S1777" s="4"/>
      <c r="T1777" s="4"/>
      <c r="U1777" s="4" t="str">
        <f>TEXT(A1777, "MMMM YYYY")</f>
        <v>January 1900</v>
      </c>
      <c r="V1777" s="4"/>
      <c r="W1777" s="4" t="b">
        <f>IF(N1777=O1777,TRUE,FALSE)</f>
        <v>1</v>
      </c>
    </row>
    <row r="1778" spans="1:23" ht="22.5" customHeight="1">
      <c r="A1778" s="53"/>
      <c r="B1778" s="4"/>
      <c r="C1778" s="4"/>
      <c r="D1778" s="4"/>
      <c r="E1778" s="4"/>
      <c r="F1778" s="4"/>
      <c r="G1778" s="4"/>
      <c r="H1778" s="4"/>
      <c r="I1778" s="4"/>
      <c r="J1778" s="4"/>
      <c r="K1778" s="4"/>
      <c r="L1778" s="4"/>
      <c r="M1778" s="4"/>
      <c r="N1778" s="4"/>
      <c r="O1778" s="4"/>
      <c r="P1778" s="4"/>
      <c r="Q1778" s="4"/>
      <c r="R1778" s="4"/>
      <c r="S1778" s="4"/>
      <c r="T1778" s="4"/>
      <c r="U1778" s="4" t="str">
        <f>TEXT(A1778, "MMMM YYYY")</f>
        <v>January 1900</v>
      </c>
      <c r="V1778" s="4"/>
      <c r="W1778" s="4" t="b">
        <f>IF(N1778=O1778,TRUE,FALSE)</f>
        <v>1</v>
      </c>
    </row>
    <row r="1779" spans="1:23" ht="22.5" customHeight="1">
      <c r="A1779" s="53"/>
      <c r="B1779" s="4"/>
      <c r="C1779" s="4"/>
      <c r="D1779" s="4"/>
      <c r="E1779" s="4"/>
      <c r="F1779" s="4"/>
      <c r="G1779" s="4"/>
      <c r="H1779" s="4"/>
      <c r="I1779" s="4"/>
      <c r="J1779" s="4"/>
      <c r="K1779" s="4"/>
      <c r="L1779" s="4"/>
      <c r="M1779" s="4"/>
      <c r="N1779" s="4"/>
      <c r="O1779" s="4"/>
      <c r="P1779" s="4"/>
      <c r="Q1779" s="4"/>
      <c r="R1779" s="4"/>
      <c r="S1779" s="4"/>
      <c r="T1779" s="4"/>
      <c r="U1779" s="4" t="str">
        <f>TEXT(A1779, "MMMM YYYY")</f>
        <v>January 1900</v>
      </c>
      <c r="V1779" s="4"/>
      <c r="W1779" s="4" t="b">
        <f>IF(N1779=O1779,TRUE,FALSE)</f>
        <v>1</v>
      </c>
    </row>
    <row r="1780" spans="1:23" ht="22.5" customHeight="1">
      <c r="A1780" s="53"/>
      <c r="B1780" s="4"/>
      <c r="C1780" s="4"/>
      <c r="D1780" s="4"/>
      <c r="E1780" s="4"/>
      <c r="F1780" s="4"/>
      <c r="G1780" s="4"/>
      <c r="H1780" s="4"/>
      <c r="I1780" s="4"/>
      <c r="J1780" s="4"/>
      <c r="K1780" s="4"/>
      <c r="L1780" s="4"/>
      <c r="M1780" s="4"/>
      <c r="N1780" s="4"/>
      <c r="O1780" s="4"/>
      <c r="P1780" s="4"/>
      <c r="Q1780" s="4"/>
      <c r="R1780" s="4"/>
      <c r="S1780" s="4"/>
      <c r="T1780" s="4"/>
      <c r="U1780" s="4" t="str">
        <f>TEXT(A1780, "MMMM YYYY")</f>
        <v>January 1900</v>
      </c>
      <c r="V1780" s="4"/>
      <c r="W1780" s="4" t="b">
        <f>IF(N1780=O1780,TRUE,FALSE)</f>
        <v>1</v>
      </c>
    </row>
    <row r="1781" spans="1:23" ht="22.5" customHeight="1">
      <c r="A1781" s="53"/>
      <c r="B1781" s="4"/>
      <c r="C1781" s="4"/>
      <c r="D1781" s="4"/>
      <c r="E1781" s="4"/>
      <c r="F1781" s="4"/>
      <c r="G1781" s="4"/>
      <c r="H1781" s="4"/>
      <c r="I1781" s="4"/>
      <c r="J1781" s="4"/>
      <c r="K1781" s="4"/>
      <c r="L1781" s="4"/>
      <c r="M1781" s="4"/>
      <c r="N1781" s="4"/>
      <c r="O1781" s="4"/>
      <c r="P1781" s="4"/>
      <c r="Q1781" s="4"/>
      <c r="R1781" s="4"/>
      <c r="S1781" s="4"/>
      <c r="T1781" s="4"/>
      <c r="U1781" s="4" t="str">
        <f>TEXT(A1781, "MMMM YYYY")</f>
        <v>January 1900</v>
      </c>
      <c r="V1781" s="4"/>
      <c r="W1781" s="4" t="b">
        <f>IF(N1781=O1781,TRUE,FALSE)</f>
        <v>1</v>
      </c>
    </row>
    <row r="1782" spans="1:23" ht="22.5" customHeight="1">
      <c r="A1782" s="53"/>
      <c r="B1782" s="4"/>
      <c r="C1782" s="4"/>
      <c r="D1782" s="4"/>
      <c r="E1782" s="4"/>
      <c r="F1782" s="4"/>
      <c r="G1782" s="4"/>
      <c r="H1782" s="4"/>
      <c r="I1782" s="4"/>
      <c r="J1782" s="4"/>
      <c r="K1782" s="4"/>
      <c r="L1782" s="4"/>
      <c r="M1782" s="4"/>
      <c r="N1782" s="4"/>
      <c r="O1782" s="4"/>
      <c r="P1782" s="4"/>
      <c r="Q1782" s="4"/>
      <c r="R1782" s="4"/>
      <c r="S1782" s="4"/>
      <c r="T1782" s="4"/>
      <c r="U1782" s="4" t="str">
        <f>TEXT(A1782, "MMMM YYYY")</f>
        <v>January 1900</v>
      </c>
      <c r="V1782" s="4"/>
      <c r="W1782" s="4" t="b">
        <f>IF(N1782=O1782,TRUE,FALSE)</f>
        <v>1</v>
      </c>
    </row>
    <row r="1783" spans="1:23" ht="22.5" customHeight="1">
      <c r="A1783" s="53"/>
      <c r="B1783" s="4"/>
      <c r="C1783" s="4"/>
      <c r="D1783" s="4"/>
      <c r="E1783" s="4"/>
      <c r="F1783" s="4"/>
      <c r="G1783" s="4"/>
      <c r="H1783" s="4"/>
      <c r="I1783" s="4"/>
      <c r="J1783" s="4"/>
      <c r="K1783" s="4"/>
      <c r="L1783" s="4"/>
      <c r="M1783" s="4"/>
      <c r="N1783" s="4"/>
      <c r="O1783" s="4"/>
      <c r="P1783" s="4"/>
      <c r="Q1783" s="4"/>
      <c r="R1783" s="4"/>
      <c r="S1783" s="4"/>
      <c r="T1783" s="4"/>
      <c r="U1783" s="4" t="str">
        <f>TEXT(A1783, "MMMM YYYY")</f>
        <v>January 1900</v>
      </c>
      <c r="V1783" s="4"/>
      <c r="W1783" s="4" t="b">
        <f>IF(N1783=O1783,TRUE,FALSE)</f>
        <v>1</v>
      </c>
    </row>
    <row r="1784" spans="1:23" ht="22.5" customHeight="1">
      <c r="A1784" s="53"/>
      <c r="B1784" s="4"/>
      <c r="C1784" s="4"/>
      <c r="D1784" s="4"/>
      <c r="E1784" s="4"/>
      <c r="F1784" s="4"/>
      <c r="G1784" s="4"/>
      <c r="H1784" s="4"/>
      <c r="I1784" s="4"/>
      <c r="J1784" s="4"/>
      <c r="K1784" s="4"/>
      <c r="L1784" s="4"/>
      <c r="M1784" s="4"/>
      <c r="N1784" s="4"/>
      <c r="O1784" s="4"/>
      <c r="P1784" s="4"/>
      <c r="Q1784" s="4"/>
      <c r="R1784" s="4"/>
      <c r="S1784" s="4"/>
      <c r="T1784" s="4"/>
      <c r="U1784" s="4" t="str">
        <f>TEXT(A1784, "MMMM YYYY")</f>
        <v>January 1900</v>
      </c>
      <c r="V1784" s="4"/>
      <c r="W1784" s="4" t="b">
        <f>IF(N1784=O1784,TRUE,FALSE)</f>
        <v>1</v>
      </c>
    </row>
    <row r="1785" spans="1:23" ht="22.5" customHeight="1">
      <c r="A1785" s="53"/>
      <c r="B1785" s="4"/>
      <c r="C1785" s="4"/>
      <c r="D1785" s="4"/>
      <c r="E1785" s="4"/>
      <c r="F1785" s="4"/>
      <c r="G1785" s="4"/>
      <c r="H1785" s="4"/>
      <c r="I1785" s="4"/>
      <c r="J1785" s="4"/>
      <c r="K1785" s="4"/>
      <c r="L1785" s="4"/>
      <c r="M1785" s="4"/>
      <c r="N1785" s="4"/>
      <c r="O1785" s="4"/>
      <c r="P1785" s="4"/>
      <c r="Q1785" s="4"/>
      <c r="R1785" s="4"/>
      <c r="S1785" s="4"/>
      <c r="T1785" s="4"/>
      <c r="U1785" s="4" t="str">
        <f>TEXT(A1785, "MMMM YYYY")</f>
        <v>January 1900</v>
      </c>
      <c r="V1785" s="4"/>
      <c r="W1785" s="4" t="b">
        <f>IF(N1785=O1785,TRUE,FALSE)</f>
        <v>1</v>
      </c>
    </row>
    <row r="1786" spans="1:23" ht="22.5" customHeight="1">
      <c r="A1786" s="53"/>
      <c r="B1786" s="4"/>
      <c r="C1786" s="4"/>
      <c r="D1786" s="4"/>
      <c r="E1786" s="4"/>
      <c r="F1786" s="4"/>
      <c r="G1786" s="4"/>
      <c r="H1786" s="4"/>
      <c r="I1786" s="4"/>
      <c r="J1786" s="4"/>
      <c r="K1786" s="4"/>
      <c r="L1786" s="4"/>
      <c r="M1786" s="4"/>
      <c r="N1786" s="4"/>
      <c r="O1786" s="4"/>
      <c r="P1786" s="4"/>
      <c r="Q1786" s="4"/>
      <c r="R1786" s="4"/>
      <c r="S1786" s="4"/>
      <c r="T1786" s="4"/>
      <c r="U1786" s="4" t="str">
        <f>TEXT(A1786, "MMMM YYYY")</f>
        <v>January 1900</v>
      </c>
      <c r="V1786" s="4"/>
      <c r="W1786" s="4" t="b">
        <f>IF(N1786=O1786,TRUE,FALSE)</f>
        <v>1</v>
      </c>
    </row>
    <row r="1787" spans="1:23" ht="22.5" customHeight="1">
      <c r="A1787" s="53"/>
      <c r="B1787" s="4"/>
      <c r="C1787" s="4"/>
      <c r="D1787" s="4"/>
      <c r="E1787" s="4"/>
      <c r="F1787" s="4"/>
      <c r="G1787" s="4"/>
      <c r="H1787" s="4"/>
      <c r="I1787" s="4"/>
      <c r="J1787" s="4"/>
      <c r="K1787" s="4"/>
      <c r="L1787" s="4"/>
      <c r="M1787" s="4"/>
      <c r="N1787" s="4"/>
      <c r="O1787" s="4"/>
      <c r="P1787" s="4"/>
      <c r="Q1787" s="4"/>
      <c r="R1787" s="4"/>
      <c r="S1787" s="4"/>
      <c r="T1787" s="4"/>
      <c r="U1787" s="4" t="str">
        <f>TEXT(A1787, "MMMM YYYY")</f>
        <v>January 1900</v>
      </c>
      <c r="V1787" s="4"/>
      <c r="W1787" s="4" t="b">
        <f>IF(N1787=O1787,TRUE,FALSE)</f>
        <v>1</v>
      </c>
    </row>
    <row r="1788" spans="1:23" ht="22.5" customHeight="1">
      <c r="A1788" s="53"/>
      <c r="B1788" s="4"/>
      <c r="C1788" s="4"/>
      <c r="D1788" s="4"/>
      <c r="E1788" s="4"/>
      <c r="F1788" s="4"/>
      <c r="G1788" s="4"/>
      <c r="H1788" s="4"/>
      <c r="I1788" s="4"/>
      <c r="J1788" s="4"/>
      <c r="K1788" s="4"/>
      <c r="L1788" s="4"/>
      <c r="M1788" s="4"/>
      <c r="N1788" s="4"/>
      <c r="O1788" s="4"/>
      <c r="P1788" s="4"/>
      <c r="Q1788" s="4"/>
      <c r="R1788" s="4"/>
      <c r="S1788" s="4"/>
      <c r="T1788" s="4"/>
      <c r="U1788" s="4" t="str">
        <f>TEXT(A1788, "MMMM YYYY")</f>
        <v>January 1900</v>
      </c>
      <c r="V1788" s="4"/>
      <c r="W1788" s="4" t="b">
        <f>IF(N1788=O1788,TRUE,FALSE)</f>
        <v>1</v>
      </c>
    </row>
    <row r="1789" spans="1:23" ht="22.5" customHeight="1">
      <c r="A1789" s="53"/>
      <c r="B1789" s="4"/>
      <c r="C1789" s="4"/>
      <c r="D1789" s="4"/>
      <c r="E1789" s="4"/>
      <c r="F1789" s="4"/>
      <c r="G1789" s="4"/>
      <c r="H1789" s="4"/>
      <c r="I1789" s="4"/>
      <c r="J1789" s="4"/>
      <c r="K1789" s="4"/>
      <c r="L1789" s="4"/>
      <c r="M1789" s="4"/>
      <c r="N1789" s="4"/>
      <c r="O1789" s="4"/>
      <c r="P1789" s="4"/>
      <c r="Q1789" s="4"/>
      <c r="R1789" s="4"/>
      <c r="S1789" s="4"/>
      <c r="T1789" s="4"/>
      <c r="U1789" s="4" t="str">
        <f>TEXT(A1789, "MMMM YYYY")</f>
        <v>January 1900</v>
      </c>
      <c r="V1789" s="4"/>
      <c r="W1789" s="4" t="b">
        <f>IF(N1789=O1789,TRUE,FALSE)</f>
        <v>1</v>
      </c>
    </row>
    <row r="1790" spans="1:23" ht="22.5" customHeight="1">
      <c r="A1790" s="53"/>
      <c r="B1790" s="4"/>
      <c r="C1790" s="4"/>
      <c r="D1790" s="4"/>
      <c r="E1790" s="4"/>
      <c r="F1790" s="4"/>
      <c r="G1790" s="4"/>
      <c r="H1790" s="4"/>
      <c r="I1790" s="4"/>
      <c r="J1790" s="4"/>
      <c r="K1790" s="4"/>
      <c r="L1790" s="4"/>
      <c r="M1790" s="4"/>
      <c r="N1790" s="4"/>
      <c r="O1790" s="4"/>
      <c r="P1790" s="4"/>
      <c r="Q1790" s="4"/>
      <c r="R1790" s="4"/>
      <c r="S1790" s="4"/>
      <c r="T1790" s="4"/>
      <c r="U1790" s="4" t="str">
        <f>TEXT(A1790, "MMMM YYYY")</f>
        <v>January 1900</v>
      </c>
      <c r="V1790" s="4"/>
      <c r="W1790" s="4" t="b">
        <f>IF(N1790=O1790,TRUE,FALSE)</f>
        <v>1</v>
      </c>
    </row>
    <row r="1791" spans="1:23" ht="22.5" customHeight="1">
      <c r="A1791" s="53"/>
      <c r="B1791" s="4"/>
      <c r="C1791" s="4"/>
      <c r="D1791" s="4"/>
      <c r="E1791" s="4"/>
      <c r="F1791" s="4"/>
      <c r="G1791" s="4"/>
      <c r="H1791" s="4"/>
      <c r="I1791" s="4"/>
      <c r="J1791" s="4"/>
      <c r="K1791" s="4"/>
      <c r="L1791" s="4"/>
      <c r="M1791" s="4"/>
      <c r="N1791" s="4"/>
      <c r="O1791" s="4"/>
      <c r="P1791" s="4"/>
      <c r="Q1791" s="4"/>
      <c r="R1791" s="4"/>
      <c r="S1791" s="4"/>
      <c r="T1791" s="4"/>
      <c r="U1791" s="4" t="str">
        <f>TEXT(A1791, "MMMM YYYY")</f>
        <v>January 1900</v>
      </c>
      <c r="V1791" s="4"/>
      <c r="W1791" s="4" t="b">
        <f>IF(N1791=O1791,TRUE,FALSE)</f>
        <v>1</v>
      </c>
    </row>
    <row r="1792" spans="1:23" ht="22.5" customHeight="1">
      <c r="A1792" s="53"/>
      <c r="B1792" s="4"/>
      <c r="C1792" s="4"/>
      <c r="D1792" s="4"/>
      <c r="E1792" s="4"/>
      <c r="F1792" s="4"/>
      <c r="G1792" s="4"/>
      <c r="H1792" s="4"/>
      <c r="I1792" s="4"/>
      <c r="J1792" s="4"/>
      <c r="K1792" s="4"/>
      <c r="L1792" s="4"/>
      <c r="M1792" s="4"/>
      <c r="N1792" s="4"/>
      <c r="O1792" s="4"/>
      <c r="P1792" s="4"/>
      <c r="Q1792" s="4"/>
      <c r="R1792" s="4"/>
      <c r="S1792" s="4"/>
      <c r="T1792" s="4"/>
      <c r="U1792" s="4" t="str">
        <f>TEXT(A1792, "MMMM YYYY")</f>
        <v>January 1900</v>
      </c>
      <c r="V1792" s="4"/>
      <c r="W1792" s="4" t="b">
        <f>IF(N1792=O1792,TRUE,FALSE)</f>
        <v>1</v>
      </c>
    </row>
    <row r="1793" spans="1:23" ht="22.5" customHeight="1">
      <c r="A1793" s="53"/>
      <c r="B1793" s="4"/>
      <c r="C1793" s="4"/>
      <c r="D1793" s="4"/>
      <c r="E1793" s="4"/>
      <c r="F1793" s="4"/>
      <c r="G1793" s="4"/>
      <c r="H1793" s="4"/>
      <c r="I1793" s="4"/>
      <c r="J1793" s="4"/>
      <c r="K1793" s="4"/>
      <c r="L1793" s="4"/>
      <c r="M1793" s="4"/>
      <c r="N1793" s="4"/>
      <c r="O1793" s="4"/>
      <c r="P1793" s="4"/>
      <c r="Q1793" s="4"/>
      <c r="R1793" s="4"/>
      <c r="S1793" s="4"/>
      <c r="T1793" s="4"/>
      <c r="U1793" s="4" t="str">
        <f>TEXT(A1793, "MMMM YYYY")</f>
        <v>January 1900</v>
      </c>
      <c r="V1793" s="4"/>
      <c r="W1793" s="4" t="b">
        <f>IF(N1793=O1793,TRUE,FALSE)</f>
        <v>1</v>
      </c>
    </row>
    <row r="1794" spans="1:23" ht="22.5" customHeight="1">
      <c r="A1794" s="53"/>
      <c r="B1794" s="4"/>
      <c r="C1794" s="4"/>
      <c r="D1794" s="4"/>
      <c r="E1794" s="4"/>
      <c r="F1794" s="4"/>
      <c r="G1794" s="4"/>
      <c r="H1794" s="4"/>
      <c r="I1794" s="4"/>
      <c r="J1794" s="4"/>
      <c r="K1794" s="4"/>
      <c r="L1794" s="4"/>
      <c r="M1794" s="4"/>
      <c r="N1794" s="4"/>
      <c r="O1794" s="4"/>
      <c r="P1794" s="4"/>
      <c r="Q1794" s="4"/>
      <c r="R1794" s="4"/>
      <c r="S1794" s="4"/>
      <c r="T1794" s="4"/>
      <c r="U1794" s="4" t="str">
        <f>TEXT(A1794, "MMMM YYYY")</f>
        <v>January 1900</v>
      </c>
      <c r="V1794" s="4"/>
      <c r="W1794" s="4" t="b">
        <f>IF(N1794=O1794,TRUE,FALSE)</f>
        <v>1</v>
      </c>
    </row>
    <row r="1795" spans="1:23" ht="22.5" customHeight="1">
      <c r="A1795" s="53"/>
      <c r="B1795" s="4"/>
      <c r="C1795" s="4"/>
      <c r="D1795" s="4"/>
      <c r="E1795" s="4"/>
      <c r="F1795" s="4"/>
      <c r="G1795" s="4"/>
      <c r="H1795" s="4"/>
      <c r="I1795" s="4"/>
      <c r="J1795" s="4"/>
      <c r="K1795" s="4"/>
      <c r="L1795" s="4"/>
      <c r="M1795" s="4"/>
      <c r="N1795" s="4"/>
      <c r="O1795" s="4"/>
      <c r="P1795" s="4"/>
      <c r="Q1795" s="4"/>
      <c r="R1795" s="4"/>
      <c r="S1795" s="4"/>
      <c r="T1795" s="4"/>
      <c r="U1795" s="4" t="str">
        <f>TEXT(A1795, "MMMM YYYY")</f>
        <v>January 1900</v>
      </c>
      <c r="V1795" s="4"/>
      <c r="W1795" s="4" t="b">
        <f>IF(N1795=O1795,TRUE,FALSE)</f>
        <v>1</v>
      </c>
    </row>
    <row r="1796" spans="1:23" ht="22.5" customHeight="1">
      <c r="A1796" s="53"/>
      <c r="B1796" s="4"/>
      <c r="C1796" s="4"/>
      <c r="D1796" s="4"/>
      <c r="E1796" s="4"/>
      <c r="F1796" s="4"/>
      <c r="G1796" s="4"/>
      <c r="H1796" s="4"/>
      <c r="I1796" s="4"/>
      <c r="J1796" s="4"/>
      <c r="K1796" s="4"/>
      <c r="L1796" s="4"/>
      <c r="M1796" s="4"/>
      <c r="N1796" s="4"/>
      <c r="O1796" s="4"/>
      <c r="P1796" s="4"/>
      <c r="Q1796" s="4"/>
      <c r="R1796" s="4"/>
      <c r="S1796" s="4"/>
      <c r="T1796" s="4"/>
      <c r="U1796" s="4" t="str">
        <f>TEXT(A1796, "MMMM YYYY")</f>
        <v>January 1900</v>
      </c>
      <c r="V1796" s="4"/>
      <c r="W1796" s="4" t="b">
        <f>IF(N1796=O1796,TRUE,FALSE)</f>
        <v>1</v>
      </c>
    </row>
    <row r="1797" spans="1:23" ht="22.5" customHeight="1">
      <c r="A1797" s="53"/>
      <c r="B1797" s="4"/>
      <c r="C1797" s="4"/>
      <c r="D1797" s="4"/>
      <c r="E1797" s="4"/>
      <c r="F1797" s="4"/>
      <c r="G1797" s="4"/>
      <c r="H1797" s="4"/>
      <c r="I1797" s="4"/>
      <c r="J1797" s="4"/>
      <c r="K1797" s="4"/>
      <c r="L1797" s="4"/>
      <c r="M1797" s="4"/>
      <c r="N1797" s="4"/>
      <c r="O1797" s="4"/>
      <c r="P1797" s="4"/>
      <c r="Q1797" s="4"/>
      <c r="R1797" s="4"/>
      <c r="S1797" s="4"/>
      <c r="T1797" s="4"/>
      <c r="U1797" s="4" t="str">
        <f>TEXT(A1797, "MMMM YYYY")</f>
        <v>January 1900</v>
      </c>
      <c r="V1797" s="4"/>
      <c r="W1797" s="4" t="b">
        <f>IF(N1797=O1797,TRUE,FALSE)</f>
        <v>1</v>
      </c>
    </row>
    <row r="1798" spans="1:23" ht="22.5" customHeight="1">
      <c r="A1798" s="53"/>
      <c r="B1798" s="4"/>
      <c r="C1798" s="4"/>
      <c r="D1798" s="4"/>
      <c r="E1798" s="4"/>
      <c r="F1798" s="4"/>
      <c r="G1798" s="4"/>
      <c r="H1798" s="4"/>
      <c r="I1798" s="4"/>
      <c r="J1798" s="4"/>
      <c r="K1798" s="4"/>
      <c r="L1798" s="4"/>
      <c r="M1798" s="4"/>
      <c r="N1798" s="4"/>
      <c r="O1798" s="4"/>
      <c r="P1798" s="4"/>
      <c r="Q1798" s="4"/>
      <c r="R1798" s="4"/>
      <c r="S1798" s="4"/>
      <c r="T1798" s="4"/>
      <c r="U1798" s="4" t="str">
        <f>TEXT(A1798, "MMMM YYYY")</f>
        <v>January 1900</v>
      </c>
      <c r="V1798" s="4"/>
      <c r="W1798" s="4" t="b">
        <f>IF(N1798=O1798,TRUE,FALSE)</f>
        <v>1</v>
      </c>
    </row>
    <row r="1799" spans="1:23" ht="22.5" customHeight="1">
      <c r="A1799" s="53"/>
      <c r="B1799" s="4"/>
      <c r="C1799" s="4"/>
      <c r="D1799" s="4"/>
      <c r="E1799" s="4"/>
      <c r="F1799" s="4"/>
      <c r="G1799" s="4"/>
      <c r="H1799" s="4"/>
      <c r="I1799" s="4"/>
      <c r="J1799" s="4"/>
      <c r="K1799" s="4"/>
      <c r="L1799" s="4"/>
      <c r="M1799" s="4"/>
      <c r="N1799" s="4"/>
      <c r="O1799" s="4"/>
      <c r="P1799" s="4"/>
      <c r="Q1799" s="4"/>
      <c r="R1799" s="4"/>
      <c r="S1799" s="4"/>
      <c r="T1799" s="4"/>
      <c r="U1799" s="4" t="str">
        <f>TEXT(A1799, "MMMM YYYY")</f>
        <v>January 1900</v>
      </c>
      <c r="V1799" s="4"/>
      <c r="W1799" s="4" t="b">
        <f>IF(N1799=O1799,TRUE,FALSE)</f>
        <v>1</v>
      </c>
    </row>
    <row r="1800" spans="1:23" ht="22.5" customHeight="1">
      <c r="A1800" s="53"/>
      <c r="B1800" s="4"/>
      <c r="C1800" s="4"/>
      <c r="D1800" s="4"/>
      <c r="E1800" s="4"/>
      <c r="F1800" s="4"/>
      <c r="G1800" s="4"/>
      <c r="H1800" s="4"/>
      <c r="I1800" s="4"/>
      <c r="J1800" s="4"/>
      <c r="K1800" s="4"/>
      <c r="L1800" s="4"/>
      <c r="M1800" s="4"/>
      <c r="N1800" s="4"/>
      <c r="O1800" s="4"/>
      <c r="P1800" s="4"/>
      <c r="Q1800" s="4"/>
      <c r="R1800" s="4"/>
      <c r="S1800" s="4"/>
      <c r="T1800" s="4"/>
      <c r="U1800" s="4" t="str">
        <f>TEXT(A1800, "MMMM YYYY")</f>
        <v>January 1900</v>
      </c>
      <c r="V1800" s="4"/>
      <c r="W1800" s="4" t="b">
        <f>IF(N1800=O1800,TRUE,FALSE)</f>
        <v>1</v>
      </c>
    </row>
    <row r="1801" spans="1:23" ht="22.5" customHeight="1">
      <c r="A1801" s="53"/>
      <c r="B1801" s="4"/>
      <c r="C1801" s="4"/>
      <c r="D1801" s="4"/>
      <c r="E1801" s="4"/>
      <c r="F1801" s="4"/>
      <c r="G1801" s="4"/>
      <c r="H1801" s="4"/>
      <c r="I1801" s="4"/>
      <c r="J1801" s="4"/>
      <c r="K1801" s="4"/>
      <c r="L1801" s="4"/>
      <c r="M1801" s="4"/>
      <c r="N1801" s="4"/>
      <c r="O1801" s="4"/>
      <c r="P1801" s="4"/>
      <c r="Q1801" s="4"/>
      <c r="R1801" s="4"/>
      <c r="S1801" s="4"/>
      <c r="T1801" s="4"/>
      <c r="U1801" s="4" t="str">
        <f>TEXT(A1801, "MMMM YYYY")</f>
        <v>January 1900</v>
      </c>
      <c r="V1801" s="4"/>
      <c r="W1801" s="4" t="b">
        <f>IF(N1801=O1801,TRUE,FALSE)</f>
        <v>1</v>
      </c>
    </row>
    <row r="1802" spans="1:23" ht="22.5" customHeight="1">
      <c r="A1802" s="53"/>
      <c r="B1802" s="4"/>
      <c r="C1802" s="4"/>
      <c r="D1802" s="4"/>
      <c r="E1802" s="4"/>
      <c r="F1802" s="4"/>
      <c r="G1802" s="4"/>
      <c r="H1802" s="4"/>
      <c r="I1802" s="4"/>
      <c r="J1802" s="4"/>
      <c r="K1802" s="4"/>
      <c r="L1802" s="4"/>
      <c r="M1802" s="4"/>
      <c r="N1802" s="4"/>
      <c r="O1802" s="4"/>
      <c r="P1802" s="4"/>
      <c r="Q1802" s="4"/>
      <c r="R1802" s="4"/>
      <c r="S1802" s="4"/>
      <c r="T1802" s="4"/>
      <c r="U1802" s="4" t="str">
        <f>TEXT(A1802, "MMMM YYYY")</f>
        <v>January 1900</v>
      </c>
      <c r="V1802" s="4"/>
      <c r="W1802" s="4" t="b">
        <f>IF(N1802=O1802,TRUE,FALSE)</f>
        <v>1</v>
      </c>
    </row>
    <row r="1803" spans="1:23" ht="22.5" customHeight="1">
      <c r="A1803" s="53"/>
      <c r="B1803" s="4"/>
      <c r="C1803" s="4"/>
      <c r="D1803" s="4"/>
      <c r="E1803" s="4"/>
      <c r="F1803" s="4"/>
      <c r="G1803" s="4"/>
      <c r="H1803" s="4"/>
      <c r="I1803" s="4"/>
      <c r="J1803" s="4"/>
      <c r="K1803" s="4"/>
      <c r="L1803" s="4"/>
      <c r="M1803" s="4"/>
      <c r="N1803" s="4"/>
      <c r="O1803" s="4"/>
      <c r="P1803" s="4"/>
      <c r="Q1803" s="4"/>
      <c r="R1803" s="4"/>
      <c r="S1803" s="4"/>
      <c r="T1803" s="4"/>
      <c r="U1803" s="4" t="str">
        <f>TEXT(A1803, "MMMM YYYY")</f>
        <v>January 1900</v>
      </c>
      <c r="V1803" s="4"/>
      <c r="W1803" s="4" t="b">
        <f>IF(N1803=O1803,TRUE,FALSE)</f>
        <v>1</v>
      </c>
    </row>
    <row r="1804" spans="1:23" ht="22.5" customHeight="1">
      <c r="A1804" s="53"/>
      <c r="B1804" s="4"/>
      <c r="C1804" s="4"/>
      <c r="D1804" s="4"/>
      <c r="E1804" s="4"/>
      <c r="F1804" s="4"/>
      <c r="G1804" s="4"/>
      <c r="H1804" s="4"/>
      <c r="I1804" s="4"/>
      <c r="J1804" s="4"/>
      <c r="K1804" s="4"/>
      <c r="L1804" s="4"/>
      <c r="M1804" s="4"/>
      <c r="N1804" s="4"/>
      <c r="O1804" s="4"/>
      <c r="P1804" s="4"/>
      <c r="Q1804" s="4"/>
      <c r="R1804" s="4"/>
      <c r="S1804" s="4"/>
      <c r="T1804" s="4"/>
      <c r="U1804" s="4" t="str">
        <f>TEXT(A1804, "MMMM YYYY")</f>
        <v>January 1900</v>
      </c>
      <c r="V1804" s="4"/>
      <c r="W1804" s="4" t="b">
        <f>IF(N1804=O1804,TRUE,FALSE)</f>
        <v>1</v>
      </c>
    </row>
    <row r="1805" spans="1:23" ht="22.5" customHeight="1">
      <c r="A1805" s="53"/>
      <c r="B1805" s="4"/>
      <c r="C1805" s="4"/>
      <c r="D1805" s="4"/>
      <c r="E1805" s="4"/>
      <c r="F1805" s="4"/>
      <c r="G1805" s="4"/>
      <c r="H1805" s="4"/>
      <c r="I1805" s="4"/>
      <c r="J1805" s="4"/>
      <c r="K1805" s="4"/>
      <c r="L1805" s="4"/>
      <c r="M1805" s="4"/>
      <c r="N1805" s="4"/>
      <c r="O1805" s="4"/>
      <c r="P1805" s="4"/>
      <c r="Q1805" s="4"/>
      <c r="R1805" s="4"/>
      <c r="S1805" s="4"/>
      <c r="T1805" s="4"/>
      <c r="U1805" s="4" t="str">
        <f>TEXT(A1805, "MMMM YYYY")</f>
        <v>January 1900</v>
      </c>
      <c r="V1805" s="4"/>
      <c r="W1805" s="4" t="b">
        <f>IF(N1805=O1805,TRUE,FALSE)</f>
        <v>1</v>
      </c>
    </row>
    <row r="1806" spans="1:23" ht="22.5" customHeight="1">
      <c r="A1806" s="53"/>
      <c r="B1806" s="4"/>
      <c r="C1806" s="4"/>
      <c r="D1806" s="4"/>
      <c r="E1806" s="4"/>
      <c r="F1806" s="4"/>
      <c r="G1806" s="4"/>
      <c r="H1806" s="4"/>
      <c r="I1806" s="4"/>
      <c r="J1806" s="4"/>
      <c r="K1806" s="4"/>
      <c r="L1806" s="4"/>
      <c r="M1806" s="4"/>
      <c r="N1806" s="4"/>
      <c r="O1806" s="4"/>
      <c r="P1806" s="4"/>
      <c r="Q1806" s="4"/>
      <c r="R1806" s="4"/>
      <c r="S1806" s="4"/>
      <c r="T1806" s="4"/>
      <c r="U1806" s="4" t="str">
        <f>TEXT(A1806, "MMMM YYYY")</f>
        <v>January 1900</v>
      </c>
      <c r="V1806" s="4"/>
      <c r="W1806" s="4" t="b">
        <f>IF(N1806=O1806,TRUE,FALSE)</f>
        <v>1</v>
      </c>
    </row>
    <row r="1807" spans="1:23" ht="22.5" customHeight="1">
      <c r="A1807" s="53"/>
      <c r="B1807" s="4"/>
      <c r="C1807" s="4"/>
      <c r="D1807" s="4"/>
      <c r="E1807" s="4"/>
      <c r="F1807" s="4"/>
      <c r="G1807" s="4"/>
      <c r="H1807" s="4"/>
      <c r="I1807" s="4"/>
      <c r="J1807" s="4"/>
      <c r="K1807" s="4"/>
      <c r="L1807" s="4"/>
      <c r="M1807" s="4"/>
      <c r="N1807" s="4"/>
      <c r="O1807" s="4"/>
      <c r="P1807" s="4"/>
      <c r="Q1807" s="4"/>
      <c r="R1807" s="4"/>
      <c r="S1807" s="4"/>
      <c r="T1807" s="4"/>
      <c r="U1807" s="4" t="str">
        <f>TEXT(A1807, "MMMM YYYY")</f>
        <v>January 1900</v>
      </c>
      <c r="V1807" s="4"/>
      <c r="W1807" s="4" t="b">
        <f>IF(N1807=O1807,TRUE,FALSE)</f>
        <v>1</v>
      </c>
    </row>
    <row r="1808" spans="1:23" ht="22.5" customHeight="1">
      <c r="A1808" s="53"/>
      <c r="B1808" s="4"/>
      <c r="C1808" s="4"/>
      <c r="D1808" s="4"/>
      <c r="E1808" s="4"/>
      <c r="F1808" s="4"/>
      <c r="G1808" s="4"/>
      <c r="H1808" s="4"/>
      <c r="I1808" s="4"/>
      <c r="J1808" s="4"/>
      <c r="K1808" s="4"/>
      <c r="L1808" s="4"/>
      <c r="M1808" s="4"/>
      <c r="N1808" s="4"/>
      <c r="O1808" s="4"/>
      <c r="P1808" s="4"/>
      <c r="Q1808" s="4"/>
      <c r="R1808" s="4"/>
      <c r="S1808" s="4"/>
      <c r="T1808" s="4"/>
      <c r="U1808" s="4" t="str">
        <f>TEXT(A1808, "MMMM YYYY")</f>
        <v>January 1900</v>
      </c>
      <c r="V1808" s="4"/>
      <c r="W1808" s="4" t="b">
        <f>IF(N1808=O1808,TRUE,FALSE)</f>
        <v>1</v>
      </c>
    </row>
    <row r="1809" spans="1:23" ht="22.5" customHeight="1">
      <c r="A1809" s="53"/>
      <c r="B1809" s="4"/>
      <c r="C1809" s="4"/>
      <c r="D1809" s="4"/>
      <c r="E1809" s="4"/>
      <c r="F1809" s="4"/>
      <c r="G1809" s="4"/>
      <c r="H1809" s="4"/>
      <c r="I1809" s="4"/>
      <c r="J1809" s="4"/>
      <c r="K1809" s="4"/>
      <c r="L1809" s="4"/>
      <c r="M1809" s="4"/>
      <c r="N1809" s="4"/>
      <c r="O1809" s="4"/>
      <c r="P1809" s="4"/>
      <c r="Q1809" s="4"/>
      <c r="R1809" s="4"/>
      <c r="S1809" s="4"/>
      <c r="T1809" s="4"/>
      <c r="U1809" s="4" t="str">
        <f>TEXT(A1809, "MMMM YYYY")</f>
        <v>January 1900</v>
      </c>
      <c r="V1809" s="4"/>
      <c r="W1809" s="4" t="b">
        <f>IF(N1809=O1809,TRUE,FALSE)</f>
        <v>1</v>
      </c>
    </row>
    <row r="1810" spans="1:23" ht="22.5" customHeight="1">
      <c r="A1810" s="53"/>
      <c r="B1810" s="4"/>
      <c r="C1810" s="4"/>
      <c r="D1810" s="4"/>
      <c r="E1810" s="4"/>
      <c r="F1810" s="4"/>
      <c r="G1810" s="4"/>
      <c r="H1810" s="4"/>
      <c r="I1810" s="4"/>
      <c r="J1810" s="4"/>
      <c r="K1810" s="4"/>
      <c r="L1810" s="4"/>
      <c r="M1810" s="4"/>
      <c r="N1810" s="4"/>
      <c r="O1810" s="4"/>
      <c r="P1810" s="4"/>
      <c r="Q1810" s="4"/>
      <c r="R1810" s="4"/>
      <c r="S1810" s="4"/>
      <c r="T1810" s="4"/>
      <c r="U1810" s="4" t="str">
        <f>TEXT(A1810, "MMMM YYYY")</f>
        <v>January 1900</v>
      </c>
      <c r="V1810" s="4"/>
      <c r="W1810" s="4" t="b">
        <f>IF(N1810=O1810,TRUE,FALSE)</f>
        <v>1</v>
      </c>
    </row>
    <row r="1811" spans="1:23" ht="22.5" customHeight="1">
      <c r="A1811" s="53"/>
      <c r="B1811" s="4"/>
      <c r="C1811" s="4"/>
      <c r="D1811" s="4"/>
      <c r="E1811" s="4"/>
      <c r="F1811" s="4"/>
      <c r="G1811" s="4"/>
      <c r="H1811" s="4"/>
      <c r="I1811" s="4"/>
      <c r="J1811" s="4"/>
      <c r="K1811" s="4"/>
      <c r="L1811" s="4"/>
      <c r="M1811" s="4"/>
      <c r="N1811" s="4"/>
      <c r="O1811" s="4"/>
      <c r="P1811" s="4"/>
      <c r="Q1811" s="4"/>
      <c r="R1811" s="4"/>
      <c r="S1811" s="4"/>
      <c r="T1811" s="4"/>
      <c r="U1811" s="4" t="str">
        <f>TEXT(A1811, "MMMM YYYY")</f>
        <v>January 1900</v>
      </c>
      <c r="V1811" s="4"/>
      <c r="W1811" s="4" t="b">
        <f>IF(N1811=O1811,TRUE,FALSE)</f>
        <v>1</v>
      </c>
    </row>
    <row r="1812" spans="1:23" ht="22.5" customHeight="1">
      <c r="A1812" s="53"/>
      <c r="B1812" s="4"/>
      <c r="C1812" s="4"/>
      <c r="D1812" s="4"/>
      <c r="E1812" s="4"/>
      <c r="F1812" s="4"/>
      <c r="G1812" s="4"/>
      <c r="H1812" s="4"/>
      <c r="I1812" s="4"/>
      <c r="J1812" s="4"/>
      <c r="K1812" s="4"/>
      <c r="L1812" s="4"/>
      <c r="M1812" s="4"/>
      <c r="N1812" s="4"/>
      <c r="O1812" s="4"/>
      <c r="P1812" s="4"/>
      <c r="Q1812" s="4"/>
      <c r="R1812" s="4"/>
      <c r="S1812" s="4"/>
      <c r="T1812" s="4"/>
      <c r="U1812" s="4" t="str">
        <f>TEXT(A1812, "MMMM YYYY")</f>
        <v>January 1900</v>
      </c>
      <c r="V1812" s="4"/>
      <c r="W1812" s="4" t="b">
        <f>IF(N1812=O1812,TRUE,FALSE)</f>
        <v>1</v>
      </c>
    </row>
    <row r="1813" spans="1:23" ht="22.5" customHeight="1">
      <c r="A1813" s="53"/>
      <c r="B1813" s="4"/>
      <c r="C1813" s="4"/>
      <c r="D1813" s="4"/>
      <c r="E1813" s="4"/>
      <c r="F1813" s="4"/>
      <c r="G1813" s="4"/>
      <c r="H1813" s="4"/>
      <c r="I1813" s="4"/>
      <c r="J1813" s="4"/>
      <c r="K1813" s="4"/>
      <c r="L1813" s="4"/>
      <c r="M1813" s="4"/>
      <c r="N1813" s="4"/>
      <c r="O1813" s="4"/>
      <c r="P1813" s="4"/>
      <c r="Q1813" s="4"/>
      <c r="R1813" s="4"/>
      <c r="S1813" s="4"/>
      <c r="T1813" s="4"/>
      <c r="U1813" s="4" t="str">
        <f>TEXT(A1813, "MMMM YYYY")</f>
        <v>January 1900</v>
      </c>
      <c r="V1813" s="4"/>
      <c r="W1813" s="4" t="b">
        <f>IF(N1813=O1813,TRUE,FALSE)</f>
        <v>1</v>
      </c>
    </row>
    <row r="1814" spans="1:23" ht="22.5" customHeight="1">
      <c r="A1814" s="53"/>
      <c r="B1814" s="4"/>
      <c r="C1814" s="4"/>
      <c r="D1814" s="4"/>
      <c r="E1814" s="4"/>
      <c r="F1814" s="4"/>
      <c r="G1814" s="4"/>
      <c r="H1814" s="4"/>
      <c r="I1814" s="4"/>
      <c r="J1814" s="4"/>
      <c r="K1814" s="4"/>
      <c r="L1814" s="4"/>
      <c r="M1814" s="4"/>
      <c r="N1814" s="4"/>
      <c r="O1814" s="4"/>
      <c r="P1814" s="4"/>
      <c r="Q1814" s="4"/>
      <c r="R1814" s="4"/>
      <c r="S1814" s="4"/>
      <c r="T1814" s="4"/>
      <c r="U1814" s="4" t="str">
        <f>TEXT(A1814, "MMMM YYYY")</f>
        <v>January 1900</v>
      </c>
      <c r="V1814" s="4"/>
      <c r="W1814" s="4" t="b">
        <f>IF(N1814=O1814,TRUE,FALSE)</f>
        <v>1</v>
      </c>
    </row>
    <row r="1815" spans="1:23" ht="22.5" customHeight="1">
      <c r="A1815" s="53"/>
      <c r="B1815" s="4"/>
      <c r="C1815" s="4"/>
      <c r="D1815" s="4"/>
      <c r="E1815" s="4"/>
      <c r="F1815" s="4"/>
      <c r="G1815" s="4"/>
      <c r="H1815" s="4"/>
      <c r="I1815" s="4"/>
      <c r="J1815" s="4"/>
      <c r="K1815" s="4"/>
      <c r="L1815" s="4"/>
      <c r="M1815" s="4"/>
      <c r="N1815" s="4"/>
      <c r="O1815" s="4"/>
      <c r="P1815" s="4"/>
      <c r="Q1815" s="4"/>
      <c r="R1815" s="4"/>
      <c r="S1815" s="4"/>
      <c r="T1815" s="4"/>
      <c r="U1815" s="4" t="str">
        <f>TEXT(A1815, "MMMM YYYY")</f>
        <v>January 1900</v>
      </c>
      <c r="V1815" s="4"/>
      <c r="W1815" s="4" t="b">
        <f>IF(N1815=O1815,TRUE,FALSE)</f>
        <v>1</v>
      </c>
    </row>
    <row r="1816" spans="1:23" ht="22.5" customHeight="1">
      <c r="A1816" s="53"/>
      <c r="B1816" s="4"/>
      <c r="C1816" s="4"/>
      <c r="D1816" s="4"/>
      <c r="E1816" s="4"/>
      <c r="F1816" s="4"/>
      <c r="G1816" s="4"/>
      <c r="H1816" s="4"/>
      <c r="I1816" s="4"/>
      <c r="J1816" s="4"/>
      <c r="K1816" s="4"/>
      <c r="L1816" s="4"/>
      <c r="M1816" s="4"/>
      <c r="N1816" s="4"/>
      <c r="O1816" s="4"/>
      <c r="P1816" s="4"/>
      <c r="Q1816" s="4"/>
      <c r="R1816" s="4"/>
      <c r="S1816" s="4"/>
      <c r="T1816" s="4"/>
      <c r="U1816" s="4" t="str">
        <f>TEXT(A1816, "MMMM YYYY")</f>
        <v>January 1900</v>
      </c>
      <c r="V1816" s="4"/>
      <c r="W1816" s="4" t="b">
        <f>IF(N1816=O1816,TRUE,FALSE)</f>
        <v>1</v>
      </c>
    </row>
    <row r="1817" spans="1:23" ht="22.5" customHeight="1">
      <c r="A1817" s="53"/>
      <c r="B1817" s="4"/>
      <c r="C1817" s="4"/>
      <c r="D1817" s="4"/>
      <c r="E1817" s="4"/>
      <c r="F1817" s="4"/>
      <c r="G1817" s="4"/>
      <c r="H1817" s="4"/>
      <c r="I1817" s="4"/>
      <c r="J1817" s="4"/>
      <c r="K1817" s="4"/>
      <c r="L1817" s="4"/>
      <c r="M1817" s="4"/>
      <c r="N1817" s="4"/>
      <c r="O1817" s="4"/>
      <c r="P1817" s="4"/>
      <c r="Q1817" s="4"/>
      <c r="R1817" s="4"/>
      <c r="S1817" s="4"/>
      <c r="T1817" s="4"/>
      <c r="U1817" s="4" t="str">
        <f>TEXT(A1817, "MMMM YYYY")</f>
        <v>January 1900</v>
      </c>
      <c r="V1817" s="4"/>
      <c r="W1817" s="4" t="b">
        <f>IF(N1817=O1817,TRUE,FALSE)</f>
        <v>1</v>
      </c>
    </row>
    <row r="1818" spans="1:23" ht="22.5" customHeight="1">
      <c r="A1818" s="53"/>
      <c r="B1818" s="4"/>
      <c r="C1818" s="4"/>
      <c r="D1818" s="4"/>
      <c r="E1818" s="4"/>
      <c r="F1818" s="4"/>
      <c r="G1818" s="4"/>
      <c r="H1818" s="4"/>
      <c r="I1818" s="4"/>
      <c r="J1818" s="4"/>
      <c r="K1818" s="4"/>
      <c r="L1818" s="4"/>
      <c r="M1818" s="4"/>
      <c r="N1818" s="4"/>
      <c r="O1818" s="4"/>
      <c r="P1818" s="4"/>
      <c r="Q1818" s="4"/>
      <c r="R1818" s="4"/>
      <c r="S1818" s="4"/>
      <c r="T1818" s="4"/>
      <c r="U1818" s="4" t="str">
        <f>TEXT(A1818, "MMMM YYYY")</f>
        <v>January 1900</v>
      </c>
      <c r="V1818" s="4"/>
      <c r="W1818" s="4" t="b">
        <f>IF(N1818=O1818,TRUE,FALSE)</f>
        <v>1</v>
      </c>
    </row>
    <row r="1819" spans="1:23" ht="22.5" customHeight="1">
      <c r="A1819" s="53"/>
      <c r="B1819" s="4"/>
      <c r="C1819" s="4"/>
      <c r="D1819" s="4"/>
      <c r="E1819" s="4"/>
      <c r="F1819" s="4"/>
      <c r="G1819" s="4"/>
      <c r="H1819" s="4"/>
      <c r="I1819" s="4"/>
      <c r="J1819" s="4"/>
      <c r="K1819" s="4"/>
      <c r="L1819" s="4"/>
      <c r="M1819" s="4"/>
      <c r="N1819" s="4"/>
      <c r="O1819" s="4"/>
      <c r="P1819" s="4"/>
      <c r="Q1819" s="4"/>
      <c r="R1819" s="4"/>
      <c r="S1819" s="4"/>
      <c r="T1819" s="4"/>
      <c r="U1819" s="4" t="str">
        <f>TEXT(A1819, "MMMM YYYY")</f>
        <v>January 1900</v>
      </c>
      <c r="V1819" s="4"/>
      <c r="W1819" s="4" t="b">
        <f>IF(N1819=O1819,TRUE,FALSE)</f>
        <v>1</v>
      </c>
    </row>
    <row r="1820" spans="1:23" ht="22.5" customHeight="1">
      <c r="A1820" s="53"/>
      <c r="B1820" s="4"/>
      <c r="C1820" s="4"/>
      <c r="D1820" s="4"/>
      <c r="E1820" s="4"/>
      <c r="F1820" s="4"/>
      <c r="G1820" s="4"/>
      <c r="H1820" s="4"/>
      <c r="I1820" s="4"/>
      <c r="J1820" s="4"/>
      <c r="K1820" s="4"/>
      <c r="L1820" s="4"/>
      <c r="M1820" s="4"/>
      <c r="N1820" s="4"/>
      <c r="O1820" s="4"/>
      <c r="P1820" s="4"/>
      <c r="Q1820" s="4"/>
      <c r="R1820" s="4"/>
      <c r="S1820" s="4"/>
      <c r="T1820" s="4"/>
      <c r="U1820" s="4" t="str">
        <f>TEXT(A1820, "MMMM YYYY")</f>
        <v>January 1900</v>
      </c>
      <c r="V1820" s="4"/>
      <c r="W1820" s="4" t="b">
        <f>IF(N1820=O1820,TRUE,FALSE)</f>
        <v>1</v>
      </c>
    </row>
    <row r="1821" spans="1:23" ht="22.5" customHeight="1">
      <c r="A1821" s="53"/>
      <c r="B1821" s="4"/>
      <c r="C1821" s="4"/>
      <c r="D1821" s="4"/>
      <c r="E1821" s="4"/>
      <c r="F1821" s="4"/>
      <c r="G1821" s="4"/>
      <c r="H1821" s="4"/>
      <c r="I1821" s="4"/>
      <c r="J1821" s="4"/>
      <c r="K1821" s="4"/>
      <c r="L1821" s="4"/>
      <c r="M1821" s="4"/>
      <c r="N1821" s="4"/>
      <c r="O1821" s="4"/>
      <c r="P1821" s="4"/>
      <c r="Q1821" s="4"/>
      <c r="R1821" s="4"/>
      <c r="S1821" s="4"/>
      <c r="T1821" s="4"/>
      <c r="U1821" s="4" t="str">
        <f>TEXT(A1821, "MMMM YYYY")</f>
        <v>January 1900</v>
      </c>
      <c r="V1821" s="4"/>
      <c r="W1821" s="4" t="b">
        <f>IF(N1821=O1821,TRUE,FALSE)</f>
        <v>1</v>
      </c>
    </row>
    <row r="1822" spans="1:23" ht="22.5" customHeight="1">
      <c r="A1822" s="53"/>
      <c r="B1822" s="4"/>
      <c r="C1822" s="4"/>
      <c r="D1822" s="4"/>
      <c r="E1822" s="4"/>
      <c r="F1822" s="4"/>
      <c r="G1822" s="4"/>
      <c r="H1822" s="4"/>
      <c r="I1822" s="4"/>
      <c r="J1822" s="4"/>
      <c r="K1822" s="4"/>
      <c r="L1822" s="4"/>
      <c r="M1822" s="4"/>
      <c r="N1822" s="4"/>
      <c r="O1822" s="4"/>
      <c r="P1822" s="4"/>
      <c r="Q1822" s="4"/>
      <c r="R1822" s="4"/>
      <c r="S1822" s="4"/>
      <c r="T1822" s="4"/>
      <c r="U1822" s="4" t="str">
        <f>TEXT(A1822, "MMMM YYYY")</f>
        <v>January 1900</v>
      </c>
      <c r="V1822" s="4"/>
      <c r="W1822" s="4" t="b">
        <f>IF(N1822=O1822,TRUE,FALSE)</f>
        <v>1</v>
      </c>
    </row>
    <row r="1823" spans="1:23" ht="22.5" customHeight="1">
      <c r="A1823" s="53"/>
      <c r="B1823" s="4"/>
      <c r="C1823" s="4"/>
      <c r="D1823" s="4"/>
      <c r="E1823" s="4"/>
      <c r="F1823" s="4"/>
      <c r="G1823" s="4"/>
      <c r="H1823" s="4"/>
      <c r="I1823" s="4"/>
      <c r="J1823" s="4"/>
      <c r="K1823" s="4"/>
      <c r="L1823" s="4"/>
      <c r="M1823" s="4"/>
      <c r="N1823" s="4"/>
      <c r="O1823" s="4"/>
      <c r="P1823" s="4"/>
      <c r="Q1823" s="4"/>
      <c r="R1823" s="4"/>
      <c r="S1823" s="4"/>
      <c r="T1823" s="4"/>
      <c r="U1823" s="4" t="str">
        <f>TEXT(A1823, "MMMM YYYY")</f>
        <v>January 1900</v>
      </c>
      <c r="V1823" s="4"/>
      <c r="W1823" s="4" t="b">
        <f>IF(N1823=O1823,TRUE,FALSE)</f>
        <v>1</v>
      </c>
    </row>
    <row r="1824" spans="1:23" ht="22.5" customHeight="1">
      <c r="A1824" s="53"/>
      <c r="B1824" s="4"/>
      <c r="C1824" s="4"/>
      <c r="D1824" s="4"/>
      <c r="E1824" s="4"/>
      <c r="F1824" s="4"/>
      <c r="G1824" s="4"/>
      <c r="H1824" s="4"/>
      <c r="I1824" s="4"/>
      <c r="J1824" s="4"/>
      <c r="K1824" s="4"/>
      <c r="L1824" s="4"/>
      <c r="M1824" s="4"/>
      <c r="N1824" s="4"/>
      <c r="O1824" s="4"/>
      <c r="P1824" s="4"/>
      <c r="Q1824" s="4"/>
      <c r="R1824" s="4"/>
      <c r="S1824" s="4"/>
      <c r="T1824" s="4"/>
      <c r="U1824" s="4" t="str">
        <f>TEXT(A1824, "MMMM YYYY")</f>
        <v>January 1900</v>
      </c>
      <c r="V1824" s="4"/>
      <c r="W1824" s="4" t="b">
        <f>IF(N1824=O1824,TRUE,FALSE)</f>
        <v>1</v>
      </c>
    </row>
    <row r="1825" spans="1:23" ht="22.5" customHeight="1">
      <c r="A1825" s="53"/>
      <c r="B1825" s="4"/>
      <c r="C1825" s="4"/>
      <c r="D1825" s="4"/>
      <c r="E1825" s="4"/>
      <c r="F1825" s="4"/>
      <c r="G1825" s="4"/>
      <c r="H1825" s="4"/>
      <c r="I1825" s="4"/>
      <c r="J1825" s="4"/>
      <c r="K1825" s="4"/>
      <c r="L1825" s="4"/>
      <c r="M1825" s="4"/>
      <c r="N1825" s="4"/>
      <c r="O1825" s="4"/>
      <c r="P1825" s="4"/>
      <c r="Q1825" s="4"/>
      <c r="R1825" s="4"/>
      <c r="S1825" s="4"/>
      <c r="T1825" s="4"/>
      <c r="U1825" s="4" t="str">
        <f>TEXT(A1825, "MMMM YYYY")</f>
        <v>January 1900</v>
      </c>
      <c r="V1825" s="4"/>
      <c r="W1825" s="4" t="b">
        <f>IF(N1825=O1825,TRUE,FALSE)</f>
        <v>1</v>
      </c>
    </row>
    <row r="1826" spans="1:23" ht="22.5" customHeight="1">
      <c r="A1826" s="53"/>
      <c r="B1826" s="4"/>
      <c r="C1826" s="4"/>
      <c r="D1826" s="4"/>
      <c r="E1826" s="4"/>
      <c r="F1826" s="4"/>
      <c r="G1826" s="4"/>
      <c r="H1826" s="4"/>
      <c r="I1826" s="4"/>
      <c r="J1826" s="4"/>
      <c r="K1826" s="4"/>
      <c r="L1826" s="4"/>
      <c r="M1826" s="4"/>
      <c r="N1826" s="4"/>
      <c r="O1826" s="4"/>
      <c r="P1826" s="4"/>
      <c r="Q1826" s="4"/>
      <c r="R1826" s="4"/>
      <c r="S1826" s="4"/>
      <c r="T1826" s="4"/>
      <c r="U1826" s="4" t="str">
        <f>TEXT(A1826, "MMMM YYYY")</f>
        <v>January 1900</v>
      </c>
      <c r="V1826" s="4"/>
      <c r="W1826" s="4" t="b">
        <f>IF(N1826=O1826,TRUE,FALSE)</f>
        <v>1</v>
      </c>
    </row>
    <row r="1827" spans="1:23" ht="22.5" customHeight="1">
      <c r="A1827" s="53"/>
      <c r="B1827" s="4"/>
      <c r="C1827" s="4"/>
      <c r="D1827" s="4"/>
      <c r="E1827" s="4"/>
      <c r="F1827" s="4"/>
      <c r="G1827" s="4"/>
      <c r="H1827" s="4"/>
      <c r="I1827" s="4"/>
      <c r="J1827" s="4"/>
      <c r="K1827" s="4"/>
      <c r="L1827" s="4"/>
      <c r="M1827" s="4"/>
      <c r="N1827" s="4"/>
      <c r="O1827" s="4"/>
      <c r="P1827" s="4"/>
      <c r="Q1827" s="4"/>
      <c r="R1827" s="4"/>
      <c r="S1827" s="4"/>
      <c r="T1827" s="4"/>
      <c r="U1827" s="4" t="str">
        <f>TEXT(A1827, "MMMM YYYY")</f>
        <v>January 1900</v>
      </c>
      <c r="V1827" s="4"/>
      <c r="W1827" s="4" t="b">
        <f>IF(N1827=O1827,TRUE,FALSE)</f>
        <v>1</v>
      </c>
    </row>
    <row r="1828" spans="1:23" ht="22.5" customHeight="1">
      <c r="A1828" s="53"/>
      <c r="B1828" s="4"/>
      <c r="C1828" s="4"/>
      <c r="D1828" s="4"/>
      <c r="E1828" s="4"/>
      <c r="F1828" s="4"/>
      <c r="G1828" s="4"/>
      <c r="H1828" s="4"/>
      <c r="I1828" s="4"/>
      <c r="J1828" s="4"/>
      <c r="K1828" s="4"/>
      <c r="L1828" s="4"/>
      <c r="M1828" s="4"/>
      <c r="N1828" s="4"/>
      <c r="O1828" s="4"/>
      <c r="P1828" s="4"/>
      <c r="Q1828" s="4"/>
      <c r="R1828" s="4"/>
      <c r="S1828" s="4"/>
      <c r="T1828" s="4"/>
      <c r="U1828" s="4" t="str">
        <f>TEXT(A1828, "MMMM YYYY")</f>
        <v>January 1900</v>
      </c>
      <c r="V1828" s="4"/>
      <c r="W1828" s="4" t="b">
        <f>IF(N1828=O1828,TRUE,FALSE)</f>
        <v>1</v>
      </c>
    </row>
    <row r="1829" spans="1:23" ht="22.5" customHeight="1">
      <c r="A1829" s="53"/>
      <c r="B1829" s="4"/>
      <c r="C1829" s="4"/>
      <c r="D1829" s="4"/>
      <c r="E1829" s="4"/>
      <c r="F1829" s="4"/>
      <c r="G1829" s="4"/>
      <c r="H1829" s="4"/>
      <c r="I1829" s="4"/>
      <c r="J1829" s="4"/>
      <c r="K1829" s="4"/>
      <c r="L1829" s="4"/>
      <c r="M1829" s="4"/>
      <c r="N1829" s="4"/>
      <c r="O1829" s="4"/>
      <c r="P1829" s="4"/>
      <c r="Q1829" s="4"/>
      <c r="R1829" s="4"/>
      <c r="S1829" s="4"/>
      <c r="T1829" s="4"/>
      <c r="U1829" s="4" t="str">
        <f>TEXT(A1829, "MMMM YYYY")</f>
        <v>January 1900</v>
      </c>
      <c r="V1829" s="4"/>
      <c r="W1829" s="4" t="b">
        <f>IF(N1829=O1829,TRUE,FALSE)</f>
        <v>1</v>
      </c>
    </row>
    <row r="1830" spans="1:23" ht="22.5" customHeight="1">
      <c r="A1830" s="53"/>
      <c r="B1830" s="4"/>
      <c r="C1830" s="4"/>
      <c r="D1830" s="4"/>
      <c r="E1830" s="4"/>
      <c r="F1830" s="4"/>
      <c r="G1830" s="4"/>
      <c r="H1830" s="4"/>
      <c r="I1830" s="4"/>
      <c r="J1830" s="4"/>
      <c r="K1830" s="4"/>
      <c r="L1830" s="4"/>
      <c r="M1830" s="4"/>
      <c r="N1830" s="4"/>
      <c r="O1830" s="4"/>
      <c r="P1830" s="4"/>
      <c r="Q1830" s="4"/>
      <c r="R1830" s="4"/>
      <c r="S1830" s="4"/>
      <c r="T1830" s="4"/>
      <c r="U1830" s="4" t="str">
        <f>TEXT(A1830, "MMMM YYYY")</f>
        <v>January 1900</v>
      </c>
      <c r="V1830" s="4"/>
      <c r="W1830" s="4" t="b">
        <f>IF(N1830=O1830,TRUE,FALSE)</f>
        <v>1</v>
      </c>
    </row>
    <row r="1831" spans="1:23" ht="22.5" customHeight="1">
      <c r="A1831" s="53"/>
      <c r="B1831" s="4"/>
      <c r="C1831" s="4"/>
      <c r="D1831" s="4"/>
      <c r="E1831" s="4"/>
      <c r="F1831" s="4"/>
      <c r="G1831" s="4"/>
      <c r="H1831" s="4"/>
      <c r="I1831" s="4"/>
      <c r="J1831" s="4"/>
      <c r="K1831" s="4"/>
      <c r="L1831" s="4"/>
      <c r="M1831" s="4"/>
      <c r="N1831" s="4"/>
      <c r="O1831" s="4"/>
      <c r="P1831" s="4"/>
      <c r="Q1831" s="4"/>
      <c r="R1831" s="4"/>
      <c r="S1831" s="4"/>
      <c r="T1831" s="4"/>
      <c r="U1831" s="4" t="str">
        <f>TEXT(A1831, "MMMM YYYY")</f>
        <v>January 1900</v>
      </c>
      <c r="V1831" s="4"/>
      <c r="W1831" s="4" t="b">
        <f>IF(N1831=O1831,TRUE,FALSE)</f>
        <v>1</v>
      </c>
    </row>
    <row r="1832" spans="1:23" ht="22.5" customHeight="1">
      <c r="A1832" s="53"/>
      <c r="B1832" s="4"/>
      <c r="C1832" s="4"/>
      <c r="D1832" s="4"/>
      <c r="E1832" s="4"/>
      <c r="F1832" s="4"/>
      <c r="G1832" s="4"/>
      <c r="H1832" s="4"/>
      <c r="I1832" s="4"/>
      <c r="J1832" s="4"/>
      <c r="K1832" s="4"/>
      <c r="L1832" s="4"/>
      <c r="M1832" s="4"/>
      <c r="N1832" s="4"/>
      <c r="O1832" s="4"/>
      <c r="P1832" s="4"/>
      <c r="Q1832" s="4"/>
      <c r="R1832" s="4"/>
      <c r="S1832" s="4"/>
      <c r="T1832" s="4"/>
      <c r="U1832" s="4" t="str">
        <f>TEXT(A1832, "MMMM YYYY")</f>
        <v>January 1900</v>
      </c>
      <c r="V1832" s="4"/>
      <c r="W1832" s="4" t="b">
        <f>IF(N1832=O1832,TRUE,FALSE)</f>
        <v>1</v>
      </c>
    </row>
    <row r="1833" spans="1:23" ht="22.5" customHeight="1">
      <c r="A1833" s="53"/>
      <c r="B1833" s="4"/>
      <c r="C1833" s="4"/>
      <c r="D1833" s="4"/>
      <c r="E1833" s="4"/>
      <c r="F1833" s="4"/>
      <c r="G1833" s="4"/>
      <c r="H1833" s="4"/>
      <c r="I1833" s="4"/>
      <c r="J1833" s="4"/>
      <c r="K1833" s="4"/>
      <c r="L1833" s="4"/>
      <c r="M1833" s="4"/>
      <c r="N1833" s="4"/>
      <c r="O1833" s="4"/>
      <c r="P1833" s="4"/>
      <c r="Q1833" s="4"/>
      <c r="R1833" s="4"/>
      <c r="S1833" s="4"/>
      <c r="T1833" s="4"/>
      <c r="U1833" s="4" t="str">
        <f>TEXT(A1833, "MMMM YYYY")</f>
        <v>January 1900</v>
      </c>
      <c r="V1833" s="4"/>
      <c r="W1833" s="4" t="b">
        <f>IF(N1833=O1833,TRUE,FALSE)</f>
        <v>1</v>
      </c>
    </row>
    <row r="1834" spans="1:23" ht="22.5" customHeight="1">
      <c r="A1834" s="53"/>
      <c r="B1834" s="4"/>
      <c r="C1834" s="4"/>
      <c r="D1834" s="4"/>
      <c r="E1834" s="4"/>
      <c r="F1834" s="4"/>
      <c r="G1834" s="4"/>
      <c r="H1834" s="4"/>
      <c r="I1834" s="4"/>
      <c r="J1834" s="4"/>
      <c r="K1834" s="4"/>
      <c r="L1834" s="4"/>
      <c r="M1834" s="4"/>
      <c r="N1834" s="4"/>
      <c r="O1834" s="4"/>
      <c r="P1834" s="4"/>
      <c r="Q1834" s="4"/>
      <c r="R1834" s="4"/>
      <c r="S1834" s="4"/>
      <c r="T1834" s="4"/>
      <c r="U1834" s="4" t="str">
        <f>TEXT(A1834, "MMMM YYYY")</f>
        <v>January 1900</v>
      </c>
      <c r="V1834" s="4"/>
      <c r="W1834" s="4" t="b">
        <f>IF(N1834=O1834,TRUE,FALSE)</f>
        <v>1</v>
      </c>
    </row>
    <row r="1835" spans="1:23" ht="22.5" customHeight="1">
      <c r="A1835" s="53"/>
      <c r="B1835" s="4"/>
      <c r="C1835" s="4"/>
      <c r="D1835" s="4"/>
      <c r="E1835" s="4"/>
      <c r="F1835" s="4"/>
      <c r="G1835" s="4"/>
      <c r="H1835" s="4"/>
      <c r="I1835" s="4"/>
      <c r="J1835" s="4"/>
      <c r="K1835" s="4"/>
      <c r="L1835" s="4"/>
      <c r="M1835" s="4"/>
      <c r="N1835" s="4"/>
      <c r="O1835" s="4"/>
      <c r="P1835" s="4"/>
      <c r="Q1835" s="4"/>
      <c r="R1835" s="4"/>
      <c r="S1835" s="4"/>
      <c r="T1835" s="4"/>
      <c r="U1835" s="4" t="str">
        <f>TEXT(A1835, "MMMM YYYY")</f>
        <v>January 1900</v>
      </c>
      <c r="V1835" s="4"/>
      <c r="W1835" s="4" t="b">
        <f>IF(N1835=O1835,TRUE,FALSE)</f>
        <v>1</v>
      </c>
    </row>
    <row r="1836" spans="1:23" ht="22.5" customHeight="1">
      <c r="A1836" s="53"/>
      <c r="B1836" s="4"/>
      <c r="C1836" s="4"/>
      <c r="D1836" s="4"/>
      <c r="E1836" s="4"/>
      <c r="F1836" s="4"/>
      <c r="G1836" s="4"/>
      <c r="H1836" s="4"/>
      <c r="I1836" s="4"/>
      <c r="J1836" s="4"/>
      <c r="K1836" s="4"/>
      <c r="L1836" s="4"/>
      <c r="M1836" s="4"/>
      <c r="N1836" s="4"/>
      <c r="O1836" s="4"/>
      <c r="P1836" s="4"/>
      <c r="Q1836" s="4"/>
      <c r="R1836" s="4"/>
      <c r="S1836" s="4"/>
      <c r="T1836" s="4"/>
      <c r="U1836" s="4" t="str">
        <f>TEXT(A1836, "MMMM YYYY")</f>
        <v>January 1900</v>
      </c>
      <c r="V1836" s="4"/>
      <c r="W1836" s="4" t="b">
        <f>IF(N1836=O1836,TRUE,FALSE)</f>
        <v>1</v>
      </c>
    </row>
    <row r="1837" spans="1:23" ht="22.5" customHeight="1">
      <c r="A1837" s="53"/>
      <c r="B1837" s="4"/>
      <c r="C1837" s="4"/>
      <c r="D1837" s="4"/>
      <c r="E1837" s="4"/>
      <c r="F1837" s="4"/>
      <c r="G1837" s="4"/>
      <c r="H1837" s="4"/>
      <c r="I1837" s="4"/>
      <c r="J1837" s="4"/>
      <c r="K1837" s="4"/>
      <c r="L1837" s="4"/>
      <c r="M1837" s="4"/>
      <c r="N1837" s="4"/>
      <c r="O1837" s="4"/>
      <c r="P1837" s="4"/>
      <c r="Q1837" s="4"/>
      <c r="R1837" s="4"/>
      <c r="S1837" s="4"/>
      <c r="T1837" s="4"/>
      <c r="U1837" s="4" t="str">
        <f>TEXT(A1837, "MMMM YYYY")</f>
        <v>January 1900</v>
      </c>
      <c r="V1837" s="4"/>
      <c r="W1837" s="4" t="b">
        <f>IF(N1837=O1837,TRUE,FALSE)</f>
        <v>1</v>
      </c>
    </row>
    <row r="1838" spans="1:23" ht="22.5" customHeight="1">
      <c r="A1838" s="53"/>
      <c r="B1838" s="4"/>
      <c r="C1838" s="4"/>
      <c r="D1838" s="4"/>
      <c r="E1838" s="4"/>
      <c r="F1838" s="4"/>
      <c r="G1838" s="4"/>
      <c r="H1838" s="4"/>
      <c r="I1838" s="4"/>
      <c r="J1838" s="4"/>
      <c r="K1838" s="4"/>
      <c r="L1838" s="4"/>
      <c r="M1838" s="4"/>
      <c r="N1838" s="4"/>
      <c r="O1838" s="4"/>
      <c r="P1838" s="4"/>
      <c r="Q1838" s="4"/>
      <c r="R1838" s="4"/>
      <c r="S1838" s="4"/>
      <c r="T1838" s="4"/>
      <c r="U1838" s="4" t="str">
        <f>TEXT(A1838, "MMMM YYYY")</f>
        <v>January 1900</v>
      </c>
      <c r="V1838" s="4"/>
      <c r="W1838" s="4" t="b">
        <f>IF(N1838=O1838,TRUE,FALSE)</f>
        <v>1</v>
      </c>
    </row>
    <row r="1839" spans="1:23" ht="22.5" customHeight="1">
      <c r="A1839" s="53"/>
      <c r="B1839" s="4"/>
      <c r="C1839" s="4"/>
      <c r="D1839" s="4"/>
      <c r="E1839" s="4"/>
      <c r="F1839" s="4"/>
      <c r="G1839" s="4"/>
      <c r="H1839" s="4"/>
      <c r="I1839" s="4"/>
      <c r="J1839" s="4"/>
      <c r="K1839" s="4"/>
      <c r="L1839" s="4"/>
      <c r="M1839" s="4"/>
      <c r="N1839" s="4"/>
      <c r="O1839" s="4"/>
      <c r="P1839" s="4"/>
      <c r="Q1839" s="4"/>
      <c r="R1839" s="4"/>
      <c r="S1839" s="4"/>
      <c r="T1839" s="4"/>
      <c r="U1839" s="4" t="str">
        <f>TEXT(A1839, "MMMM YYYY")</f>
        <v>January 1900</v>
      </c>
      <c r="V1839" s="4"/>
      <c r="W1839" s="4" t="b">
        <f>IF(N1839=O1839,TRUE,FALSE)</f>
        <v>1</v>
      </c>
    </row>
    <row r="1840" spans="1:23" ht="22.5" customHeight="1">
      <c r="A1840" s="53"/>
      <c r="B1840" s="4"/>
      <c r="C1840" s="4"/>
      <c r="D1840" s="4"/>
      <c r="E1840" s="4"/>
      <c r="F1840" s="4"/>
      <c r="G1840" s="4"/>
      <c r="H1840" s="4"/>
      <c r="I1840" s="4"/>
      <c r="J1840" s="4"/>
      <c r="K1840" s="4"/>
      <c r="L1840" s="4"/>
      <c r="M1840" s="4"/>
      <c r="N1840" s="4"/>
      <c r="O1840" s="4"/>
      <c r="P1840" s="4"/>
      <c r="Q1840" s="4"/>
      <c r="R1840" s="4"/>
      <c r="S1840" s="4"/>
      <c r="T1840" s="4"/>
      <c r="U1840" s="4" t="str">
        <f>TEXT(A1840, "MMMM YYYY")</f>
        <v>January 1900</v>
      </c>
      <c r="V1840" s="4"/>
      <c r="W1840" s="4" t="b">
        <f>IF(N1840=O1840,TRUE,FALSE)</f>
        <v>1</v>
      </c>
    </row>
    <row r="1841" spans="1:23" ht="22.5" customHeight="1">
      <c r="A1841" s="53"/>
      <c r="B1841" s="4"/>
      <c r="C1841" s="4"/>
      <c r="D1841" s="4"/>
      <c r="E1841" s="4"/>
      <c r="F1841" s="4"/>
      <c r="G1841" s="4"/>
      <c r="H1841" s="4"/>
      <c r="I1841" s="4"/>
      <c r="J1841" s="4"/>
      <c r="K1841" s="4"/>
      <c r="L1841" s="4"/>
      <c r="M1841" s="4"/>
      <c r="N1841" s="4"/>
      <c r="O1841" s="4"/>
      <c r="P1841" s="4"/>
      <c r="Q1841" s="4"/>
      <c r="R1841" s="4"/>
      <c r="S1841" s="4"/>
      <c r="T1841" s="4"/>
      <c r="U1841" s="4" t="str">
        <f>TEXT(A1841, "MMMM YYYY")</f>
        <v>January 1900</v>
      </c>
      <c r="V1841" s="4"/>
      <c r="W1841" s="4" t="b">
        <f>IF(N1841=O1841,TRUE,FALSE)</f>
        <v>1</v>
      </c>
    </row>
    <row r="1842" spans="1:23" ht="22.5" customHeight="1">
      <c r="A1842" s="53"/>
      <c r="B1842" s="4"/>
      <c r="C1842" s="4"/>
      <c r="D1842" s="4"/>
      <c r="E1842" s="4"/>
      <c r="F1842" s="4"/>
      <c r="G1842" s="4"/>
      <c r="H1842" s="4"/>
      <c r="I1842" s="4"/>
      <c r="J1842" s="4"/>
      <c r="K1842" s="4"/>
      <c r="L1842" s="4"/>
      <c r="M1842" s="4"/>
      <c r="N1842" s="4"/>
      <c r="O1842" s="4"/>
      <c r="P1842" s="4"/>
      <c r="Q1842" s="4"/>
      <c r="R1842" s="4"/>
      <c r="S1842" s="4"/>
      <c r="T1842" s="4"/>
      <c r="U1842" s="4" t="str">
        <f>TEXT(A1842, "MMMM YYYY")</f>
        <v>January 1900</v>
      </c>
      <c r="V1842" s="4"/>
      <c r="W1842" s="4" t="b">
        <f>IF(N1842=O1842,TRUE,FALSE)</f>
        <v>1</v>
      </c>
    </row>
    <row r="1843" spans="1:23" ht="22.5" customHeight="1">
      <c r="A1843" s="53"/>
      <c r="B1843" s="4"/>
      <c r="C1843" s="4"/>
      <c r="D1843" s="4"/>
      <c r="E1843" s="4"/>
      <c r="F1843" s="4"/>
      <c r="G1843" s="4"/>
      <c r="H1843" s="4"/>
      <c r="I1843" s="4"/>
      <c r="J1843" s="4"/>
      <c r="K1843" s="4"/>
      <c r="L1843" s="4"/>
      <c r="M1843" s="4"/>
      <c r="N1843" s="4"/>
      <c r="O1843" s="4"/>
      <c r="P1843" s="4"/>
      <c r="Q1843" s="4"/>
      <c r="R1843" s="4"/>
      <c r="S1843" s="4"/>
      <c r="T1843" s="4"/>
      <c r="U1843" s="4" t="str">
        <f>TEXT(A1843, "MMMM YYYY")</f>
        <v>January 1900</v>
      </c>
      <c r="V1843" s="4"/>
      <c r="W1843" s="4" t="b">
        <f>IF(N1843=O1843,TRUE,FALSE)</f>
        <v>1</v>
      </c>
    </row>
    <row r="1844" spans="1:23" ht="22.5" customHeight="1">
      <c r="A1844" s="53"/>
      <c r="B1844" s="4"/>
      <c r="C1844" s="4"/>
      <c r="D1844" s="4"/>
      <c r="E1844" s="4"/>
      <c r="F1844" s="4"/>
      <c r="G1844" s="4"/>
      <c r="H1844" s="4"/>
      <c r="I1844" s="4"/>
      <c r="J1844" s="4"/>
      <c r="K1844" s="4"/>
      <c r="L1844" s="4"/>
      <c r="M1844" s="4"/>
      <c r="N1844" s="4"/>
      <c r="O1844" s="4"/>
      <c r="P1844" s="4"/>
      <c r="Q1844" s="4"/>
      <c r="R1844" s="4"/>
      <c r="S1844" s="4"/>
      <c r="T1844" s="4"/>
      <c r="U1844" s="4" t="str">
        <f>TEXT(A1844, "MMMM YYYY")</f>
        <v>January 1900</v>
      </c>
      <c r="V1844" s="4"/>
      <c r="W1844" s="4" t="b">
        <f>IF(N1844=O1844,TRUE,FALSE)</f>
        <v>1</v>
      </c>
    </row>
    <row r="1845" spans="1:23" ht="22.5" customHeight="1">
      <c r="A1845" s="53"/>
      <c r="B1845" s="4"/>
      <c r="C1845" s="4"/>
      <c r="D1845" s="4"/>
      <c r="E1845" s="4"/>
      <c r="F1845" s="4"/>
      <c r="G1845" s="4"/>
      <c r="H1845" s="4"/>
      <c r="I1845" s="4"/>
      <c r="J1845" s="4"/>
      <c r="K1845" s="4"/>
      <c r="L1845" s="4"/>
      <c r="M1845" s="4"/>
      <c r="N1845" s="4"/>
      <c r="O1845" s="4"/>
      <c r="P1845" s="4"/>
      <c r="Q1845" s="4"/>
      <c r="R1845" s="4"/>
      <c r="S1845" s="4"/>
      <c r="T1845" s="4"/>
      <c r="U1845" s="4" t="str">
        <f>TEXT(A1845, "MMMM YYYY")</f>
        <v>January 1900</v>
      </c>
      <c r="V1845" s="4"/>
      <c r="W1845" s="4" t="b">
        <f>IF(N1845=O1845,TRUE,FALSE)</f>
        <v>1</v>
      </c>
    </row>
    <row r="1846" spans="1:23" ht="22.5" customHeight="1">
      <c r="A1846" s="53"/>
      <c r="B1846" s="4"/>
      <c r="C1846" s="4"/>
      <c r="D1846" s="4"/>
      <c r="E1846" s="4"/>
      <c r="F1846" s="4"/>
      <c r="G1846" s="4"/>
      <c r="H1846" s="4"/>
      <c r="I1846" s="4"/>
      <c r="J1846" s="4"/>
      <c r="K1846" s="4"/>
      <c r="L1846" s="4"/>
      <c r="M1846" s="4"/>
      <c r="N1846" s="4"/>
      <c r="O1846" s="4"/>
      <c r="P1846" s="4"/>
      <c r="Q1846" s="4"/>
      <c r="R1846" s="4"/>
      <c r="S1846" s="4"/>
      <c r="T1846" s="4"/>
      <c r="U1846" s="4" t="str">
        <f>TEXT(A1846, "MMMM YYYY")</f>
        <v>January 1900</v>
      </c>
      <c r="V1846" s="4"/>
      <c r="W1846" s="4" t="b">
        <f>IF(N1846=O1846,TRUE,FALSE)</f>
        <v>1</v>
      </c>
    </row>
    <row r="1847" spans="1:23" ht="22.5" customHeight="1">
      <c r="A1847" s="53"/>
      <c r="B1847" s="4"/>
      <c r="C1847" s="4"/>
      <c r="D1847" s="4"/>
      <c r="E1847" s="4"/>
      <c r="F1847" s="4"/>
      <c r="G1847" s="4"/>
      <c r="H1847" s="4"/>
      <c r="I1847" s="4"/>
      <c r="J1847" s="4"/>
      <c r="K1847" s="4"/>
      <c r="L1847" s="4"/>
      <c r="M1847" s="4"/>
      <c r="N1847" s="4"/>
      <c r="O1847" s="4"/>
      <c r="P1847" s="4"/>
      <c r="Q1847" s="4"/>
      <c r="R1847" s="4"/>
      <c r="S1847" s="4"/>
      <c r="T1847" s="4"/>
      <c r="U1847" s="4" t="str">
        <f>TEXT(A1847, "MMMM YYYY")</f>
        <v>January 1900</v>
      </c>
      <c r="V1847" s="4"/>
      <c r="W1847" s="4" t="b">
        <f>IF(N1847=O1847,TRUE,FALSE)</f>
        <v>1</v>
      </c>
    </row>
    <row r="1848" spans="1:23" ht="22.5" customHeight="1">
      <c r="A1848" s="53"/>
      <c r="B1848" s="4"/>
      <c r="C1848" s="4"/>
      <c r="D1848" s="4"/>
      <c r="E1848" s="4"/>
      <c r="F1848" s="4"/>
      <c r="G1848" s="4"/>
      <c r="H1848" s="4"/>
      <c r="I1848" s="4"/>
      <c r="J1848" s="4"/>
      <c r="K1848" s="4"/>
      <c r="L1848" s="4"/>
      <c r="M1848" s="4"/>
      <c r="N1848" s="4"/>
      <c r="O1848" s="4"/>
      <c r="P1848" s="4"/>
      <c r="Q1848" s="4"/>
      <c r="R1848" s="4"/>
      <c r="S1848" s="4"/>
      <c r="T1848" s="4"/>
      <c r="U1848" s="4" t="str">
        <f>TEXT(A1848, "MMMM YYYY")</f>
        <v>January 1900</v>
      </c>
      <c r="V1848" s="4"/>
      <c r="W1848" s="4" t="b">
        <f>IF(N1848=O1848,TRUE,FALSE)</f>
        <v>1</v>
      </c>
    </row>
    <row r="1849" spans="1:23" ht="22.5" customHeight="1">
      <c r="A1849" s="53"/>
      <c r="B1849" s="4"/>
      <c r="C1849" s="4"/>
      <c r="D1849" s="4"/>
      <c r="E1849" s="4"/>
      <c r="F1849" s="4"/>
      <c r="G1849" s="4"/>
      <c r="H1849" s="4"/>
      <c r="I1849" s="4"/>
      <c r="J1849" s="4"/>
      <c r="K1849" s="4"/>
      <c r="L1849" s="4"/>
      <c r="M1849" s="4"/>
      <c r="N1849" s="4"/>
      <c r="O1849" s="4"/>
      <c r="P1849" s="4"/>
      <c r="Q1849" s="4"/>
      <c r="R1849" s="4"/>
      <c r="S1849" s="4"/>
      <c r="T1849" s="4"/>
      <c r="U1849" s="4" t="str">
        <f>TEXT(A1849, "MMMM YYYY")</f>
        <v>January 1900</v>
      </c>
      <c r="V1849" s="4"/>
      <c r="W1849" s="4" t="b">
        <f>IF(N1849=O1849,TRUE,FALSE)</f>
        <v>1</v>
      </c>
    </row>
    <row r="1850" spans="1:23" ht="22.5" customHeight="1">
      <c r="A1850" s="53"/>
      <c r="B1850" s="4"/>
      <c r="C1850" s="4"/>
      <c r="D1850" s="4"/>
      <c r="E1850" s="4"/>
      <c r="F1850" s="4"/>
      <c r="G1850" s="4"/>
      <c r="H1850" s="4"/>
      <c r="I1850" s="4"/>
      <c r="J1850" s="4"/>
      <c r="K1850" s="4"/>
      <c r="L1850" s="4"/>
      <c r="M1850" s="4"/>
      <c r="N1850" s="4"/>
      <c r="O1850" s="4"/>
      <c r="P1850" s="4"/>
      <c r="Q1850" s="4"/>
      <c r="R1850" s="4"/>
      <c r="S1850" s="4"/>
      <c r="T1850" s="4"/>
      <c r="U1850" s="4" t="str">
        <f>TEXT(A1850, "MMMM YYYY")</f>
        <v>January 1900</v>
      </c>
      <c r="V1850" s="4"/>
      <c r="W1850" s="4" t="b">
        <f>IF(N1850=O1850,TRUE,FALSE)</f>
        <v>1</v>
      </c>
    </row>
    <row r="1851" spans="1:23" ht="22.5" customHeight="1">
      <c r="A1851" s="53"/>
      <c r="B1851" s="4"/>
      <c r="C1851" s="4"/>
      <c r="D1851" s="4"/>
      <c r="E1851" s="4"/>
      <c r="F1851" s="4"/>
      <c r="G1851" s="4"/>
      <c r="H1851" s="4"/>
      <c r="I1851" s="4"/>
      <c r="J1851" s="4"/>
      <c r="K1851" s="4"/>
      <c r="L1851" s="4"/>
      <c r="M1851" s="4"/>
      <c r="N1851" s="4"/>
      <c r="O1851" s="4"/>
      <c r="P1851" s="4"/>
      <c r="Q1851" s="4"/>
      <c r="R1851" s="4"/>
      <c r="S1851" s="4"/>
      <c r="T1851" s="4"/>
      <c r="U1851" s="4" t="str">
        <f>TEXT(A1851, "MMMM YYYY")</f>
        <v>January 1900</v>
      </c>
      <c r="V1851" s="4"/>
      <c r="W1851" s="4" t="b">
        <f>IF(N1851=O1851,TRUE,FALSE)</f>
        <v>1</v>
      </c>
    </row>
    <row r="1852" spans="1:23" ht="22.5" customHeight="1">
      <c r="A1852" s="53"/>
      <c r="B1852" s="4"/>
      <c r="C1852" s="4"/>
      <c r="D1852" s="4"/>
      <c r="E1852" s="4"/>
      <c r="F1852" s="4"/>
      <c r="G1852" s="4"/>
      <c r="H1852" s="4"/>
      <c r="I1852" s="4"/>
      <c r="J1852" s="4"/>
      <c r="K1852" s="4"/>
      <c r="L1852" s="4"/>
      <c r="M1852" s="4"/>
      <c r="N1852" s="4"/>
      <c r="O1852" s="4"/>
      <c r="P1852" s="4"/>
      <c r="Q1852" s="4"/>
      <c r="R1852" s="4"/>
      <c r="S1852" s="4"/>
      <c r="T1852" s="4"/>
      <c r="U1852" s="4" t="str">
        <f>TEXT(A1852, "MMMM YYYY")</f>
        <v>January 1900</v>
      </c>
      <c r="V1852" s="4"/>
      <c r="W1852" s="4" t="b">
        <f>IF(N1852=O1852,TRUE,FALSE)</f>
        <v>1</v>
      </c>
    </row>
    <row r="1853" spans="1:23" ht="22.5" customHeight="1">
      <c r="A1853" s="53"/>
      <c r="B1853" s="4"/>
      <c r="C1853" s="4"/>
      <c r="D1853" s="4"/>
      <c r="E1853" s="4"/>
      <c r="F1853" s="4"/>
      <c r="G1853" s="4"/>
      <c r="H1853" s="4"/>
      <c r="I1853" s="4"/>
      <c r="J1853" s="4"/>
      <c r="K1853" s="4"/>
      <c r="L1853" s="4"/>
      <c r="M1853" s="4"/>
      <c r="N1853" s="4"/>
      <c r="O1853" s="4"/>
      <c r="P1853" s="4"/>
      <c r="Q1853" s="4"/>
      <c r="R1853" s="4"/>
      <c r="S1853" s="4"/>
      <c r="T1853" s="4"/>
      <c r="U1853" s="4" t="str">
        <f>TEXT(A1853, "MMMM YYYY")</f>
        <v>January 1900</v>
      </c>
      <c r="V1853" s="4"/>
      <c r="W1853" s="4" t="b">
        <f>IF(N1853=O1853,TRUE,FALSE)</f>
        <v>1</v>
      </c>
    </row>
    <row r="1854" spans="1:23" ht="22.5" customHeight="1">
      <c r="A1854" s="53"/>
      <c r="B1854" s="4"/>
      <c r="C1854" s="4"/>
      <c r="D1854" s="4"/>
      <c r="E1854" s="4"/>
      <c r="F1854" s="4"/>
      <c r="G1854" s="4"/>
      <c r="H1854" s="4"/>
      <c r="I1854" s="4"/>
      <c r="J1854" s="4"/>
      <c r="K1854" s="4"/>
      <c r="L1854" s="4"/>
      <c r="M1854" s="4"/>
      <c r="N1854" s="4"/>
      <c r="O1854" s="4"/>
      <c r="P1854" s="4"/>
      <c r="Q1854" s="4"/>
      <c r="R1854" s="4"/>
      <c r="S1854" s="4"/>
      <c r="T1854" s="4"/>
      <c r="U1854" s="4" t="str">
        <f>TEXT(A1854, "MMMM YYYY")</f>
        <v>January 1900</v>
      </c>
      <c r="V1854" s="4"/>
      <c r="W1854" s="4" t="b">
        <f>IF(N1854=O1854,TRUE,FALSE)</f>
        <v>1</v>
      </c>
    </row>
    <row r="1855" spans="1:23" ht="22.5" customHeight="1">
      <c r="A1855" s="53"/>
      <c r="B1855" s="4"/>
      <c r="C1855" s="4"/>
      <c r="D1855" s="4"/>
      <c r="E1855" s="4"/>
      <c r="F1855" s="4"/>
      <c r="G1855" s="4"/>
      <c r="H1855" s="4"/>
      <c r="I1855" s="4"/>
      <c r="J1855" s="4"/>
      <c r="K1855" s="4"/>
      <c r="L1855" s="4"/>
      <c r="M1855" s="4"/>
      <c r="N1855" s="4"/>
      <c r="O1855" s="4"/>
      <c r="P1855" s="4"/>
      <c r="Q1855" s="4"/>
      <c r="R1855" s="4"/>
      <c r="S1855" s="4"/>
      <c r="T1855" s="4"/>
      <c r="U1855" s="4" t="str">
        <f>TEXT(A1855, "MMMM YYYY")</f>
        <v>January 1900</v>
      </c>
      <c r="V1855" s="4"/>
      <c r="W1855" s="4" t="b">
        <f>IF(N1855=O1855,TRUE,FALSE)</f>
        <v>1</v>
      </c>
    </row>
    <row r="1856" spans="1:23" ht="22.5" customHeight="1">
      <c r="A1856" s="53"/>
      <c r="B1856" s="4"/>
      <c r="C1856" s="4"/>
      <c r="D1856" s="4"/>
      <c r="E1856" s="4"/>
      <c r="F1856" s="4"/>
      <c r="G1856" s="4"/>
      <c r="H1856" s="4"/>
      <c r="I1856" s="4"/>
      <c r="J1856" s="4"/>
      <c r="K1856" s="4"/>
      <c r="L1856" s="4"/>
      <c r="M1856" s="4"/>
      <c r="N1856" s="4"/>
      <c r="O1856" s="4"/>
      <c r="P1856" s="4"/>
      <c r="Q1856" s="4"/>
      <c r="R1856" s="4"/>
      <c r="S1856" s="4"/>
      <c r="T1856" s="4"/>
      <c r="U1856" s="4" t="str">
        <f>TEXT(A1856, "MMMM YYYY")</f>
        <v>January 1900</v>
      </c>
      <c r="V1856" s="4"/>
      <c r="W1856" s="4" t="b">
        <f>IF(N1856=O1856,TRUE,FALSE)</f>
        <v>1</v>
      </c>
    </row>
    <row r="1857" spans="1:23" ht="22.5" customHeight="1">
      <c r="A1857" s="53"/>
      <c r="B1857" s="4"/>
      <c r="C1857" s="4"/>
      <c r="D1857" s="4"/>
      <c r="E1857" s="4"/>
      <c r="F1857" s="4"/>
      <c r="G1857" s="4"/>
      <c r="H1857" s="4"/>
      <c r="I1857" s="4"/>
      <c r="J1857" s="4"/>
      <c r="K1857" s="4"/>
      <c r="L1857" s="4"/>
      <c r="M1857" s="4"/>
      <c r="N1857" s="4"/>
      <c r="O1857" s="4"/>
      <c r="P1857" s="4"/>
      <c r="Q1857" s="4"/>
      <c r="R1857" s="4"/>
      <c r="S1857" s="4"/>
      <c r="T1857" s="4"/>
      <c r="U1857" s="4" t="str">
        <f>TEXT(A1857, "MMMM YYYY")</f>
        <v>January 1900</v>
      </c>
      <c r="V1857" s="4"/>
      <c r="W1857" s="4" t="b">
        <f>IF(N1857=O1857,TRUE,FALSE)</f>
        <v>1</v>
      </c>
    </row>
    <row r="1858" spans="1:23" ht="22.5" customHeight="1">
      <c r="A1858" s="53"/>
      <c r="B1858" s="4"/>
      <c r="C1858" s="4"/>
      <c r="D1858" s="4"/>
      <c r="E1858" s="4"/>
      <c r="F1858" s="4"/>
      <c r="G1858" s="4"/>
      <c r="H1858" s="4"/>
      <c r="I1858" s="4"/>
      <c r="J1858" s="4"/>
      <c r="K1858" s="4"/>
      <c r="L1858" s="4"/>
      <c r="M1858" s="4"/>
      <c r="N1858" s="4"/>
      <c r="O1858" s="4"/>
      <c r="P1858" s="4"/>
      <c r="Q1858" s="4"/>
      <c r="R1858" s="4"/>
      <c r="S1858" s="4"/>
      <c r="T1858" s="4"/>
      <c r="U1858" s="4" t="str">
        <f>TEXT(A1858, "MMMM YYYY")</f>
        <v>January 1900</v>
      </c>
      <c r="V1858" s="4"/>
      <c r="W1858" s="4" t="b">
        <f>IF(N1858=O1858,TRUE,FALSE)</f>
        <v>1</v>
      </c>
    </row>
    <row r="1859" spans="1:23" ht="22.5" customHeight="1">
      <c r="A1859" s="53"/>
      <c r="B1859" s="4"/>
      <c r="C1859" s="4"/>
      <c r="D1859" s="4"/>
      <c r="E1859" s="4"/>
      <c r="F1859" s="4"/>
      <c r="G1859" s="4"/>
      <c r="H1859" s="4"/>
      <c r="I1859" s="4"/>
      <c r="J1859" s="4"/>
      <c r="K1859" s="4"/>
      <c r="L1859" s="4"/>
      <c r="M1859" s="4"/>
      <c r="N1859" s="4"/>
      <c r="O1859" s="4"/>
      <c r="P1859" s="4"/>
      <c r="Q1859" s="4"/>
      <c r="R1859" s="4"/>
      <c r="S1859" s="4"/>
      <c r="T1859" s="4"/>
      <c r="U1859" s="4" t="str">
        <f>TEXT(A1859, "MMMM YYYY")</f>
        <v>January 1900</v>
      </c>
      <c r="V1859" s="4"/>
      <c r="W1859" s="4" t="b">
        <f>IF(N1859=O1859,TRUE,FALSE)</f>
        <v>1</v>
      </c>
    </row>
    <row r="1860" spans="1:23" ht="22.5" customHeight="1">
      <c r="A1860" s="53"/>
      <c r="B1860" s="4"/>
      <c r="C1860" s="4"/>
      <c r="D1860" s="4"/>
      <c r="E1860" s="4"/>
      <c r="F1860" s="4"/>
      <c r="G1860" s="4"/>
      <c r="H1860" s="4"/>
      <c r="I1860" s="4"/>
      <c r="J1860" s="4"/>
      <c r="K1860" s="4"/>
      <c r="L1860" s="4"/>
      <c r="M1860" s="4"/>
      <c r="N1860" s="4"/>
      <c r="O1860" s="4"/>
      <c r="P1860" s="4"/>
      <c r="Q1860" s="4"/>
      <c r="R1860" s="4"/>
      <c r="S1860" s="4"/>
      <c r="T1860" s="4"/>
      <c r="U1860" s="4" t="str">
        <f>TEXT(A1860, "MMMM YYYY")</f>
        <v>January 1900</v>
      </c>
      <c r="V1860" s="4"/>
      <c r="W1860" s="4" t="b">
        <f>IF(N1860=O1860,TRUE,FALSE)</f>
        <v>1</v>
      </c>
    </row>
    <row r="1861" spans="1:23" ht="22.5" customHeight="1">
      <c r="A1861" s="53"/>
      <c r="B1861" s="4"/>
      <c r="C1861" s="4"/>
      <c r="D1861" s="4"/>
      <c r="E1861" s="4"/>
      <c r="F1861" s="4"/>
      <c r="G1861" s="4"/>
      <c r="H1861" s="4"/>
      <c r="I1861" s="4"/>
      <c r="J1861" s="4"/>
      <c r="K1861" s="4"/>
      <c r="L1861" s="4"/>
      <c r="M1861" s="4"/>
      <c r="N1861" s="4"/>
      <c r="O1861" s="4"/>
      <c r="P1861" s="4"/>
      <c r="Q1861" s="4"/>
      <c r="R1861" s="4"/>
      <c r="S1861" s="4"/>
      <c r="T1861" s="4"/>
      <c r="U1861" s="4" t="str">
        <f>TEXT(A1861, "MMMM YYYY")</f>
        <v>January 1900</v>
      </c>
      <c r="V1861" s="4"/>
      <c r="W1861" s="4" t="b">
        <f>IF(N1861=O1861,TRUE,FALSE)</f>
        <v>1</v>
      </c>
    </row>
    <row r="1862" spans="1:23" ht="22.5" customHeight="1">
      <c r="A1862" s="53"/>
      <c r="B1862" s="4"/>
      <c r="C1862" s="4"/>
      <c r="D1862" s="4"/>
      <c r="E1862" s="4"/>
      <c r="F1862" s="4"/>
      <c r="G1862" s="4"/>
      <c r="H1862" s="4"/>
      <c r="I1862" s="4"/>
      <c r="J1862" s="4"/>
      <c r="K1862" s="4"/>
      <c r="L1862" s="4"/>
      <c r="M1862" s="4"/>
      <c r="N1862" s="4"/>
      <c r="O1862" s="4"/>
      <c r="P1862" s="4"/>
      <c r="Q1862" s="4"/>
      <c r="R1862" s="4"/>
      <c r="S1862" s="4"/>
      <c r="T1862" s="4"/>
      <c r="U1862" s="4" t="str">
        <f>TEXT(A1862, "MMMM YYYY")</f>
        <v>January 1900</v>
      </c>
      <c r="V1862" s="4"/>
      <c r="W1862" s="4" t="b">
        <f>IF(N1862=O1862,TRUE,FALSE)</f>
        <v>1</v>
      </c>
    </row>
    <row r="1863" spans="1:23" ht="22.5" customHeight="1">
      <c r="A1863" s="53"/>
      <c r="B1863" s="4"/>
      <c r="C1863" s="4"/>
      <c r="D1863" s="4"/>
      <c r="E1863" s="4"/>
      <c r="F1863" s="4"/>
      <c r="G1863" s="4"/>
      <c r="H1863" s="4"/>
      <c r="I1863" s="4"/>
      <c r="J1863" s="4"/>
      <c r="K1863" s="4"/>
      <c r="L1863" s="4"/>
      <c r="M1863" s="4"/>
      <c r="N1863" s="4"/>
      <c r="O1863" s="4"/>
      <c r="P1863" s="4"/>
      <c r="Q1863" s="4"/>
      <c r="R1863" s="4"/>
      <c r="S1863" s="4"/>
      <c r="T1863" s="4"/>
      <c r="U1863" s="4" t="str">
        <f>TEXT(A1863, "MMMM YYYY")</f>
        <v>January 1900</v>
      </c>
      <c r="V1863" s="4"/>
      <c r="W1863" s="4" t="b">
        <f>IF(N1863=O1863,TRUE,FALSE)</f>
        <v>1</v>
      </c>
    </row>
    <row r="1864" spans="1:23" ht="22.5" customHeight="1">
      <c r="A1864" s="53"/>
      <c r="B1864" s="4"/>
      <c r="C1864" s="4"/>
      <c r="D1864" s="4"/>
      <c r="E1864" s="4"/>
      <c r="F1864" s="4"/>
      <c r="G1864" s="4"/>
      <c r="H1864" s="4"/>
      <c r="I1864" s="4"/>
      <c r="J1864" s="4"/>
      <c r="K1864" s="4"/>
      <c r="L1864" s="4"/>
      <c r="M1864" s="4"/>
      <c r="N1864" s="4"/>
      <c r="O1864" s="4"/>
      <c r="P1864" s="4"/>
      <c r="Q1864" s="4"/>
      <c r="R1864" s="4"/>
      <c r="S1864" s="4"/>
      <c r="T1864" s="4"/>
      <c r="U1864" s="4" t="str">
        <f>TEXT(A1864, "MMMM YYYY")</f>
        <v>January 1900</v>
      </c>
      <c r="V1864" s="4"/>
      <c r="W1864" s="4" t="b">
        <f>IF(N1864=O1864,TRUE,FALSE)</f>
        <v>1</v>
      </c>
    </row>
    <row r="1865" spans="1:23" ht="22.5" customHeight="1">
      <c r="A1865" s="53"/>
      <c r="B1865" s="4"/>
      <c r="C1865" s="4"/>
      <c r="D1865" s="4"/>
      <c r="E1865" s="4"/>
      <c r="F1865" s="4"/>
      <c r="G1865" s="4"/>
      <c r="H1865" s="4"/>
      <c r="I1865" s="4"/>
      <c r="J1865" s="4"/>
      <c r="K1865" s="4"/>
      <c r="L1865" s="4"/>
      <c r="M1865" s="4"/>
      <c r="N1865" s="4"/>
      <c r="O1865" s="4"/>
      <c r="P1865" s="4"/>
      <c r="Q1865" s="4"/>
      <c r="R1865" s="4"/>
      <c r="S1865" s="4"/>
      <c r="T1865" s="4"/>
      <c r="U1865" s="4" t="str">
        <f>TEXT(A1865, "MMMM YYYY")</f>
        <v>January 1900</v>
      </c>
      <c r="V1865" s="4"/>
      <c r="W1865" s="4" t="b">
        <f>IF(N1865=O1865,TRUE,FALSE)</f>
        <v>1</v>
      </c>
    </row>
    <row r="1866" spans="1:23" ht="22.5" customHeight="1">
      <c r="A1866" s="53"/>
      <c r="B1866" s="4"/>
      <c r="C1866" s="4"/>
      <c r="D1866" s="4"/>
      <c r="E1866" s="4"/>
      <c r="F1866" s="4"/>
      <c r="G1866" s="4"/>
      <c r="H1866" s="4"/>
      <c r="I1866" s="4"/>
      <c r="J1866" s="4"/>
      <c r="K1866" s="4"/>
      <c r="L1866" s="4"/>
      <c r="M1866" s="4"/>
      <c r="N1866" s="4"/>
      <c r="O1866" s="4"/>
      <c r="P1866" s="4"/>
      <c r="Q1866" s="4"/>
      <c r="R1866" s="4"/>
      <c r="S1866" s="4"/>
      <c r="T1866" s="4"/>
      <c r="U1866" s="4" t="str">
        <f>TEXT(A1866, "MMMM YYYY")</f>
        <v>January 1900</v>
      </c>
      <c r="V1866" s="4"/>
      <c r="W1866" s="4" t="b">
        <f>IF(N1866=O1866,TRUE,FALSE)</f>
        <v>1</v>
      </c>
    </row>
    <row r="1867" spans="1:23" ht="22.5" customHeight="1">
      <c r="A1867" s="53"/>
      <c r="B1867" s="4"/>
      <c r="C1867" s="4"/>
      <c r="D1867" s="4"/>
      <c r="E1867" s="4"/>
      <c r="F1867" s="4"/>
      <c r="G1867" s="4"/>
      <c r="H1867" s="4"/>
      <c r="I1867" s="4"/>
      <c r="J1867" s="4"/>
      <c r="K1867" s="4"/>
      <c r="L1867" s="4"/>
      <c r="M1867" s="4"/>
      <c r="N1867" s="4"/>
      <c r="O1867" s="4"/>
      <c r="P1867" s="4"/>
      <c r="Q1867" s="4"/>
      <c r="R1867" s="4"/>
      <c r="S1867" s="4"/>
      <c r="T1867" s="4"/>
      <c r="U1867" s="4" t="str">
        <f>TEXT(A1867, "MMMM YYYY")</f>
        <v>January 1900</v>
      </c>
      <c r="V1867" s="4"/>
      <c r="W1867" s="4" t="b">
        <f>IF(N1867=O1867,TRUE,FALSE)</f>
        <v>1</v>
      </c>
    </row>
    <row r="1868" spans="1:23" ht="22.5" customHeight="1">
      <c r="A1868" s="53"/>
      <c r="B1868" s="4"/>
      <c r="C1868" s="4"/>
      <c r="D1868" s="4"/>
      <c r="E1868" s="4"/>
      <c r="F1868" s="4"/>
      <c r="G1868" s="4"/>
      <c r="H1868" s="4"/>
      <c r="I1868" s="4"/>
      <c r="J1868" s="4"/>
      <c r="K1868" s="4"/>
      <c r="L1868" s="4"/>
      <c r="M1868" s="4"/>
      <c r="N1868" s="4"/>
      <c r="O1868" s="4"/>
      <c r="P1868" s="4"/>
      <c r="Q1868" s="4"/>
      <c r="R1868" s="4"/>
      <c r="S1868" s="4"/>
      <c r="T1868" s="4"/>
      <c r="U1868" s="4" t="str">
        <f>TEXT(A1868, "MMMM YYYY")</f>
        <v>January 1900</v>
      </c>
      <c r="V1868" s="4"/>
      <c r="W1868" s="4" t="b">
        <f>IF(N1868=O1868,TRUE,FALSE)</f>
        <v>1</v>
      </c>
    </row>
    <row r="1869" spans="1:23" ht="22.5" customHeight="1">
      <c r="A1869" s="53"/>
      <c r="B1869" s="4"/>
      <c r="C1869" s="4"/>
      <c r="D1869" s="4"/>
      <c r="E1869" s="4"/>
      <c r="F1869" s="4"/>
      <c r="G1869" s="4"/>
      <c r="H1869" s="4"/>
      <c r="I1869" s="4"/>
      <c r="J1869" s="4"/>
      <c r="K1869" s="4"/>
      <c r="L1869" s="4"/>
      <c r="M1869" s="4"/>
      <c r="N1869" s="4"/>
      <c r="O1869" s="4"/>
      <c r="P1869" s="4"/>
      <c r="Q1869" s="4"/>
      <c r="R1869" s="4"/>
      <c r="S1869" s="4"/>
      <c r="T1869" s="4"/>
      <c r="U1869" s="4" t="str">
        <f>TEXT(A1869, "MMMM YYYY")</f>
        <v>January 1900</v>
      </c>
      <c r="V1869" s="4"/>
      <c r="W1869" s="4" t="b">
        <f>IF(N1869=O1869,TRUE,FALSE)</f>
        <v>1</v>
      </c>
    </row>
    <row r="1870" spans="1:23" ht="22.5" customHeight="1">
      <c r="A1870" s="53"/>
      <c r="B1870" s="4"/>
      <c r="C1870" s="4"/>
      <c r="D1870" s="4"/>
      <c r="E1870" s="4"/>
      <c r="F1870" s="4"/>
      <c r="G1870" s="4"/>
      <c r="H1870" s="4"/>
      <c r="I1870" s="4"/>
      <c r="J1870" s="4"/>
      <c r="K1870" s="4"/>
      <c r="L1870" s="4"/>
      <c r="M1870" s="4"/>
      <c r="N1870" s="4"/>
      <c r="O1870" s="4"/>
      <c r="P1870" s="4"/>
      <c r="Q1870" s="4"/>
      <c r="R1870" s="4"/>
      <c r="S1870" s="4"/>
      <c r="T1870" s="4"/>
      <c r="U1870" s="4" t="str">
        <f>TEXT(A1870, "MMMM YYYY")</f>
        <v>January 1900</v>
      </c>
      <c r="V1870" s="4"/>
      <c r="W1870" s="4" t="b">
        <f>IF(N1870=O1870,TRUE,FALSE)</f>
        <v>1</v>
      </c>
    </row>
    <row r="1871" spans="1:23" ht="22.5" customHeight="1">
      <c r="A1871" s="53"/>
      <c r="B1871" s="4"/>
      <c r="C1871" s="4"/>
      <c r="D1871" s="4"/>
      <c r="E1871" s="4"/>
      <c r="F1871" s="4"/>
      <c r="G1871" s="4"/>
      <c r="H1871" s="4"/>
      <c r="I1871" s="4"/>
      <c r="J1871" s="4"/>
      <c r="K1871" s="4"/>
      <c r="L1871" s="4"/>
      <c r="M1871" s="4"/>
      <c r="N1871" s="4"/>
      <c r="O1871" s="4"/>
      <c r="P1871" s="4"/>
      <c r="Q1871" s="4"/>
      <c r="R1871" s="4"/>
      <c r="S1871" s="4"/>
      <c r="T1871" s="4"/>
      <c r="U1871" s="4" t="str">
        <f>TEXT(A1871, "MMMM YYYY")</f>
        <v>January 1900</v>
      </c>
      <c r="V1871" s="4"/>
      <c r="W1871" s="4" t="b">
        <f>IF(N1871=O1871,TRUE,FALSE)</f>
        <v>1</v>
      </c>
    </row>
    <row r="1872" spans="1:23" ht="22.5" customHeight="1">
      <c r="A1872" s="53"/>
      <c r="B1872" s="4"/>
      <c r="C1872" s="4"/>
      <c r="D1872" s="4"/>
      <c r="E1872" s="4"/>
      <c r="F1872" s="4"/>
      <c r="G1872" s="4"/>
      <c r="H1872" s="4"/>
      <c r="I1872" s="4"/>
      <c r="J1872" s="4"/>
      <c r="K1872" s="4"/>
      <c r="L1872" s="4"/>
      <c r="M1872" s="4"/>
      <c r="N1872" s="4"/>
      <c r="O1872" s="4"/>
      <c r="P1872" s="4"/>
      <c r="Q1872" s="4"/>
      <c r="R1872" s="4"/>
      <c r="S1872" s="4"/>
      <c r="T1872" s="4"/>
      <c r="U1872" s="4" t="str">
        <f>TEXT(A1872, "MMMM YYYY")</f>
        <v>January 1900</v>
      </c>
      <c r="V1872" s="4"/>
      <c r="W1872" s="4" t="b">
        <f>IF(N1872=O1872,TRUE,FALSE)</f>
        <v>1</v>
      </c>
    </row>
    <row r="1873" spans="1:23" ht="22.5" customHeight="1">
      <c r="A1873" s="53"/>
      <c r="B1873" s="4"/>
      <c r="C1873" s="4"/>
      <c r="D1873" s="4"/>
      <c r="E1873" s="4"/>
      <c r="F1873" s="4"/>
      <c r="G1873" s="4"/>
      <c r="H1873" s="4"/>
      <c r="I1873" s="4"/>
      <c r="J1873" s="4"/>
      <c r="K1873" s="4"/>
      <c r="L1873" s="4"/>
      <c r="M1873" s="4"/>
      <c r="N1873" s="4"/>
      <c r="O1873" s="4"/>
      <c r="P1873" s="4"/>
      <c r="Q1873" s="4"/>
      <c r="R1873" s="4"/>
      <c r="S1873" s="4"/>
      <c r="T1873" s="4"/>
      <c r="U1873" s="4" t="str">
        <f>TEXT(A1873, "MMMM YYYY")</f>
        <v>January 1900</v>
      </c>
      <c r="V1873" s="4"/>
      <c r="W1873" s="4" t="b">
        <f>IF(N1873=O1873,TRUE,FALSE)</f>
        <v>1</v>
      </c>
    </row>
    <row r="1874" spans="1:23" ht="22.5" customHeight="1">
      <c r="A1874" s="53"/>
      <c r="B1874" s="4"/>
      <c r="C1874" s="4"/>
      <c r="D1874" s="4"/>
      <c r="E1874" s="4"/>
      <c r="F1874" s="4"/>
      <c r="G1874" s="4"/>
      <c r="H1874" s="4"/>
      <c r="I1874" s="4"/>
      <c r="J1874" s="4"/>
      <c r="K1874" s="4"/>
      <c r="L1874" s="4"/>
      <c r="M1874" s="4"/>
      <c r="N1874" s="4"/>
      <c r="O1874" s="4"/>
      <c r="P1874" s="4"/>
      <c r="Q1874" s="4"/>
      <c r="R1874" s="4"/>
      <c r="S1874" s="4"/>
      <c r="T1874" s="4"/>
      <c r="U1874" s="4" t="str">
        <f>TEXT(A1874, "MMMM YYYY")</f>
        <v>January 1900</v>
      </c>
      <c r="V1874" s="4"/>
      <c r="W1874" s="4" t="b">
        <f>IF(N1874=O1874,TRUE,FALSE)</f>
        <v>1</v>
      </c>
    </row>
    <row r="1875" spans="1:23" ht="22.5" customHeight="1">
      <c r="A1875" s="53"/>
      <c r="B1875" s="4"/>
      <c r="C1875" s="4"/>
      <c r="D1875" s="4"/>
      <c r="E1875" s="4"/>
      <c r="F1875" s="4"/>
      <c r="G1875" s="4"/>
      <c r="H1875" s="4"/>
      <c r="I1875" s="4"/>
      <c r="J1875" s="4"/>
      <c r="K1875" s="4"/>
      <c r="L1875" s="4"/>
      <c r="M1875" s="4"/>
      <c r="N1875" s="4"/>
      <c r="O1875" s="4"/>
      <c r="P1875" s="4"/>
      <c r="Q1875" s="4"/>
      <c r="R1875" s="4"/>
      <c r="S1875" s="4"/>
      <c r="T1875" s="4"/>
      <c r="U1875" s="4" t="str">
        <f>TEXT(A1875, "MMMM YYYY")</f>
        <v>January 1900</v>
      </c>
      <c r="V1875" s="4"/>
      <c r="W1875" s="4" t="b">
        <f>IF(N1875=O1875,TRUE,FALSE)</f>
        <v>1</v>
      </c>
    </row>
    <row r="1876" spans="1:23" ht="22.5" customHeight="1">
      <c r="A1876" s="53"/>
      <c r="B1876" s="4"/>
      <c r="C1876" s="4"/>
      <c r="D1876" s="4"/>
      <c r="E1876" s="4"/>
      <c r="F1876" s="4"/>
      <c r="G1876" s="4"/>
      <c r="H1876" s="4"/>
      <c r="I1876" s="4"/>
      <c r="J1876" s="4"/>
      <c r="K1876" s="4"/>
      <c r="L1876" s="4"/>
      <c r="M1876" s="4"/>
      <c r="N1876" s="4"/>
      <c r="O1876" s="4"/>
      <c r="P1876" s="4"/>
      <c r="Q1876" s="4"/>
      <c r="R1876" s="4"/>
      <c r="S1876" s="4"/>
      <c r="T1876" s="4"/>
      <c r="U1876" s="4" t="str">
        <f>TEXT(A1876, "MMMM YYYY")</f>
        <v>January 1900</v>
      </c>
      <c r="V1876" s="4"/>
      <c r="W1876" s="4" t="b">
        <f>IF(N1876=O1876,TRUE,FALSE)</f>
        <v>1</v>
      </c>
    </row>
    <row r="1877" spans="1:23" ht="22.5" customHeight="1">
      <c r="A1877" s="53"/>
      <c r="B1877" s="4"/>
      <c r="C1877" s="4"/>
      <c r="D1877" s="4"/>
      <c r="E1877" s="4"/>
      <c r="F1877" s="4"/>
      <c r="G1877" s="4"/>
      <c r="H1877" s="4"/>
      <c r="I1877" s="4"/>
      <c r="J1877" s="4"/>
      <c r="K1877" s="4"/>
      <c r="L1877" s="4"/>
      <c r="M1877" s="4"/>
      <c r="N1877" s="4"/>
      <c r="O1877" s="4"/>
      <c r="P1877" s="4"/>
      <c r="Q1877" s="4"/>
      <c r="R1877" s="4"/>
      <c r="S1877" s="4"/>
      <c r="T1877" s="4"/>
      <c r="U1877" s="4" t="str">
        <f>TEXT(A1877, "MMMM YYYY")</f>
        <v>January 1900</v>
      </c>
      <c r="V1877" s="4"/>
      <c r="W1877" s="4" t="b">
        <f>IF(N1877=O1877,TRUE,FALSE)</f>
        <v>1</v>
      </c>
    </row>
    <row r="1878" spans="1:23" ht="22.5" customHeight="1">
      <c r="A1878" s="53"/>
      <c r="B1878" s="4"/>
      <c r="C1878" s="4"/>
      <c r="D1878" s="4"/>
      <c r="E1878" s="4"/>
      <c r="F1878" s="4"/>
      <c r="G1878" s="4"/>
      <c r="H1878" s="4"/>
      <c r="I1878" s="4"/>
      <c r="J1878" s="4"/>
      <c r="K1878" s="4"/>
      <c r="L1878" s="4"/>
      <c r="M1878" s="4"/>
      <c r="N1878" s="4"/>
      <c r="O1878" s="4"/>
      <c r="P1878" s="4"/>
      <c r="Q1878" s="4"/>
      <c r="R1878" s="4"/>
      <c r="S1878" s="4"/>
      <c r="T1878" s="4"/>
      <c r="U1878" s="4" t="str">
        <f>TEXT(A1878, "MMMM YYYY")</f>
        <v>January 1900</v>
      </c>
      <c r="V1878" s="4"/>
      <c r="W1878" s="4" t="b">
        <f>IF(N1878=O1878,TRUE,FALSE)</f>
        <v>1</v>
      </c>
    </row>
    <row r="1879" spans="1:23" ht="22.5" customHeight="1">
      <c r="A1879" s="53"/>
      <c r="B1879" s="4"/>
      <c r="C1879" s="4"/>
      <c r="D1879" s="4"/>
      <c r="E1879" s="4"/>
      <c r="F1879" s="4"/>
      <c r="G1879" s="4"/>
      <c r="H1879" s="4"/>
      <c r="I1879" s="4"/>
      <c r="J1879" s="4"/>
      <c r="K1879" s="4"/>
      <c r="L1879" s="4"/>
      <c r="M1879" s="4"/>
      <c r="N1879" s="4"/>
      <c r="O1879" s="4"/>
      <c r="P1879" s="4"/>
      <c r="Q1879" s="4"/>
      <c r="R1879" s="4"/>
      <c r="S1879" s="4"/>
      <c r="T1879" s="4"/>
      <c r="U1879" s="4" t="str">
        <f>TEXT(A1879, "MMMM YYYY")</f>
        <v>January 1900</v>
      </c>
      <c r="V1879" s="4"/>
      <c r="W1879" s="4" t="b">
        <f>IF(N1879=O1879,TRUE,FALSE)</f>
        <v>1</v>
      </c>
    </row>
    <row r="1880" spans="1:23" ht="22.5" customHeight="1">
      <c r="A1880" s="53"/>
      <c r="B1880" s="4"/>
      <c r="C1880" s="4"/>
      <c r="D1880" s="4"/>
      <c r="E1880" s="4"/>
      <c r="F1880" s="4"/>
      <c r="G1880" s="4"/>
      <c r="H1880" s="4"/>
      <c r="I1880" s="4"/>
      <c r="J1880" s="4"/>
      <c r="K1880" s="4"/>
      <c r="L1880" s="4"/>
      <c r="M1880" s="4"/>
      <c r="N1880" s="4"/>
      <c r="O1880" s="4"/>
      <c r="P1880" s="4"/>
      <c r="Q1880" s="4"/>
      <c r="R1880" s="4"/>
      <c r="S1880" s="4"/>
      <c r="T1880" s="4"/>
      <c r="U1880" s="4" t="str">
        <f>TEXT(A1880, "MMMM YYYY")</f>
        <v>January 1900</v>
      </c>
      <c r="V1880" s="4"/>
      <c r="W1880" s="4" t="b">
        <f>IF(N1880=O1880,TRUE,FALSE)</f>
        <v>1</v>
      </c>
    </row>
    <row r="1881" spans="1:23" ht="22.5" customHeight="1">
      <c r="A1881" s="53"/>
      <c r="B1881" s="4"/>
      <c r="C1881" s="4"/>
      <c r="D1881" s="4"/>
      <c r="E1881" s="4"/>
      <c r="F1881" s="4"/>
      <c r="G1881" s="4"/>
      <c r="H1881" s="4"/>
      <c r="I1881" s="4"/>
      <c r="J1881" s="4"/>
      <c r="K1881" s="4"/>
      <c r="L1881" s="4"/>
      <c r="M1881" s="4"/>
      <c r="N1881" s="4"/>
      <c r="O1881" s="4"/>
      <c r="P1881" s="4"/>
      <c r="Q1881" s="4"/>
      <c r="R1881" s="4"/>
      <c r="S1881" s="4"/>
      <c r="T1881" s="4"/>
      <c r="U1881" s="4" t="str">
        <f>TEXT(A1881, "MMMM YYYY")</f>
        <v>January 1900</v>
      </c>
      <c r="V1881" s="4"/>
      <c r="W1881" s="4" t="b">
        <f>IF(N1881=O1881,TRUE,FALSE)</f>
        <v>1</v>
      </c>
    </row>
    <row r="1882" spans="1:23" ht="22.5" customHeight="1">
      <c r="A1882" s="53"/>
      <c r="B1882" s="4"/>
      <c r="C1882" s="4"/>
      <c r="D1882" s="4"/>
      <c r="E1882" s="4"/>
      <c r="F1882" s="4"/>
      <c r="G1882" s="4"/>
      <c r="H1882" s="4"/>
      <c r="I1882" s="4"/>
      <c r="J1882" s="4"/>
      <c r="K1882" s="4"/>
      <c r="L1882" s="4"/>
      <c r="M1882" s="4"/>
      <c r="N1882" s="4"/>
      <c r="O1882" s="4"/>
      <c r="P1882" s="4"/>
      <c r="Q1882" s="4"/>
      <c r="R1882" s="4"/>
      <c r="S1882" s="4"/>
      <c r="T1882" s="4"/>
      <c r="U1882" s="4" t="str">
        <f>TEXT(A1882, "MMMM YYYY")</f>
        <v>January 1900</v>
      </c>
      <c r="V1882" s="4"/>
      <c r="W1882" s="4" t="b">
        <f>IF(N1882=O1882,TRUE,FALSE)</f>
        <v>1</v>
      </c>
    </row>
    <row r="1883" spans="1:23" ht="22.5" customHeight="1">
      <c r="A1883" s="53"/>
      <c r="B1883" s="4"/>
      <c r="C1883" s="4"/>
      <c r="D1883" s="4"/>
      <c r="E1883" s="4"/>
      <c r="F1883" s="4"/>
      <c r="G1883" s="4"/>
      <c r="H1883" s="4"/>
      <c r="I1883" s="4"/>
      <c r="J1883" s="4"/>
      <c r="K1883" s="4"/>
      <c r="L1883" s="4"/>
      <c r="M1883" s="4"/>
      <c r="N1883" s="4"/>
      <c r="O1883" s="4"/>
      <c r="P1883" s="4"/>
      <c r="Q1883" s="4"/>
      <c r="R1883" s="4"/>
      <c r="S1883" s="4"/>
      <c r="T1883" s="4"/>
      <c r="U1883" s="4" t="str">
        <f>TEXT(A1883, "MMMM YYYY")</f>
        <v>January 1900</v>
      </c>
      <c r="V1883" s="4"/>
      <c r="W1883" s="4" t="b">
        <f>IF(N1883=O1883,TRUE,FALSE)</f>
        <v>1</v>
      </c>
    </row>
    <row r="1884" spans="1:23" ht="22.5" customHeight="1">
      <c r="A1884" s="53"/>
      <c r="B1884" s="4"/>
      <c r="C1884" s="4"/>
      <c r="D1884" s="4"/>
      <c r="E1884" s="4"/>
      <c r="F1884" s="4"/>
      <c r="G1884" s="4"/>
      <c r="H1884" s="4"/>
      <c r="I1884" s="4"/>
      <c r="J1884" s="4"/>
      <c r="K1884" s="4"/>
      <c r="L1884" s="4"/>
      <c r="M1884" s="4"/>
      <c r="N1884" s="4"/>
      <c r="O1884" s="4"/>
      <c r="P1884" s="4"/>
      <c r="Q1884" s="4"/>
      <c r="R1884" s="4"/>
      <c r="S1884" s="4"/>
      <c r="T1884" s="4"/>
      <c r="U1884" s="4" t="str">
        <f>TEXT(A1884, "MMMM YYYY")</f>
        <v>January 1900</v>
      </c>
      <c r="V1884" s="4"/>
      <c r="W1884" s="4" t="b">
        <f>IF(N1884=O1884,TRUE,FALSE)</f>
        <v>1</v>
      </c>
    </row>
    <row r="1885" spans="1:23" ht="22.5" customHeight="1">
      <c r="A1885" s="53"/>
      <c r="B1885" s="4"/>
      <c r="C1885" s="4"/>
      <c r="D1885" s="4"/>
      <c r="E1885" s="4"/>
      <c r="F1885" s="4"/>
      <c r="G1885" s="4"/>
      <c r="H1885" s="4"/>
      <c r="I1885" s="4"/>
      <c r="J1885" s="4"/>
      <c r="K1885" s="4"/>
      <c r="L1885" s="4"/>
      <c r="M1885" s="4"/>
      <c r="N1885" s="4"/>
      <c r="O1885" s="4"/>
      <c r="P1885" s="4"/>
      <c r="Q1885" s="4"/>
      <c r="R1885" s="4"/>
      <c r="S1885" s="4"/>
      <c r="T1885" s="4"/>
      <c r="U1885" s="4" t="str">
        <f>TEXT(A1885, "MMMM YYYY")</f>
        <v>January 1900</v>
      </c>
      <c r="V1885" s="4"/>
      <c r="W1885" s="4" t="b">
        <f>IF(N1885=O1885,TRUE,FALSE)</f>
        <v>1</v>
      </c>
    </row>
    <row r="1886" spans="1:23" ht="22.5" customHeight="1">
      <c r="A1886" s="53"/>
      <c r="B1886" s="4"/>
      <c r="C1886" s="4"/>
      <c r="D1886" s="4"/>
      <c r="E1886" s="4"/>
      <c r="F1886" s="4"/>
      <c r="G1886" s="4"/>
      <c r="H1886" s="4"/>
      <c r="I1886" s="4"/>
      <c r="J1886" s="4"/>
      <c r="K1886" s="4"/>
      <c r="L1886" s="4"/>
      <c r="M1886" s="4"/>
      <c r="N1886" s="4"/>
      <c r="O1886" s="4"/>
      <c r="P1886" s="4"/>
      <c r="Q1886" s="4"/>
      <c r="R1886" s="4"/>
      <c r="S1886" s="4"/>
      <c r="T1886" s="4"/>
      <c r="U1886" s="4" t="str">
        <f>TEXT(A1886, "MMMM YYYY")</f>
        <v>January 1900</v>
      </c>
      <c r="V1886" s="4"/>
      <c r="W1886" s="4" t="b">
        <f>IF(N1886=O1886,TRUE,FALSE)</f>
        <v>1</v>
      </c>
    </row>
    <row r="1887" spans="1:23" ht="22.5" customHeight="1">
      <c r="A1887" s="53"/>
      <c r="B1887" s="4"/>
      <c r="C1887" s="4"/>
      <c r="D1887" s="4"/>
      <c r="E1887" s="4"/>
      <c r="F1887" s="4"/>
      <c r="G1887" s="4"/>
      <c r="H1887" s="4"/>
      <c r="I1887" s="4"/>
      <c r="J1887" s="4"/>
      <c r="K1887" s="4"/>
      <c r="L1887" s="4"/>
      <c r="M1887" s="4"/>
      <c r="N1887" s="4"/>
      <c r="O1887" s="4"/>
      <c r="P1887" s="4"/>
      <c r="Q1887" s="4"/>
      <c r="R1887" s="4"/>
      <c r="S1887" s="4"/>
      <c r="T1887" s="4"/>
      <c r="U1887" s="4" t="str">
        <f>TEXT(A1887, "MMMM YYYY")</f>
        <v>January 1900</v>
      </c>
      <c r="V1887" s="4"/>
      <c r="W1887" s="4" t="b">
        <f>IF(N1887=O1887,TRUE,FALSE)</f>
        <v>1</v>
      </c>
    </row>
    <row r="1888" spans="1:23" ht="22.5" customHeight="1">
      <c r="A1888" s="53"/>
      <c r="B1888" s="4"/>
      <c r="C1888" s="4"/>
      <c r="D1888" s="4"/>
      <c r="E1888" s="4"/>
      <c r="F1888" s="4"/>
      <c r="G1888" s="4"/>
      <c r="H1888" s="4"/>
      <c r="I1888" s="4"/>
      <c r="J1888" s="4"/>
      <c r="K1888" s="4"/>
      <c r="L1888" s="4"/>
      <c r="M1888" s="4"/>
      <c r="N1888" s="4"/>
      <c r="O1888" s="4"/>
      <c r="P1888" s="4"/>
      <c r="Q1888" s="4"/>
      <c r="R1888" s="4"/>
      <c r="S1888" s="4"/>
      <c r="T1888" s="4"/>
      <c r="U1888" s="4" t="str">
        <f>TEXT(A1888, "MMMM YYYY")</f>
        <v>January 1900</v>
      </c>
      <c r="V1888" s="4"/>
      <c r="W1888" s="4" t="b">
        <f>IF(N1888=O1888,TRUE,FALSE)</f>
        <v>1</v>
      </c>
    </row>
    <row r="1889" spans="1:23" ht="22.5" customHeight="1">
      <c r="A1889" s="53"/>
      <c r="B1889" s="4"/>
      <c r="C1889" s="4"/>
      <c r="D1889" s="4"/>
      <c r="E1889" s="4"/>
      <c r="F1889" s="4"/>
      <c r="G1889" s="4"/>
      <c r="H1889" s="4"/>
      <c r="I1889" s="4"/>
      <c r="J1889" s="4"/>
      <c r="K1889" s="4"/>
      <c r="L1889" s="4"/>
      <c r="M1889" s="4"/>
      <c r="N1889" s="4"/>
      <c r="O1889" s="4"/>
      <c r="P1889" s="4"/>
      <c r="Q1889" s="4"/>
      <c r="R1889" s="4"/>
      <c r="S1889" s="4"/>
      <c r="T1889" s="4"/>
      <c r="U1889" s="4" t="str">
        <f>TEXT(A1889, "MMMM YYYY")</f>
        <v>January 1900</v>
      </c>
      <c r="V1889" s="4"/>
      <c r="W1889" s="4" t="b">
        <f>IF(N1889=O1889,TRUE,FALSE)</f>
        <v>1</v>
      </c>
    </row>
    <row r="1890" spans="1:23" ht="22.5" customHeight="1">
      <c r="A1890" s="53"/>
      <c r="B1890" s="4"/>
      <c r="C1890" s="4"/>
      <c r="D1890" s="4"/>
      <c r="E1890" s="4"/>
      <c r="F1890" s="4"/>
      <c r="G1890" s="4"/>
      <c r="H1890" s="4"/>
      <c r="I1890" s="4"/>
      <c r="J1890" s="4"/>
      <c r="K1890" s="4"/>
      <c r="L1890" s="4"/>
      <c r="M1890" s="4"/>
      <c r="N1890" s="4"/>
      <c r="O1890" s="4"/>
      <c r="P1890" s="4"/>
      <c r="Q1890" s="4"/>
      <c r="R1890" s="4"/>
      <c r="S1890" s="4"/>
      <c r="T1890" s="4"/>
      <c r="U1890" s="4" t="str">
        <f>TEXT(A1890, "MMMM YYYY")</f>
        <v>January 1900</v>
      </c>
      <c r="V1890" s="4"/>
      <c r="W1890" s="4" t="b">
        <f>IF(N1890=O1890,TRUE,FALSE)</f>
        <v>1</v>
      </c>
    </row>
    <row r="1891" spans="1:23" ht="22.5" customHeight="1">
      <c r="A1891" s="53"/>
      <c r="B1891" s="4"/>
      <c r="C1891" s="4"/>
      <c r="D1891" s="4"/>
      <c r="E1891" s="4"/>
      <c r="F1891" s="4"/>
      <c r="G1891" s="4"/>
      <c r="H1891" s="4"/>
      <c r="I1891" s="4"/>
      <c r="J1891" s="4"/>
      <c r="K1891" s="4"/>
      <c r="L1891" s="4"/>
      <c r="M1891" s="4"/>
      <c r="N1891" s="4"/>
      <c r="O1891" s="4"/>
      <c r="P1891" s="4"/>
      <c r="Q1891" s="4"/>
      <c r="R1891" s="4"/>
      <c r="S1891" s="4"/>
      <c r="T1891" s="4"/>
      <c r="U1891" s="4" t="str">
        <f>TEXT(A1891, "MMMM YYYY")</f>
        <v>January 1900</v>
      </c>
      <c r="V1891" s="4"/>
      <c r="W1891" s="4" t="b">
        <f>IF(N1891=O1891,TRUE,FALSE)</f>
        <v>1</v>
      </c>
    </row>
    <row r="1892" spans="1:23" ht="22.5" customHeight="1">
      <c r="A1892" s="53"/>
      <c r="B1892" s="4"/>
      <c r="C1892" s="4"/>
      <c r="D1892" s="4"/>
      <c r="E1892" s="4"/>
      <c r="F1892" s="4"/>
      <c r="G1892" s="4"/>
      <c r="H1892" s="4"/>
      <c r="I1892" s="4"/>
      <c r="J1892" s="4"/>
      <c r="K1892" s="4"/>
      <c r="L1892" s="4"/>
      <c r="M1892" s="4"/>
      <c r="N1892" s="4"/>
      <c r="O1892" s="4"/>
      <c r="P1892" s="4"/>
      <c r="Q1892" s="4"/>
      <c r="R1892" s="4"/>
      <c r="S1892" s="4"/>
      <c r="T1892" s="4"/>
      <c r="U1892" s="4" t="str">
        <f>TEXT(A1892, "MMMM YYYY")</f>
        <v>January 1900</v>
      </c>
      <c r="V1892" s="4"/>
      <c r="W1892" s="4" t="b">
        <f>IF(N1892=O1892,TRUE,FALSE)</f>
        <v>1</v>
      </c>
    </row>
    <row r="1893" spans="1:23" ht="22.5" customHeight="1">
      <c r="A1893" s="53"/>
      <c r="B1893" s="4"/>
      <c r="C1893" s="4"/>
      <c r="D1893" s="4"/>
      <c r="E1893" s="4"/>
      <c r="F1893" s="4"/>
      <c r="G1893" s="4"/>
      <c r="H1893" s="4"/>
      <c r="I1893" s="4"/>
      <c r="J1893" s="4"/>
      <c r="K1893" s="4"/>
      <c r="L1893" s="4"/>
      <c r="M1893" s="4"/>
      <c r="N1893" s="4"/>
      <c r="O1893" s="4"/>
      <c r="P1893" s="4"/>
      <c r="Q1893" s="4"/>
      <c r="R1893" s="4"/>
      <c r="S1893" s="4"/>
      <c r="T1893" s="4"/>
      <c r="U1893" s="4" t="str">
        <f>TEXT(A1893, "MMMM YYYY")</f>
        <v>January 1900</v>
      </c>
      <c r="V1893" s="4"/>
      <c r="W1893" s="4" t="b">
        <f>IF(N1893=O1893,TRUE,FALSE)</f>
        <v>1</v>
      </c>
    </row>
    <row r="1894" spans="1:23" ht="22.5" customHeight="1">
      <c r="A1894" s="53"/>
      <c r="B1894" s="4"/>
      <c r="C1894" s="4"/>
      <c r="D1894" s="4"/>
      <c r="E1894" s="4"/>
      <c r="F1894" s="4"/>
      <c r="G1894" s="4"/>
      <c r="H1894" s="4"/>
      <c r="I1894" s="4"/>
      <c r="J1894" s="4"/>
      <c r="K1894" s="4"/>
      <c r="L1894" s="4"/>
      <c r="M1894" s="4"/>
      <c r="N1894" s="4"/>
      <c r="O1894" s="4"/>
      <c r="P1894" s="4"/>
      <c r="Q1894" s="4"/>
      <c r="R1894" s="4"/>
      <c r="S1894" s="4"/>
      <c r="T1894" s="4"/>
      <c r="U1894" s="4" t="str">
        <f>TEXT(A1894, "MMMM YYYY")</f>
        <v>January 1900</v>
      </c>
      <c r="V1894" s="4"/>
      <c r="W1894" s="4" t="b">
        <f>IF(N1894=O1894,TRUE,FALSE)</f>
        <v>1</v>
      </c>
    </row>
    <row r="1895" spans="1:23" ht="22.5" customHeight="1">
      <c r="A1895" s="53"/>
      <c r="B1895" s="4"/>
      <c r="C1895" s="4"/>
      <c r="D1895" s="4"/>
      <c r="E1895" s="4"/>
      <c r="F1895" s="4"/>
      <c r="G1895" s="4"/>
      <c r="H1895" s="4"/>
      <c r="I1895" s="4"/>
      <c r="J1895" s="4"/>
      <c r="K1895" s="4"/>
      <c r="L1895" s="4"/>
      <c r="M1895" s="4"/>
      <c r="N1895" s="4"/>
      <c r="O1895" s="4"/>
      <c r="P1895" s="4"/>
      <c r="Q1895" s="4"/>
      <c r="R1895" s="4"/>
      <c r="S1895" s="4"/>
      <c r="T1895" s="4"/>
      <c r="U1895" s="4" t="str">
        <f>TEXT(A1895, "MMMM YYYY")</f>
        <v>January 1900</v>
      </c>
      <c r="V1895" s="4"/>
      <c r="W1895" s="4" t="b">
        <f>IF(N1895=O1895,TRUE,FALSE)</f>
        <v>1</v>
      </c>
    </row>
    <row r="1896" spans="1:23" ht="22.5" customHeight="1">
      <c r="A1896" s="53"/>
      <c r="B1896" s="4"/>
      <c r="C1896" s="4"/>
      <c r="D1896" s="4"/>
      <c r="E1896" s="4"/>
      <c r="F1896" s="4"/>
      <c r="G1896" s="4"/>
      <c r="H1896" s="4"/>
      <c r="I1896" s="4"/>
      <c r="J1896" s="4"/>
      <c r="K1896" s="4"/>
      <c r="L1896" s="4"/>
      <c r="M1896" s="4"/>
      <c r="N1896" s="4"/>
      <c r="O1896" s="4"/>
      <c r="P1896" s="4"/>
      <c r="Q1896" s="4"/>
      <c r="R1896" s="4"/>
      <c r="S1896" s="4"/>
      <c r="T1896" s="4"/>
      <c r="U1896" s="4" t="str">
        <f>TEXT(A1896, "MMMM YYYY")</f>
        <v>January 1900</v>
      </c>
      <c r="V1896" s="4"/>
      <c r="W1896" s="4" t="b">
        <f>IF(N1896=O1896,TRUE,FALSE)</f>
        <v>1</v>
      </c>
    </row>
    <row r="1897" spans="1:23" ht="22.5" customHeight="1">
      <c r="A1897" s="53"/>
      <c r="B1897" s="4"/>
      <c r="C1897" s="4"/>
      <c r="D1897" s="4"/>
      <c r="E1897" s="4"/>
      <c r="F1897" s="4"/>
      <c r="G1897" s="4"/>
      <c r="H1897" s="4"/>
      <c r="I1897" s="4"/>
      <c r="J1897" s="4"/>
      <c r="K1897" s="4"/>
      <c r="L1897" s="4"/>
      <c r="M1897" s="4"/>
      <c r="N1897" s="4"/>
      <c r="O1897" s="4"/>
      <c r="P1897" s="4"/>
      <c r="Q1897" s="4"/>
      <c r="R1897" s="4"/>
      <c r="S1897" s="4"/>
      <c r="T1897" s="4"/>
      <c r="U1897" s="4" t="str">
        <f>TEXT(A1897, "MMMM YYYY")</f>
        <v>January 1900</v>
      </c>
      <c r="V1897" s="4"/>
      <c r="W1897" s="4" t="b">
        <f>IF(N1897=O1897,TRUE,FALSE)</f>
        <v>1</v>
      </c>
    </row>
    <row r="1898" spans="1:23" ht="22.5" customHeight="1">
      <c r="A1898" s="53"/>
      <c r="B1898" s="4"/>
      <c r="C1898" s="4"/>
      <c r="D1898" s="4"/>
      <c r="E1898" s="4"/>
      <c r="F1898" s="4"/>
      <c r="G1898" s="4"/>
      <c r="H1898" s="4"/>
      <c r="I1898" s="4"/>
      <c r="J1898" s="4"/>
      <c r="K1898" s="4"/>
      <c r="L1898" s="4"/>
      <c r="M1898" s="4"/>
      <c r="N1898" s="4"/>
      <c r="O1898" s="4"/>
      <c r="P1898" s="4"/>
      <c r="Q1898" s="4"/>
      <c r="R1898" s="4"/>
      <c r="S1898" s="4"/>
      <c r="T1898" s="4"/>
      <c r="U1898" s="4" t="str">
        <f>TEXT(A1898, "MMMM YYYY")</f>
        <v>January 1900</v>
      </c>
      <c r="V1898" s="4"/>
      <c r="W1898" s="4" t="b">
        <f>IF(N1898=O1898,TRUE,FALSE)</f>
        <v>1</v>
      </c>
    </row>
    <row r="1899" spans="1:23" ht="22.5" customHeight="1">
      <c r="A1899" s="53"/>
      <c r="B1899" s="4"/>
      <c r="C1899" s="4"/>
      <c r="D1899" s="4"/>
      <c r="E1899" s="4"/>
      <c r="F1899" s="4"/>
      <c r="G1899" s="4"/>
      <c r="H1899" s="4"/>
      <c r="I1899" s="4"/>
      <c r="J1899" s="4"/>
      <c r="K1899" s="4"/>
      <c r="L1899" s="4"/>
      <c r="M1899" s="4"/>
      <c r="N1899" s="4"/>
      <c r="O1899" s="4"/>
      <c r="P1899" s="4"/>
      <c r="Q1899" s="4"/>
      <c r="R1899" s="4"/>
      <c r="S1899" s="4"/>
      <c r="T1899" s="4"/>
      <c r="U1899" s="4" t="str">
        <f>TEXT(A1899, "MMMM YYYY")</f>
        <v>January 1900</v>
      </c>
      <c r="V1899" s="4"/>
      <c r="W1899" s="4" t="b">
        <f>IF(N1899=O1899,TRUE,FALSE)</f>
        <v>1</v>
      </c>
    </row>
    <row r="1900" spans="1:23" ht="22.5" customHeight="1">
      <c r="A1900" s="53"/>
      <c r="B1900" s="4"/>
      <c r="C1900" s="4"/>
      <c r="D1900" s="4"/>
      <c r="E1900" s="4"/>
      <c r="F1900" s="4"/>
      <c r="G1900" s="4"/>
      <c r="H1900" s="4"/>
      <c r="I1900" s="4"/>
      <c r="J1900" s="4"/>
      <c r="K1900" s="4"/>
      <c r="L1900" s="4"/>
      <c r="M1900" s="4"/>
      <c r="N1900" s="4"/>
      <c r="O1900" s="4"/>
      <c r="P1900" s="4"/>
      <c r="Q1900" s="4"/>
      <c r="R1900" s="4"/>
      <c r="S1900" s="4"/>
      <c r="T1900" s="4"/>
      <c r="U1900" s="4" t="str">
        <f>TEXT(A1900, "MMMM YYYY")</f>
        <v>January 1900</v>
      </c>
      <c r="V1900" s="4"/>
      <c r="W1900" s="4" t="b">
        <f>IF(N1900=O1900,TRUE,FALSE)</f>
        <v>1</v>
      </c>
    </row>
    <row r="1901" spans="1:23" ht="22.5" customHeight="1">
      <c r="A1901" s="53"/>
      <c r="B1901" s="4"/>
      <c r="C1901" s="4"/>
      <c r="D1901" s="4"/>
      <c r="E1901" s="4"/>
      <c r="F1901" s="4"/>
      <c r="G1901" s="4"/>
      <c r="H1901" s="4"/>
      <c r="I1901" s="4"/>
      <c r="J1901" s="4"/>
      <c r="K1901" s="4"/>
      <c r="L1901" s="4"/>
      <c r="M1901" s="4"/>
      <c r="N1901" s="4"/>
      <c r="O1901" s="4"/>
      <c r="P1901" s="4"/>
      <c r="Q1901" s="4"/>
      <c r="R1901" s="4"/>
      <c r="S1901" s="4"/>
      <c r="T1901" s="4"/>
      <c r="U1901" s="4" t="str">
        <f>TEXT(A1901, "MMMM YYYY")</f>
        <v>January 1900</v>
      </c>
      <c r="V1901" s="4"/>
      <c r="W1901" s="4" t="b">
        <f>IF(N1901=O1901,TRUE,FALSE)</f>
        <v>1</v>
      </c>
    </row>
    <row r="1902" spans="1:23" ht="22.5" customHeight="1">
      <c r="A1902" s="53"/>
      <c r="B1902" s="4"/>
      <c r="C1902" s="4"/>
      <c r="D1902" s="4"/>
      <c r="E1902" s="4"/>
      <c r="F1902" s="4"/>
      <c r="G1902" s="4"/>
      <c r="H1902" s="4"/>
      <c r="I1902" s="4"/>
      <c r="J1902" s="4"/>
      <c r="K1902" s="4"/>
      <c r="L1902" s="4"/>
      <c r="M1902" s="4"/>
      <c r="N1902" s="4"/>
      <c r="O1902" s="4"/>
      <c r="P1902" s="4"/>
      <c r="Q1902" s="4"/>
      <c r="R1902" s="4"/>
      <c r="S1902" s="4"/>
      <c r="T1902" s="4"/>
      <c r="U1902" s="4" t="str">
        <f>TEXT(A1902, "MMMM YYYY")</f>
        <v>January 1900</v>
      </c>
      <c r="V1902" s="4"/>
      <c r="W1902" s="4" t="b">
        <f>IF(N1902=O1902,TRUE,FALSE)</f>
        <v>1</v>
      </c>
    </row>
    <row r="1903" spans="1:23" ht="22.5" customHeight="1">
      <c r="A1903" s="53"/>
      <c r="B1903" s="4"/>
      <c r="C1903" s="4"/>
      <c r="D1903" s="4"/>
      <c r="E1903" s="4"/>
      <c r="F1903" s="4"/>
      <c r="G1903" s="4"/>
      <c r="H1903" s="4"/>
      <c r="I1903" s="4"/>
      <c r="J1903" s="4"/>
      <c r="K1903" s="4"/>
      <c r="L1903" s="4"/>
      <c r="M1903" s="4"/>
      <c r="N1903" s="4"/>
      <c r="O1903" s="4"/>
      <c r="P1903" s="4"/>
      <c r="Q1903" s="4"/>
      <c r="R1903" s="4"/>
      <c r="S1903" s="4"/>
      <c r="T1903" s="4"/>
      <c r="U1903" s="4" t="str">
        <f>TEXT(A1903, "MMMM YYYY")</f>
        <v>January 1900</v>
      </c>
      <c r="V1903" s="4"/>
      <c r="W1903" s="4" t="b">
        <f>IF(N1903=O1903,TRUE,FALSE)</f>
        <v>1</v>
      </c>
    </row>
    <row r="1904" spans="1:23" ht="22.5" customHeight="1">
      <c r="A1904" s="53"/>
      <c r="B1904" s="4"/>
      <c r="C1904" s="4"/>
      <c r="D1904" s="4"/>
      <c r="E1904" s="4"/>
      <c r="F1904" s="4"/>
      <c r="G1904" s="4"/>
      <c r="H1904" s="4"/>
      <c r="I1904" s="4"/>
      <c r="J1904" s="4"/>
      <c r="K1904" s="4"/>
      <c r="L1904" s="4"/>
      <c r="M1904" s="4"/>
      <c r="N1904" s="4"/>
      <c r="O1904" s="4"/>
      <c r="P1904" s="4"/>
      <c r="Q1904" s="4"/>
      <c r="R1904" s="4"/>
      <c r="S1904" s="4"/>
      <c r="T1904" s="4"/>
      <c r="U1904" s="4" t="str">
        <f>TEXT(A1904, "MMMM YYYY")</f>
        <v>January 1900</v>
      </c>
      <c r="V1904" s="4"/>
      <c r="W1904" s="4" t="b">
        <f>IF(N1904=O1904,TRUE,FALSE)</f>
        <v>1</v>
      </c>
    </row>
    <row r="1905" spans="1:23" ht="22.5" customHeight="1">
      <c r="A1905" s="53"/>
      <c r="B1905" s="4"/>
      <c r="C1905" s="4"/>
      <c r="D1905" s="4"/>
      <c r="E1905" s="4"/>
      <c r="F1905" s="4"/>
      <c r="G1905" s="4"/>
      <c r="H1905" s="4"/>
      <c r="I1905" s="4"/>
      <c r="J1905" s="4"/>
      <c r="K1905" s="4"/>
      <c r="L1905" s="4"/>
      <c r="M1905" s="4"/>
      <c r="N1905" s="4"/>
      <c r="O1905" s="4"/>
      <c r="P1905" s="4"/>
      <c r="Q1905" s="4"/>
      <c r="R1905" s="4"/>
      <c r="S1905" s="4"/>
      <c r="T1905" s="4"/>
      <c r="U1905" s="4" t="str">
        <f>TEXT(A1905, "MMMM YYYY")</f>
        <v>January 1900</v>
      </c>
      <c r="V1905" s="4"/>
      <c r="W1905" s="4" t="b">
        <f>IF(N1905=O1905,TRUE,FALSE)</f>
        <v>1</v>
      </c>
    </row>
    <row r="1906" spans="1:23" ht="22.5" customHeight="1">
      <c r="A1906" s="53"/>
      <c r="B1906" s="4"/>
      <c r="C1906" s="4"/>
      <c r="D1906" s="4"/>
      <c r="E1906" s="4"/>
      <c r="F1906" s="4"/>
      <c r="G1906" s="4"/>
      <c r="H1906" s="4"/>
      <c r="I1906" s="4"/>
      <c r="J1906" s="4"/>
      <c r="K1906" s="4"/>
      <c r="L1906" s="4"/>
      <c r="M1906" s="4"/>
      <c r="N1906" s="4"/>
      <c r="O1906" s="4"/>
      <c r="P1906" s="4"/>
      <c r="Q1906" s="4"/>
      <c r="R1906" s="4"/>
      <c r="S1906" s="4"/>
      <c r="T1906" s="4"/>
      <c r="U1906" s="4" t="str">
        <f>TEXT(A1906, "MMMM YYYY")</f>
        <v>January 1900</v>
      </c>
      <c r="V1906" s="4"/>
      <c r="W1906" s="4" t="b">
        <f>IF(N1906=O1906,TRUE,FALSE)</f>
        <v>1</v>
      </c>
    </row>
    <row r="1907" spans="1:23" ht="22.5" customHeight="1">
      <c r="A1907" s="53"/>
      <c r="B1907" s="4"/>
      <c r="C1907" s="4"/>
      <c r="D1907" s="4"/>
      <c r="E1907" s="4"/>
      <c r="F1907" s="4"/>
      <c r="G1907" s="4"/>
      <c r="H1907" s="4"/>
      <c r="I1907" s="4"/>
      <c r="J1907" s="4"/>
      <c r="K1907" s="4"/>
      <c r="L1907" s="4"/>
      <c r="M1907" s="4"/>
      <c r="N1907" s="4"/>
      <c r="O1907" s="4"/>
      <c r="P1907" s="4"/>
      <c r="Q1907" s="4"/>
      <c r="R1907" s="4"/>
      <c r="S1907" s="4"/>
      <c r="T1907" s="4"/>
      <c r="U1907" s="4" t="str">
        <f>TEXT(A1907, "MMMM YYYY")</f>
        <v>January 1900</v>
      </c>
      <c r="V1907" s="4"/>
      <c r="W1907" s="4" t="b">
        <f>IF(N1907=O1907,TRUE,FALSE)</f>
        <v>1</v>
      </c>
    </row>
    <row r="1908" spans="1:23" ht="22.5" customHeight="1">
      <c r="A1908" s="53"/>
      <c r="B1908" s="4"/>
      <c r="C1908" s="4"/>
      <c r="D1908" s="4"/>
      <c r="E1908" s="4"/>
      <c r="F1908" s="4"/>
      <c r="G1908" s="4"/>
      <c r="H1908" s="4"/>
      <c r="I1908" s="4"/>
      <c r="J1908" s="4"/>
      <c r="K1908" s="4"/>
      <c r="L1908" s="4"/>
      <c r="M1908" s="4"/>
      <c r="N1908" s="4"/>
      <c r="O1908" s="4"/>
      <c r="P1908" s="4"/>
      <c r="Q1908" s="4"/>
      <c r="R1908" s="4"/>
      <c r="S1908" s="4"/>
      <c r="T1908" s="4"/>
      <c r="U1908" s="4" t="str">
        <f>TEXT(A1908, "MMMM YYYY")</f>
        <v>January 1900</v>
      </c>
      <c r="V1908" s="4"/>
      <c r="W1908" s="4" t="b">
        <f>IF(N1908=O1908,TRUE,FALSE)</f>
        <v>1</v>
      </c>
    </row>
    <row r="1909" spans="1:23" ht="22.5" customHeight="1">
      <c r="A1909" s="53"/>
      <c r="B1909" s="4"/>
      <c r="C1909" s="4"/>
      <c r="D1909" s="4"/>
      <c r="E1909" s="4"/>
      <c r="F1909" s="4"/>
      <c r="G1909" s="4"/>
      <c r="H1909" s="4"/>
      <c r="I1909" s="4"/>
      <c r="J1909" s="4"/>
      <c r="K1909" s="4"/>
      <c r="L1909" s="4"/>
      <c r="M1909" s="4"/>
      <c r="N1909" s="4"/>
      <c r="O1909" s="4"/>
      <c r="P1909" s="4"/>
      <c r="Q1909" s="4"/>
      <c r="R1909" s="4"/>
      <c r="S1909" s="4"/>
      <c r="T1909" s="4"/>
      <c r="U1909" s="4" t="str">
        <f>TEXT(A1909, "MMMM YYYY")</f>
        <v>January 1900</v>
      </c>
      <c r="V1909" s="4"/>
      <c r="W1909" s="4" t="b">
        <f>IF(N1909=O1909,TRUE,FALSE)</f>
        <v>1</v>
      </c>
    </row>
    <row r="1910" spans="1:23" ht="22.5" customHeight="1">
      <c r="A1910" s="53"/>
      <c r="B1910" s="4"/>
      <c r="C1910" s="4"/>
      <c r="D1910" s="4"/>
      <c r="E1910" s="4"/>
      <c r="F1910" s="4"/>
      <c r="G1910" s="4"/>
      <c r="H1910" s="4"/>
      <c r="I1910" s="4"/>
      <c r="J1910" s="4"/>
      <c r="K1910" s="4"/>
      <c r="L1910" s="4"/>
      <c r="M1910" s="4"/>
      <c r="N1910" s="4"/>
      <c r="O1910" s="4"/>
      <c r="P1910" s="4"/>
      <c r="Q1910" s="4"/>
      <c r="R1910" s="4"/>
      <c r="S1910" s="4"/>
      <c r="T1910" s="4"/>
      <c r="U1910" s="4" t="str">
        <f>TEXT(A1910, "MMMM YYYY")</f>
        <v>January 1900</v>
      </c>
      <c r="V1910" s="4"/>
      <c r="W1910" s="4" t="b">
        <f>IF(N1910=O1910,TRUE,FALSE)</f>
        <v>1</v>
      </c>
    </row>
    <row r="1911" spans="1:23" ht="22.5" customHeight="1">
      <c r="A1911" s="53"/>
      <c r="B1911" s="4"/>
      <c r="C1911" s="4"/>
      <c r="D1911" s="4"/>
      <c r="E1911" s="4"/>
      <c r="F1911" s="4"/>
      <c r="G1911" s="4"/>
      <c r="H1911" s="4"/>
      <c r="I1911" s="4"/>
      <c r="J1911" s="4"/>
      <c r="K1911" s="4"/>
      <c r="L1911" s="4"/>
      <c r="M1911" s="4"/>
      <c r="N1911" s="4"/>
      <c r="O1911" s="4"/>
      <c r="P1911" s="4"/>
      <c r="Q1911" s="4"/>
      <c r="R1911" s="4"/>
      <c r="S1911" s="4"/>
      <c r="T1911" s="4"/>
      <c r="U1911" s="4" t="str">
        <f>TEXT(A1911, "MMMM YYYY")</f>
        <v>January 1900</v>
      </c>
      <c r="V1911" s="4"/>
      <c r="W1911" s="4" t="b">
        <f>IF(N1911=O1911,TRUE,FALSE)</f>
        <v>1</v>
      </c>
    </row>
    <row r="1912" spans="1:23" ht="22.5" customHeight="1">
      <c r="A1912" s="53"/>
      <c r="B1912" s="4"/>
      <c r="C1912" s="4"/>
      <c r="D1912" s="4"/>
      <c r="E1912" s="4"/>
      <c r="F1912" s="4"/>
      <c r="G1912" s="4"/>
      <c r="H1912" s="4"/>
      <c r="I1912" s="4"/>
      <c r="J1912" s="4"/>
      <c r="K1912" s="4"/>
      <c r="L1912" s="4"/>
      <c r="M1912" s="4"/>
      <c r="N1912" s="4"/>
      <c r="O1912" s="4"/>
      <c r="P1912" s="4"/>
      <c r="Q1912" s="4"/>
      <c r="R1912" s="4"/>
      <c r="S1912" s="4"/>
      <c r="T1912" s="4"/>
      <c r="U1912" s="4" t="str">
        <f>TEXT(A1912, "MMMM YYYY")</f>
        <v>January 1900</v>
      </c>
      <c r="V1912" s="4"/>
      <c r="W1912" s="4" t="b">
        <f>IF(N1912=O1912,TRUE,FALSE)</f>
        <v>1</v>
      </c>
    </row>
    <row r="1913" spans="1:23" ht="22.5" customHeight="1">
      <c r="A1913" s="53"/>
      <c r="B1913" s="4"/>
      <c r="C1913" s="4"/>
      <c r="D1913" s="4"/>
      <c r="E1913" s="4"/>
      <c r="F1913" s="4"/>
      <c r="G1913" s="4"/>
      <c r="H1913" s="4"/>
      <c r="I1913" s="4"/>
      <c r="J1913" s="4"/>
      <c r="K1913" s="4"/>
      <c r="L1913" s="4"/>
      <c r="M1913" s="4"/>
      <c r="N1913" s="4"/>
      <c r="O1913" s="4"/>
      <c r="P1913" s="4"/>
      <c r="Q1913" s="4"/>
      <c r="R1913" s="4"/>
      <c r="S1913" s="4"/>
      <c r="T1913" s="4"/>
      <c r="U1913" s="4" t="str">
        <f>TEXT(A1913, "MMMM YYYY")</f>
        <v>January 1900</v>
      </c>
      <c r="V1913" s="4"/>
      <c r="W1913" s="4" t="b">
        <f>IF(N1913=O1913,TRUE,FALSE)</f>
        <v>1</v>
      </c>
    </row>
    <row r="1914" spans="1:23" ht="22.5" customHeight="1">
      <c r="A1914" s="53"/>
      <c r="B1914" s="4"/>
      <c r="C1914" s="4"/>
      <c r="D1914" s="4"/>
      <c r="E1914" s="4"/>
      <c r="F1914" s="4"/>
      <c r="G1914" s="4"/>
      <c r="H1914" s="4"/>
      <c r="I1914" s="4"/>
      <c r="J1914" s="4"/>
      <c r="K1914" s="4"/>
      <c r="L1914" s="4"/>
      <c r="M1914" s="4"/>
      <c r="N1914" s="4"/>
      <c r="O1914" s="4"/>
      <c r="P1914" s="4"/>
      <c r="Q1914" s="4"/>
      <c r="R1914" s="4"/>
      <c r="S1914" s="4"/>
      <c r="T1914" s="4"/>
      <c r="U1914" s="4" t="str">
        <f>TEXT(A1914, "MMMM YYYY")</f>
        <v>January 1900</v>
      </c>
      <c r="V1914" s="4"/>
      <c r="W1914" s="4" t="b">
        <f>IF(N1914=O1914,TRUE,FALSE)</f>
        <v>1</v>
      </c>
    </row>
    <row r="1915" spans="1:23" ht="22.5" customHeight="1">
      <c r="A1915" s="53"/>
      <c r="B1915" s="4"/>
      <c r="C1915" s="4"/>
      <c r="D1915" s="4"/>
      <c r="E1915" s="4"/>
      <c r="F1915" s="4"/>
      <c r="G1915" s="4"/>
      <c r="H1915" s="4"/>
      <c r="I1915" s="4"/>
      <c r="J1915" s="4"/>
      <c r="K1915" s="4"/>
      <c r="L1915" s="4"/>
      <c r="M1915" s="4"/>
      <c r="N1915" s="4"/>
      <c r="O1915" s="4"/>
      <c r="P1915" s="4"/>
      <c r="Q1915" s="4"/>
      <c r="R1915" s="4"/>
      <c r="S1915" s="4"/>
      <c r="T1915" s="4"/>
      <c r="U1915" s="4" t="str">
        <f>TEXT(A1915, "MMMM YYYY")</f>
        <v>January 1900</v>
      </c>
      <c r="V1915" s="4"/>
      <c r="W1915" s="4" t="b">
        <f>IF(N1915=O1915,TRUE,FALSE)</f>
        <v>1</v>
      </c>
    </row>
    <row r="1916" spans="1:23" ht="22.5" customHeight="1">
      <c r="A1916" s="53"/>
      <c r="B1916" s="4"/>
      <c r="C1916" s="4"/>
      <c r="D1916" s="4"/>
      <c r="E1916" s="4"/>
      <c r="F1916" s="4"/>
      <c r="G1916" s="4"/>
      <c r="H1916" s="4"/>
      <c r="I1916" s="4"/>
      <c r="J1916" s="4"/>
      <c r="K1916" s="4"/>
      <c r="L1916" s="4"/>
      <c r="M1916" s="4"/>
      <c r="N1916" s="4"/>
      <c r="O1916" s="4"/>
      <c r="P1916" s="4"/>
      <c r="Q1916" s="4"/>
      <c r="R1916" s="4"/>
      <c r="S1916" s="4"/>
      <c r="T1916" s="4"/>
      <c r="U1916" s="4" t="str">
        <f>TEXT(A1916, "MMMM YYYY")</f>
        <v>January 1900</v>
      </c>
      <c r="V1916" s="4"/>
      <c r="W1916" s="4" t="b">
        <f>IF(N1916=O1916,TRUE,FALSE)</f>
        <v>1</v>
      </c>
    </row>
    <row r="1917" spans="1:23" ht="22.5" customHeight="1">
      <c r="A1917" s="53"/>
      <c r="B1917" s="4"/>
      <c r="C1917" s="4"/>
      <c r="D1917" s="4"/>
      <c r="E1917" s="4"/>
      <c r="F1917" s="4"/>
      <c r="G1917" s="4"/>
      <c r="H1917" s="4"/>
      <c r="I1917" s="4"/>
      <c r="J1917" s="4"/>
      <c r="K1917" s="4"/>
      <c r="L1917" s="4"/>
      <c r="M1917" s="4"/>
      <c r="N1917" s="4"/>
      <c r="O1917" s="4"/>
      <c r="P1917" s="4"/>
      <c r="Q1917" s="4"/>
      <c r="R1917" s="4"/>
      <c r="S1917" s="4"/>
      <c r="T1917" s="4"/>
      <c r="U1917" s="4" t="str">
        <f>TEXT(A1917, "MMMM YYYY")</f>
        <v>January 1900</v>
      </c>
      <c r="V1917" s="4"/>
      <c r="W1917" s="4" t="b">
        <f>IF(N1917=O1917,TRUE,FALSE)</f>
        <v>1</v>
      </c>
    </row>
    <row r="1918" spans="1:23" ht="22.5" customHeight="1">
      <c r="A1918" s="53"/>
      <c r="B1918" s="4"/>
      <c r="C1918" s="4"/>
      <c r="D1918" s="4"/>
      <c r="E1918" s="4"/>
      <c r="F1918" s="4"/>
      <c r="G1918" s="4"/>
      <c r="H1918" s="4"/>
      <c r="I1918" s="4"/>
      <c r="J1918" s="4"/>
      <c r="K1918" s="4"/>
      <c r="L1918" s="4"/>
      <c r="M1918" s="4"/>
      <c r="N1918" s="4"/>
      <c r="O1918" s="4"/>
      <c r="P1918" s="4"/>
      <c r="Q1918" s="4"/>
      <c r="R1918" s="4"/>
      <c r="S1918" s="4"/>
      <c r="T1918" s="4"/>
      <c r="U1918" s="4" t="str">
        <f>TEXT(A1918, "MMMM YYYY")</f>
        <v>January 1900</v>
      </c>
      <c r="V1918" s="4"/>
      <c r="W1918" s="4" t="b">
        <f>IF(N1918=O1918,TRUE,FALSE)</f>
        <v>1</v>
      </c>
    </row>
    <row r="1919" spans="1:23" ht="22.5" customHeight="1">
      <c r="A1919" s="53"/>
      <c r="B1919" s="4"/>
      <c r="C1919" s="4"/>
      <c r="D1919" s="4"/>
      <c r="E1919" s="4"/>
      <c r="F1919" s="4"/>
      <c r="G1919" s="4"/>
      <c r="H1919" s="4"/>
      <c r="I1919" s="4"/>
      <c r="J1919" s="4"/>
      <c r="K1919" s="4"/>
      <c r="L1919" s="4"/>
      <c r="M1919" s="4"/>
      <c r="N1919" s="4"/>
      <c r="O1919" s="4"/>
      <c r="P1919" s="4"/>
      <c r="Q1919" s="4"/>
      <c r="R1919" s="4"/>
      <c r="S1919" s="4"/>
      <c r="T1919" s="4"/>
      <c r="U1919" s="4" t="str">
        <f>TEXT(A1919, "MMMM YYYY")</f>
        <v>January 1900</v>
      </c>
      <c r="V1919" s="4"/>
      <c r="W1919" s="4" t="b">
        <f>IF(N1919=O1919,TRUE,FALSE)</f>
        <v>1</v>
      </c>
    </row>
    <row r="1920" spans="1:23" ht="22.5" customHeight="1">
      <c r="A1920" s="53"/>
      <c r="B1920" s="4"/>
      <c r="C1920" s="4"/>
      <c r="D1920" s="4"/>
      <c r="E1920" s="4"/>
      <c r="F1920" s="4"/>
      <c r="G1920" s="4"/>
      <c r="H1920" s="4"/>
      <c r="I1920" s="4"/>
      <c r="J1920" s="4"/>
      <c r="K1920" s="4"/>
      <c r="L1920" s="4"/>
      <c r="M1920" s="4"/>
      <c r="N1920" s="4"/>
      <c r="O1920" s="4"/>
      <c r="P1920" s="4"/>
      <c r="Q1920" s="4"/>
      <c r="R1920" s="4"/>
      <c r="S1920" s="4"/>
      <c r="T1920" s="4"/>
      <c r="U1920" s="4" t="str">
        <f>TEXT(A1920, "MMMM YYYY")</f>
        <v>January 1900</v>
      </c>
      <c r="V1920" s="4"/>
      <c r="W1920" s="4" t="b">
        <f>IF(N1920=O1920,TRUE,FALSE)</f>
        <v>1</v>
      </c>
    </row>
    <row r="1921" spans="1:23" ht="22.5" customHeight="1">
      <c r="A1921" s="53"/>
      <c r="B1921" s="4"/>
      <c r="C1921" s="4"/>
      <c r="D1921" s="4"/>
      <c r="E1921" s="4"/>
      <c r="F1921" s="4"/>
      <c r="G1921" s="4"/>
      <c r="H1921" s="4"/>
      <c r="I1921" s="4"/>
      <c r="J1921" s="4"/>
      <c r="K1921" s="4"/>
      <c r="L1921" s="4"/>
      <c r="M1921" s="4"/>
      <c r="N1921" s="4"/>
      <c r="O1921" s="4"/>
      <c r="P1921" s="4"/>
      <c r="Q1921" s="4"/>
      <c r="R1921" s="4"/>
      <c r="S1921" s="4"/>
      <c r="T1921" s="4"/>
      <c r="U1921" s="4" t="str">
        <f>TEXT(A1921, "MMMM YYYY")</f>
        <v>January 1900</v>
      </c>
      <c r="V1921" s="4"/>
      <c r="W1921" s="4" t="b">
        <f>IF(N1921=O1921,TRUE,FALSE)</f>
        <v>1</v>
      </c>
    </row>
    <row r="1922" spans="1:23" ht="22.5" customHeight="1">
      <c r="A1922" s="53"/>
      <c r="B1922" s="4"/>
      <c r="C1922" s="4"/>
      <c r="D1922" s="4"/>
      <c r="E1922" s="4"/>
      <c r="F1922" s="4"/>
      <c r="G1922" s="4"/>
      <c r="H1922" s="4"/>
      <c r="I1922" s="4"/>
      <c r="J1922" s="4"/>
      <c r="K1922" s="4"/>
      <c r="L1922" s="4"/>
      <c r="M1922" s="4"/>
      <c r="N1922" s="4"/>
      <c r="O1922" s="4"/>
      <c r="P1922" s="4"/>
      <c r="Q1922" s="4"/>
      <c r="R1922" s="4"/>
      <c r="S1922" s="4"/>
      <c r="T1922" s="4"/>
      <c r="U1922" s="4" t="str">
        <f>TEXT(A1922, "MMMM YYYY")</f>
        <v>January 1900</v>
      </c>
      <c r="V1922" s="4"/>
      <c r="W1922" s="4" t="b">
        <f>IF(N1922=O1922,TRUE,FALSE)</f>
        <v>1</v>
      </c>
    </row>
    <row r="1923" spans="1:23" ht="22.5" customHeight="1">
      <c r="A1923" s="53"/>
      <c r="B1923" s="4"/>
      <c r="C1923" s="4"/>
      <c r="D1923" s="4"/>
      <c r="E1923" s="4"/>
      <c r="F1923" s="4"/>
      <c r="G1923" s="4"/>
      <c r="H1923" s="4"/>
      <c r="I1923" s="4"/>
      <c r="J1923" s="4"/>
      <c r="K1923" s="4"/>
      <c r="L1923" s="4"/>
      <c r="M1923" s="4"/>
      <c r="N1923" s="4"/>
      <c r="O1923" s="4"/>
      <c r="P1923" s="4"/>
      <c r="Q1923" s="4"/>
      <c r="R1923" s="4"/>
      <c r="S1923" s="4"/>
      <c r="T1923" s="4"/>
      <c r="U1923" s="4" t="str">
        <f>TEXT(A1923, "MMMM YYYY")</f>
        <v>January 1900</v>
      </c>
      <c r="V1923" s="4"/>
      <c r="W1923" s="4" t="b">
        <f>IF(N1923=O1923,TRUE,FALSE)</f>
        <v>1</v>
      </c>
    </row>
    <row r="1924" spans="1:23" ht="22.5" customHeight="1">
      <c r="A1924" s="53"/>
      <c r="B1924" s="4"/>
      <c r="C1924" s="4"/>
      <c r="D1924" s="4"/>
      <c r="E1924" s="4"/>
      <c r="F1924" s="4"/>
      <c r="G1924" s="4"/>
      <c r="H1924" s="4"/>
      <c r="I1924" s="4"/>
      <c r="J1924" s="4"/>
      <c r="K1924" s="4"/>
      <c r="L1924" s="4"/>
      <c r="M1924" s="4"/>
      <c r="N1924" s="4"/>
      <c r="O1924" s="4"/>
      <c r="P1924" s="4"/>
      <c r="Q1924" s="4"/>
      <c r="R1924" s="4"/>
      <c r="S1924" s="4"/>
      <c r="T1924" s="4"/>
      <c r="U1924" s="4" t="str">
        <f>TEXT(A1924, "MMMM YYYY")</f>
        <v>January 1900</v>
      </c>
      <c r="V1924" s="4"/>
      <c r="W1924" s="4" t="b">
        <f>IF(N1924=O1924,TRUE,FALSE)</f>
        <v>1</v>
      </c>
    </row>
    <row r="1925" spans="1:23" ht="22.5" customHeight="1">
      <c r="A1925" s="53"/>
      <c r="B1925" s="4"/>
      <c r="C1925" s="4"/>
      <c r="D1925" s="4"/>
      <c r="E1925" s="4"/>
      <c r="F1925" s="4"/>
      <c r="G1925" s="4"/>
      <c r="H1925" s="4"/>
      <c r="I1925" s="4"/>
      <c r="J1925" s="4"/>
      <c r="K1925" s="4"/>
      <c r="L1925" s="4"/>
      <c r="M1925" s="4"/>
      <c r="N1925" s="4"/>
      <c r="O1925" s="4"/>
      <c r="P1925" s="4"/>
      <c r="Q1925" s="4"/>
      <c r="R1925" s="4"/>
      <c r="S1925" s="4"/>
      <c r="T1925" s="4"/>
      <c r="U1925" s="4" t="str">
        <f>TEXT(A1925, "MMMM YYYY")</f>
        <v>January 1900</v>
      </c>
      <c r="V1925" s="4"/>
      <c r="W1925" s="4" t="b">
        <f>IF(N1925=O1925,TRUE,FALSE)</f>
        <v>1</v>
      </c>
    </row>
    <row r="1926" spans="1:23" ht="22.5" customHeight="1">
      <c r="A1926" s="53"/>
      <c r="B1926" s="4"/>
      <c r="C1926" s="4"/>
      <c r="D1926" s="4"/>
      <c r="E1926" s="4"/>
      <c r="F1926" s="4"/>
      <c r="G1926" s="4"/>
      <c r="H1926" s="4"/>
      <c r="I1926" s="4"/>
      <c r="J1926" s="4"/>
      <c r="K1926" s="4"/>
      <c r="L1926" s="4"/>
      <c r="M1926" s="4"/>
      <c r="N1926" s="4"/>
      <c r="O1926" s="4"/>
      <c r="P1926" s="4"/>
      <c r="Q1926" s="4"/>
      <c r="R1926" s="4"/>
      <c r="S1926" s="4"/>
      <c r="T1926" s="4"/>
      <c r="U1926" s="4" t="str">
        <f>TEXT(A1926, "MMMM YYYY")</f>
        <v>January 1900</v>
      </c>
      <c r="V1926" s="4"/>
      <c r="W1926" s="4" t="b">
        <f>IF(N1926=O1926,TRUE,FALSE)</f>
        <v>1</v>
      </c>
    </row>
    <row r="1927" spans="1:23" ht="13.15">
      <c r="C1927" s="55"/>
      <c r="D1927" s="56"/>
      <c r="E1927" s="56"/>
      <c r="F1927" s="56"/>
      <c r="G1927" s="56"/>
      <c r="H1927" s="56"/>
      <c r="I1927" s="56"/>
      <c r="J1927" s="56"/>
      <c r="K1927" s="56"/>
      <c r="L1927" s="56"/>
      <c r="M1927" s="56"/>
      <c r="N1927" s="56"/>
      <c r="O1927" s="57"/>
      <c r="P1927" s="56"/>
      <c r="Q1927" s="56"/>
      <c r="R1927" s="56"/>
      <c r="S1927" s="56"/>
      <c r="T1927" s="56"/>
      <c r="V1927" s="56"/>
      <c r="W1927" s="5"/>
    </row>
    <row r="1928" spans="1:23" ht="13.15">
      <c r="C1928" s="55"/>
      <c r="D1928" s="56"/>
      <c r="E1928" s="56"/>
      <c r="F1928" s="56"/>
      <c r="G1928" s="56"/>
      <c r="H1928" s="56"/>
      <c r="I1928" s="56"/>
      <c r="J1928" s="56"/>
      <c r="K1928" s="56"/>
      <c r="L1928" s="56"/>
      <c r="M1928" s="56"/>
      <c r="N1928" s="56"/>
      <c r="O1928" s="57"/>
      <c r="P1928" s="56"/>
      <c r="Q1928" s="56"/>
      <c r="R1928" s="56"/>
      <c r="S1928" s="56"/>
      <c r="T1928" s="56"/>
      <c r="V1928" s="56"/>
      <c r="W1928" s="5"/>
    </row>
    <row r="1929" spans="1:23" ht="13.15">
      <c r="C1929" s="55"/>
      <c r="D1929" s="56"/>
      <c r="E1929" s="56"/>
      <c r="F1929" s="56"/>
      <c r="G1929" s="56"/>
      <c r="H1929" s="56"/>
      <c r="I1929" s="56"/>
      <c r="J1929" s="56"/>
      <c r="K1929" s="56"/>
      <c r="L1929" s="56"/>
      <c r="M1929" s="56"/>
      <c r="N1929" s="56"/>
      <c r="O1929" s="57"/>
      <c r="P1929" s="56"/>
      <c r="Q1929" s="56"/>
      <c r="R1929" s="56"/>
      <c r="S1929" s="56"/>
      <c r="T1929" s="56"/>
      <c r="V1929" s="56"/>
      <c r="W1929" s="5"/>
    </row>
    <row r="1930" spans="1:23" ht="13.15">
      <c r="C1930" s="55"/>
      <c r="D1930" s="56"/>
      <c r="E1930" s="56"/>
      <c r="F1930" s="56"/>
      <c r="G1930" s="56"/>
      <c r="H1930" s="56"/>
      <c r="I1930" s="56"/>
      <c r="J1930" s="56"/>
      <c r="K1930" s="56"/>
      <c r="L1930" s="56"/>
      <c r="M1930" s="56"/>
      <c r="N1930" s="56"/>
      <c r="O1930" s="57"/>
      <c r="P1930" s="56"/>
      <c r="Q1930" s="56"/>
      <c r="R1930" s="56"/>
      <c r="S1930" s="56"/>
      <c r="T1930" s="56"/>
      <c r="V1930" s="56"/>
      <c r="W1930" s="5"/>
    </row>
    <row r="1931" spans="1:23" ht="13.15">
      <c r="C1931" s="55"/>
      <c r="D1931" s="56"/>
      <c r="E1931" s="56"/>
      <c r="F1931" s="56"/>
      <c r="G1931" s="56"/>
      <c r="H1931" s="56"/>
      <c r="I1931" s="56"/>
      <c r="J1931" s="56"/>
      <c r="K1931" s="56"/>
      <c r="L1931" s="56"/>
      <c r="M1931" s="56"/>
      <c r="N1931" s="56"/>
      <c r="O1931" s="57"/>
      <c r="P1931" s="56"/>
      <c r="Q1931" s="56"/>
      <c r="R1931" s="56"/>
      <c r="S1931" s="56"/>
      <c r="T1931" s="56"/>
      <c r="V1931" s="56"/>
      <c r="W1931" s="5"/>
    </row>
    <row r="1932" spans="1:23" ht="13.15">
      <c r="C1932" s="55"/>
      <c r="D1932" s="56"/>
      <c r="E1932" s="56"/>
      <c r="F1932" s="56"/>
      <c r="G1932" s="56"/>
      <c r="H1932" s="56"/>
      <c r="I1932" s="56"/>
      <c r="J1932" s="56"/>
      <c r="K1932" s="56"/>
      <c r="L1932" s="56"/>
      <c r="M1932" s="56"/>
      <c r="N1932" s="56"/>
      <c r="O1932" s="57"/>
      <c r="P1932" s="56"/>
      <c r="Q1932" s="56"/>
      <c r="R1932" s="56"/>
      <c r="S1932" s="56"/>
      <c r="T1932" s="56"/>
      <c r="V1932" s="56"/>
    </row>
    <row r="1933" spans="1:23" ht="13.15">
      <c r="C1933" s="55"/>
      <c r="D1933" s="56"/>
      <c r="E1933" s="56"/>
      <c r="F1933" s="56"/>
      <c r="G1933" s="56"/>
      <c r="H1933" s="56"/>
      <c r="I1933" s="56"/>
      <c r="J1933" s="56"/>
      <c r="K1933" s="56"/>
      <c r="L1933" s="56"/>
      <c r="M1933" s="56"/>
      <c r="N1933" s="56"/>
      <c r="O1933" s="57"/>
      <c r="P1933" s="56"/>
      <c r="Q1933" s="56"/>
      <c r="R1933" s="56"/>
      <c r="S1933" s="56"/>
      <c r="T1933" s="56"/>
      <c r="V1933" s="56"/>
    </row>
    <row r="1934" spans="1:23" ht="13.15">
      <c r="C1934" s="55"/>
      <c r="D1934" s="56"/>
      <c r="E1934" s="56"/>
      <c r="F1934" s="56"/>
      <c r="G1934" s="56"/>
      <c r="H1934" s="56"/>
      <c r="I1934" s="56"/>
      <c r="J1934" s="56"/>
      <c r="K1934" s="56"/>
      <c r="L1934" s="56"/>
      <c r="M1934" s="56"/>
      <c r="N1934" s="56"/>
      <c r="O1934" s="57"/>
      <c r="P1934" s="56"/>
      <c r="Q1934" s="56"/>
      <c r="R1934" s="56"/>
      <c r="S1934" s="56"/>
      <c r="T1934" s="56"/>
      <c r="V1934" s="56"/>
    </row>
    <row r="1935" spans="1:23" ht="13.15">
      <c r="C1935" s="55"/>
      <c r="D1935" s="56"/>
      <c r="E1935" s="56"/>
      <c r="F1935" s="56"/>
      <c r="G1935" s="56"/>
      <c r="H1935" s="56"/>
      <c r="I1935" s="56"/>
      <c r="J1935" s="56"/>
      <c r="K1935" s="56"/>
      <c r="L1935" s="56"/>
      <c r="M1935" s="56"/>
      <c r="N1935" s="56"/>
      <c r="O1935" s="57"/>
      <c r="P1935" s="56"/>
      <c r="Q1935" s="56"/>
      <c r="R1935" s="56"/>
      <c r="S1935" s="56"/>
      <c r="T1935" s="56"/>
      <c r="V1935" s="56"/>
    </row>
    <row r="1936" spans="1:23" ht="13.15">
      <c r="C1936" s="55"/>
      <c r="D1936" s="56"/>
      <c r="E1936" s="56"/>
      <c r="F1936" s="56"/>
      <c r="G1936" s="56"/>
      <c r="H1936" s="56"/>
      <c r="I1936" s="56"/>
      <c r="J1936" s="56"/>
      <c r="K1936" s="56"/>
      <c r="L1936" s="56"/>
      <c r="M1936" s="56"/>
      <c r="N1936" s="56"/>
      <c r="O1936" s="57"/>
      <c r="P1936" s="56"/>
      <c r="Q1936" s="56"/>
      <c r="R1936" s="56"/>
      <c r="S1936" s="56"/>
      <c r="T1936" s="56"/>
      <c r="V1936" s="56"/>
    </row>
    <row r="1937" spans="3:22" ht="13.15">
      <c r="C1937" s="55"/>
      <c r="D1937" s="56"/>
      <c r="E1937" s="56"/>
      <c r="F1937" s="56"/>
      <c r="G1937" s="56"/>
      <c r="H1937" s="56"/>
      <c r="I1937" s="56"/>
      <c r="J1937" s="56"/>
      <c r="K1937" s="56"/>
      <c r="L1937" s="56"/>
      <c r="M1937" s="56"/>
      <c r="N1937" s="56"/>
      <c r="O1937" s="57"/>
      <c r="P1937" s="56"/>
      <c r="Q1937" s="56"/>
      <c r="R1937" s="56"/>
      <c r="S1937" s="56"/>
      <c r="T1937" s="56"/>
      <c r="V1937" s="56"/>
    </row>
    <row r="1938" spans="3:22" ht="13.15">
      <c r="C1938" s="55"/>
      <c r="D1938" s="56"/>
      <c r="E1938" s="56"/>
      <c r="F1938" s="56"/>
      <c r="G1938" s="56"/>
      <c r="H1938" s="56"/>
      <c r="I1938" s="56"/>
      <c r="J1938" s="56"/>
      <c r="K1938" s="56"/>
      <c r="L1938" s="56"/>
      <c r="M1938" s="56"/>
      <c r="N1938" s="56"/>
      <c r="O1938" s="57"/>
      <c r="P1938" s="56"/>
      <c r="Q1938" s="56"/>
      <c r="R1938" s="56"/>
      <c r="S1938" s="56"/>
      <c r="T1938" s="56"/>
      <c r="V1938" s="56"/>
    </row>
    <row r="1939" spans="3:22" ht="13.15">
      <c r="C1939" s="55"/>
      <c r="D1939" s="56"/>
      <c r="E1939" s="56"/>
      <c r="F1939" s="56"/>
      <c r="G1939" s="56"/>
      <c r="H1939" s="56"/>
      <c r="I1939" s="56"/>
      <c r="J1939" s="56"/>
      <c r="K1939" s="56"/>
      <c r="L1939" s="56"/>
      <c r="M1939" s="56"/>
      <c r="N1939" s="56"/>
      <c r="O1939" s="57"/>
      <c r="P1939" s="56"/>
      <c r="Q1939" s="56"/>
      <c r="R1939" s="56"/>
      <c r="S1939" s="56"/>
      <c r="T1939" s="56"/>
      <c r="V1939" s="56"/>
    </row>
    <row r="1940" spans="3:22" ht="13.15">
      <c r="C1940" s="55"/>
      <c r="D1940" s="56"/>
      <c r="E1940" s="56"/>
      <c r="F1940" s="56"/>
      <c r="G1940" s="56"/>
      <c r="H1940" s="56"/>
      <c r="I1940" s="56"/>
      <c r="J1940" s="56"/>
      <c r="K1940" s="56"/>
      <c r="L1940" s="56"/>
      <c r="M1940" s="56"/>
      <c r="N1940" s="56"/>
      <c r="O1940" s="57"/>
      <c r="P1940" s="56"/>
      <c r="Q1940" s="56"/>
      <c r="R1940" s="56"/>
      <c r="S1940" s="56"/>
      <c r="T1940" s="56"/>
      <c r="V1940" s="56"/>
    </row>
    <row r="1941" spans="3:22" ht="13.15">
      <c r="C1941" s="55"/>
      <c r="D1941" s="56"/>
      <c r="E1941" s="56"/>
      <c r="F1941" s="56"/>
      <c r="G1941" s="56"/>
      <c r="H1941" s="56"/>
      <c r="I1941" s="56"/>
      <c r="J1941" s="56"/>
      <c r="K1941" s="56"/>
      <c r="L1941" s="56"/>
      <c r="M1941" s="56"/>
      <c r="N1941" s="56"/>
      <c r="O1941" s="57"/>
      <c r="P1941" s="56"/>
      <c r="Q1941" s="56"/>
      <c r="R1941" s="56"/>
      <c r="S1941" s="56"/>
      <c r="T1941" s="56"/>
      <c r="V1941" s="56"/>
    </row>
    <row r="1942" spans="3:22" ht="13.15">
      <c r="C1942" s="55"/>
      <c r="D1942" s="56"/>
      <c r="E1942" s="56"/>
      <c r="F1942" s="56"/>
      <c r="G1942" s="56"/>
      <c r="H1942" s="56"/>
      <c r="I1942" s="56"/>
      <c r="J1942" s="56"/>
      <c r="K1942" s="56"/>
      <c r="L1942" s="56"/>
      <c r="M1942" s="56"/>
      <c r="N1942" s="56"/>
      <c r="O1942" s="57"/>
      <c r="P1942" s="56"/>
      <c r="Q1942" s="56"/>
      <c r="R1942" s="56"/>
      <c r="S1942" s="56"/>
      <c r="T1942" s="56"/>
      <c r="V1942" s="56"/>
    </row>
    <row r="1943" spans="3:22" ht="13.15">
      <c r="C1943" s="55"/>
      <c r="D1943" s="56"/>
      <c r="E1943" s="56"/>
      <c r="F1943" s="56"/>
      <c r="G1943" s="56"/>
      <c r="H1943" s="56"/>
      <c r="I1943" s="56"/>
      <c r="J1943" s="56"/>
      <c r="K1943" s="56"/>
      <c r="L1943" s="56"/>
      <c r="M1943" s="56"/>
      <c r="N1943" s="56"/>
      <c r="O1943" s="57"/>
      <c r="P1943" s="56"/>
      <c r="Q1943" s="56"/>
      <c r="R1943" s="56"/>
      <c r="S1943" s="56"/>
      <c r="T1943" s="56"/>
      <c r="V1943" s="56"/>
    </row>
    <row r="1944" spans="3:22" ht="13.15">
      <c r="C1944" s="55"/>
      <c r="D1944" s="56"/>
      <c r="E1944" s="56"/>
      <c r="F1944" s="56"/>
      <c r="G1944" s="56"/>
      <c r="H1944" s="56"/>
      <c r="I1944" s="56"/>
      <c r="J1944" s="56"/>
      <c r="K1944" s="56"/>
      <c r="L1944" s="56"/>
      <c r="M1944" s="56"/>
      <c r="N1944" s="56"/>
      <c r="O1944" s="57"/>
      <c r="P1944" s="56"/>
      <c r="Q1944" s="56"/>
      <c r="R1944" s="56"/>
      <c r="S1944" s="56"/>
      <c r="T1944" s="56"/>
      <c r="V1944" s="56"/>
    </row>
    <row r="1945" spans="3:22" ht="13.15">
      <c r="C1945" s="55"/>
      <c r="D1945" s="56"/>
      <c r="E1945" s="56"/>
      <c r="F1945" s="56"/>
      <c r="G1945" s="56"/>
      <c r="H1945" s="56"/>
      <c r="I1945" s="56"/>
      <c r="J1945" s="56"/>
      <c r="K1945" s="56"/>
      <c r="L1945" s="56"/>
      <c r="M1945" s="56"/>
      <c r="N1945" s="56"/>
      <c r="O1945" s="57"/>
      <c r="P1945" s="56"/>
      <c r="Q1945" s="56"/>
      <c r="R1945" s="56"/>
      <c r="S1945" s="56"/>
      <c r="T1945" s="56"/>
      <c r="V1945" s="56"/>
    </row>
    <row r="1946" spans="3:22" ht="13.15">
      <c r="C1946" s="55"/>
      <c r="D1946" s="56"/>
      <c r="E1946" s="56"/>
      <c r="F1946" s="56"/>
      <c r="G1946" s="56"/>
      <c r="H1946" s="56"/>
      <c r="I1946" s="56"/>
      <c r="J1946" s="56"/>
      <c r="K1946" s="56"/>
      <c r="L1946" s="56"/>
      <c r="M1946" s="56"/>
      <c r="N1946" s="56"/>
      <c r="O1946" s="57"/>
      <c r="P1946" s="56"/>
      <c r="Q1946" s="56"/>
      <c r="R1946" s="56"/>
      <c r="S1946" s="56"/>
      <c r="T1946" s="56"/>
      <c r="V1946" s="56"/>
    </row>
    <row r="1947" spans="3:22" ht="13.15">
      <c r="C1947" s="55"/>
      <c r="D1947" s="56"/>
      <c r="E1947" s="56"/>
      <c r="F1947" s="56"/>
      <c r="G1947" s="56"/>
      <c r="H1947" s="56"/>
      <c r="I1947" s="56"/>
      <c r="J1947" s="56"/>
      <c r="K1947" s="56"/>
      <c r="L1947" s="56"/>
      <c r="M1947" s="56"/>
      <c r="N1947" s="56"/>
      <c r="O1947" s="57"/>
      <c r="P1947" s="56"/>
      <c r="Q1947" s="56"/>
      <c r="R1947" s="56"/>
      <c r="S1947" s="56"/>
      <c r="T1947" s="56"/>
      <c r="V1947" s="56"/>
    </row>
    <row r="1948" spans="3:22" ht="13.15">
      <c r="C1948" s="55"/>
      <c r="D1948" s="56"/>
      <c r="E1948" s="56"/>
      <c r="F1948" s="56"/>
      <c r="G1948" s="56"/>
      <c r="H1948" s="56"/>
      <c r="I1948" s="56"/>
      <c r="J1948" s="56"/>
      <c r="K1948" s="56"/>
      <c r="L1948" s="56"/>
      <c r="M1948" s="56"/>
      <c r="N1948" s="56"/>
      <c r="O1948" s="57"/>
      <c r="P1948" s="56"/>
      <c r="Q1948" s="56"/>
      <c r="R1948" s="56"/>
      <c r="S1948" s="56"/>
      <c r="T1948" s="56"/>
      <c r="V1948" s="56"/>
    </row>
    <row r="1949" spans="3:22" ht="13.15">
      <c r="C1949" s="55"/>
      <c r="D1949" s="56"/>
      <c r="E1949" s="56"/>
      <c r="F1949" s="56"/>
      <c r="G1949" s="56"/>
      <c r="H1949" s="56"/>
      <c r="I1949" s="56"/>
      <c r="J1949" s="56"/>
      <c r="K1949" s="56"/>
      <c r="L1949" s="56"/>
      <c r="M1949" s="56"/>
      <c r="N1949" s="56"/>
      <c r="O1949" s="57"/>
      <c r="P1949" s="56"/>
      <c r="Q1949" s="56"/>
      <c r="R1949" s="56"/>
      <c r="S1949" s="56"/>
      <c r="T1949" s="56"/>
      <c r="V1949" s="56"/>
    </row>
    <row r="1950" spans="3:22" ht="13.15">
      <c r="C1950" s="55"/>
      <c r="D1950" s="56"/>
      <c r="E1950" s="56"/>
      <c r="F1950" s="56"/>
      <c r="G1950" s="56"/>
      <c r="H1950" s="56"/>
      <c r="I1950" s="56"/>
      <c r="J1950" s="56"/>
      <c r="K1950" s="56"/>
      <c r="L1950" s="56"/>
      <c r="M1950" s="56"/>
      <c r="N1950" s="56"/>
      <c r="O1950" s="57"/>
      <c r="P1950" s="56"/>
      <c r="Q1950" s="56"/>
      <c r="R1950" s="56"/>
      <c r="S1950" s="56"/>
      <c r="T1950" s="56"/>
      <c r="V1950" s="56"/>
    </row>
    <row r="1951" spans="3:22" ht="13.15">
      <c r="C1951" s="55"/>
      <c r="D1951" s="56"/>
      <c r="E1951" s="56"/>
      <c r="F1951" s="56"/>
      <c r="G1951" s="56"/>
      <c r="H1951" s="56"/>
      <c r="I1951" s="56"/>
      <c r="J1951" s="56"/>
      <c r="K1951" s="56"/>
      <c r="L1951" s="56"/>
      <c r="M1951" s="56"/>
      <c r="N1951" s="56"/>
      <c r="O1951" s="57"/>
      <c r="P1951" s="56"/>
      <c r="Q1951" s="56"/>
      <c r="R1951" s="56"/>
      <c r="S1951" s="56"/>
      <c r="T1951" s="56"/>
      <c r="V1951" s="56"/>
    </row>
    <row r="1952" spans="3:22" ht="13.15">
      <c r="C1952" s="55"/>
      <c r="D1952" s="56"/>
      <c r="E1952" s="56"/>
      <c r="F1952" s="56"/>
      <c r="G1952" s="56"/>
      <c r="H1952" s="56"/>
      <c r="I1952" s="56"/>
      <c r="J1952" s="56"/>
      <c r="K1952" s="56"/>
      <c r="L1952" s="56"/>
      <c r="M1952" s="56"/>
      <c r="N1952" s="56"/>
      <c r="O1952" s="57"/>
      <c r="P1952" s="56"/>
      <c r="Q1952" s="56"/>
      <c r="R1952" s="56"/>
      <c r="S1952" s="56"/>
      <c r="T1952" s="56"/>
      <c r="V1952" s="56"/>
    </row>
    <row r="1953" spans="3:22" ht="13.15">
      <c r="C1953" s="55"/>
      <c r="D1953" s="56"/>
      <c r="E1953" s="56"/>
      <c r="F1953" s="56"/>
      <c r="G1953" s="56"/>
      <c r="H1953" s="56"/>
      <c r="I1953" s="56"/>
      <c r="J1953" s="56"/>
      <c r="K1953" s="56"/>
      <c r="L1953" s="56"/>
      <c r="M1953" s="56"/>
      <c r="N1953" s="56"/>
      <c r="O1953" s="57"/>
      <c r="P1953" s="56"/>
      <c r="Q1953" s="56"/>
      <c r="R1953" s="56"/>
      <c r="S1953" s="56"/>
      <c r="T1953" s="56"/>
      <c r="V1953" s="56"/>
    </row>
    <row r="1954" spans="3:22" ht="13.15">
      <c r="C1954" s="55"/>
      <c r="D1954" s="56"/>
      <c r="E1954" s="56"/>
      <c r="F1954" s="56"/>
      <c r="G1954" s="56"/>
      <c r="H1954" s="56"/>
      <c r="I1954" s="56"/>
      <c r="J1954" s="56"/>
      <c r="K1954" s="56"/>
      <c r="L1954" s="56"/>
      <c r="M1954" s="56"/>
      <c r="N1954" s="56"/>
      <c r="O1954" s="57"/>
      <c r="P1954" s="56"/>
      <c r="Q1954" s="56"/>
      <c r="R1954" s="56"/>
      <c r="S1954" s="56"/>
      <c r="T1954" s="56"/>
      <c r="V1954" s="56"/>
    </row>
    <row r="1955" spans="3:22" ht="13.15">
      <c r="C1955" s="55"/>
      <c r="D1955" s="56"/>
      <c r="E1955" s="56"/>
      <c r="F1955" s="56"/>
      <c r="G1955" s="56"/>
      <c r="H1955" s="56"/>
      <c r="I1955" s="56"/>
      <c r="J1955" s="56"/>
      <c r="K1955" s="56"/>
      <c r="L1955" s="56"/>
      <c r="M1955" s="56"/>
      <c r="N1955" s="56"/>
      <c r="O1955" s="57"/>
      <c r="P1955" s="56"/>
      <c r="Q1955" s="56"/>
      <c r="R1955" s="56"/>
      <c r="S1955" s="56"/>
      <c r="T1955" s="56"/>
      <c r="V1955" s="56"/>
    </row>
    <row r="1956" spans="3:22" ht="13.15">
      <c r="C1956" s="55"/>
      <c r="D1956" s="56"/>
      <c r="E1956" s="56"/>
      <c r="F1956" s="56"/>
      <c r="G1956" s="56"/>
      <c r="H1956" s="56"/>
      <c r="I1956" s="56"/>
      <c r="J1956" s="56"/>
      <c r="K1956" s="56"/>
      <c r="L1956" s="56"/>
      <c r="M1956" s="56"/>
      <c r="N1956" s="56"/>
      <c r="O1956" s="57"/>
      <c r="P1956" s="56"/>
      <c r="Q1956" s="56"/>
      <c r="R1956" s="56"/>
      <c r="S1956" s="56"/>
      <c r="T1956" s="56"/>
      <c r="V1956" s="56"/>
    </row>
    <row r="1957" spans="3:22" ht="13.15">
      <c r="C1957" s="55"/>
      <c r="D1957" s="56"/>
      <c r="E1957" s="56"/>
      <c r="F1957" s="56"/>
      <c r="G1957" s="56"/>
      <c r="H1957" s="56"/>
      <c r="I1957" s="56"/>
      <c r="J1957" s="56"/>
      <c r="K1957" s="56"/>
      <c r="L1957" s="56"/>
      <c r="M1957" s="56"/>
      <c r="N1957" s="56"/>
      <c r="O1957" s="57"/>
      <c r="P1957" s="56"/>
      <c r="Q1957" s="56"/>
      <c r="R1957" s="56"/>
      <c r="S1957" s="56"/>
      <c r="T1957" s="56"/>
      <c r="V1957" s="56"/>
    </row>
    <row r="1958" spans="3:22" ht="13.15">
      <c r="C1958" s="55"/>
      <c r="D1958" s="56"/>
      <c r="E1958" s="56"/>
      <c r="F1958" s="56"/>
      <c r="G1958" s="56"/>
      <c r="H1958" s="56"/>
      <c r="I1958" s="56"/>
      <c r="J1958" s="56"/>
      <c r="K1958" s="56"/>
      <c r="L1958" s="56"/>
      <c r="M1958" s="56"/>
      <c r="N1958" s="56"/>
      <c r="O1958" s="57"/>
      <c r="P1958" s="56"/>
      <c r="Q1958" s="56"/>
      <c r="R1958" s="56"/>
      <c r="S1958" s="56"/>
      <c r="T1958" s="56"/>
      <c r="V1958" s="56"/>
    </row>
    <row r="1959" spans="3:22" ht="13.15">
      <c r="C1959" s="55"/>
      <c r="D1959" s="56"/>
      <c r="E1959" s="56"/>
      <c r="F1959" s="56"/>
      <c r="G1959" s="56"/>
      <c r="H1959" s="56"/>
      <c r="I1959" s="56"/>
      <c r="J1959" s="56"/>
      <c r="K1959" s="56"/>
      <c r="L1959" s="56"/>
      <c r="M1959" s="56"/>
      <c r="N1959" s="56"/>
      <c r="O1959" s="57"/>
      <c r="P1959" s="56"/>
      <c r="Q1959" s="56"/>
      <c r="R1959" s="56"/>
      <c r="S1959" s="56"/>
      <c r="T1959" s="56"/>
      <c r="V1959" s="56"/>
    </row>
    <row r="1960" spans="3:22" ht="13.15">
      <c r="C1960" s="55"/>
      <c r="D1960" s="56"/>
      <c r="E1960" s="56"/>
      <c r="F1960" s="56"/>
      <c r="G1960" s="56"/>
      <c r="H1960" s="56"/>
      <c r="I1960" s="56"/>
      <c r="J1960" s="56"/>
      <c r="K1960" s="56"/>
      <c r="L1960" s="56"/>
      <c r="M1960" s="56"/>
      <c r="N1960" s="56"/>
      <c r="O1960" s="57"/>
      <c r="P1960" s="56"/>
      <c r="Q1960" s="56"/>
      <c r="R1960" s="56"/>
      <c r="S1960" s="56"/>
      <c r="T1960" s="56"/>
      <c r="V1960" s="56"/>
    </row>
    <row r="1961" spans="3:22" ht="13.15">
      <c r="C1961" s="55"/>
      <c r="D1961" s="56"/>
      <c r="E1961" s="56"/>
      <c r="F1961" s="56"/>
      <c r="G1961" s="56"/>
      <c r="H1961" s="56"/>
      <c r="I1961" s="56"/>
      <c r="J1961" s="56"/>
      <c r="K1961" s="56"/>
      <c r="L1961" s="56"/>
      <c r="M1961" s="56"/>
      <c r="N1961" s="56"/>
      <c r="O1961" s="57"/>
      <c r="P1961" s="56"/>
      <c r="Q1961" s="56"/>
      <c r="R1961" s="56"/>
      <c r="S1961" s="56"/>
      <c r="T1961" s="56"/>
      <c r="V1961" s="56"/>
    </row>
    <row r="1962" spans="3:22" ht="13.15">
      <c r="C1962" s="55"/>
      <c r="D1962" s="56"/>
      <c r="E1962" s="56"/>
      <c r="F1962" s="56"/>
      <c r="G1962" s="56"/>
      <c r="H1962" s="56"/>
      <c r="I1962" s="56"/>
      <c r="J1962" s="56"/>
      <c r="K1962" s="56"/>
      <c r="L1962" s="56"/>
      <c r="M1962" s="56"/>
      <c r="N1962" s="56"/>
      <c r="O1962" s="57"/>
      <c r="P1962" s="56"/>
      <c r="Q1962" s="56"/>
      <c r="R1962" s="56"/>
      <c r="S1962" s="56"/>
      <c r="T1962" s="56"/>
      <c r="V1962" s="56"/>
    </row>
    <row r="1963" spans="3:22" ht="13.15">
      <c r="C1963" s="55"/>
      <c r="D1963" s="56"/>
      <c r="E1963" s="56"/>
      <c r="F1963" s="56"/>
      <c r="G1963" s="56"/>
      <c r="H1963" s="56"/>
      <c r="I1963" s="56"/>
      <c r="J1963" s="56"/>
      <c r="K1963" s="56"/>
      <c r="L1963" s="56"/>
      <c r="M1963" s="56"/>
      <c r="N1963" s="56"/>
      <c r="O1963" s="57"/>
      <c r="P1963" s="56"/>
      <c r="Q1963" s="56"/>
      <c r="R1963" s="56"/>
      <c r="S1963" s="56"/>
      <c r="T1963" s="56"/>
      <c r="V1963" s="56"/>
    </row>
    <row r="1964" spans="3:22" ht="13.15">
      <c r="C1964" s="55"/>
      <c r="D1964" s="56"/>
      <c r="E1964" s="56"/>
      <c r="F1964" s="56"/>
      <c r="G1964" s="56"/>
      <c r="H1964" s="56"/>
      <c r="I1964" s="56"/>
      <c r="J1964" s="56"/>
      <c r="K1964" s="56"/>
      <c r="L1964" s="56"/>
      <c r="M1964" s="56"/>
      <c r="N1964" s="56"/>
      <c r="O1964" s="57"/>
      <c r="P1964" s="56"/>
      <c r="Q1964" s="56"/>
      <c r="R1964" s="56"/>
      <c r="S1964" s="56"/>
      <c r="T1964" s="56"/>
      <c r="V1964" s="56"/>
    </row>
    <row r="1965" spans="3:22" ht="13.15">
      <c r="C1965" s="55"/>
      <c r="D1965" s="56"/>
      <c r="E1965" s="56"/>
      <c r="F1965" s="56"/>
      <c r="G1965" s="56"/>
      <c r="H1965" s="56"/>
      <c r="I1965" s="56"/>
      <c r="J1965" s="56"/>
      <c r="K1965" s="56"/>
      <c r="L1965" s="56"/>
      <c r="M1965" s="56"/>
      <c r="N1965" s="56"/>
      <c r="O1965" s="57"/>
      <c r="P1965" s="56"/>
      <c r="Q1965" s="56"/>
      <c r="R1965" s="56"/>
      <c r="S1965" s="56"/>
      <c r="T1965" s="56"/>
      <c r="V1965" s="56"/>
    </row>
    <row r="1966" spans="3:22" ht="13.15">
      <c r="C1966" s="55"/>
      <c r="D1966" s="56"/>
      <c r="E1966" s="56"/>
      <c r="F1966" s="56"/>
      <c r="G1966" s="56"/>
      <c r="H1966" s="56"/>
      <c r="I1966" s="56"/>
      <c r="J1966" s="56"/>
      <c r="K1966" s="56"/>
      <c r="L1966" s="56"/>
      <c r="M1966" s="56"/>
      <c r="N1966" s="56"/>
      <c r="O1966" s="57"/>
      <c r="P1966" s="56"/>
      <c r="Q1966" s="56"/>
      <c r="R1966" s="56"/>
      <c r="S1966" s="56"/>
      <c r="T1966" s="56"/>
      <c r="V1966" s="56"/>
    </row>
    <row r="1967" spans="3:22" ht="13.15">
      <c r="C1967" s="55"/>
      <c r="D1967" s="56"/>
      <c r="E1967" s="56"/>
      <c r="F1967" s="56"/>
      <c r="G1967" s="56"/>
      <c r="H1967" s="56"/>
      <c r="I1967" s="56"/>
      <c r="J1967" s="56"/>
      <c r="K1967" s="56"/>
      <c r="L1967" s="56"/>
      <c r="M1967" s="56"/>
      <c r="N1967" s="56"/>
      <c r="O1967" s="57"/>
      <c r="P1967" s="56"/>
      <c r="Q1967" s="56"/>
      <c r="R1967" s="56"/>
      <c r="S1967" s="56"/>
      <c r="T1967" s="56"/>
      <c r="V1967" s="56"/>
    </row>
    <row r="1968" spans="3:22" ht="13.15">
      <c r="C1968" s="55"/>
      <c r="D1968" s="56"/>
      <c r="E1968" s="56"/>
      <c r="F1968" s="56"/>
      <c r="G1968" s="56"/>
      <c r="H1968" s="56"/>
      <c r="I1968" s="56"/>
      <c r="J1968" s="56"/>
      <c r="K1968" s="56"/>
      <c r="L1968" s="56"/>
      <c r="M1968" s="56"/>
      <c r="N1968" s="56"/>
      <c r="O1968" s="57"/>
      <c r="P1968" s="56"/>
      <c r="Q1968" s="56"/>
      <c r="R1968" s="56"/>
      <c r="S1968" s="56"/>
      <c r="T1968" s="56"/>
      <c r="V1968" s="56"/>
    </row>
    <row r="1969" spans="3:22" ht="13.15">
      <c r="C1969" s="55"/>
      <c r="D1969" s="56"/>
      <c r="E1969" s="56"/>
      <c r="F1969" s="56"/>
      <c r="G1969" s="56"/>
      <c r="H1969" s="56"/>
      <c r="I1969" s="56"/>
      <c r="J1969" s="56"/>
      <c r="K1969" s="56"/>
      <c r="L1969" s="56"/>
      <c r="M1969" s="56"/>
      <c r="N1969" s="56"/>
      <c r="O1969" s="57"/>
      <c r="P1969" s="56"/>
      <c r="Q1969" s="56"/>
      <c r="R1969" s="56"/>
      <c r="S1969" s="56"/>
      <c r="T1969" s="56"/>
      <c r="V1969" s="56"/>
    </row>
    <row r="1970" spans="3:22" ht="13.15">
      <c r="C1970" s="55"/>
      <c r="D1970" s="56"/>
      <c r="E1970" s="56"/>
      <c r="F1970" s="56"/>
      <c r="G1970" s="56"/>
      <c r="H1970" s="56"/>
      <c r="I1970" s="56"/>
      <c r="J1970" s="56"/>
      <c r="K1970" s="56"/>
      <c r="L1970" s="56"/>
      <c r="M1970" s="56"/>
      <c r="N1970" s="56"/>
      <c r="O1970" s="57"/>
      <c r="P1970" s="56"/>
      <c r="Q1970" s="56"/>
      <c r="R1970" s="56"/>
      <c r="S1970" s="56"/>
      <c r="T1970" s="56"/>
      <c r="V1970" s="56"/>
    </row>
    <row r="1971" spans="3:22" ht="13.15">
      <c r="C1971" s="55"/>
      <c r="D1971" s="56"/>
      <c r="E1971" s="56"/>
      <c r="F1971" s="56"/>
      <c r="G1971" s="56"/>
      <c r="H1971" s="56"/>
      <c r="I1971" s="56"/>
      <c r="J1971" s="56"/>
      <c r="K1971" s="56"/>
      <c r="L1971" s="56"/>
      <c r="M1971" s="56"/>
      <c r="N1971" s="56"/>
      <c r="O1971" s="57"/>
      <c r="P1971" s="56"/>
      <c r="Q1971" s="56"/>
      <c r="R1971" s="56"/>
      <c r="S1971" s="56"/>
      <c r="T1971" s="56"/>
      <c r="V1971" s="56"/>
    </row>
    <row r="1972" spans="3:22" ht="13.15">
      <c r="C1972" s="55"/>
      <c r="D1972" s="56"/>
      <c r="E1972" s="56"/>
      <c r="F1972" s="56"/>
      <c r="G1972" s="56"/>
      <c r="H1972" s="56"/>
      <c r="I1972" s="56"/>
      <c r="J1972" s="56"/>
      <c r="K1972" s="56"/>
      <c r="L1972" s="56"/>
      <c r="M1972" s="56"/>
      <c r="N1972" s="56"/>
      <c r="O1972" s="57"/>
      <c r="P1972" s="56"/>
      <c r="Q1972" s="56"/>
      <c r="R1972" s="56"/>
      <c r="S1972" s="56"/>
      <c r="T1972" s="56"/>
      <c r="V1972" s="56"/>
    </row>
    <row r="1973" spans="3:22" ht="13.15">
      <c r="C1973" s="55"/>
      <c r="D1973" s="56"/>
      <c r="E1973" s="56"/>
      <c r="F1973" s="56"/>
      <c r="G1973" s="56"/>
      <c r="H1973" s="56"/>
      <c r="I1973" s="56"/>
      <c r="J1973" s="56"/>
      <c r="K1973" s="56"/>
      <c r="L1973" s="56"/>
      <c r="M1973" s="56"/>
      <c r="N1973" s="56"/>
      <c r="O1973" s="57"/>
      <c r="P1973" s="56"/>
      <c r="Q1973" s="56"/>
      <c r="R1973" s="56"/>
      <c r="S1973" s="56"/>
      <c r="T1973" s="56"/>
      <c r="V1973" s="56"/>
    </row>
    <row r="1974" spans="3:22" ht="13.15">
      <c r="C1974" s="55"/>
      <c r="D1974" s="56"/>
      <c r="E1974" s="56"/>
      <c r="F1974" s="56"/>
      <c r="G1974" s="56"/>
      <c r="H1974" s="56"/>
      <c r="I1974" s="56"/>
      <c r="J1974" s="56"/>
      <c r="K1974" s="56"/>
      <c r="L1974" s="56"/>
      <c r="M1974" s="56"/>
      <c r="N1974" s="56"/>
      <c r="O1974" s="57"/>
      <c r="P1974" s="56"/>
      <c r="Q1974" s="56"/>
      <c r="R1974" s="56"/>
      <c r="S1974" s="56"/>
      <c r="T1974" s="56"/>
      <c r="V1974" s="56"/>
    </row>
    <row r="1975" spans="3:22" ht="13.15">
      <c r="C1975" s="55"/>
      <c r="D1975" s="56"/>
      <c r="E1975" s="56"/>
      <c r="F1975" s="56"/>
      <c r="G1975" s="56"/>
      <c r="H1975" s="56"/>
      <c r="I1975" s="56"/>
      <c r="J1975" s="56"/>
      <c r="K1975" s="56"/>
      <c r="L1975" s="56"/>
      <c r="M1975" s="56"/>
      <c r="N1975" s="56"/>
      <c r="O1975" s="57"/>
      <c r="P1975" s="56"/>
      <c r="Q1975" s="56"/>
      <c r="R1975" s="56"/>
      <c r="S1975" s="56"/>
      <c r="T1975" s="56"/>
      <c r="V1975" s="56"/>
    </row>
    <row r="1976" spans="3:22" ht="13.15">
      <c r="C1976" s="55"/>
      <c r="D1976" s="56"/>
      <c r="E1976" s="56"/>
      <c r="F1976" s="56"/>
      <c r="G1976" s="56"/>
      <c r="H1976" s="56"/>
      <c r="I1976" s="56"/>
      <c r="J1976" s="56"/>
      <c r="K1976" s="56"/>
      <c r="L1976" s="56"/>
      <c r="M1976" s="56"/>
      <c r="N1976" s="56"/>
      <c r="O1976" s="57"/>
      <c r="P1976" s="56"/>
      <c r="Q1976" s="56"/>
      <c r="R1976" s="56"/>
      <c r="S1976" s="56"/>
      <c r="T1976" s="56"/>
      <c r="V1976" s="56"/>
    </row>
    <row r="1977" spans="3:22" ht="13.15">
      <c r="C1977" s="55"/>
      <c r="D1977" s="56"/>
      <c r="E1977" s="56"/>
      <c r="F1977" s="56"/>
      <c r="G1977" s="56"/>
      <c r="H1977" s="56"/>
      <c r="I1977" s="56"/>
      <c r="J1977" s="56"/>
      <c r="K1977" s="56"/>
      <c r="L1977" s="56"/>
      <c r="M1977" s="56"/>
      <c r="N1977" s="56"/>
      <c r="O1977" s="57"/>
      <c r="P1977" s="56"/>
      <c r="Q1977" s="56"/>
      <c r="R1977" s="56"/>
      <c r="S1977" s="56"/>
      <c r="T1977" s="56"/>
      <c r="V1977" s="56"/>
    </row>
    <row r="1978" spans="3:22" ht="13.15">
      <c r="C1978" s="55"/>
      <c r="D1978" s="56"/>
      <c r="E1978" s="56"/>
      <c r="F1978" s="56"/>
      <c r="G1978" s="56"/>
      <c r="H1978" s="56"/>
      <c r="I1978" s="56"/>
      <c r="J1978" s="56"/>
      <c r="K1978" s="56"/>
      <c r="L1978" s="56"/>
      <c r="M1978" s="56"/>
      <c r="N1978" s="56"/>
      <c r="O1978" s="57"/>
      <c r="P1978" s="56"/>
      <c r="Q1978" s="56"/>
      <c r="R1978" s="56"/>
      <c r="S1978" s="56"/>
      <c r="T1978" s="56"/>
      <c r="V1978" s="56"/>
    </row>
    <row r="1979" spans="3:22" ht="13.15">
      <c r="C1979" s="55"/>
      <c r="D1979" s="56"/>
      <c r="E1979" s="56"/>
      <c r="F1979" s="56"/>
      <c r="G1979" s="56"/>
      <c r="H1979" s="56"/>
      <c r="I1979" s="56"/>
      <c r="J1979" s="56"/>
      <c r="K1979" s="56"/>
      <c r="L1979" s="56"/>
      <c r="M1979" s="56"/>
      <c r="N1979" s="56"/>
      <c r="O1979" s="57"/>
      <c r="P1979" s="56"/>
      <c r="Q1979" s="56"/>
      <c r="R1979" s="56"/>
      <c r="S1979" s="56"/>
      <c r="T1979" s="56"/>
      <c r="V1979" s="56"/>
    </row>
    <row r="1980" spans="3:22" ht="13.15">
      <c r="C1980" s="55"/>
      <c r="D1980" s="56"/>
      <c r="E1980" s="56"/>
      <c r="F1980" s="56"/>
      <c r="G1980" s="56"/>
      <c r="H1980" s="56"/>
      <c r="I1980" s="56"/>
      <c r="J1980" s="56"/>
      <c r="K1980" s="56"/>
      <c r="L1980" s="56"/>
      <c r="M1980" s="56"/>
      <c r="N1980" s="56"/>
      <c r="O1980" s="57"/>
      <c r="P1980" s="56"/>
      <c r="Q1980" s="56"/>
      <c r="R1980" s="56"/>
      <c r="S1980" s="56"/>
      <c r="T1980" s="56"/>
      <c r="V1980" s="56"/>
    </row>
    <row r="1981" spans="3:22" ht="13.15">
      <c r="C1981" s="55"/>
      <c r="D1981" s="56"/>
      <c r="E1981" s="56"/>
      <c r="F1981" s="56"/>
      <c r="G1981" s="56"/>
      <c r="H1981" s="56"/>
      <c r="I1981" s="56"/>
      <c r="J1981" s="56"/>
      <c r="K1981" s="56"/>
      <c r="L1981" s="56"/>
      <c r="M1981" s="56"/>
      <c r="N1981" s="56"/>
      <c r="O1981" s="57"/>
      <c r="P1981" s="56"/>
      <c r="Q1981" s="56"/>
      <c r="R1981" s="56"/>
      <c r="S1981" s="56"/>
      <c r="T1981" s="56"/>
      <c r="V1981" s="56"/>
    </row>
    <row r="1982" spans="3:22" ht="13.15">
      <c r="C1982" s="55"/>
      <c r="D1982" s="56"/>
      <c r="E1982" s="56"/>
      <c r="F1982" s="56"/>
      <c r="G1982" s="56"/>
      <c r="H1982" s="56"/>
      <c r="I1982" s="56"/>
      <c r="J1982" s="56"/>
      <c r="K1982" s="56"/>
      <c r="L1982" s="56"/>
      <c r="M1982" s="56"/>
      <c r="N1982" s="56"/>
      <c r="O1982" s="57"/>
      <c r="P1982" s="56"/>
      <c r="Q1982" s="56"/>
      <c r="R1982" s="56"/>
      <c r="S1982" s="56"/>
      <c r="T1982" s="56"/>
      <c r="V1982" s="56"/>
    </row>
    <row r="1983" spans="3:22" ht="13.15">
      <c r="C1983" s="55"/>
      <c r="D1983" s="56"/>
      <c r="E1983" s="56"/>
      <c r="F1983" s="56"/>
      <c r="G1983" s="56"/>
      <c r="H1983" s="56"/>
      <c r="I1983" s="56"/>
      <c r="J1983" s="56"/>
      <c r="K1983" s="56"/>
      <c r="L1983" s="56"/>
      <c r="M1983" s="56"/>
      <c r="N1983" s="56"/>
      <c r="O1983" s="57"/>
      <c r="P1983" s="56"/>
      <c r="Q1983" s="56"/>
      <c r="R1983" s="56"/>
      <c r="S1983" s="56"/>
      <c r="T1983" s="56"/>
      <c r="V1983" s="56"/>
    </row>
    <row r="1984" spans="3:22" ht="13.15">
      <c r="C1984" s="55"/>
      <c r="D1984" s="56"/>
      <c r="E1984" s="56"/>
      <c r="F1984" s="56"/>
      <c r="G1984" s="56"/>
      <c r="H1984" s="56"/>
      <c r="I1984" s="56"/>
      <c r="J1984" s="56"/>
      <c r="K1984" s="56"/>
      <c r="L1984" s="56"/>
      <c r="M1984" s="56"/>
      <c r="N1984" s="56"/>
      <c r="O1984" s="57"/>
      <c r="P1984" s="56"/>
      <c r="Q1984" s="56"/>
      <c r="R1984" s="56"/>
      <c r="S1984" s="56"/>
      <c r="T1984" s="56"/>
      <c r="V1984" s="56"/>
    </row>
    <row r="1985" spans="3:22" ht="13.15">
      <c r="C1985" s="55"/>
      <c r="D1985" s="56"/>
      <c r="E1985" s="56"/>
      <c r="F1985" s="56"/>
      <c r="G1985" s="56"/>
      <c r="H1985" s="56"/>
      <c r="I1985" s="56"/>
      <c r="J1985" s="56"/>
      <c r="K1985" s="56"/>
      <c r="L1985" s="56"/>
      <c r="M1985" s="56"/>
      <c r="N1985" s="56"/>
      <c r="O1985" s="57"/>
      <c r="P1985" s="56"/>
      <c r="Q1985" s="56"/>
      <c r="R1985" s="56"/>
      <c r="S1985" s="56"/>
      <c r="T1985" s="56"/>
      <c r="V1985" s="56"/>
    </row>
    <row r="1986" spans="3:22" ht="13.15">
      <c r="C1986" s="55"/>
      <c r="D1986" s="56"/>
      <c r="E1986" s="56"/>
      <c r="F1986" s="56"/>
      <c r="G1986" s="56"/>
      <c r="H1986" s="56"/>
      <c r="I1986" s="56"/>
      <c r="J1986" s="56"/>
      <c r="K1986" s="56"/>
      <c r="L1986" s="56"/>
      <c r="M1986" s="56"/>
      <c r="N1986" s="56"/>
      <c r="O1986" s="57"/>
      <c r="P1986" s="56"/>
      <c r="Q1986" s="56"/>
      <c r="R1986" s="56"/>
      <c r="S1986" s="56"/>
      <c r="T1986" s="56"/>
      <c r="V1986" s="56"/>
    </row>
    <row r="1987" spans="3:22" ht="13.15">
      <c r="C1987" s="55"/>
      <c r="D1987" s="56"/>
      <c r="E1987" s="56"/>
      <c r="F1987" s="56"/>
      <c r="G1987" s="56"/>
      <c r="H1987" s="56"/>
      <c r="I1987" s="56"/>
      <c r="J1987" s="56"/>
      <c r="K1987" s="56"/>
      <c r="L1987" s="56"/>
      <c r="M1987" s="56"/>
      <c r="N1987" s="56"/>
      <c r="O1987" s="57"/>
      <c r="P1987" s="56"/>
      <c r="Q1987" s="56"/>
      <c r="R1987" s="56"/>
      <c r="S1987" s="56"/>
      <c r="T1987" s="56"/>
      <c r="V1987" s="56"/>
    </row>
    <row r="1988" spans="3:22" ht="13.15">
      <c r="C1988" s="55"/>
      <c r="D1988" s="56"/>
      <c r="E1988" s="56"/>
      <c r="F1988" s="56"/>
      <c r="G1988" s="56"/>
      <c r="H1988" s="56"/>
      <c r="I1988" s="56"/>
      <c r="J1988" s="56"/>
      <c r="K1988" s="56"/>
      <c r="L1988" s="56"/>
      <c r="M1988" s="56"/>
      <c r="N1988" s="56"/>
      <c r="O1988" s="57"/>
      <c r="P1988" s="56"/>
      <c r="Q1988" s="56"/>
      <c r="R1988" s="56"/>
      <c r="S1988" s="56"/>
      <c r="T1988" s="56"/>
      <c r="V1988" s="56"/>
    </row>
    <row r="1989" spans="3:22" ht="13.15">
      <c r="C1989" s="55"/>
      <c r="D1989" s="56"/>
      <c r="E1989" s="56"/>
      <c r="F1989" s="56"/>
      <c r="G1989" s="56"/>
      <c r="H1989" s="56"/>
      <c r="I1989" s="56"/>
      <c r="J1989" s="56"/>
      <c r="K1989" s="56"/>
      <c r="L1989" s="56"/>
      <c r="M1989" s="56"/>
      <c r="N1989" s="56"/>
      <c r="O1989" s="57"/>
      <c r="P1989" s="56"/>
      <c r="Q1989" s="56"/>
      <c r="R1989" s="56"/>
      <c r="S1989" s="56"/>
      <c r="T1989" s="56"/>
      <c r="V1989" s="56"/>
    </row>
    <row r="1990" spans="3:22" ht="13.15">
      <c r="C1990" s="55"/>
      <c r="D1990" s="56"/>
      <c r="E1990" s="56"/>
      <c r="F1990" s="56"/>
      <c r="G1990" s="56"/>
      <c r="H1990" s="56"/>
      <c r="I1990" s="56"/>
      <c r="J1990" s="56"/>
      <c r="K1990" s="56"/>
      <c r="L1990" s="56"/>
      <c r="M1990" s="56"/>
      <c r="N1990" s="56"/>
      <c r="O1990" s="57"/>
      <c r="P1990" s="56"/>
      <c r="Q1990" s="56"/>
      <c r="R1990" s="56"/>
      <c r="S1990" s="56"/>
      <c r="T1990" s="56"/>
      <c r="V1990" s="56"/>
    </row>
    <row r="1991" spans="3:22" ht="13.15">
      <c r="C1991" s="55"/>
      <c r="D1991" s="56"/>
      <c r="E1991" s="56"/>
      <c r="F1991" s="56"/>
      <c r="G1991" s="56"/>
      <c r="H1991" s="56"/>
      <c r="I1991" s="56"/>
      <c r="J1991" s="56"/>
      <c r="K1991" s="56"/>
      <c r="L1991" s="56"/>
      <c r="M1991" s="56"/>
      <c r="N1991" s="56"/>
      <c r="O1991" s="57"/>
      <c r="P1991" s="56"/>
      <c r="Q1991" s="56"/>
      <c r="R1991" s="56"/>
      <c r="S1991" s="56"/>
      <c r="T1991" s="56"/>
      <c r="V1991" s="56"/>
    </row>
    <row r="1992" spans="3:22" ht="13.15">
      <c r="C1992" s="55"/>
      <c r="D1992" s="56"/>
      <c r="E1992" s="56"/>
      <c r="F1992" s="56"/>
      <c r="G1992" s="56"/>
      <c r="H1992" s="56"/>
      <c r="I1992" s="56"/>
      <c r="J1992" s="56"/>
      <c r="K1992" s="56"/>
      <c r="L1992" s="56"/>
      <c r="M1992" s="56"/>
      <c r="N1992" s="56"/>
      <c r="O1992" s="57"/>
      <c r="P1992" s="56"/>
      <c r="Q1992" s="56"/>
      <c r="R1992" s="56"/>
      <c r="S1992" s="56"/>
      <c r="T1992" s="56"/>
      <c r="V1992" s="56"/>
    </row>
    <row r="1993" spans="3:22" ht="13.15">
      <c r="C1993" s="55"/>
      <c r="D1993" s="56"/>
      <c r="E1993" s="56"/>
      <c r="F1993" s="56"/>
      <c r="G1993" s="56"/>
      <c r="H1993" s="56"/>
      <c r="I1993" s="56"/>
      <c r="J1993" s="56"/>
      <c r="K1993" s="56"/>
      <c r="L1993" s="56"/>
      <c r="M1993" s="56"/>
      <c r="N1993" s="56"/>
      <c r="O1993" s="57"/>
      <c r="P1993" s="56"/>
      <c r="Q1993" s="56"/>
      <c r="R1993" s="56"/>
      <c r="S1993" s="56"/>
      <c r="T1993" s="56"/>
      <c r="V1993" s="56"/>
    </row>
    <row r="1994" spans="3:22" ht="13.15">
      <c r="C1994" s="55"/>
      <c r="D1994" s="56"/>
      <c r="E1994" s="56"/>
      <c r="F1994" s="56"/>
      <c r="G1994" s="56"/>
      <c r="H1994" s="56"/>
      <c r="I1994" s="56"/>
      <c r="J1994" s="56"/>
      <c r="K1994" s="56"/>
      <c r="L1994" s="56"/>
      <c r="M1994" s="56"/>
      <c r="N1994" s="56"/>
      <c r="O1994" s="57"/>
      <c r="P1994" s="56"/>
      <c r="Q1994" s="56"/>
      <c r="R1994" s="56"/>
      <c r="S1994" s="56"/>
      <c r="T1994" s="56"/>
      <c r="V1994" s="56"/>
    </row>
    <row r="1995" spans="3:22" ht="13.15">
      <c r="C1995" s="55"/>
      <c r="D1995" s="56"/>
      <c r="E1995" s="56"/>
      <c r="F1995" s="56"/>
      <c r="G1995" s="56"/>
      <c r="H1995" s="56"/>
      <c r="I1995" s="56"/>
      <c r="J1995" s="56"/>
      <c r="K1995" s="56"/>
      <c r="L1995" s="56"/>
      <c r="M1995" s="56"/>
      <c r="N1995" s="56"/>
      <c r="O1995" s="57"/>
      <c r="P1995" s="56"/>
      <c r="Q1995" s="56"/>
      <c r="R1995" s="56"/>
      <c r="S1995" s="56"/>
      <c r="T1995" s="56"/>
      <c r="V1995" s="56"/>
    </row>
    <row r="1996" spans="3:22" ht="13.15">
      <c r="C1996" s="55"/>
      <c r="D1996" s="56"/>
      <c r="E1996" s="56"/>
      <c r="F1996" s="56"/>
      <c r="G1996" s="56"/>
      <c r="H1996" s="56"/>
      <c r="I1996" s="56"/>
      <c r="J1996" s="56"/>
      <c r="K1996" s="56"/>
      <c r="L1996" s="56"/>
      <c r="M1996" s="56"/>
      <c r="N1996" s="56"/>
      <c r="O1996" s="57"/>
      <c r="P1996" s="56"/>
      <c r="Q1996" s="56"/>
      <c r="R1996" s="56"/>
      <c r="S1996" s="56"/>
      <c r="T1996" s="56"/>
      <c r="V1996" s="56"/>
    </row>
    <row r="1997" spans="3:22" ht="13.15">
      <c r="C1997" s="55"/>
      <c r="D1997" s="56"/>
      <c r="E1997" s="56"/>
      <c r="F1997" s="56"/>
      <c r="G1997" s="56"/>
      <c r="H1997" s="56"/>
      <c r="I1997" s="56"/>
      <c r="J1997" s="56"/>
      <c r="K1997" s="56"/>
      <c r="L1997" s="56"/>
      <c r="M1997" s="56"/>
      <c r="N1997" s="56"/>
      <c r="O1997" s="57"/>
      <c r="P1997" s="56"/>
      <c r="Q1997" s="56"/>
      <c r="R1997" s="56"/>
      <c r="S1997" s="56"/>
      <c r="T1997" s="56"/>
      <c r="V1997" s="56"/>
    </row>
    <row r="1998" spans="3:22" ht="13.15">
      <c r="C1998" s="55"/>
      <c r="D1998" s="56"/>
      <c r="E1998" s="56"/>
      <c r="F1998" s="56"/>
      <c r="G1998" s="56"/>
      <c r="H1998" s="56"/>
      <c r="I1998" s="56"/>
      <c r="J1998" s="56"/>
      <c r="K1998" s="56"/>
      <c r="L1998" s="56"/>
      <c r="M1998" s="56"/>
      <c r="N1998" s="56"/>
      <c r="O1998" s="57"/>
      <c r="P1998" s="56"/>
      <c r="Q1998" s="56"/>
      <c r="R1998" s="56"/>
      <c r="S1998" s="56"/>
      <c r="T1998" s="56"/>
      <c r="V1998" s="56"/>
    </row>
    <row r="1999" spans="3:22" ht="13.15">
      <c r="C1999" s="55"/>
      <c r="D1999" s="56"/>
      <c r="E1999" s="56"/>
      <c r="F1999" s="56"/>
      <c r="G1999" s="56"/>
      <c r="H1999" s="56"/>
      <c r="I1999" s="56"/>
      <c r="J1999" s="56"/>
      <c r="K1999" s="56"/>
      <c r="L1999" s="56"/>
      <c r="M1999" s="56"/>
      <c r="N1999" s="56"/>
      <c r="O1999" s="57"/>
      <c r="P1999" s="56"/>
      <c r="Q1999" s="56"/>
      <c r="R1999" s="56"/>
      <c r="S1999" s="56"/>
      <c r="T1999" s="56"/>
      <c r="V1999" s="56"/>
    </row>
    <row r="2000" spans="3:22" ht="13.15">
      <c r="C2000" s="55"/>
      <c r="D2000" s="56"/>
      <c r="E2000" s="56"/>
      <c r="F2000" s="56"/>
      <c r="G2000" s="56"/>
      <c r="H2000" s="56"/>
      <c r="I2000" s="56"/>
      <c r="J2000" s="56"/>
      <c r="K2000" s="56"/>
      <c r="L2000" s="56"/>
      <c r="M2000" s="56"/>
      <c r="N2000" s="56"/>
      <c r="O2000" s="57"/>
      <c r="P2000" s="56"/>
      <c r="Q2000" s="56"/>
      <c r="R2000" s="56"/>
      <c r="S2000" s="56"/>
      <c r="T2000" s="56"/>
      <c r="V2000" s="56"/>
    </row>
    <row r="2001" spans="3:22" ht="13.15">
      <c r="C2001" s="55"/>
      <c r="D2001" s="56"/>
      <c r="E2001" s="56"/>
      <c r="F2001" s="56"/>
      <c r="G2001" s="56"/>
      <c r="H2001" s="56"/>
      <c r="I2001" s="56"/>
      <c r="J2001" s="56"/>
      <c r="K2001" s="56"/>
      <c r="L2001" s="56"/>
      <c r="M2001" s="56"/>
      <c r="N2001" s="56"/>
      <c r="O2001" s="57"/>
      <c r="P2001" s="56"/>
      <c r="Q2001" s="56"/>
      <c r="R2001" s="56"/>
      <c r="S2001" s="56"/>
      <c r="T2001" s="56"/>
      <c r="V2001" s="56"/>
    </row>
    <row r="2002" spans="3:22" ht="13.15">
      <c r="C2002" s="55"/>
      <c r="D2002" s="56"/>
      <c r="E2002" s="56"/>
      <c r="F2002" s="56"/>
      <c r="G2002" s="56"/>
      <c r="H2002" s="56"/>
      <c r="I2002" s="56"/>
      <c r="J2002" s="56"/>
      <c r="K2002" s="56"/>
      <c r="L2002" s="56"/>
      <c r="M2002" s="56"/>
      <c r="N2002" s="56"/>
      <c r="O2002" s="57"/>
      <c r="P2002" s="56"/>
      <c r="Q2002" s="56"/>
      <c r="R2002" s="56"/>
      <c r="S2002" s="56"/>
      <c r="T2002" s="56"/>
      <c r="V2002" s="56"/>
    </row>
    <row r="2003" spans="3:22" ht="13.15">
      <c r="C2003" s="55"/>
      <c r="D2003" s="56"/>
      <c r="E2003" s="56"/>
      <c r="F2003" s="56"/>
      <c r="G2003" s="56"/>
      <c r="H2003" s="56"/>
      <c r="I2003" s="56"/>
      <c r="J2003" s="56"/>
      <c r="K2003" s="56"/>
      <c r="L2003" s="56"/>
      <c r="M2003" s="56"/>
      <c r="N2003" s="56"/>
      <c r="O2003" s="57"/>
      <c r="P2003" s="56"/>
      <c r="Q2003" s="56"/>
      <c r="R2003" s="56"/>
      <c r="S2003" s="56"/>
      <c r="T2003" s="56"/>
      <c r="V2003" s="56"/>
    </row>
    <row r="2004" spans="3:22" ht="13.15">
      <c r="C2004" s="55"/>
      <c r="D2004" s="56"/>
      <c r="E2004" s="56"/>
      <c r="F2004" s="56"/>
      <c r="G2004" s="56"/>
      <c r="H2004" s="56"/>
      <c r="I2004" s="56"/>
      <c r="J2004" s="56"/>
      <c r="K2004" s="56"/>
      <c r="L2004" s="56"/>
      <c r="M2004" s="56"/>
      <c r="N2004" s="56"/>
      <c r="O2004" s="57"/>
      <c r="P2004" s="56"/>
      <c r="Q2004" s="56"/>
      <c r="R2004" s="56"/>
      <c r="S2004" s="56"/>
      <c r="T2004" s="56"/>
      <c r="V2004" s="56"/>
    </row>
    <row r="2005" spans="3:22" ht="13.15">
      <c r="C2005" s="55"/>
      <c r="D2005" s="56"/>
      <c r="E2005" s="56"/>
      <c r="F2005" s="56"/>
      <c r="G2005" s="56"/>
      <c r="H2005" s="56"/>
      <c r="I2005" s="56"/>
      <c r="J2005" s="56"/>
      <c r="K2005" s="56"/>
      <c r="L2005" s="56"/>
      <c r="M2005" s="56"/>
      <c r="N2005" s="56"/>
      <c r="O2005" s="57"/>
      <c r="P2005" s="56"/>
      <c r="Q2005" s="56"/>
      <c r="R2005" s="56"/>
      <c r="S2005" s="56"/>
      <c r="T2005" s="56"/>
      <c r="V2005" s="56"/>
    </row>
    <row r="2006" spans="3:22" ht="13.15">
      <c r="C2006" s="55"/>
      <c r="D2006" s="56"/>
      <c r="E2006" s="56"/>
      <c r="F2006" s="56"/>
      <c r="G2006" s="56"/>
      <c r="H2006" s="56"/>
      <c r="I2006" s="56"/>
      <c r="J2006" s="56"/>
      <c r="K2006" s="56"/>
      <c r="L2006" s="56"/>
      <c r="M2006" s="56"/>
      <c r="N2006" s="56"/>
      <c r="O2006" s="57"/>
      <c r="P2006" s="56"/>
      <c r="Q2006" s="56"/>
      <c r="R2006" s="56"/>
      <c r="S2006" s="56"/>
      <c r="T2006" s="56"/>
      <c r="V2006" s="56"/>
    </row>
    <row r="2007" spans="3:22" ht="13.15">
      <c r="C2007" s="55"/>
      <c r="D2007" s="56"/>
      <c r="E2007" s="56"/>
      <c r="F2007" s="56"/>
      <c r="G2007" s="56"/>
      <c r="H2007" s="56"/>
      <c r="I2007" s="56"/>
      <c r="J2007" s="56"/>
      <c r="K2007" s="56"/>
      <c r="L2007" s="56"/>
      <c r="M2007" s="56"/>
      <c r="N2007" s="56"/>
      <c r="O2007" s="57"/>
      <c r="P2007" s="56"/>
      <c r="Q2007" s="56"/>
      <c r="R2007" s="56"/>
      <c r="S2007" s="56"/>
      <c r="T2007" s="56"/>
      <c r="V2007" s="56"/>
    </row>
    <row r="2008" spans="3:22" ht="13.15">
      <c r="C2008" s="55"/>
      <c r="D2008" s="56"/>
      <c r="E2008" s="56"/>
      <c r="F2008" s="56"/>
      <c r="G2008" s="56"/>
      <c r="H2008" s="56"/>
      <c r="I2008" s="56"/>
      <c r="J2008" s="56"/>
      <c r="K2008" s="56"/>
      <c r="L2008" s="56"/>
      <c r="M2008" s="56"/>
      <c r="N2008" s="56"/>
      <c r="O2008" s="57"/>
      <c r="P2008" s="56"/>
      <c r="Q2008" s="56"/>
      <c r="R2008" s="56"/>
      <c r="S2008" s="56"/>
      <c r="T2008" s="56"/>
      <c r="V2008" s="56"/>
    </row>
    <row r="2009" spans="3:22" ht="13.15">
      <c r="C2009" s="55"/>
      <c r="D2009" s="56"/>
      <c r="E2009" s="56"/>
      <c r="F2009" s="56"/>
      <c r="G2009" s="56"/>
      <c r="H2009" s="56"/>
      <c r="I2009" s="56"/>
      <c r="J2009" s="56"/>
      <c r="K2009" s="56"/>
      <c r="L2009" s="56"/>
      <c r="M2009" s="56"/>
      <c r="N2009" s="56"/>
      <c r="O2009" s="57"/>
      <c r="P2009" s="56"/>
      <c r="Q2009" s="56"/>
      <c r="R2009" s="56"/>
      <c r="S2009" s="56"/>
      <c r="T2009" s="56"/>
      <c r="V2009" s="56"/>
    </row>
    <row r="2010" spans="3:22" ht="13.15">
      <c r="C2010" s="55"/>
      <c r="D2010" s="56"/>
      <c r="E2010" s="56"/>
      <c r="F2010" s="56"/>
      <c r="G2010" s="56"/>
      <c r="H2010" s="56"/>
      <c r="I2010" s="56"/>
      <c r="J2010" s="56"/>
      <c r="K2010" s="56"/>
      <c r="L2010" s="56"/>
      <c r="M2010" s="56"/>
      <c r="N2010" s="56"/>
      <c r="O2010" s="57"/>
      <c r="P2010" s="56"/>
      <c r="Q2010" s="56"/>
      <c r="R2010" s="56"/>
      <c r="S2010" s="56"/>
      <c r="T2010" s="56"/>
      <c r="V2010" s="56"/>
    </row>
    <row r="2011" spans="3:22" ht="13.15">
      <c r="C2011" s="55"/>
      <c r="D2011" s="56"/>
      <c r="E2011" s="56"/>
      <c r="F2011" s="56"/>
      <c r="G2011" s="56"/>
      <c r="H2011" s="56"/>
      <c r="I2011" s="56"/>
      <c r="J2011" s="56"/>
      <c r="K2011" s="56"/>
      <c r="L2011" s="56"/>
      <c r="M2011" s="56"/>
      <c r="N2011" s="56"/>
      <c r="O2011" s="57"/>
      <c r="P2011" s="56"/>
      <c r="Q2011" s="56"/>
      <c r="R2011" s="56"/>
      <c r="S2011" s="56"/>
      <c r="T2011" s="56"/>
      <c r="V2011" s="56"/>
    </row>
    <row r="2012" spans="3:22" ht="13.15">
      <c r="C2012" s="55"/>
      <c r="D2012" s="56"/>
      <c r="E2012" s="56"/>
      <c r="F2012" s="56"/>
      <c r="G2012" s="56"/>
      <c r="H2012" s="56"/>
      <c r="I2012" s="56"/>
      <c r="J2012" s="56"/>
      <c r="K2012" s="56"/>
      <c r="L2012" s="56"/>
      <c r="M2012" s="56"/>
      <c r="N2012" s="56"/>
      <c r="O2012" s="57"/>
      <c r="P2012" s="56"/>
      <c r="Q2012" s="56"/>
      <c r="R2012" s="56"/>
      <c r="S2012" s="56"/>
      <c r="T2012" s="56"/>
      <c r="V2012" s="56"/>
    </row>
    <row r="2013" spans="3:22" ht="13.15">
      <c r="C2013" s="55"/>
      <c r="D2013" s="56"/>
      <c r="E2013" s="56"/>
      <c r="F2013" s="56"/>
      <c r="G2013" s="56"/>
      <c r="H2013" s="56"/>
      <c r="I2013" s="56"/>
      <c r="J2013" s="56"/>
      <c r="K2013" s="56"/>
      <c r="L2013" s="56"/>
      <c r="M2013" s="56"/>
      <c r="N2013" s="56"/>
      <c r="O2013" s="57"/>
      <c r="P2013" s="56"/>
      <c r="Q2013" s="56"/>
      <c r="R2013" s="56"/>
      <c r="S2013" s="56"/>
      <c r="T2013" s="56"/>
      <c r="V2013" s="56"/>
    </row>
    <row r="2014" spans="3:22" ht="13.15">
      <c r="C2014" s="55"/>
      <c r="D2014" s="56"/>
      <c r="E2014" s="56"/>
      <c r="F2014" s="56"/>
      <c r="G2014" s="56"/>
      <c r="H2014" s="56"/>
      <c r="I2014" s="56"/>
      <c r="J2014" s="56"/>
      <c r="K2014" s="56"/>
      <c r="L2014" s="56"/>
      <c r="M2014" s="56"/>
      <c r="N2014" s="56"/>
      <c r="O2014" s="57"/>
      <c r="P2014" s="56"/>
      <c r="Q2014" s="56"/>
      <c r="R2014" s="56"/>
      <c r="S2014" s="56"/>
      <c r="T2014" s="56"/>
      <c r="V2014" s="56"/>
    </row>
    <row r="2015" spans="3:22" ht="13.15">
      <c r="C2015" s="55"/>
      <c r="D2015" s="56"/>
      <c r="E2015" s="56"/>
      <c r="F2015" s="56"/>
      <c r="G2015" s="56"/>
      <c r="H2015" s="56"/>
      <c r="I2015" s="56"/>
      <c r="J2015" s="56"/>
      <c r="K2015" s="56"/>
      <c r="L2015" s="56"/>
      <c r="M2015" s="56"/>
      <c r="N2015" s="56"/>
      <c r="O2015" s="57"/>
      <c r="P2015" s="56"/>
      <c r="Q2015" s="56"/>
      <c r="R2015" s="56"/>
      <c r="S2015" s="56"/>
      <c r="T2015" s="56"/>
      <c r="V2015" s="56"/>
    </row>
    <row r="2016" spans="3:22" ht="13.15">
      <c r="C2016" s="55"/>
      <c r="D2016" s="56"/>
      <c r="E2016" s="56"/>
      <c r="F2016" s="56"/>
      <c r="G2016" s="56"/>
      <c r="H2016" s="56"/>
      <c r="I2016" s="56"/>
      <c r="J2016" s="56"/>
      <c r="K2016" s="56"/>
      <c r="L2016" s="56"/>
      <c r="M2016" s="56"/>
      <c r="N2016" s="56"/>
      <c r="O2016" s="57"/>
      <c r="P2016" s="56"/>
      <c r="Q2016" s="56"/>
      <c r="R2016" s="56"/>
      <c r="S2016" s="56"/>
      <c r="T2016" s="56"/>
      <c r="V2016" s="56"/>
    </row>
    <row r="2017" spans="3:22" ht="13.15">
      <c r="C2017" s="55"/>
      <c r="D2017" s="56"/>
      <c r="E2017" s="56"/>
      <c r="F2017" s="56"/>
      <c r="G2017" s="56"/>
      <c r="H2017" s="56"/>
      <c r="I2017" s="56"/>
      <c r="J2017" s="56"/>
      <c r="K2017" s="56"/>
      <c r="L2017" s="56"/>
      <c r="M2017" s="56"/>
      <c r="N2017" s="56"/>
      <c r="O2017" s="57"/>
      <c r="P2017" s="56"/>
      <c r="Q2017" s="56"/>
      <c r="R2017" s="56"/>
      <c r="S2017" s="56"/>
      <c r="T2017" s="56"/>
      <c r="V2017" s="56"/>
    </row>
    <row r="2018" spans="3:22" ht="13.15">
      <c r="C2018" s="55"/>
      <c r="D2018" s="56"/>
      <c r="E2018" s="56"/>
      <c r="F2018" s="56"/>
      <c r="G2018" s="56"/>
      <c r="H2018" s="56"/>
      <c r="I2018" s="56"/>
      <c r="J2018" s="56"/>
      <c r="K2018" s="56"/>
      <c r="L2018" s="56"/>
      <c r="M2018" s="56"/>
      <c r="N2018" s="56"/>
      <c r="O2018" s="57"/>
      <c r="P2018" s="56"/>
      <c r="Q2018" s="56"/>
      <c r="R2018" s="56"/>
      <c r="S2018" s="56"/>
      <c r="T2018" s="56"/>
      <c r="V2018" s="56"/>
    </row>
    <row r="2019" spans="3:22" ht="13.15">
      <c r="C2019" s="55"/>
      <c r="D2019" s="56"/>
      <c r="E2019" s="56"/>
      <c r="F2019" s="56"/>
      <c r="G2019" s="56"/>
      <c r="H2019" s="56"/>
      <c r="I2019" s="56"/>
      <c r="J2019" s="56"/>
      <c r="K2019" s="56"/>
      <c r="L2019" s="56"/>
      <c r="M2019" s="56"/>
      <c r="N2019" s="56"/>
      <c r="O2019" s="57"/>
      <c r="P2019" s="56"/>
      <c r="Q2019" s="56"/>
      <c r="R2019" s="56"/>
      <c r="S2019" s="56"/>
      <c r="T2019" s="56"/>
      <c r="V2019" s="56"/>
    </row>
    <row r="2020" spans="3:22" ht="13.15">
      <c r="C2020" s="55"/>
      <c r="D2020" s="56"/>
      <c r="E2020" s="56"/>
      <c r="F2020" s="56"/>
      <c r="G2020" s="56"/>
      <c r="H2020" s="56"/>
      <c r="I2020" s="56"/>
      <c r="J2020" s="56"/>
      <c r="K2020" s="56"/>
      <c r="L2020" s="56"/>
      <c r="M2020" s="56"/>
      <c r="N2020" s="56"/>
      <c r="O2020" s="57"/>
      <c r="P2020" s="56"/>
      <c r="Q2020" s="56"/>
      <c r="R2020" s="56"/>
      <c r="S2020" s="56"/>
      <c r="T2020" s="56"/>
      <c r="V2020" s="56"/>
    </row>
    <row r="2021" spans="3:22" ht="13.15">
      <c r="C2021" s="55"/>
      <c r="D2021" s="56"/>
      <c r="E2021" s="56"/>
      <c r="F2021" s="56"/>
      <c r="G2021" s="56"/>
      <c r="H2021" s="56"/>
      <c r="I2021" s="56"/>
      <c r="J2021" s="56"/>
      <c r="K2021" s="56"/>
      <c r="L2021" s="56"/>
      <c r="M2021" s="56"/>
      <c r="N2021" s="56"/>
      <c r="O2021" s="57"/>
      <c r="P2021" s="56"/>
      <c r="Q2021" s="56"/>
      <c r="R2021" s="56"/>
      <c r="S2021" s="56"/>
      <c r="T2021" s="56"/>
      <c r="V2021" s="56"/>
    </row>
    <row r="2022" spans="3:22" ht="13.15">
      <c r="C2022" s="55"/>
      <c r="D2022" s="56"/>
      <c r="E2022" s="56"/>
      <c r="F2022" s="56"/>
      <c r="G2022" s="56"/>
      <c r="H2022" s="56"/>
      <c r="I2022" s="56"/>
      <c r="J2022" s="56"/>
      <c r="K2022" s="56"/>
      <c r="L2022" s="56"/>
      <c r="M2022" s="56"/>
      <c r="N2022" s="56"/>
      <c r="O2022" s="57"/>
      <c r="P2022" s="56"/>
      <c r="Q2022" s="56"/>
      <c r="R2022" s="56"/>
      <c r="S2022" s="56"/>
      <c r="T2022" s="56"/>
      <c r="V2022" s="56"/>
    </row>
    <row r="2023" spans="3:22" ht="13.15">
      <c r="C2023" s="55"/>
      <c r="D2023" s="56"/>
      <c r="E2023" s="56"/>
      <c r="F2023" s="56"/>
      <c r="G2023" s="56"/>
      <c r="H2023" s="56"/>
      <c r="I2023" s="56"/>
      <c r="J2023" s="56"/>
      <c r="K2023" s="56"/>
      <c r="L2023" s="56"/>
      <c r="M2023" s="56"/>
      <c r="N2023" s="56"/>
      <c r="O2023" s="57"/>
      <c r="P2023" s="56"/>
      <c r="Q2023" s="56"/>
      <c r="R2023" s="56"/>
      <c r="S2023" s="56"/>
      <c r="T2023" s="56"/>
      <c r="V2023" s="56"/>
    </row>
    <row r="2024" spans="3:22" ht="13.15">
      <c r="C2024" s="55"/>
      <c r="D2024" s="56"/>
      <c r="E2024" s="56"/>
      <c r="F2024" s="56"/>
      <c r="G2024" s="56"/>
      <c r="H2024" s="56"/>
      <c r="I2024" s="56"/>
      <c r="J2024" s="56"/>
      <c r="K2024" s="56"/>
      <c r="L2024" s="56"/>
      <c r="M2024" s="56"/>
      <c r="N2024" s="56"/>
      <c r="O2024" s="57"/>
      <c r="P2024" s="56"/>
      <c r="Q2024" s="56"/>
      <c r="R2024" s="56"/>
      <c r="S2024" s="56"/>
      <c r="T2024" s="56"/>
      <c r="V2024" s="56"/>
    </row>
    <row r="2025" spans="3:22" ht="13.15">
      <c r="C2025" s="55"/>
      <c r="D2025" s="56"/>
      <c r="E2025" s="56"/>
      <c r="F2025" s="56"/>
      <c r="G2025" s="56"/>
      <c r="H2025" s="56"/>
      <c r="I2025" s="56"/>
      <c r="J2025" s="56"/>
      <c r="K2025" s="56"/>
      <c r="L2025" s="56"/>
      <c r="M2025" s="56"/>
      <c r="N2025" s="56"/>
      <c r="O2025" s="57"/>
      <c r="P2025" s="56"/>
      <c r="Q2025" s="56"/>
      <c r="R2025" s="56"/>
      <c r="S2025" s="56"/>
      <c r="T2025" s="56"/>
      <c r="V2025" s="56"/>
    </row>
    <row r="2026" spans="3:22" ht="13.15">
      <c r="C2026" s="55"/>
      <c r="D2026" s="56"/>
      <c r="E2026" s="56"/>
      <c r="F2026" s="56"/>
      <c r="G2026" s="56"/>
      <c r="H2026" s="56"/>
      <c r="I2026" s="56"/>
      <c r="J2026" s="56"/>
      <c r="K2026" s="56"/>
      <c r="L2026" s="56"/>
      <c r="M2026" s="56"/>
      <c r="N2026" s="56"/>
      <c r="O2026" s="57"/>
      <c r="P2026" s="56"/>
      <c r="Q2026" s="56"/>
      <c r="R2026" s="56"/>
      <c r="S2026" s="56"/>
      <c r="T2026" s="56"/>
      <c r="V2026" s="56"/>
    </row>
    <row r="2027" spans="3:22" ht="13.15">
      <c r="C2027" s="55"/>
      <c r="D2027" s="56"/>
      <c r="E2027" s="56"/>
      <c r="F2027" s="56"/>
      <c r="G2027" s="56"/>
      <c r="H2027" s="56"/>
      <c r="I2027" s="56"/>
      <c r="J2027" s="56"/>
      <c r="K2027" s="56"/>
      <c r="L2027" s="56"/>
      <c r="M2027" s="56"/>
      <c r="N2027" s="56"/>
      <c r="O2027" s="57"/>
      <c r="P2027" s="56"/>
      <c r="Q2027" s="56"/>
      <c r="R2027" s="56"/>
      <c r="S2027" s="56"/>
      <c r="T2027" s="56"/>
      <c r="V2027" s="56"/>
    </row>
    <row r="2028" spans="3:22" ht="13.15">
      <c r="C2028" s="55"/>
      <c r="D2028" s="56"/>
      <c r="E2028" s="56"/>
      <c r="F2028" s="56"/>
      <c r="G2028" s="56"/>
      <c r="H2028" s="56"/>
      <c r="I2028" s="56"/>
      <c r="J2028" s="56"/>
      <c r="K2028" s="56"/>
      <c r="L2028" s="56"/>
      <c r="M2028" s="56"/>
      <c r="N2028" s="56"/>
      <c r="O2028" s="57"/>
      <c r="P2028" s="56"/>
      <c r="Q2028" s="56"/>
      <c r="R2028" s="56"/>
      <c r="S2028" s="56"/>
      <c r="T2028" s="56"/>
      <c r="V2028" s="56"/>
    </row>
    <row r="2029" spans="3:22" ht="13.15">
      <c r="C2029" s="55"/>
      <c r="D2029" s="56"/>
      <c r="E2029" s="56"/>
      <c r="F2029" s="56"/>
      <c r="G2029" s="56"/>
      <c r="H2029" s="56"/>
      <c r="I2029" s="56"/>
      <c r="J2029" s="56"/>
      <c r="K2029" s="56"/>
      <c r="L2029" s="56"/>
      <c r="M2029" s="56"/>
      <c r="N2029" s="56"/>
      <c r="O2029" s="57"/>
      <c r="P2029" s="56"/>
      <c r="Q2029" s="56"/>
      <c r="R2029" s="56"/>
      <c r="S2029" s="56"/>
      <c r="T2029" s="56"/>
      <c r="V2029" s="56"/>
    </row>
    <row r="2030" spans="3:22" ht="13.15">
      <c r="C2030" s="55"/>
      <c r="D2030" s="56"/>
      <c r="E2030" s="56"/>
      <c r="F2030" s="56"/>
      <c r="G2030" s="56"/>
      <c r="H2030" s="56"/>
      <c r="I2030" s="56"/>
      <c r="J2030" s="56"/>
      <c r="K2030" s="56"/>
      <c r="L2030" s="56"/>
      <c r="M2030" s="56"/>
      <c r="N2030" s="56"/>
      <c r="O2030" s="57"/>
      <c r="P2030" s="56"/>
      <c r="Q2030" s="56"/>
      <c r="R2030" s="56"/>
      <c r="S2030" s="56"/>
      <c r="T2030" s="56"/>
      <c r="V2030" s="56"/>
    </row>
    <row r="2031" spans="3:22" ht="13.15">
      <c r="C2031" s="55"/>
      <c r="D2031" s="56"/>
      <c r="E2031" s="56"/>
      <c r="F2031" s="56"/>
      <c r="G2031" s="56"/>
      <c r="H2031" s="56"/>
      <c r="I2031" s="56"/>
      <c r="J2031" s="56"/>
      <c r="K2031" s="56"/>
      <c r="L2031" s="56"/>
      <c r="M2031" s="56"/>
      <c r="N2031" s="56"/>
      <c r="O2031" s="57"/>
      <c r="P2031" s="56"/>
      <c r="Q2031" s="56"/>
      <c r="R2031" s="56"/>
      <c r="S2031" s="56"/>
      <c r="T2031" s="56"/>
      <c r="V2031" s="56"/>
    </row>
    <row r="2032" spans="3:22" ht="13.15">
      <c r="C2032" s="55"/>
      <c r="D2032" s="56"/>
      <c r="E2032" s="56"/>
      <c r="F2032" s="56"/>
      <c r="G2032" s="56"/>
      <c r="H2032" s="56"/>
      <c r="I2032" s="56"/>
      <c r="J2032" s="56"/>
      <c r="K2032" s="56"/>
      <c r="L2032" s="56"/>
      <c r="M2032" s="56"/>
      <c r="N2032" s="56"/>
      <c r="O2032" s="57"/>
      <c r="P2032" s="56"/>
      <c r="Q2032" s="56"/>
      <c r="R2032" s="56"/>
      <c r="S2032" s="56"/>
      <c r="T2032" s="56"/>
      <c r="V2032" s="56"/>
    </row>
    <row r="2033" spans="3:22" ht="13.15">
      <c r="C2033" s="55"/>
      <c r="D2033" s="56"/>
      <c r="E2033" s="56"/>
      <c r="F2033" s="56"/>
      <c r="G2033" s="56"/>
      <c r="H2033" s="56"/>
      <c r="I2033" s="56"/>
      <c r="J2033" s="56"/>
      <c r="K2033" s="56"/>
      <c r="L2033" s="56"/>
      <c r="M2033" s="56"/>
      <c r="N2033" s="56"/>
      <c r="O2033" s="57"/>
      <c r="P2033" s="56"/>
      <c r="Q2033" s="56"/>
      <c r="R2033" s="56"/>
      <c r="S2033" s="56"/>
      <c r="T2033" s="56"/>
      <c r="V2033" s="56"/>
    </row>
    <row r="2034" spans="3:22" ht="13.15">
      <c r="C2034" s="55"/>
      <c r="D2034" s="56"/>
      <c r="E2034" s="56"/>
      <c r="F2034" s="56"/>
      <c r="G2034" s="56"/>
      <c r="H2034" s="56"/>
      <c r="I2034" s="56"/>
      <c r="J2034" s="56"/>
      <c r="K2034" s="56"/>
      <c r="L2034" s="56"/>
      <c r="M2034" s="56"/>
      <c r="N2034" s="56"/>
      <c r="O2034" s="57"/>
      <c r="P2034" s="56"/>
      <c r="Q2034" s="56"/>
      <c r="R2034" s="56"/>
      <c r="S2034" s="56"/>
      <c r="T2034" s="56"/>
      <c r="V2034" s="56"/>
    </row>
    <row r="2035" spans="3:22" ht="13.15">
      <c r="C2035" s="55"/>
      <c r="D2035" s="56"/>
      <c r="E2035" s="56"/>
      <c r="F2035" s="56"/>
      <c r="G2035" s="56"/>
      <c r="H2035" s="56"/>
      <c r="I2035" s="56"/>
      <c r="J2035" s="56"/>
      <c r="K2035" s="56"/>
      <c r="L2035" s="56"/>
      <c r="M2035" s="56"/>
      <c r="N2035" s="56"/>
      <c r="O2035" s="57"/>
      <c r="P2035" s="56"/>
      <c r="Q2035" s="56"/>
      <c r="R2035" s="56"/>
      <c r="S2035" s="56"/>
      <c r="T2035" s="56"/>
      <c r="V2035" s="56"/>
    </row>
  </sheetData>
  <conditionalFormatting sqref="W2:W1031">
    <cfRule type="containsText" dxfId="4" priority="2" operator="containsText" text="TRUE">
      <formula>NOT(ISERROR(SEARCH(("TRUE"),(W2))))</formula>
    </cfRule>
    <cfRule type="containsText" dxfId="3" priority="3" operator="containsText" text="FALSE">
      <formula>NOT(ISERROR(SEARCH(("FALSE"),(W2))))</formula>
    </cfRule>
  </conditionalFormatting>
  <dataValidations count="1">
    <dataValidation type="custom" allowBlank="1" showDropDown="1" sqref="A2:A1926" xr:uid="{00000000-0002-0000-0E00-000000000000}">
      <formula1>OR(NOT(ISERROR(DATEVALUE(A2))), AND(ISNUMBER(A2), LEFT(CELL("format", A2))="D"))</formula1>
    </dataValidation>
  </dataValidations>
  <pageMargins left="0.7" right="0.7" top="0.75" bottom="0.75" header="0.3" footer="0.3"/>
  <legacyDrawing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
  <sheetViews>
    <sheetView workbookViewId="0"/>
  </sheetViews>
  <sheetFormatPr defaultColWidth="12.640625" defaultRowHeight="13.15" customHeight="1"/>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I501"/>
  <sheetViews>
    <sheetView workbookViewId="0">
      <pane ySplit="1" topLeftCell="A102" activePane="bottomLeft" state="frozen"/>
      <selection pane="bottomLeft" activeCell="E14" sqref="E14"/>
    </sheetView>
  </sheetViews>
  <sheetFormatPr defaultColWidth="12.640625" defaultRowHeight="15.75" customHeight="1"/>
  <cols>
    <col min="1" max="2" width="17.5" customWidth="1"/>
    <col min="3" max="3" width="21.0703125" customWidth="1"/>
    <col min="4" max="4" width="20.5" customWidth="1"/>
    <col min="6" max="6" width="15.28515625" customWidth="1"/>
  </cols>
  <sheetData>
    <row r="1" spans="1:8" ht="22.5" customHeight="1">
      <c r="A1" s="1" t="s">
        <v>1584</v>
      </c>
      <c r="B1" s="1" t="s">
        <v>1585</v>
      </c>
      <c r="C1" s="1" t="s">
        <v>1586</v>
      </c>
      <c r="D1" s="1" t="s">
        <v>1587</v>
      </c>
      <c r="E1" s="1" t="s">
        <v>23</v>
      </c>
      <c r="F1" s="1" t="s">
        <v>191</v>
      </c>
      <c r="G1" s="15" t="s">
        <v>885</v>
      </c>
      <c r="H1" s="5">
        <f>SUM(B:B)</f>
        <v>1304609</v>
      </c>
    </row>
    <row r="2" spans="1:8" ht="22.5" customHeight="1">
      <c r="A2" s="6">
        <v>45658</v>
      </c>
      <c r="B2" s="4">
        <v>5787</v>
      </c>
      <c r="C2" s="4" t="s">
        <v>1588</v>
      </c>
      <c r="D2" s="4" t="s">
        <v>1589</v>
      </c>
      <c r="E2" s="4"/>
      <c r="F2" s="4"/>
    </row>
    <row r="3" spans="1:8" ht="22.5" customHeight="1">
      <c r="A3" s="6">
        <v>45658</v>
      </c>
      <c r="B3" s="4">
        <f>1700+1050</f>
        <v>2750</v>
      </c>
      <c r="C3" s="4" t="s">
        <v>26</v>
      </c>
      <c r="D3" s="4" t="s">
        <v>1589</v>
      </c>
      <c r="E3" s="4"/>
      <c r="F3" s="4"/>
    </row>
    <row r="4" spans="1:8" ht="22.5" customHeight="1">
      <c r="A4" s="6">
        <v>45678</v>
      </c>
      <c r="B4" s="4">
        <v>15000</v>
      </c>
      <c r="C4" s="4" t="s">
        <v>1590</v>
      </c>
      <c r="D4" s="4" t="s">
        <v>1589</v>
      </c>
    </row>
    <row r="5" spans="1:8" ht="22.5" customHeight="1">
      <c r="A5" s="6">
        <v>45684</v>
      </c>
      <c r="B5" s="4">
        <v>9452</v>
      </c>
      <c r="C5" s="4" t="s">
        <v>1588</v>
      </c>
      <c r="D5" s="4" t="s">
        <v>1589</v>
      </c>
      <c r="E5" s="4"/>
      <c r="F5" s="4"/>
    </row>
    <row r="6" spans="1:8" ht="22.5" customHeight="1">
      <c r="A6" s="6">
        <v>45686</v>
      </c>
      <c r="B6" s="4">
        <v>1698</v>
      </c>
      <c r="C6" s="4" t="s">
        <v>1588</v>
      </c>
      <c r="D6" s="4" t="s">
        <v>1589</v>
      </c>
      <c r="E6" s="4"/>
      <c r="F6" s="4"/>
    </row>
    <row r="7" spans="1:8" ht="22.5" customHeight="1">
      <c r="A7" s="6">
        <v>45688</v>
      </c>
      <c r="B7" s="4">
        <v>6240</v>
      </c>
      <c r="C7" s="4" t="s">
        <v>1588</v>
      </c>
      <c r="D7" s="4" t="s">
        <v>1589</v>
      </c>
      <c r="E7" s="4"/>
      <c r="F7" s="4"/>
    </row>
    <row r="8" spans="1:8" ht="22.5" customHeight="1">
      <c r="A8" s="6">
        <v>45695</v>
      </c>
      <c r="B8" s="4">
        <v>5883</v>
      </c>
      <c r="C8" s="4" t="s">
        <v>1588</v>
      </c>
      <c r="D8" s="4" t="s">
        <v>1589</v>
      </c>
      <c r="E8" s="4"/>
      <c r="F8" s="4"/>
    </row>
    <row r="9" spans="1:8" ht="22.5" customHeight="1">
      <c r="A9" s="6">
        <v>45702</v>
      </c>
      <c r="B9" s="4">
        <v>10639</v>
      </c>
      <c r="C9" s="4" t="s">
        <v>1588</v>
      </c>
      <c r="D9" s="4" t="s">
        <v>1589</v>
      </c>
      <c r="E9" s="4"/>
      <c r="F9" s="4"/>
    </row>
    <row r="10" spans="1:8" ht="22.5" customHeight="1">
      <c r="A10" s="6">
        <v>45707</v>
      </c>
      <c r="B10" s="4">
        <v>4358</v>
      </c>
      <c r="C10" s="4" t="s">
        <v>1588</v>
      </c>
      <c r="D10" s="4" t="s">
        <v>1589</v>
      </c>
      <c r="E10" s="4"/>
      <c r="F10" s="4"/>
    </row>
    <row r="11" spans="1:8" ht="22.5" customHeight="1">
      <c r="A11" s="6">
        <v>45709</v>
      </c>
      <c r="B11" s="4">
        <v>15000</v>
      </c>
      <c r="C11" s="4" t="s">
        <v>1591</v>
      </c>
      <c r="D11" s="4" t="s">
        <v>1589</v>
      </c>
      <c r="E11" s="4"/>
      <c r="F11" s="4"/>
    </row>
    <row r="12" spans="1:8" ht="22.5" customHeight="1">
      <c r="A12" s="6">
        <v>45718</v>
      </c>
      <c r="B12" s="4">
        <v>4850</v>
      </c>
      <c r="C12" s="4" t="s">
        <v>1588</v>
      </c>
      <c r="D12" s="4" t="s">
        <v>1589</v>
      </c>
      <c r="E12" s="4"/>
      <c r="F12" s="4"/>
    </row>
    <row r="13" spans="1:8" ht="22.5" customHeight="1">
      <c r="A13" s="6">
        <v>45721</v>
      </c>
      <c r="B13" s="4">
        <v>1812</v>
      </c>
      <c r="C13" s="4" t="s">
        <v>1588</v>
      </c>
      <c r="D13" s="4" t="s">
        <v>1589</v>
      </c>
      <c r="E13" s="4"/>
      <c r="F13" s="4"/>
    </row>
    <row r="14" spans="1:8" ht="22.5" customHeight="1">
      <c r="A14" s="6">
        <v>45727</v>
      </c>
      <c r="B14" s="4">
        <v>11299</v>
      </c>
      <c r="C14" s="4" t="s">
        <v>1591</v>
      </c>
      <c r="D14" s="4" t="s">
        <v>1589</v>
      </c>
      <c r="E14" s="4"/>
      <c r="F14" s="4"/>
    </row>
    <row r="15" spans="1:8" ht="22.5" customHeight="1">
      <c r="A15" s="6">
        <v>45727</v>
      </c>
      <c r="B15" s="4">
        <v>6711</v>
      </c>
      <c r="C15" s="4" t="s">
        <v>1588</v>
      </c>
      <c r="D15" s="4" t="s">
        <v>1589</v>
      </c>
      <c r="E15" s="4"/>
      <c r="F15" s="4"/>
    </row>
    <row r="16" spans="1:8" ht="22.5" customHeight="1">
      <c r="A16" s="6">
        <v>45734</v>
      </c>
      <c r="B16" s="4">
        <v>1001</v>
      </c>
      <c r="C16" s="4" t="s">
        <v>1588</v>
      </c>
      <c r="D16" s="4" t="s">
        <v>1589</v>
      </c>
      <c r="E16" s="4"/>
      <c r="F16" s="4"/>
    </row>
    <row r="17" spans="1:6" ht="22.5" customHeight="1">
      <c r="A17" s="6">
        <v>45737</v>
      </c>
      <c r="B17" s="4">
        <v>55000</v>
      </c>
      <c r="C17" s="4" t="s">
        <v>1590</v>
      </c>
      <c r="D17" s="4" t="s">
        <v>1589</v>
      </c>
      <c r="E17" s="4"/>
      <c r="F17" s="4"/>
    </row>
    <row r="18" spans="1:6" ht="22.5" customHeight="1">
      <c r="A18" s="6">
        <v>45739</v>
      </c>
      <c r="B18" s="4">
        <v>4847</v>
      </c>
      <c r="C18" s="4" t="s">
        <v>1588</v>
      </c>
      <c r="D18" s="4" t="s">
        <v>1589</v>
      </c>
      <c r="E18" s="4"/>
      <c r="F18" s="4"/>
    </row>
    <row r="19" spans="1:6" ht="22.5" customHeight="1">
      <c r="A19" s="6">
        <v>45740</v>
      </c>
      <c r="B19" s="4">
        <v>1268</v>
      </c>
      <c r="C19" s="4" t="s">
        <v>1588</v>
      </c>
      <c r="D19" s="4" t="s">
        <v>1589</v>
      </c>
      <c r="E19" s="4"/>
      <c r="F19" s="4"/>
    </row>
    <row r="20" spans="1:6" ht="22.5" customHeight="1">
      <c r="A20" s="6">
        <v>45749</v>
      </c>
      <c r="B20" s="4">
        <v>5000</v>
      </c>
      <c r="C20" s="4" t="s">
        <v>1590</v>
      </c>
      <c r="D20" s="4" t="s">
        <v>1589</v>
      </c>
      <c r="E20" s="4"/>
      <c r="F20" s="4"/>
    </row>
    <row r="21" spans="1:6" ht="22.5" customHeight="1">
      <c r="A21" s="6">
        <v>45750</v>
      </c>
      <c r="B21" s="4">
        <v>349</v>
      </c>
      <c r="C21" s="4" t="s">
        <v>1588</v>
      </c>
      <c r="D21" s="4" t="s">
        <v>1589</v>
      </c>
      <c r="E21" s="4"/>
      <c r="F21" s="4"/>
    </row>
    <row r="22" spans="1:6" ht="22.5" customHeight="1">
      <c r="A22" s="6">
        <v>45751</v>
      </c>
      <c r="B22" s="4">
        <v>15000</v>
      </c>
      <c r="C22" s="4" t="s">
        <v>1590</v>
      </c>
      <c r="D22" s="4" t="s">
        <v>1589</v>
      </c>
      <c r="E22" s="4"/>
      <c r="F22" s="4"/>
    </row>
    <row r="23" spans="1:6" ht="22.5" customHeight="1">
      <c r="A23" s="6">
        <v>45752</v>
      </c>
      <c r="B23" s="4">
        <v>5393</v>
      </c>
      <c r="C23" s="4" t="s">
        <v>1588</v>
      </c>
      <c r="D23" s="4" t="s">
        <v>1589</v>
      </c>
      <c r="E23" s="4"/>
      <c r="F23" s="4"/>
    </row>
    <row r="24" spans="1:6" ht="22.5" customHeight="1">
      <c r="A24" s="6">
        <v>45754</v>
      </c>
      <c r="B24" s="4">
        <v>4320</v>
      </c>
      <c r="C24" s="4" t="s">
        <v>26</v>
      </c>
      <c r="D24" s="4" t="s">
        <v>1589</v>
      </c>
      <c r="E24" s="4"/>
      <c r="F24" s="4" t="s">
        <v>1592</v>
      </c>
    </row>
    <row r="25" spans="1:6" ht="22.5" customHeight="1">
      <c r="A25" s="6">
        <v>45755</v>
      </c>
      <c r="B25" s="4">
        <v>680</v>
      </c>
      <c r="C25" s="4" t="s">
        <v>1588</v>
      </c>
      <c r="D25" s="4" t="s">
        <v>1589</v>
      </c>
      <c r="E25" s="4"/>
      <c r="F25" s="4"/>
    </row>
    <row r="26" spans="1:6" ht="22.5" customHeight="1">
      <c r="A26" s="6">
        <v>45762</v>
      </c>
      <c r="B26" s="4">
        <v>4578</v>
      </c>
      <c r="C26" s="4" t="s">
        <v>1588</v>
      </c>
      <c r="D26" s="4" t="s">
        <v>1589</v>
      </c>
      <c r="E26" s="4"/>
      <c r="F26" s="4"/>
    </row>
    <row r="27" spans="1:6" ht="22.5" customHeight="1">
      <c r="A27" s="6">
        <v>45762</v>
      </c>
      <c r="B27" s="4">
        <v>2378</v>
      </c>
      <c r="C27" s="4" t="s">
        <v>26</v>
      </c>
      <c r="D27" s="4" t="s">
        <v>1589</v>
      </c>
      <c r="E27" s="4"/>
      <c r="F27" s="4" t="s">
        <v>1593</v>
      </c>
    </row>
    <row r="28" spans="1:6" ht="22.5" customHeight="1">
      <c r="A28" s="6">
        <v>45765</v>
      </c>
      <c r="B28" s="4">
        <v>4015</v>
      </c>
      <c r="C28" s="4" t="s">
        <v>1590</v>
      </c>
      <c r="D28" s="4" t="s">
        <v>1589</v>
      </c>
      <c r="E28" s="4"/>
      <c r="F28" s="4"/>
    </row>
    <row r="29" spans="1:6" ht="22.5" customHeight="1">
      <c r="A29" s="6">
        <v>45766</v>
      </c>
      <c r="B29" s="4">
        <v>13000</v>
      </c>
      <c r="C29" s="4" t="s">
        <v>1591</v>
      </c>
      <c r="D29" s="4" t="s">
        <v>1589</v>
      </c>
      <c r="E29" s="4"/>
      <c r="F29" s="4"/>
    </row>
    <row r="30" spans="1:6" ht="22.5" customHeight="1">
      <c r="A30" s="6">
        <v>45767</v>
      </c>
      <c r="B30" s="4">
        <v>20000</v>
      </c>
      <c r="C30" s="4" t="s">
        <v>26</v>
      </c>
      <c r="D30" s="4" t="s">
        <v>1589</v>
      </c>
      <c r="E30" s="4"/>
      <c r="F30" s="4"/>
    </row>
    <row r="31" spans="1:6" ht="22.5" customHeight="1">
      <c r="A31" s="6">
        <v>45771</v>
      </c>
      <c r="B31" s="4">
        <v>20000</v>
      </c>
      <c r="C31" s="4" t="s">
        <v>26</v>
      </c>
      <c r="D31" s="4" t="s">
        <v>1589</v>
      </c>
      <c r="E31" s="4"/>
      <c r="F31" s="4"/>
    </row>
    <row r="32" spans="1:6" ht="22.5" customHeight="1">
      <c r="A32" s="6">
        <v>45774</v>
      </c>
      <c r="B32" s="4">
        <v>8748</v>
      </c>
      <c r="C32" s="4" t="s">
        <v>1588</v>
      </c>
      <c r="D32" s="4" t="s">
        <v>1589</v>
      </c>
      <c r="E32" s="4"/>
      <c r="F32" s="4"/>
    </row>
    <row r="33" spans="1:9" ht="22.5" customHeight="1">
      <c r="A33" s="6">
        <v>45774</v>
      </c>
      <c r="B33" s="4">
        <v>1919</v>
      </c>
      <c r="C33" s="4" t="s">
        <v>26</v>
      </c>
      <c r="D33" s="4" t="s">
        <v>1589</v>
      </c>
      <c r="E33" s="4"/>
      <c r="F33" s="4" t="s">
        <v>1593</v>
      </c>
      <c r="G33" s="5"/>
      <c r="H33" s="5"/>
      <c r="I33" s="5"/>
    </row>
    <row r="34" spans="1:9" ht="22.5" customHeight="1">
      <c r="A34" s="6">
        <v>45775</v>
      </c>
      <c r="B34" s="4">
        <v>20000</v>
      </c>
      <c r="C34" s="4" t="s">
        <v>1591</v>
      </c>
      <c r="D34" s="4" t="s">
        <v>1589</v>
      </c>
      <c r="E34" s="4"/>
      <c r="F34" s="4"/>
      <c r="G34" s="5"/>
      <c r="H34" s="5"/>
      <c r="I34" s="5"/>
    </row>
    <row r="35" spans="1:9" ht="22.5" customHeight="1">
      <c r="A35" s="6">
        <v>45775</v>
      </c>
      <c r="B35" s="4">
        <v>15000</v>
      </c>
      <c r="C35" s="4" t="s">
        <v>1590</v>
      </c>
      <c r="D35" s="4" t="s">
        <v>1589</v>
      </c>
      <c r="E35" s="4"/>
      <c r="F35" s="4"/>
      <c r="G35" s="5"/>
      <c r="H35" s="5"/>
      <c r="I35" s="5"/>
    </row>
    <row r="36" spans="1:9" ht="22.5" customHeight="1">
      <c r="A36" s="6">
        <v>45782</v>
      </c>
      <c r="B36" s="4">
        <v>5000</v>
      </c>
      <c r="C36" s="4" t="s">
        <v>1590</v>
      </c>
      <c r="D36" s="4" t="s">
        <v>1589</v>
      </c>
      <c r="E36" s="4"/>
      <c r="F36" s="4"/>
      <c r="G36" s="5"/>
      <c r="H36" s="5"/>
      <c r="I36" s="5"/>
    </row>
    <row r="37" spans="1:9" ht="22.5" customHeight="1">
      <c r="A37" s="6">
        <v>45784</v>
      </c>
      <c r="B37" s="4">
        <f>303+1597</f>
        <v>1900</v>
      </c>
      <c r="C37" s="4" t="s">
        <v>26</v>
      </c>
      <c r="D37" s="4" t="s">
        <v>1589</v>
      </c>
      <c r="E37" s="4"/>
      <c r="F37" s="4" t="s">
        <v>1593</v>
      </c>
      <c r="G37" s="5"/>
      <c r="H37" s="5"/>
      <c r="I37" s="5"/>
    </row>
    <row r="38" spans="1:9" ht="22.5" customHeight="1">
      <c r="A38" s="6">
        <v>45785</v>
      </c>
      <c r="B38" s="4">
        <v>6611</v>
      </c>
      <c r="C38" s="4" t="s">
        <v>1588</v>
      </c>
      <c r="D38" s="4" t="s">
        <v>1589</v>
      </c>
      <c r="E38" s="4"/>
      <c r="F38" s="4"/>
      <c r="G38" s="5"/>
      <c r="H38" s="5"/>
      <c r="I38" s="5"/>
    </row>
    <row r="39" spans="1:9" ht="22.5" customHeight="1">
      <c r="A39" s="6">
        <v>45786</v>
      </c>
      <c r="B39" s="4">
        <v>15000</v>
      </c>
      <c r="C39" s="4" t="s">
        <v>1590</v>
      </c>
      <c r="D39" s="4" t="s">
        <v>1589</v>
      </c>
      <c r="E39" s="4"/>
      <c r="F39" s="4"/>
      <c r="G39" s="5"/>
      <c r="H39" s="5"/>
      <c r="I39" s="5"/>
    </row>
    <row r="40" spans="1:9" ht="22.5" customHeight="1">
      <c r="A40" s="6">
        <v>45788</v>
      </c>
      <c r="B40" s="4">
        <v>2055</v>
      </c>
      <c r="C40" s="4" t="s">
        <v>1588</v>
      </c>
      <c r="D40" s="4" t="s">
        <v>1589</v>
      </c>
      <c r="E40" s="4"/>
      <c r="F40" s="4"/>
      <c r="G40" s="5"/>
      <c r="H40" s="5"/>
      <c r="I40" s="5"/>
    </row>
    <row r="41" spans="1:9" ht="22.5" customHeight="1">
      <c r="A41" s="6">
        <v>45788</v>
      </c>
      <c r="B41" s="4">
        <v>360</v>
      </c>
      <c r="C41" s="4" t="s">
        <v>26</v>
      </c>
      <c r="D41" s="4" t="s">
        <v>1589</v>
      </c>
      <c r="E41" s="4"/>
      <c r="F41" s="4" t="s">
        <v>1594</v>
      </c>
      <c r="G41" s="5"/>
      <c r="H41" s="5"/>
      <c r="I41" s="5"/>
    </row>
    <row r="42" spans="1:9" ht="22.5" customHeight="1">
      <c r="A42" s="6">
        <v>45789</v>
      </c>
      <c r="B42" s="4">
        <v>5500</v>
      </c>
      <c r="C42" s="4" t="s">
        <v>1590</v>
      </c>
      <c r="D42" s="4" t="s">
        <v>1589</v>
      </c>
      <c r="E42" s="4"/>
      <c r="F42" s="4"/>
      <c r="G42" s="5"/>
      <c r="H42" s="5"/>
      <c r="I42" s="5"/>
    </row>
    <row r="43" spans="1:9" ht="22.5" customHeight="1">
      <c r="A43" s="6">
        <v>45790</v>
      </c>
      <c r="B43" s="4">
        <v>1515</v>
      </c>
      <c r="C43" s="4" t="s">
        <v>1588</v>
      </c>
      <c r="D43" s="4" t="s">
        <v>1589</v>
      </c>
      <c r="E43" s="4"/>
      <c r="F43" s="4"/>
      <c r="G43" s="5"/>
      <c r="H43" s="5"/>
      <c r="I43" s="5"/>
    </row>
    <row r="44" spans="1:9" ht="22.5" customHeight="1">
      <c r="A44" s="6">
        <v>45791</v>
      </c>
      <c r="B44" s="4">
        <v>8000</v>
      </c>
      <c r="C44" s="4" t="s">
        <v>1590</v>
      </c>
      <c r="D44" s="4" t="s">
        <v>1589</v>
      </c>
      <c r="E44" s="4"/>
      <c r="F44" s="4"/>
      <c r="G44" s="5"/>
      <c r="H44" s="5"/>
      <c r="I44" s="5"/>
    </row>
    <row r="45" spans="1:9" ht="22.5" customHeight="1">
      <c r="A45" s="6">
        <v>45793</v>
      </c>
      <c r="B45" s="4">
        <v>4000</v>
      </c>
      <c r="C45" s="4" t="s">
        <v>1591</v>
      </c>
      <c r="D45" s="4" t="s">
        <v>1589</v>
      </c>
      <c r="E45" s="4"/>
      <c r="F45" s="4"/>
      <c r="G45" s="5"/>
      <c r="H45" s="5"/>
      <c r="I45" s="5"/>
    </row>
    <row r="46" spans="1:9" ht="22.5" customHeight="1">
      <c r="A46" s="6">
        <v>45793</v>
      </c>
      <c r="B46" s="4">
        <v>1320</v>
      </c>
      <c r="C46" s="4" t="s">
        <v>1588</v>
      </c>
      <c r="D46" s="4" t="s">
        <v>1589</v>
      </c>
      <c r="E46" s="4"/>
      <c r="F46" s="4"/>
    </row>
    <row r="47" spans="1:9" ht="22.5" customHeight="1">
      <c r="A47" s="6">
        <v>45793</v>
      </c>
      <c r="B47" s="4">
        <v>600</v>
      </c>
      <c r="C47" s="4" t="s">
        <v>26</v>
      </c>
      <c r="D47" s="4" t="s">
        <v>1589</v>
      </c>
      <c r="E47" s="4"/>
      <c r="F47" s="4" t="s">
        <v>1594</v>
      </c>
    </row>
    <row r="48" spans="1:9" ht="22.5" customHeight="1">
      <c r="A48" s="6">
        <v>45795</v>
      </c>
      <c r="B48" s="4">
        <v>10000</v>
      </c>
      <c r="C48" s="4" t="s">
        <v>1591</v>
      </c>
      <c r="D48" s="4" t="s">
        <v>1589</v>
      </c>
      <c r="E48" s="4"/>
      <c r="F48" s="4"/>
    </row>
    <row r="49" spans="1:6" ht="22.5" customHeight="1">
      <c r="A49" s="6">
        <v>45797</v>
      </c>
      <c r="B49" s="4">
        <v>960</v>
      </c>
      <c r="C49" s="4" t="s">
        <v>26</v>
      </c>
      <c r="D49" s="4" t="s">
        <v>1589</v>
      </c>
      <c r="E49" s="4"/>
      <c r="F49" s="4" t="s">
        <v>1594</v>
      </c>
    </row>
    <row r="50" spans="1:6" ht="22.5" customHeight="1">
      <c r="A50" s="6">
        <v>45802</v>
      </c>
      <c r="B50" s="4">
        <v>11019</v>
      </c>
      <c r="C50" s="4" t="s">
        <v>1588</v>
      </c>
      <c r="D50" s="4" t="s">
        <v>1589</v>
      </c>
      <c r="E50" s="4"/>
      <c r="F50" s="4"/>
    </row>
    <row r="51" spans="1:6" ht="22.5" customHeight="1">
      <c r="A51" s="6">
        <v>45805</v>
      </c>
      <c r="B51" s="4">
        <v>20000</v>
      </c>
      <c r="C51" s="4" t="s">
        <v>1591</v>
      </c>
      <c r="D51" s="4" t="s">
        <v>1595</v>
      </c>
      <c r="E51" s="4"/>
      <c r="F51" s="4"/>
    </row>
    <row r="52" spans="1:6" ht="22.5" customHeight="1">
      <c r="A52" s="6">
        <v>45809</v>
      </c>
      <c r="B52" s="4">
        <v>8203</v>
      </c>
      <c r="C52" s="4" t="s">
        <v>1588</v>
      </c>
      <c r="D52" s="4" t="s">
        <v>1589</v>
      </c>
      <c r="E52" s="4"/>
      <c r="F52" s="4"/>
    </row>
    <row r="53" spans="1:6" ht="22.5" customHeight="1">
      <c r="A53" s="6">
        <v>45812</v>
      </c>
      <c r="B53" s="4">
        <v>8037</v>
      </c>
      <c r="C53" s="4" t="s">
        <v>1588</v>
      </c>
      <c r="D53" s="4" t="s">
        <v>1589</v>
      </c>
      <c r="E53" s="4"/>
      <c r="F53" s="4"/>
    </row>
    <row r="54" spans="1:6" ht="22.5" customHeight="1">
      <c r="A54" s="6">
        <v>45817</v>
      </c>
      <c r="B54" s="4">
        <v>9910</v>
      </c>
      <c r="C54" s="4" t="s">
        <v>1588</v>
      </c>
      <c r="D54" s="4" t="s">
        <v>1595</v>
      </c>
      <c r="E54" s="4"/>
      <c r="F54" s="4"/>
    </row>
    <row r="55" spans="1:6" ht="22.5" customHeight="1">
      <c r="A55" s="6">
        <v>45818</v>
      </c>
      <c r="B55" s="4">
        <v>20000</v>
      </c>
      <c r="C55" s="4" t="s">
        <v>1590</v>
      </c>
      <c r="D55" s="4" t="s">
        <v>1595</v>
      </c>
      <c r="E55" s="4"/>
      <c r="F55" s="4"/>
    </row>
    <row r="56" spans="1:6" ht="22.5" customHeight="1">
      <c r="A56" s="6">
        <v>45823</v>
      </c>
      <c r="B56" s="4">
        <v>12399</v>
      </c>
      <c r="C56" s="4" t="s">
        <v>1588</v>
      </c>
      <c r="D56" s="4" t="s">
        <v>1589</v>
      </c>
      <c r="E56" s="4"/>
      <c r="F56" s="4"/>
    </row>
    <row r="57" spans="1:6" ht="22.5" customHeight="1">
      <c r="A57" s="6">
        <v>45831</v>
      </c>
      <c r="B57" s="4">
        <v>13977</v>
      </c>
      <c r="C57" s="4" t="s">
        <v>1588</v>
      </c>
      <c r="D57" s="4" t="s">
        <v>1589</v>
      </c>
      <c r="E57" s="4"/>
      <c r="F57" s="4"/>
    </row>
    <row r="58" spans="1:6" ht="22.5" customHeight="1">
      <c r="A58" s="6">
        <v>45832</v>
      </c>
      <c r="B58" s="4">
        <v>18000</v>
      </c>
      <c r="C58" s="4" t="s">
        <v>1590</v>
      </c>
      <c r="D58" s="4" t="s">
        <v>1589</v>
      </c>
      <c r="E58" s="4"/>
      <c r="F58" s="4"/>
    </row>
    <row r="59" spans="1:6" ht="22.5" customHeight="1">
      <c r="A59" s="6">
        <v>45835</v>
      </c>
      <c r="B59" s="4">
        <v>8000</v>
      </c>
      <c r="C59" s="4" t="s">
        <v>1590</v>
      </c>
      <c r="D59" s="4" t="s">
        <v>1589</v>
      </c>
      <c r="E59" s="4"/>
      <c r="F59" s="4"/>
    </row>
    <row r="60" spans="1:6" ht="22.5" customHeight="1">
      <c r="A60" s="6">
        <v>45837</v>
      </c>
      <c r="B60" s="4">
        <v>11790</v>
      </c>
      <c r="C60" s="4" t="s">
        <v>1588</v>
      </c>
      <c r="D60" s="4" t="s">
        <v>1589</v>
      </c>
      <c r="E60" s="4"/>
      <c r="F60" s="4"/>
    </row>
    <row r="61" spans="1:6" ht="22.5" customHeight="1">
      <c r="A61" s="6">
        <v>45840</v>
      </c>
      <c r="B61" s="4">
        <v>9612</v>
      </c>
      <c r="C61" s="4" t="s">
        <v>1588</v>
      </c>
      <c r="D61" s="4" t="s">
        <v>1589</v>
      </c>
      <c r="E61" s="4"/>
      <c r="F61" s="4"/>
    </row>
    <row r="62" spans="1:6" ht="22.5" customHeight="1">
      <c r="A62" s="6">
        <v>45842</v>
      </c>
      <c r="B62" s="4">
        <v>7000</v>
      </c>
      <c r="C62" s="4" t="s">
        <v>1590</v>
      </c>
      <c r="D62" s="4" t="s">
        <v>1589</v>
      </c>
      <c r="E62" s="4"/>
      <c r="F62" s="4"/>
    </row>
    <row r="63" spans="1:6" ht="22.5" customHeight="1">
      <c r="A63" s="6">
        <v>45845</v>
      </c>
      <c r="B63" s="4">
        <v>11018</v>
      </c>
      <c r="C63" s="4" t="s">
        <v>1588</v>
      </c>
      <c r="D63" s="4" t="s">
        <v>1589</v>
      </c>
      <c r="E63" s="4"/>
      <c r="F63" s="4"/>
    </row>
    <row r="64" spans="1:6" ht="22.5" customHeight="1">
      <c r="A64" s="6">
        <v>45850</v>
      </c>
      <c r="B64" s="4">
        <v>8900</v>
      </c>
      <c r="C64" s="4" t="s">
        <v>1588</v>
      </c>
      <c r="D64" s="4" t="s">
        <v>1589</v>
      </c>
      <c r="E64" s="4"/>
      <c r="F64" s="4"/>
    </row>
    <row r="65" spans="1:6" ht="22.5" customHeight="1">
      <c r="A65" s="6">
        <v>45851</v>
      </c>
      <c r="B65" s="4">
        <v>8000</v>
      </c>
      <c r="C65" s="4" t="s">
        <v>1590</v>
      </c>
      <c r="D65" s="4" t="s">
        <v>1589</v>
      </c>
      <c r="E65" s="4"/>
      <c r="F65" s="4"/>
    </row>
    <row r="66" spans="1:6" ht="22.5" customHeight="1">
      <c r="A66" s="6">
        <v>45852</v>
      </c>
      <c r="B66" s="4">
        <v>5175</v>
      </c>
      <c r="C66" s="4" t="s">
        <v>1588</v>
      </c>
      <c r="D66" s="4" t="s">
        <v>1589</v>
      </c>
      <c r="E66" s="4"/>
      <c r="F66" s="4"/>
    </row>
    <row r="67" spans="1:6" ht="22.5" customHeight="1">
      <c r="A67" s="6">
        <v>45854</v>
      </c>
      <c r="B67" s="4">
        <v>7195</v>
      </c>
      <c r="C67" s="4" t="s">
        <v>1588</v>
      </c>
      <c r="D67" s="4" t="s">
        <v>1589</v>
      </c>
      <c r="E67" s="4"/>
      <c r="F67" s="4"/>
    </row>
    <row r="68" spans="1:6" ht="22.5" customHeight="1">
      <c r="A68" s="6">
        <v>45859</v>
      </c>
      <c r="B68" s="4">
        <v>7850</v>
      </c>
      <c r="C68" s="4" t="s">
        <v>1588</v>
      </c>
      <c r="D68" s="4" t="s">
        <v>1589</v>
      </c>
      <c r="E68" s="4"/>
      <c r="F68" s="4"/>
    </row>
    <row r="69" spans="1:6" ht="22.5" customHeight="1">
      <c r="A69" s="6">
        <v>45861</v>
      </c>
      <c r="B69" s="4">
        <v>4778</v>
      </c>
      <c r="C69" s="4" t="s">
        <v>1588</v>
      </c>
      <c r="D69" s="4" t="s">
        <v>1589</v>
      </c>
      <c r="E69" s="4"/>
      <c r="F69" s="4"/>
    </row>
    <row r="70" spans="1:6" ht="22.5" customHeight="1">
      <c r="A70" s="6">
        <v>45863</v>
      </c>
      <c r="B70" s="4">
        <v>1775</v>
      </c>
      <c r="C70" s="4" t="s">
        <v>1588</v>
      </c>
      <c r="D70" s="4" t="s">
        <v>1589</v>
      </c>
      <c r="E70" s="4"/>
      <c r="F70" s="4"/>
    </row>
    <row r="71" spans="1:6" ht="22.5" customHeight="1">
      <c r="A71" s="6">
        <v>45865</v>
      </c>
      <c r="B71" s="4">
        <v>8232</v>
      </c>
      <c r="C71" s="4" t="s">
        <v>1588</v>
      </c>
      <c r="D71" s="4" t="s">
        <v>1589</v>
      </c>
      <c r="E71" s="4"/>
      <c r="F71" s="4"/>
    </row>
    <row r="72" spans="1:6" ht="22.5" customHeight="1">
      <c r="A72" s="6">
        <v>45873</v>
      </c>
      <c r="B72" s="4">
        <v>17425</v>
      </c>
      <c r="C72" s="4" t="s">
        <v>1588</v>
      </c>
      <c r="D72" s="4" t="s">
        <v>1589</v>
      </c>
      <c r="E72" s="4"/>
      <c r="F72" s="4"/>
    </row>
    <row r="73" spans="1:6" ht="22.5" customHeight="1">
      <c r="A73" s="6">
        <v>45872</v>
      </c>
      <c r="B73" s="4">
        <v>22000</v>
      </c>
      <c r="C73" s="4" t="s">
        <v>1591</v>
      </c>
      <c r="D73" s="4" t="s">
        <v>1589</v>
      </c>
      <c r="E73" s="4"/>
      <c r="F73" s="4"/>
    </row>
    <row r="74" spans="1:6" ht="22.5" customHeight="1">
      <c r="A74" s="6">
        <v>45880</v>
      </c>
      <c r="B74" s="4">
        <v>6095</v>
      </c>
      <c r="C74" s="4" t="s">
        <v>1588</v>
      </c>
      <c r="D74" s="4" t="s">
        <v>1589</v>
      </c>
      <c r="E74" s="4"/>
      <c r="F74" s="4"/>
    </row>
    <row r="75" spans="1:6" ht="22.5" customHeight="1">
      <c r="A75" s="6">
        <v>45881</v>
      </c>
      <c r="B75" s="4">
        <v>2664</v>
      </c>
      <c r="C75" s="4" t="s">
        <v>1588</v>
      </c>
      <c r="D75" s="4" t="s">
        <v>1589</v>
      </c>
      <c r="E75" s="4"/>
      <c r="F75" s="4"/>
    </row>
    <row r="76" spans="1:6" ht="22.5" customHeight="1">
      <c r="A76" s="6">
        <v>45883</v>
      </c>
      <c r="B76" s="4">
        <v>15000</v>
      </c>
      <c r="C76" s="4" t="s">
        <v>26</v>
      </c>
      <c r="D76" s="4" t="s">
        <v>1589</v>
      </c>
      <c r="E76" s="4"/>
      <c r="F76" s="4"/>
    </row>
    <row r="77" spans="1:6" ht="22.5" customHeight="1">
      <c r="A77" s="6">
        <v>45883</v>
      </c>
      <c r="B77" s="4">
        <v>3040</v>
      </c>
      <c r="C77" s="4" t="s">
        <v>1588</v>
      </c>
      <c r="D77" s="4" t="s">
        <v>1589</v>
      </c>
      <c r="E77" s="4"/>
      <c r="F77" s="4"/>
    </row>
    <row r="78" spans="1:6" ht="22.5" customHeight="1">
      <c r="A78" s="6">
        <v>45884</v>
      </c>
      <c r="B78" s="4">
        <v>20000</v>
      </c>
      <c r="C78" s="4" t="s">
        <v>1590</v>
      </c>
      <c r="D78" s="4" t="s">
        <v>1589</v>
      </c>
      <c r="E78" s="4"/>
      <c r="F78" s="4"/>
    </row>
    <row r="79" spans="1:6" ht="22.5" customHeight="1">
      <c r="A79" s="6">
        <v>45887</v>
      </c>
      <c r="B79" s="4">
        <v>20000</v>
      </c>
      <c r="C79" s="4" t="s">
        <v>1590</v>
      </c>
      <c r="D79" s="4" t="s">
        <v>1589</v>
      </c>
      <c r="E79" s="4"/>
      <c r="F79" s="4"/>
    </row>
    <row r="80" spans="1:6" ht="22.5" customHeight="1">
      <c r="A80" s="6">
        <v>45887</v>
      </c>
      <c r="B80" s="4">
        <v>20000</v>
      </c>
      <c r="C80" s="4" t="s">
        <v>1591</v>
      </c>
      <c r="D80" s="4" t="s">
        <v>1589</v>
      </c>
      <c r="E80" s="4"/>
      <c r="F80" s="4"/>
    </row>
    <row r="81" spans="1:6" ht="22.5" customHeight="1">
      <c r="A81" s="6">
        <v>45887</v>
      </c>
      <c r="B81" s="4">
        <v>10000</v>
      </c>
      <c r="C81" s="4" t="s">
        <v>26</v>
      </c>
      <c r="D81" s="4" t="s">
        <v>1589</v>
      </c>
      <c r="E81" s="4"/>
      <c r="F81" s="4"/>
    </row>
    <row r="82" spans="1:6" ht="22.5" customHeight="1">
      <c r="A82" s="6">
        <v>45889</v>
      </c>
      <c r="B82" s="4">
        <v>10000</v>
      </c>
      <c r="C82" s="4" t="s">
        <v>1590</v>
      </c>
      <c r="D82" s="4" t="s">
        <v>1589</v>
      </c>
      <c r="E82" s="4"/>
      <c r="F82" s="4"/>
    </row>
    <row r="83" spans="1:6" ht="22.5" customHeight="1">
      <c r="A83" s="6">
        <v>45890</v>
      </c>
      <c r="B83" s="4">
        <v>10166</v>
      </c>
      <c r="C83" s="4" t="s">
        <v>1588</v>
      </c>
      <c r="D83" s="4" t="s">
        <v>1589</v>
      </c>
      <c r="E83" s="4"/>
      <c r="F83" s="4"/>
    </row>
    <row r="84" spans="1:6" ht="22.5" customHeight="1">
      <c r="A84" s="6">
        <v>45892</v>
      </c>
      <c r="B84" s="4">
        <v>20000</v>
      </c>
      <c r="C84" s="4" t="s">
        <v>1590</v>
      </c>
      <c r="D84" s="4" t="s">
        <v>1589</v>
      </c>
      <c r="E84" s="4"/>
      <c r="F84" s="4"/>
    </row>
    <row r="85" spans="1:6" ht="22.5" customHeight="1">
      <c r="A85" s="6">
        <v>45895</v>
      </c>
      <c r="B85" s="4">
        <v>14115</v>
      </c>
      <c r="C85" s="4" t="s">
        <v>1588</v>
      </c>
      <c r="D85" s="4" t="s">
        <v>1589</v>
      </c>
      <c r="E85" s="4"/>
      <c r="F85" s="4"/>
    </row>
    <row r="86" spans="1:6" ht="22.5" customHeight="1">
      <c r="A86" s="6">
        <v>45903</v>
      </c>
      <c r="B86" s="4">
        <v>2923</v>
      </c>
      <c r="C86" s="4" t="s">
        <v>1588</v>
      </c>
      <c r="D86" s="4" t="s">
        <v>1589</v>
      </c>
      <c r="E86" s="4"/>
      <c r="F86" s="4"/>
    </row>
    <row r="87" spans="1:6" ht="22.5" customHeight="1">
      <c r="A87" s="6">
        <v>45902</v>
      </c>
      <c r="B87" s="4">
        <v>4000</v>
      </c>
      <c r="C87" s="4" t="s">
        <v>1590</v>
      </c>
      <c r="D87" s="4" t="s">
        <v>1589</v>
      </c>
      <c r="E87" s="4"/>
      <c r="F87" s="4"/>
    </row>
    <row r="88" spans="1:6" ht="22.5" customHeight="1">
      <c r="A88" s="6">
        <v>45905</v>
      </c>
      <c r="B88" s="4">
        <v>24017</v>
      </c>
      <c r="C88" s="4" t="s">
        <v>1588</v>
      </c>
      <c r="D88" s="4" t="s">
        <v>1589</v>
      </c>
      <c r="E88" s="4"/>
      <c r="F88" s="4"/>
    </row>
    <row r="89" spans="1:6" ht="22.5" customHeight="1">
      <c r="A89" s="6">
        <v>45907</v>
      </c>
      <c r="B89" s="4">
        <v>3130</v>
      </c>
      <c r="C89" s="4" t="s">
        <v>1588</v>
      </c>
      <c r="D89" s="4" t="s">
        <v>1589</v>
      </c>
      <c r="E89" s="4"/>
      <c r="F89" s="4"/>
    </row>
    <row r="90" spans="1:6" ht="22.5" customHeight="1">
      <c r="A90" s="6">
        <v>45915</v>
      </c>
      <c r="B90" s="4">
        <v>17405</v>
      </c>
      <c r="C90" s="4" t="s">
        <v>1588</v>
      </c>
      <c r="D90" s="4" t="s">
        <v>1589</v>
      </c>
      <c r="E90" s="4"/>
      <c r="F90" s="4"/>
    </row>
    <row r="91" spans="1:6" ht="22.5" customHeight="1">
      <c r="A91" s="6">
        <v>45917</v>
      </c>
      <c r="B91" s="4">
        <v>2625</v>
      </c>
      <c r="C91" s="4" t="s">
        <v>1588</v>
      </c>
      <c r="D91" s="4" t="s">
        <v>1589</v>
      </c>
      <c r="E91" s="4"/>
      <c r="F91" s="4"/>
    </row>
    <row r="92" spans="1:6" ht="22.5" customHeight="1">
      <c r="A92" s="6">
        <v>45922</v>
      </c>
      <c r="B92" s="4">
        <v>8280</v>
      </c>
      <c r="C92" s="4" t="s">
        <v>1588</v>
      </c>
      <c r="D92" s="4" t="s">
        <v>1589</v>
      </c>
      <c r="E92" s="4"/>
      <c r="F92" s="4"/>
    </row>
    <row r="93" spans="1:6" ht="22.5" customHeight="1">
      <c r="A93" s="6">
        <v>45923</v>
      </c>
      <c r="B93" s="4">
        <v>2890</v>
      </c>
      <c r="C93" s="4" t="s">
        <v>1588</v>
      </c>
      <c r="D93" s="4" t="s">
        <v>1589</v>
      </c>
      <c r="E93" s="4"/>
      <c r="F93" s="4"/>
    </row>
    <row r="94" spans="1:6" ht="22.5" customHeight="1">
      <c r="A94" s="6">
        <v>45928</v>
      </c>
      <c r="B94" s="4">
        <v>7370</v>
      </c>
      <c r="C94" s="4" t="s">
        <v>1588</v>
      </c>
      <c r="D94" s="4" t="s">
        <v>1589</v>
      </c>
      <c r="E94" s="4"/>
      <c r="F94" s="4"/>
    </row>
    <row r="95" spans="1:6" ht="22.5" customHeight="1">
      <c r="A95" s="6">
        <v>45936</v>
      </c>
      <c r="B95" s="4">
        <v>20843</v>
      </c>
      <c r="C95" s="4" t="s">
        <v>1588</v>
      </c>
      <c r="D95" s="4" t="s">
        <v>1589</v>
      </c>
      <c r="E95" s="4"/>
      <c r="F95" s="4"/>
    </row>
    <row r="96" spans="1:6" ht="22.5" customHeight="1">
      <c r="A96" s="6">
        <v>45944</v>
      </c>
      <c r="B96" s="4">
        <v>13616</v>
      </c>
      <c r="C96" s="4" t="s">
        <v>1588</v>
      </c>
      <c r="D96" s="4" t="s">
        <v>1589</v>
      </c>
      <c r="E96" s="4"/>
      <c r="F96" s="4"/>
    </row>
    <row r="97" spans="1:6" ht="22.5" customHeight="1">
      <c r="A97" s="6">
        <v>45950</v>
      </c>
      <c r="B97" s="4">
        <f>15000+20000</f>
        <v>35000</v>
      </c>
      <c r="C97" s="4" t="s">
        <v>26</v>
      </c>
      <c r="D97" s="4" t="s">
        <v>1589</v>
      </c>
      <c r="E97" s="4"/>
      <c r="F97" s="4"/>
    </row>
    <row r="98" spans="1:6" ht="22.5" customHeight="1">
      <c r="A98" s="6">
        <v>45949</v>
      </c>
      <c r="B98" s="4">
        <v>9770</v>
      </c>
      <c r="C98" s="4" t="s">
        <v>1588</v>
      </c>
      <c r="D98" s="4" t="s">
        <v>1589</v>
      </c>
      <c r="E98" s="4"/>
      <c r="F98" s="4"/>
    </row>
    <row r="99" spans="1:6" ht="22.5" customHeight="1">
      <c r="A99" s="6">
        <v>45951</v>
      </c>
      <c r="B99" s="4">
        <v>3265</v>
      </c>
      <c r="C99" s="4" t="s">
        <v>1588</v>
      </c>
      <c r="D99" s="4" t="s">
        <v>1589</v>
      </c>
      <c r="E99" s="4"/>
      <c r="F99" s="4"/>
    </row>
    <row r="100" spans="1:6" ht="22.5" customHeight="1">
      <c r="A100" s="6">
        <v>45956</v>
      </c>
      <c r="B100" s="4">
        <v>14291</v>
      </c>
      <c r="C100" s="4" t="s">
        <v>1588</v>
      </c>
      <c r="D100" s="4" t="s">
        <v>1589</v>
      </c>
      <c r="E100" s="4"/>
      <c r="F100" s="4"/>
    </row>
    <row r="101" spans="1:6" ht="22.5" customHeight="1">
      <c r="A101" s="6">
        <v>45965</v>
      </c>
      <c r="B101" s="4">
        <v>13363</v>
      </c>
      <c r="C101" s="4" t="s">
        <v>1588</v>
      </c>
      <c r="D101" s="4" t="s">
        <v>1589</v>
      </c>
      <c r="E101" s="4"/>
      <c r="F101" s="4"/>
    </row>
    <row r="102" spans="1:6" ht="22.5" customHeight="1">
      <c r="A102" s="6">
        <v>45965</v>
      </c>
      <c r="B102" s="4">
        <v>5000</v>
      </c>
      <c r="C102" s="4" t="s">
        <v>26</v>
      </c>
      <c r="D102" s="4" t="s">
        <v>1589</v>
      </c>
      <c r="E102" s="4"/>
      <c r="F102" s="4"/>
    </row>
    <row r="103" spans="1:6" ht="22.5" customHeight="1">
      <c r="A103" s="6">
        <v>45967</v>
      </c>
      <c r="B103" s="4">
        <v>5000</v>
      </c>
      <c r="C103" s="4" t="s">
        <v>26</v>
      </c>
      <c r="D103" s="4" t="s">
        <v>1589</v>
      </c>
      <c r="E103" s="4"/>
      <c r="F103" s="4"/>
    </row>
    <row r="104" spans="1:6" ht="22.5" customHeight="1">
      <c r="A104" s="6">
        <v>45970</v>
      </c>
      <c r="B104" s="4">
        <f>7719+1140</f>
        <v>8859</v>
      </c>
      <c r="C104" s="4" t="s">
        <v>1588</v>
      </c>
      <c r="D104" s="4" t="s">
        <v>1589</v>
      </c>
      <c r="E104" s="4"/>
      <c r="F104" s="4"/>
    </row>
    <row r="105" spans="1:6" ht="22.5" customHeight="1">
      <c r="A105" s="6">
        <v>45972</v>
      </c>
      <c r="B105" s="4">
        <v>20000</v>
      </c>
      <c r="C105" s="4" t="s">
        <v>26</v>
      </c>
      <c r="D105" s="4" t="s">
        <v>1595</v>
      </c>
      <c r="E105" s="4"/>
      <c r="F105" s="4"/>
    </row>
    <row r="106" spans="1:6" ht="22.5" customHeight="1">
      <c r="A106" s="6">
        <v>45975</v>
      </c>
      <c r="B106" s="58">
        <v>10550</v>
      </c>
      <c r="C106" s="4" t="s">
        <v>1588</v>
      </c>
      <c r="D106" s="4" t="s">
        <v>1595</v>
      </c>
      <c r="E106" s="4"/>
      <c r="F106" s="4"/>
    </row>
    <row r="107" spans="1:6" ht="22.5" customHeight="1">
      <c r="A107" s="6">
        <v>45978</v>
      </c>
      <c r="B107" s="4">
        <v>6266</v>
      </c>
      <c r="C107" s="4" t="s">
        <v>1588</v>
      </c>
      <c r="D107" s="4" t="s">
        <v>1595</v>
      </c>
      <c r="E107" s="4"/>
      <c r="F107" s="4"/>
    </row>
    <row r="108" spans="1:6" ht="22.5" customHeight="1">
      <c r="A108" s="6">
        <v>45983</v>
      </c>
      <c r="B108" s="4">
        <v>7190</v>
      </c>
      <c r="C108" s="4" t="s">
        <v>1588</v>
      </c>
      <c r="D108" s="4" t="s">
        <v>1589</v>
      </c>
      <c r="E108" s="4"/>
      <c r="F108" s="4"/>
    </row>
    <row r="109" spans="1:6" ht="22.5" customHeight="1">
      <c r="A109" s="6">
        <v>45986</v>
      </c>
      <c r="B109" s="4">
        <v>20000</v>
      </c>
      <c r="C109" s="4" t="s">
        <v>26</v>
      </c>
      <c r="D109" s="4" t="s">
        <v>1589</v>
      </c>
      <c r="E109" s="4"/>
      <c r="F109" s="4"/>
    </row>
    <row r="110" spans="1:6" ht="22.5" customHeight="1">
      <c r="A110" s="6">
        <v>45994</v>
      </c>
      <c r="B110" s="4">
        <v>11000</v>
      </c>
      <c r="C110" s="4" t="s">
        <v>26</v>
      </c>
      <c r="D110" s="4" t="s">
        <v>1589</v>
      </c>
      <c r="E110" s="4"/>
      <c r="F110" s="4"/>
    </row>
    <row r="111" spans="1:6" ht="22.5" customHeight="1">
      <c r="A111" s="6">
        <v>45995</v>
      </c>
      <c r="B111" s="4">
        <v>21140</v>
      </c>
      <c r="C111" s="4" t="s">
        <v>1588</v>
      </c>
      <c r="D111" s="4" t="s">
        <v>1589</v>
      </c>
      <c r="E111" s="4"/>
      <c r="F111" s="4"/>
    </row>
    <row r="112" spans="1:6" ht="22.5" customHeight="1">
      <c r="A112" s="6">
        <v>45996</v>
      </c>
      <c r="B112" s="4">
        <v>5055</v>
      </c>
      <c r="C112" s="4" t="s">
        <v>1588</v>
      </c>
      <c r="D112" s="4" t="s">
        <v>1589</v>
      </c>
      <c r="E112" s="4"/>
      <c r="F112" s="4"/>
    </row>
    <row r="113" spans="1:6" ht="22.5" customHeight="1">
      <c r="A113" s="6">
        <v>46004</v>
      </c>
      <c r="B113" s="4">
        <v>11000</v>
      </c>
      <c r="C113" s="4" t="s">
        <v>1590</v>
      </c>
      <c r="D113" s="4" t="s">
        <v>1589</v>
      </c>
      <c r="E113" s="4"/>
      <c r="F113" s="4"/>
    </row>
    <row r="114" spans="1:6" ht="22.5" customHeight="1">
      <c r="A114" s="6">
        <v>46009</v>
      </c>
      <c r="B114" s="4">
        <v>4000</v>
      </c>
      <c r="C114" s="4" t="s">
        <v>1590</v>
      </c>
      <c r="D114" s="4" t="s">
        <v>1589</v>
      </c>
      <c r="E114" s="4"/>
      <c r="F114" s="4"/>
    </row>
    <row r="115" spans="1:6" ht="22.5" customHeight="1">
      <c r="A115" s="6">
        <v>46004</v>
      </c>
      <c r="B115" s="4">
        <v>17955</v>
      </c>
      <c r="C115" s="4" t="s">
        <v>1588</v>
      </c>
      <c r="D115" s="4" t="s">
        <v>1589</v>
      </c>
      <c r="E115" s="4"/>
      <c r="F115" s="4"/>
    </row>
    <row r="116" spans="1:6" ht="22.5" customHeight="1">
      <c r="A116" s="6">
        <v>46017</v>
      </c>
      <c r="B116" s="4">
        <v>17100</v>
      </c>
      <c r="C116" s="4" t="s">
        <v>1588</v>
      </c>
      <c r="D116" s="4" t="s">
        <v>1589</v>
      </c>
      <c r="E116" s="4"/>
      <c r="F116" s="4"/>
    </row>
    <row r="117" spans="1:6" ht="22.5" customHeight="1">
      <c r="A117" s="6">
        <v>46023</v>
      </c>
      <c r="B117" s="4">
        <v>9095</v>
      </c>
      <c r="C117" s="4" t="s">
        <v>1588</v>
      </c>
      <c r="D117" s="4" t="s">
        <v>1589</v>
      </c>
      <c r="E117" s="4"/>
      <c r="F117" s="4"/>
    </row>
    <row r="118" spans="1:6" ht="22.5" customHeight="1">
      <c r="A118" s="6">
        <v>46026</v>
      </c>
      <c r="B118" s="4">
        <v>1605</v>
      </c>
      <c r="C118" s="4" t="s">
        <v>1588</v>
      </c>
      <c r="D118" s="4" t="s">
        <v>1589</v>
      </c>
      <c r="E118" s="4"/>
      <c r="F118" s="4"/>
    </row>
    <row r="119" spans="1:6" ht="22.5" customHeight="1">
      <c r="A119" s="6">
        <v>46028</v>
      </c>
      <c r="B119" s="4">
        <v>6495</v>
      </c>
      <c r="C119" s="4" t="s">
        <v>1588</v>
      </c>
      <c r="D119" s="4" t="s">
        <v>1589</v>
      </c>
      <c r="E119" s="4"/>
      <c r="F119" s="4"/>
    </row>
    <row r="120" spans="1:6" ht="22.5" customHeight="1">
      <c r="A120" s="6">
        <v>46028</v>
      </c>
      <c r="B120" s="4">
        <f>'Dec 2025 Sales'!M2</f>
        <v>46520</v>
      </c>
      <c r="C120" s="4" t="s">
        <v>26</v>
      </c>
      <c r="D120" s="4" t="s">
        <v>1589</v>
      </c>
      <c r="E120" s="4"/>
      <c r="F120" s="4" t="s">
        <v>1596</v>
      </c>
    </row>
    <row r="121" spans="1:6" ht="22.5" customHeight="1">
      <c r="A121" s="6">
        <v>46030</v>
      </c>
      <c r="B121" s="4">
        <v>20000</v>
      </c>
      <c r="C121" s="4" t="s">
        <v>26</v>
      </c>
      <c r="D121" s="4" t="s">
        <v>1589</v>
      </c>
      <c r="E121" s="4"/>
      <c r="F121" s="4"/>
    </row>
    <row r="122" spans="1:6" ht="22.5" customHeight="1">
      <c r="A122" s="6">
        <v>46031</v>
      </c>
      <c r="B122" s="4">
        <v>6640</v>
      </c>
      <c r="C122" s="4" t="s">
        <v>1588</v>
      </c>
      <c r="D122" s="4" t="s">
        <v>1589</v>
      </c>
      <c r="E122" s="4"/>
      <c r="F122" s="4"/>
    </row>
    <row r="123" spans="1:6" ht="22.5" customHeight="1">
      <c r="A123" s="6">
        <v>46042</v>
      </c>
      <c r="B123" s="4">
        <v>11605</v>
      </c>
      <c r="C123" s="4" t="s">
        <v>1588</v>
      </c>
      <c r="D123" s="4" t="s">
        <v>1589</v>
      </c>
      <c r="E123" s="4"/>
      <c r="F123" s="4"/>
    </row>
    <row r="124" spans="1:6" ht="22.5" customHeight="1">
      <c r="A124" s="6">
        <v>46044</v>
      </c>
      <c r="B124" s="4">
        <v>3920</v>
      </c>
      <c r="C124" s="4" t="s">
        <v>1588</v>
      </c>
      <c r="D124" s="4" t="s">
        <v>1589</v>
      </c>
      <c r="E124" s="4"/>
      <c r="F124" s="4"/>
    </row>
    <row r="125" spans="1:6" ht="22.5" customHeight="1">
      <c r="A125" s="6">
        <v>46048</v>
      </c>
      <c r="B125" s="4">
        <v>10000</v>
      </c>
      <c r="C125" s="4" t="s">
        <v>26</v>
      </c>
      <c r="D125" s="4" t="s">
        <v>1589</v>
      </c>
      <c r="E125" s="4"/>
      <c r="F125" s="4"/>
    </row>
    <row r="126" spans="1:6" ht="22.5" customHeight="1">
      <c r="A126" s="6">
        <v>46050</v>
      </c>
      <c r="B126" s="4">
        <v>25000</v>
      </c>
      <c r="C126" s="4" t="s">
        <v>1591</v>
      </c>
      <c r="D126" s="4" t="s">
        <v>1589</v>
      </c>
      <c r="E126" s="4"/>
      <c r="F126" s="4"/>
    </row>
    <row r="127" spans="1:6" ht="22.5" customHeight="1">
      <c r="A127" s="6">
        <v>46050</v>
      </c>
      <c r="B127" s="4">
        <v>7655</v>
      </c>
      <c r="C127" s="4" t="s">
        <v>1588</v>
      </c>
      <c r="D127" s="4" t="s">
        <v>1589</v>
      </c>
      <c r="E127" s="4"/>
      <c r="F127" s="4"/>
    </row>
    <row r="128" spans="1:6" ht="22.5" customHeight="1">
      <c r="A128" s="6">
        <v>46054</v>
      </c>
      <c r="B128" s="4">
        <v>25000</v>
      </c>
      <c r="C128" s="4" t="s">
        <v>1591</v>
      </c>
      <c r="D128" s="4" t="s">
        <v>1589</v>
      </c>
      <c r="E128" s="4"/>
      <c r="F128" s="4"/>
    </row>
    <row r="129" spans="1:6" ht="22.5" customHeight="1">
      <c r="A129" s="6"/>
      <c r="B129" s="4"/>
      <c r="C129" s="4"/>
      <c r="D129" s="4"/>
      <c r="E129" s="4"/>
      <c r="F129" s="4"/>
    </row>
    <row r="130" spans="1:6" ht="22.5" customHeight="1">
      <c r="A130" s="6"/>
      <c r="B130" s="4"/>
      <c r="C130" s="4"/>
      <c r="D130" s="4"/>
      <c r="E130" s="4"/>
      <c r="F130" s="4"/>
    </row>
    <row r="131" spans="1:6" ht="22.5" customHeight="1">
      <c r="A131" s="6"/>
      <c r="B131" s="4"/>
      <c r="C131" s="4"/>
      <c r="D131" s="4"/>
      <c r="E131" s="4"/>
      <c r="F131" s="4"/>
    </row>
    <row r="132" spans="1:6" ht="22.5" customHeight="1">
      <c r="A132" s="6"/>
      <c r="B132" s="4"/>
      <c r="C132" s="4"/>
      <c r="D132" s="4"/>
      <c r="E132" s="4"/>
      <c r="F132" s="4"/>
    </row>
    <row r="133" spans="1:6" ht="22.5" customHeight="1">
      <c r="A133" s="6"/>
      <c r="B133" s="4"/>
      <c r="C133" s="4"/>
      <c r="D133" s="4"/>
      <c r="E133" s="4"/>
      <c r="F133" s="4"/>
    </row>
    <row r="134" spans="1:6" ht="22.5" customHeight="1">
      <c r="A134" s="6"/>
      <c r="B134" s="4"/>
      <c r="C134" s="4"/>
      <c r="D134" s="4"/>
      <c r="E134" s="4"/>
      <c r="F134" s="4"/>
    </row>
    <row r="135" spans="1:6" ht="22.5" customHeight="1">
      <c r="A135" s="6"/>
      <c r="B135" s="4"/>
      <c r="C135" s="4"/>
      <c r="D135" s="4"/>
      <c r="E135" s="4"/>
      <c r="F135" s="4"/>
    </row>
    <row r="136" spans="1:6" ht="22.5" customHeight="1">
      <c r="A136" s="6"/>
      <c r="B136" s="4"/>
      <c r="C136" s="4"/>
      <c r="D136" s="4"/>
      <c r="E136" s="4"/>
      <c r="F136" s="4"/>
    </row>
    <row r="137" spans="1:6" ht="22.5" customHeight="1">
      <c r="A137" s="6"/>
      <c r="B137" s="4"/>
      <c r="C137" s="4"/>
      <c r="D137" s="4"/>
      <c r="E137" s="4"/>
      <c r="F137" s="4"/>
    </row>
    <row r="138" spans="1:6" ht="22.5" customHeight="1">
      <c r="A138" s="6"/>
      <c r="B138" s="4"/>
      <c r="C138" s="4"/>
      <c r="D138" s="4"/>
      <c r="E138" s="4"/>
      <c r="F138" s="4"/>
    </row>
    <row r="139" spans="1:6" ht="22.5" customHeight="1">
      <c r="A139" s="6"/>
      <c r="B139" s="4"/>
      <c r="C139" s="4"/>
      <c r="D139" s="4"/>
      <c r="E139" s="4"/>
      <c r="F139" s="4"/>
    </row>
    <row r="140" spans="1:6" ht="22.5" customHeight="1">
      <c r="A140" s="6"/>
      <c r="B140" s="4"/>
      <c r="C140" s="4"/>
      <c r="D140" s="4"/>
      <c r="E140" s="4"/>
      <c r="F140" s="4"/>
    </row>
    <row r="141" spans="1:6" ht="22.5" customHeight="1">
      <c r="A141" s="6"/>
      <c r="B141" s="4"/>
      <c r="C141" s="4"/>
      <c r="D141" s="4"/>
      <c r="E141" s="4"/>
      <c r="F141" s="4"/>
    </row>
    <row r="142" spans="1:6" ht="22.5" customHeight="1">
      <c r="A142" s="6"/>
      <c r="B142" s="4"/>
      <c r="C142" s="4"/>
      <c r="D142" s="4"/>
      <c r="E142" s="4"/>
      <c r="F142" s="4"/>
    </row>
    <row r="143" spans="1:6" ht="22.5" customHeight="1">
      <c r="A143" s="6"/>
      <c r="B143" s="4"/>
      <c r="C143" s="4"/>
      <c r="D143" s="4"/>
      <c r="E143" s="4"/>
      <c r="F143" s="4"/>
    </row>
    <row r="144" spans="1:6" ht="22.5" customHeight="1">
      <c r="A144" s="6"/>
      <c r="B144" s="4"/>
      <c r="C144" s="4"/>
      <c r="D144" s="4"/>
      <c r="E144" s="4"/>
      <c r="F144" s="4"/>
    </row>
    <row r="145" spans="1:6" ht="22.5" customHeight="1">
      <c r="A145" s="6"/>
      <c r="B145" s="4"/>
      <c r="C145" s="4"/>
      <c r="D145" s="4"/>
      <c r="E145" s="4"/>
      <c r="F145" s="4"/>
    </row>
    <row r="146" spans="1:6" ht="22.5" customHeight="1">
      <c r="A146" s="6"/>
      <c r="B146" s="4"/>
      <c r="C146" s="4"/>
      <c r="D146" s="4"/>
      <c r="E146" s="4"/>
      <c r="F146" s="4"/>
    </row>
    <row r="147" spans="1:6" ht="22.5" customHeight="1">
      <c r="A147" s="6"/>
      <c r="B147" s="4"/>
      <c r="C147" s="4"/>
      <c r="D147" s="4"/>
      <c r="E147" s="4"/>
      <c r="F147" s="4"/>
    </row>
    <row r="148" spans="1:6" ht="22.5" customHeight="1">
      <c r="A148" s="6"/>
      <c r="B148" s="4"/>
      <c r="C148" s="4"/>
      <c r="D148" s="4"/>
      <c r="E148" s="4"/>
      <c r="F148" s="4"/>
    </row>
    <row r="149" spans="1:6" ht="22.5" customHeight="1">
      <c r="A149" s="6"/>
      <c r="B149" s="4"/>
      <c r="C149" s="4"/>
      <c r="D149" s="4"/>
      <c r="E149" s="4"/>
      <c r="F149" s="4"/>
    </row>
    <row r="150" spans="1:6" ht="22.5" customHeight="1">
      <c r="A150" s="6"/>
      <c r="B150" s="4"/>
      <c r="C150" s="4"/>
      <c r="D150" s="4"/>
      <c r="E150" s="4"/>
      <c r="F150" s="4"/>
    </row>
    <row r="151" spans="1:6" ht="22.5" customHeight="1">
      <c r="A151" s="6"/>
      <c r="B151" s="4"/>
      <c r="C151" s="4"/>
      <c r="D151" s="4"/>
      <c r="E151" s="4"/>
      <c r="F151" s="4"/>
    </row>
    <row r="152" spans="1:6" ht="22.5" customHeight="1">
      <c r="A152" s="6"/>
      <c r="B152" s="4"/>
      <c r="C152" s="4"/>
      <c r="D152" s="4"/>
      <c r="E152" s="4"/>
      <c r="F152" s="4"/>
    </row>
    <row r="153" spans="1:6" ht="22.5" customHeight="1">
      <c r="A153" s="6"/>
      <c r="B153" s="4"/>
      <c r="C153" s="4"/>
      <c r="D153" s="4"/>
      <c r="E153" s="4"/>
      <c r="F153" s="4"/>
    </row>
    <row r="154" spans="1:6" ht="22.5" customHeight="1">
      <c r="A154" s="6"/>
      <c r="B154" s="4"/>
      <c r="C154" s="4"/>
      <c r="D154" s="4"/>
      <c r="E154" s="4"/>
      <c r="F154" s="4"/>
    </row>
    <row r="155" spans="1:6" ht="22.5" customHeight="1">
      <c r="A155" s="6"/>
      <c r="B155" s="4"/>
      <c r="C155" s="4"/>
      <c r="D155" s="4"/>
      <c r="E155" s="4"/>
      <c r="F155" s="4"/>
    </row>
    <row r="156" spans="1:6" ht="22.5" customHeight="1">
      <c r="A156" s="6"/>
      <c r="B156" s="4"/>
      <c r="C156" s="4"/>
      <c r="D156" s="4"/>
      <c r="E156" s="4"/>
      <c r="F156" s="4"/>
    </row>
    <row r="157" spans="1:6" ht="22.5" customHeight="1">
      <c r="A157" s="6"/>
      <c r="B157" s="4"/>
      <c r="C157" s="4"/>
      <c r="D157" s="4"/>
      <c r="E157" s="4"/>
      <c r="F157" s="4"/>
    </row>
    <row r="158" spans="1:6" ht="22.5" customHeight="1">
      <c r="A158" s="6"/>
      <c r="B158" s="4"/>
      <c r="C158" s="4"/>
      <c r="D158" s="4"/>
      <c r="E158" s="4"/>
      <c r="F158" s="4"/>
    </row>
    <row r="159" spans="1:6" ht="22.5" customHeight="1">
      <c r="A159" s="6"/>
      <c r="B159" s="4"/>
      <c r="C159" s="4"/>
      <c r="D159" s="4"/>
      <c r="E159" s="4"/>
      <c r="F159" s="4"/>
    </row>
    <row r="160" spans="1:6" ht="22.5" customHeight="1">
      <c r="A160" s="6"/>
      <c r="B160" s="4"/>
      <c r="C160" s="4"/>
      <c r="D160" s="4"/>
      <c r="E160" s="4"/>
      <c r="F160" s="4"/>
    </row>
    <row r="161" spans="1:6" ht="22.5" customHeight="1">
      <c r="A161" s="6"/>
      <c r="B161" s="4"/>
      <c r="C161" s="4"/>
      <c r="D161" s="4"/>
      <c r="E161" s="4"/>
      <c r="F161" s="4"/>
    </row>
    <row r="162" spans="1:6" ht="22.5" customHeight="1">
      <c r="A162" s="6"/>
      <c r="B162" s="4"/>
      <c r="C162" s="4"/>
      <c r="D162" s="4"/>
      <c r="E162" s="4"/>
      <c r="F162" s="4"/>
    </row>
    <row r="163" spans="1:6" ht="22.5" customHeight="1">
      <c r="A163" s="6"/>
      <c r="B163" s="4"/>
      <c r="C163" s="4"/>
      <c r="D163" s="4"/>
      <c r="E163" s="4"/>
      <c r="F163" s="4"/>
    </row>
    <row r="164" spans="1:6" ht="22.5" customHeight="1">
      <c r="A164" s="6"/>
      <c r="B164" s="4"/>
      <c r="C164" s="4"/>
      <c r="D164" s="4"/>
      <c r="E164" s="4"/>
      <c r="F164" s="4"/>
    </row>
    <row r="165" spans="1:6" ht="22.5" customHeight="1">
      <c r="A165" s="6"/>
      <c r="B165" s="4"/>
      <c r="C165" s="4"/>
      <c r="D165" s="4"/>
      <c r="E165" s="4"/>
      <c r="F165" s="4"/>
    </row>
    <row r="166" spans="1:6" ht="22.5" customHeight="1">
      <c r="A166" s="6"/>
      <c r="B166" s="4"/>
      <c r="C166" s="4"/>
      <c r="D166" s="4"/>
      <c r="E166" s="4"/>
      <c r="F166" s="4"/>
    </row>
    <row r="167" spans="1:6" ht="22.5" customHeight="1">
      <c r="A167" s="6"/>
      <c r="B167" s="4"/>
      <c r="C167" s="4"/>
      <c r="D167" s="4"/>
      <c r="E167" s="4"/>
      <c r="F167" s="4"/>
    </row>
    <row r="168" spans="1:6" ht="22.5" customHeight="1">
      <c r="A168" s="6"/>
      <c r="B168" s="4"/>
      <c r="C168" s="4"/>
      <c r="D168" s="4"/>
      <c r="E168" s="4"/>
      <c r="F168" s="4"/>
    </row>
    <row r="169" spans="1:6" ht="22.5" customHeight="1">
      <c r="A169" s="6"/>
      <c r="B169" s="4"/>
      <c r="C169" s="4"/>
      <c r="D169" s="4"/>
      <c r="E169" s="4"/>
      <c r="F169" s="4"/>
    </row>
    <row r="170" spans="1:6" ht="22.5" customHeight="1">
      <c r="A170" s="6"/>
      <c r="B170" s="4"/>
      <c r="C170" s="4"/>
      <c r="D170" s="4"/>
      <c r="E170" s="4"/>
      <c r="F170" s="4"/>
    </row>
    <row r="171" spans="1:6" ht="22.5" customHeight="1">
      <c r="A171" s="6"/>
      <c r="B171" s="4"/>
      <c r="C171" s="4"/>
      <c r="D171" s="4"/>
      <c r="E171" s="4"/>
      <c r="F171" s="4"/>
    </row>
    <row r="172" spans="1:6" ht="22.5" customHeight="1">
      <c r="A172" s="6"/>
      <c r="B172" s="4"/>
      <c r="C172" s="4"/>
      <c r="D172" s="4"/>
      <c r="E172" s="4"/>
      <c r="F172" s="4"/>
    </row>
    <row r="173" spans="1:6" ht="22.5" customHeight="1">
      <c r="A173" s="6"/>
      <c r="B173" s="4"/>
      <c r="C173" s="4"/>
      <c r="D173" s="4"/>
      <c r="E173" s="4"/>
      <c r="F173" s="4"/>
    </row>
    <row r="174" spans="1:6" ht="22.5" customHeight="1">
      <c r="A174" s="6"/>
      <c r="B174" s="4"/>
      <c r="C174" s="4"/>
      <c r="D174" s="4"/>
      <c r="E174" s="4"/>
      <c r="F174" s="4"/>
    </row>
    <row r="175" spans="1:6" ht="22.5" customHeight="1">
      <c r="A175" s="6"/>
      <c r="B175" s="4"/>
      <c r="C175" s="4"/>
      <c r="D175" s="4"/>
      <c r="E175" s="4"/>
      <c r="F175" s="4"/>
    </row>
    <row r="176" spans="1:6" ht="22.5" customHeight="1">
      <c r="A176" s="6"/>
      <c r="B176" s="4"/>
      <c r="C176" s="4"/>
      <c r="D176" s="4"/>
      <c r="E176" s="4"/>
      <c r="F176" s="4"/>
    </row>
    <row r="177" spans="1:6" ht="22.5" customHeight="1">
      <c r="A177" s="6"/>
      <c r="B177" s="4"/>
      <c r="C177" s="4"/>
      <c r="D177" s="4"/>
      <c r="E177" s="4"/>
      <c r="F177" s="4"/>
    </row>
    <row r="178" spans="1:6" ht="22.5" customHeight="1">
      <c r="A178" s="6"/>
      <c r="B178" s="4"/>
      <c r="C178" s="4"/>
      <c r="D178" s="4"/>
      <c r="E178" s="4"/>
      <c r="F178" s="4"/>
    </row>
    <row r="179" spans="1:6" ht="22.5" customHeight="1">
      <c r="A179" s="6"/>
      <c r="B179" s="4"/>
      <c r="C179" s="4"/>
      <c r="D179" s="4"/>
      <c r="E179" s="4"/>
      <c r="F179" s="4"/>
    </row>
    <row r="180" spans="1:6" ht="22.5" customHeight="1">
      <c r="A180" s="6"/>
      <c r="B180" s="4"/>
      <c r="C180" s="4"/>
      <c r="D180" s="4"/>
      <c r="E180" s="4"/>
      <c r="F180" s="4"/>
    </row>
    <row r="181" spans="1:6" ht="22.5" customHeight="1">
      <c r="A181" s="6"/>
      <c r="B181" s="4"/>
      <c r="C181" s="4"/>
      <c r="D181" s="4"/>
      <c r="E181" s="4"/>
      <c r="F181" s="4"/>
    </row>
    <row r="182" spans="1:6" ht="22.5" customHeight="1">
      <c r="A182" s="6"/>
      <c r="B182" s="4"/>
      <c r="C182" s="4"/>
      <c r="D182" s="4"/>
      <c r="E182" s="4"/>
      <c r="F182" s="4"/>
    </row>
    <row r="183" spans="1:6" ht="22.5" customHeight="1">
      <c r="A183" s="6"/>
      <c r="B183" s="4"/>
      <c r="C183" s="4"/>
      <c r="D183" s="4"/>
      <c r="E183" s="4"/>
      <c r="F183" s="4"/>
    </row>
    <row r="184" spans="1:6" ht="22.5" customHeight="1">
      <c r="A184" s="6"/>
      <c r="B184" s="4"/>
      <c r="C184" s="4"/>
      <c r="D184" s="4"/>
      <c r="E184" s="4"/>
      <c r="F184" s="4"/>
    </row>
    <row r="185" spans="1:6" ht="22.5" customHeight="1">
      <c r="A185" s="6"/>
      <c r="B185" s="4"/>
      <c r="C185" s="4"/>
      <c r="D185" s="4"/>
      <c r="E185" s="4"/>
      <c r="F185" s="4"/>
    </row>
    <row r="186" spans="1:6" ht="22.5" customHeight="1">
      <c r="A186" s="6"/>
      <c r="B186" s="4"/>
      <c r="C186" s="4"/>
      <c r="D186" s="4"/>
      <c r="E186" s="4"/>
      <c r="F186" s="4"/>
    </row>
    <row r="187" spans="1:6" ht="22.5" customHeight="1">
      <c r="A187" s="6"/>
      <c r="B187" s="4"/>
      <c r="C187" s="4"/>
      <c r="D187" s="4"/>
      <c r="E187" s="4"/>
      <c r="F187" s="4"/>
    </row>
    <row r="188" spans="1:6" ht="22.5" customHeight="1">
      <c r="A188" s="6"/>
      <c r="B188" s="4"/>
      <c r="C188" s="4"/>
      <c r="D188" s="4"/>
      <c r="E188" s="4"/>
      <c r="F188" s="4"/>
    </row>
    <row r="189" spans="1:6" ht="22.5" customHeight="1">
      <c r="A189" s="6"/>
      <c r="B189" s="4"/>
      <c r="C189" s="4"/>
      <c r="D189" s="4"/>
      <c r="E189" s="4"/>
      <c r="F189" s="4"/>
    </row>
    <row r="190" spans="1:6" ht="22.5" customHeight="1">
      <c r="A190" s="6"/>
      <c r="B190" s="4"/>
      <c r="C190" s="4"/>
      <c r="D190" s="4"/>
      <c r="E190" s="4"/>
      <c r="F190" s="4"/>
    </row>
    <row r="191" spans="1:6" ht="22.5" customHeight="1">
      <c r="A191" s="6"/>
      <c r="B191" s="4"/>
      <c r="C191" s="4"/>
      <c r="D191" s="4"/>
      <c r="E191" s="4"/>
      <c r="F191" s="4"/>
    </row>
    <row r="192" spans="1:6" ht="22.5" customHeight="1">
      <c r="A192" s="6"/>
      <c r="B192" s="4"/>
      <c r="C192" s="4"/>
      <c r="D192" s="4"/>
      <c r="E192" s="4"/>
      <c r="F192" s="4"/>
    </row>
    <row r="193" spans="1:6" ht="22.5" customHeight="1">
      <c r="A193" s="6"/>
      <c r="B193" s="4"/>
      <c r="C193" s="4"/>
      <c r="D193" s="4"/>
      <c r="E193" s="4"/>
      <c r="F193" s="4"/>
    </row>
    <row r="194" spans="1:6" ht="22.5" customHeight="1">
      <c r="A194" s="6"/>
      <c r="B194" s="4"/>
      <c r="C194" s="4"/>
      <c r="D194" s="4"/>
      <c r="E194" s="4"/>
      <c r="F194" s="4"/>
    </row>
    <row r="195" spans="1:6" ht="22.5" customHeight="1">
      <c r="A195" s="6"/>
      <c r="B195" s="4"/>
      <c r="C195" s="4"/>
      <c r="D195" s="4"/>
      <c r="E195" s="4"/>
      <c r="F195" s="4"/>
    </row>
    <row r="196" spans="1:6" ht="22.5" customHeight="1">
      <c r="A196" s="6"/>
      <c r="B196" s="4"/>
      <c r="C196" s="4"/>
      <c r="D196" s="4"/>
      <c r="E196" s="4"/>
      <c r="F196" s="4"/>
    </row>
    <row r="197" spans="1:6" ht="22.5" customHeight="1">
      <c r="A197" s="6"/>
      <c r="B197" s="4"/>
      <c r="C197" s="4"/>
      <c r="D197" s="4"/>
      <c r="E197" s="4"/>
      <c r="F197" s="4"/>
    </row>
    <row r="198" spans="1:6" ht="22.5" customHeight="1">
      <c r="A198" s="6"/>
      <c r="B198" s="4"/>
      <c r="C198" s="4"/>
      <c r="D198" s="4"/>
      <c r="E198" s="4"/>
      <c r="F198" s="4"/>
    </row>
    <row r="199" spans="1:6" ht="22.5" customHeight="1">
      <c r="A199" s="6"/>
      <c r="B199" s="4"/>
      <c r="C199" s="4"/>
      <c r="D199" s="4"/>
      <c r="E199" s="4"/>
      <c r="F199" s="4"/>
    </row>
    <row r="200" spans="1:6" ht="22.5" customHeight="1">
      <c r="A200" s="6"/>
      <c r="B200" s="4"/>
      <c r="C200" s="4"/>
      <c r="D200" s="4"/>
      <c r="E200" s="4"/>
      <c r="F200" s="4"/>
    </row>
    <row r="201" spans="1:6" ht="22.5" customHeight="1">
      <c r="A201" s="6"/>
      <c r="B201" s="4"/>
      <c r="C201" s="4"/>
      <c r="D201" s="4"/>
      <c r="E201" s="4"/>
      <c r="F201" s="4"/>
    </row>
    <row r="202" spans="1:6" ht="22.5" customHeight="1">
      <c r="A202" s="6"/>
      <c r="B202" s="4"/>
      <c r="C202" s="4"/>
      <c r="D202" s="4"/>
      <c r="E202" s="4"/>
      <c r="F202" s="4"/>
    </row>
    <row r="203" spans="1:6" ht="22.5" customHeight="1">
      <c r="A203" s="6"/>
      <c r="B203" s="4"/>
      <c r="C203" s="4"/>
      <c r="D203" s="4"/>
      <c r="E203" s="4"/>
      <c r="F203" s="4"/>
    </row>
    <row r="204" spans="1:6" ht="22.5" customHeight="1">
      <c r="A204" s="6"/>
      <c r="B204" s="4"/>
      <c r="C204" s="4"/>
      <c r="D204" s="4"/>
      <c r="E204" s="4"/>
      <c r="F204" s="4"/>
    </row>
    <row r="205" spans="1:6" ht="22.5" customHeight="1">
      <c r="A205" s="6"/>
      <c r="B205" s="4"/>
      <c r="C205" s="4"/>
      <c r="D205" s="4"/>
      <c r="E205" s="4"/>
      <c r="F205" s="4"/>
    </row>
    <row r="206" spans="1:6" ht="22.5" customHeight="1">
      <c r="A206" s="6"/>
      <c r="B206" s="4"/>
      <c r="C206" s="4"/>
      <c r="D206" s="4"/>
      <c r="E206" s="4"/>
      <c r="F206" s="4"/>
    </row>
    <row r="207" spans="1:6" ht="22.5" customHeight="1">
      <c r="A207" s="6"/>
      <c r="B207" s="4"/>
      <c r="C207" s="4"/>
      <c r="D207" s="4"/>
      <c r="E207" s="4"/>
      <c r="F207" s="4"/>
    </row>
    <row r="208" spans="1:6" ht="22.5" customHeight="1">
      <c r="A208" s="6"/>
      <c r="B208" s="4"/>
      <c r="C208" s="4"/>
      <c r="D208" s="4"/>
      <c r="E208" s="4"/>
      <c r="F208" s="4"/>
    </row>
    <row r="209" spans="1:6" ht="22.5" customHeight="1">
      <c r="A209" s="6"/>
      <c r="B209" s="4"/>
      <c r="C209" s="4"/>
      <c r="D209" s="4"/>
      <c r="E209" s="4"/>
      <c r="F209" s="4"/>
    </row>
    <row r="210" spans="1:6" ht="22.5" customHeight="1">
      <c r="A210" s="6"/>
      <c r="B210" s="4"/>
      <c r="C210" s="4"/>
      <c r="D210" s="4"/>
      <c r="E210" s="4"/>
      <c r="F210" s="4"/>
    </row>
    <row r="211" spans="1:6" ht="22.5" customHeight="1">
      <c r="A211" s="6"/>
      <c r="B211" s="4"/>
      <c r="C211" s="4"/>
      <c r="D211" s="4"/>
      <c r="E211" s="4"/>
      <c r="F211" s="4"/>
    </row>
    <row r="212" spans="1:6" ht="22.5" customHeight="1">
      <c r="A212" s="6"/>
      <c r="B212" s="4"/>
      <c r="C212" s="4"/>
      <c r="D212" s="4"/>
      <c r="E212" s="4"/>
      <c r="F212" s="4"/>
    </row>
    <row r="213" spans="1:6" ht="22.5" customHeight="1">
      <c r="A213" s="6"/>
      <c r="B213" s="4"/>
      <c r="C213" s="4"/>
      <c r="D213" s="4"/>
      <c r="E213" s="4"/>
      <c r="F213" s="4"/>
    </row>
    <row r="214" spans="1:6" ht="22.5" customHeight="1">
      <c r="A214" s="6"/>
      <c r="B214" s="4"/>
      <c r="C214" s="4"/>
      <c r="D214" s="4"/>
      <c r="E214" s="4"/>
      <c r="F214" s="4"/>
    </row>
    <row r="215" spans="1:6" ht="22.5" customHeight="1">
      <c r="A215" s="6"/>
      <c r="B215" s="4"/>
      <c r="C215" s="4"/>
      <c r="D215" s="4"/>
      <c r="E215" s="4"/>
      <c r="F215" s="4"/>
    </row>
    <row r="216" spans="1:6" ht="22.5" customHeight="1">
      <c r="A216" s="6"/>
      <c r="B216" s="4"/>
      <c r="C216" s="4"/>
      <c r="D216" s="4"/>
      <c r="E216" s="4"/>
      <c r="F216" s="4"/>
    </row>
    <row r="217" spans="1:6" ht="22.5" customHeight="1">
      <c r="A217" s="6"/>
      <c r="B217" s="4"/>
      <c r="C217" s="4"/>
      <c r="D217" s="4"/>
      <c r="E217" s="4"/>
      <c r="F217" s="4"/>
    </row>
    <row r="218" spans="1:6" ht="22.5" customHeight="1">
      <c r="A218" s="6"/>
      <c r="B218" s="4"/>
      <c r="C218" s="4"/>
      <c r="D218" s="4"/>
      <c r="E218" s="4"/>
      <c r="F218" s="4"/>
    </row>
    <row r="219" spans="1:6" ht="22.5" customHeight="1">
      <c r="A219" s="6"/>
      <c r="B219" s="4"/>
      <c r="C219" s="4"/>
      <c r="D219" s="4"/>
      <c r="E219" s="4"/>
      <c r="F219" s="4"/>
    </row>
    <row r="220" spans="1:6" ht="22.5" customHeight="1">
      <c r="A220" s="6"/>
      <c r="B220" s="4"/>
      <c r="C220" s="4"/>
      <c r="D220" s="4"/>
      <c r="E220" s="4"/>
      <c r="F220" s="4"/>
    </row>
    <row r="221" spans="1:6" ht="22.5" customHeight="1">
      <c r="A221" s="6"/>
      <c r="B221" s="4"/>
      <c r="C221" s="4"/>
      <c r="D221" s="4"/>
      <c r="E221" s="4"/>
      <c r="F221" s="4"/>
    </row>
    <row r="222" spans="1:6" ht="22.5" customHeight="1">
      <c r="A222" s="6"/>
      <c r="B222" s="4"/>
      <c r="C222" s="4"/>
      <c r="D222" s="4"/>
      <c r="E222" s="4"/>
      <c r="F222" s="4"/>
    </row>
    <row r="223" spans="1:6" ht="22.5" customHeight="1">
      <c r="A223" s="6"/>
      <c r="B223" s="4"/>
      <c r="C223" s="4"/>
      <c r="D223" s="4"/>
      <c r="E223" s="4"/>
      <c r="F223" s="4"/>
    </row>
    <row r="224" spans="1:6" ht="22.5" customHeight="1">
      <c r="A224" s="6"/>
      <c r="B224" s="4"/>
      <c r="C224" s="4"/>
      <c r="D224" s="4"/>
      <c r="E224" s="4"/>
      <c r="F224" s="4"/>
    </row>
    <row r="225" spans="1:6" ht="22.5" customHeight="1">
      <c r="A225" s="6"/>
      <c r="B225" s="4"/>
      <c r="C225" s="4"/>
      <c r="D225" s="4"/>
      <c r="E225" s="4"/>
      <c r="F225" s="4"/>
    </row>
    <row r="226" spans="1:6" ht="22.5" customHeight="1">
      <c r="A226" s="6"/>
      <c r="B226" s="4"/>
      <c r="C226" s="4"/>
      <c r="D226" s="4"/>
      <c r="E226" s="4"/>
      <c r="F226" s="4"/>
    </row>
    <row r="227" spans="1:6" ht="22.5" customHeight="1">
      <c r="A227" s="6"/>
      <c r="B227" s="4"/>
      <c r="C227" s="4"/>
      <c r="D227" s="4"/>
      <c r="E227" s="4"/>
      <c r="F227" s="4"/>
    </row>
    <row r="228" spans="1:6" ht="22.5" customHeight="1">
      <c r="A228" s="6"/>
      <c r="B228" s="4"/>
      <c r="C228" s="4"/>
      <c r="D228" s="4"/>
      <c r="E228" s="4"/>
      <c r="F228" s="4"/>
    </row>
    <row r="229" spans="1:6" ht="22.5" customHeight="1">
      <c r="A229" s="6"/>
      <c r="B229" s="4"/>
      <c r="C229" s="4"/>
      <c r="D229" s="4"/>
      <c r="E229" s="4"/>
      <c r="F229" s="4"/>
    </row>
    <row r="230" spans="1:6" ht="22.5" customHeight="1">
      <c r="A230" s="6"/>
      <c r="B230" s="4"/>
      <c r="C230" s="4"/>
      <c r="D230" s="4"/>
      <c r="E230" s="4"/>
      <c r="F230" s="4"/>
    </row>
    <row r="231" spans="1:6" ht="22.5" customHeight="1">
      <c r="A231" s="6"/>
      <c r="B231" s="4"/>
      <c r="C231" s="4"/>
      <c r="D231" s="4"/>
      <c r="E231" s="4"/>
      <c r="F231" s="4"/>
    </row>
    <row r="232" spans="1:6" ht="22.5" customHeight="1">
      <c r="A232" s="6"/>
      <c r="B232" s="4"/>
      <c r="C232" s="4"/>
      <c r="D232" s="4"/>
      <c r="E232" s="4"/>
      <c r="F232" s="4"/>
    </row>
    <row r="233" spans="1:6" ht="22.5" customHeight="1">
      <c r="A233" s="6"/>
      <c r="B233" s="4"/>
      <c r="C233" s="4"/>
      <c r="D233" s="4"/>
      <c r="E233" s="4"/>
      <c r="F233" s="4"/>
    </row>
    <row r="234" spans="1:6" ht="22.5" customHeight="1">
      <c r="A234" s="6"/>
      <c r="B234" s="4"/>
      <c r="C234" s="4"/>
      <c r="D234" s="4"/>
      <c r="E234" s="4"/>
      <c r="F234" s="4"/>
    </row>
    <row r="235" spans="1:6" ht="22.5" customHeight="1">
      <c r="A235" s="6"/>
      <c r="B235" s="4"/>
      <c r="C235" s="4"/>
      <c r="D235" s="4"/>
      <c r="E235" s="4"/>
      <c r="F235" s="4"/>
    </row>
    <row r="236" spans="1:6" ht="22.5" customHeight="1">
      <c r="A236" s="6"/>
      <c r="B236" s="4"/>
      <c r="C236" s="4"/>
      <c r="D236" s="4"/>
      <c r="E236" s="4"/>
      <c r="F236" s="4"/>
    </row>
    <row r="237" spans="1:6" ht="22.5" customHeight="1">
      <c r="A237" s="6"/>
      <c r="B237" s="4"/>
      <c r="C237" s="4"/>
      <c r="D237" s="4"/>
      <c r="E237" s="4"/>
      <c r="F237" s="4"/>
    </row>
    <row r="238" spans="1:6" ht="22.5" customHeight="1">
      <c r="A238" s="6"/>
      <c r="B238" s="4"/>
      <c r="C238" s="4"/>
      <c r="D238" s="4"/>
      <c r="E238" s="4"/>
      <c r="F238" s="4"/>
    </row>
    <row r="239" spans="1:6" ht="22.5" customHeight="1">
      <c r="A239" s="6"/>
      <c r="B239" s="4"/>
      <c r="C239" s="4"/>
      <c r="D239" s="4"/>
      <c r="E239" s="4"/>
      <c r="F239" s="4"/>
    </row>
    <row r="240" spans="1:6" ht="22.5" customHeight="1">
      <c r="A240" s="6"/>
      <c r="B240" s="4"/>
      <c r="C240" s="4"/>
      <c r="D240" s="4"/>
      <c r="E240" s="4"/>
      <c r="F240" s="4"/>
    </row>
    <row r="241" spans="1:6" ht="22.5" customHeight="1">
      <c r="A241" s="6"/>
      <c r="B241" s="4"/>
      <c r="C241" s="4"/>
      <c r="D241" s="4"/>
      <c r="E241" s="4"/>
      <c r="F241" s="4"/>
    </row>
    <row r="242" spans="1:6" ht="22.5" customHeight="1">
      <c r="A242" s="6"/>
      <c r="B242" s="4"/>
      <c r="C242" s="4"/>
      <c r="D242" s="4"/>
      <c r="E242" s="4"/>
      <c r="F242" s="4"/>
    </row>
    <row r="243" spans="1:6" ht="22.5" customHeight="1">
      <c r="A243" s="6"/>
      <c r="B243" s="4"/>
      <c r="C243" s="4"/>
      <c r="D243" s="4"/>
      <c r="E243" s="4"/>
      <c r="F243" s="4"/>
    </row>
    <row r="244" spans="1:6" ht="22.5" customHeight="1">
      <c r="A244" s="6"/>
      <c r="B244" s="4"/>
      <c r="C244" s="4"/>
      <c r="D244" s="4"/>
      <c r="E244" s="4"/>
      <c r="F244" s="4"/>
    </row>
    <row r="245" spans="1:6" ht="22.5" customHeight="1">
      <c r="A245" s="6"/>
      <c r="B245" s="4"/>
      <c r="C245" s="4"/>
      <c r="D245" s="4"/>
      <c r="E245" s="4"/>
      <c r="F245" s="4"/>
    </row>
    <row r="246" spans="1:6" ht="22.5" customHeight="1">
      <c r="A246" s="6"/>
      <c r="B246" s="4"/>
      <c r="C246" s="4"/>
      <c r="D246" s="4"/>
      <c r="E246" s="4"/>
      <c r="F246" s="4"/>
    </row>
    <row r="247" spans="1:6" ht="22.5" customHeight="1">
      <c r="A247" s="6"/>
      <c r="B247" s="4"/>
      <c r="C247" s="4"/>
      <c r="D247" s="4"/>
      <c r="E247" s="4"/>
      <c r="F247" s="4"/>
    </row>
    <row r="248" spans="1:6" ht="22.5" customHeight="1">
      <c r="A248" s="6"/>
      <c r="B248" s="4"/>
      <c r="C248" s="4"/>
      <c r="D248" s="4"/>
      <c r="E248" s="4"/>
      <c r="F248" s="4"/>
    </row>
    <row r="249" spans="1:6" ht="22.5" customHeight="1">
      <c r="A249" s="6"/>
      <c r="B249" s="4"/>
      <c r="C249" s="4"/>
      <c r="D249" s="4"/>
      <c r="E249" s="4"/>
      <c r="F249" s="4"/>
    </row>
    <row r="250" spans="1:6" ht="22.5" customHeight="1">
      <c r="A250" s="6"/>
      <c r="B250" s="4"/>
      <c r="C250" s="4"/>
      <c r="D250" s="4"/>
      <c r="E250" s="4"/>
      <c r="F250" s="4"/>
    </row>
    <row r="251" spans="1:6" ht="22.5" customHeight="1">
      <c r="A251" s="6"/>
      <c r="B251" s="4"/>
      <c r="C251" s="4"/>
      <c r="D251" s="4"/>
      <c r="E251" s="4"/>
      <c r="F251" s="4"/>
    </row>
    <row r="252" spans="1:6" ht="22.5" customHeight="1">
      <c r="A252" s="6"/>
      <c r="B252" s="4"/>
      <c r="C252" s="4"/>
      <c r="D252" s="4"/>
      <c r="E252" s="4"/>
      <c r="F252" s="4"/>
    </row>
    <row r="253" spans="1:6" ht="22.5" customHeight="1">
      <c r="A253" s="6"/>
      <c r="B253" s="4"/>
      <c r="C253" s="4"/>
      <c r="D253" s="4"/>
      <c r="E253" s="4"/>
      <c r="F253" s="4"/>
    </row>
    <row r="254" spans="1:6" ht="22.5" customHeight="1">
      <c r="A254" s="6"/>
      <c r="B254" s="4"/>
      <c r="C254" s="4"/>
      <c r="D254" s="4"/>
      <c r="E254" s="4"/>
      <c r="F254" s="4"/>
    </row>
    <row r="255" spans="1:6" ht="22.5" customHeight="1">
      <c r="A255" s="6"/>
      <c r="B255" s="4"/>
      <c r="C255" s="4"/>
      <c r="D255" s="4"/>
      <c r="E255" s="4"/>
      <c r="F255" s="4"/>
    </row>
    <row r="256" spans="1:6" ht="22.5" customHeight="1">
      <c r="A256" s="6"/>
      <c r="B256" s="4"/>
      <c r="C256" s="4"/>
      <c r="D256" s="4"/>
      <c r="E256" s="4"/>
      <c r="F256" s="4"/>
    </row>
    <row r="257" spans="1:6" ht="22.5" customHeight="1">
      <c r="A257" s="6"/>
      <c r="B257" s="4"/>
      <c r="C257" s="4"/>
      <c r="D257" s="4"/>
      <c r="E257" s="4"/>
      <c r="F257" s="4"/>
    </row>
    <row r="258" spans="1:6" ht="22.5" customHeight="1">
      <c r="A258" s="6"/>
      <c r="B258" s="4"/>
      <c r="C258" s="4"/>
      <c r="D258" s="4"/>
      <c r="E258" s="4"/>
      <c r="F258" s="4"/>
    </row>
    <row r="259" spans="1:6" ht="22.5" customHeight="1">
      <c r="A259" s="6"/>
      <c r="B259" s="4"/>
      <c r="C259" s="4"/>
      <c r="D259" s="4"/>
      <c r="E259" s="4"/>
      <c r="F259" s="4"/>
    </row>
    <row r="260" spans="1:6" ht="22.5" customHeight="1">
      <c r="A260" s="6"/>
      <c r="B260" s="4"/>
      <c r="C260" s="4"/>
      <c r="D260" s="4"/>
      <c r="E260" s="4"/>
      <c r="F260" s="4"/>
    </row>
    <row r="261" spans="1:6" ht="22.5" customHeight="1">
      <c r="A261" s="6"/>
      <c r="B261" s="4"/>
      <c r="C261" s="4"/>
      <c r="D261" s="4"/>
      <c r="E261" s="4"/>
      <c r="F261" s="4"/>
    </row>
    <row r="262" spans="1:6" ht="22.5" customHeight="1">
      <c r="A262" s="6"/>
      <c r="B262" s="4"/>
      <c r="C262" s="4"/>
      <c r="D262" s="4"/>
      <c r="E262" s="4"/>
      <c r="F262" s="4"/>
    </row>
    <row r="263" spans="1:6" ht="22.5" customHeight="1">
      <c r="A263" s="6"/>
      <c r="B263" s="4"/>
      <c r="C263" s="4"/>
      <c r="D263" s="4"/>
      <c r="E263" s="4"/>
      <c r="F263" s="4"/>
    </row>
    <row r="264" spans="1:6" ht="22.5" customHeight="1">
      <c r="A264" s="6"/>
      <c r="B264" s="4"/>
      <c r="C264" s="4"/>
      <c r="D264" s="4"/>
      <c r="E264" s="4"/>
      <c r="F264" s="4"/>
    </row>
    <row r="265" spans="1:6" ht="22.5" customHeight="1">
      <c r="A265" s="6"/>
      <c r="B265" s="4"/>
      <c r="C265" s="4"/>
      <c r="D265" s="4"/>
      <c r="E265" s="4"/>
      <c r="F265" s="4"/>
    </row>
    <row r="266" spans="1:6" ht="22.5" customHeight="1">
      <c r="A266" s="6"/>
      <c r="B266" s="4"/>
      <c r="C266" s="4"/>
      <c r="D266" s="4"/>
      <c r="E266" s="4"/>
      <c r="F266" s="4"/>
    </row>
    <row r="267" spans="1:6" ht="22.5" customHeight="1">
      <c r="A267" s="6"/>
      <c r="B267" s="4"/>
      <c r="C267" s="4"/>
      <c r="D267" s="4"/>
      <c r="E267" s="4"/>
      <c r="F267" s="4"/>
    </row>
    <row r="268" spans="1:6" ht="22.5" customHeight="1">
      <c r="A268" s="6"/>
      <c r="B268" s="4"/>
      <c r="C268" s="4"/>
      <c r="D268" s="4"/>
      <c r="E268" s="4"/>
      <c r="F268" s="4"/>
    </row>
    <row r="269" spans="1:6" ht="22.5" customHeight="1">
      <c r="A269" s="6"/>
      <c r="B269" s="4"/>
      <c r="C269" s="4"/>
      <c r="D269" s="4"/>
      <c r="E269" s="4"/>
      <c r="F269" s="4"/>
    </row>
    <row r="270" spans="1:6" ht="22.5" customHeight="1">
      <c r="A270" s="6"/>
      <c r="B270" s="4"/>
      <c r="C270" s="4"/>
      <c r="D270" s="4"/>
      <c r="E270" s="4"/>
      <c r="F270" s="4"/>
    </row>
    <row r="271" spans="1:6" ht="22.5" customHeight="1">
      <c r="A271" s="6"/>
      <c r="B271" s="4"/>
      <c r="C271" s="4"/>
      <c r="D271" s="4"/>
      <c r="E271" s="4"/>
      <c r="F271" s="4"/>
    </row>
    <row r="272" spans="1:6" ht="22.5" customHeight="1">
      <c r="A272" s="6"/>
      <c r="B272" s="4"/>
      <c r="C272" s="4"/>
      <c r="D272" s="4"/>
      <c r="E272" s="4"/>
      <c r="F272" s="4"/>
    </row>
    <row r="273" spans="1:6" ht="22.5" customHeight="1">
      <c r="A273" s="6"/>
      <c r="B273" s="4"/>
      <c r="C273" s="4"/>
      <c r="D273" s="4"/>
      <c r="E273" s="4"/>
      <c r="F273" s="4"/>
    </row>
    <row r="274" spans="1:6" ht="22.5" customHeight="1">
      <c r="A274" s="6"/>
      <c r="B274" s="4"/>
      <c r="C274" s="4"/>
      <c r="D274" s="4"/>
      <c r="E274" s="4"/>
      <c r="F274" s="4"/>
    </row>
    <row r="275" spans="1:6" ht="22.5" customHeight="1">
      <c r="A275" s="6"/>
      <c r="B275" s="4"/>
      <c r="C275" s="4"/>
      <c r="D275" s="4"/>
      <c r="E275" s="4"/>
      <c r="F275" s="4"/>
    </row>
    <row r="276" spans="1:6" ht="22.5" customHeight="1">
      <c r="A276" s="6"/>
      <c r="B276" s="4"/>
      <c r="C276" s="4"/>
      <c r="D276" s="4"/>
      <c r="E276" s="4"/>
      <c r="F276" s="4"/>
    </row>
    <row r="277" spans="1:6" ht="22.5" customHeight="1">
      <c r="A277" s="6"/>
      <c r="B277" s="4"/>
      <c r="C277" s="4"/>
      <c r="D277" s="4"/>
      <c r="E277" s="4"/>
      <c r="F277" s="4"/>
    </row>
    <row r="278" spans="1:6" ht="22.5" customHeight="1">
      <c r="A278" s="6"/>
      <c r="B278" s="4"/>
      <c r="C278" s="4"/>
      <c r="D278" s="4"/>
      <c r="E278" s="4"/>
      <c r="F278" s="4"/>
    </row>
    <row r="279" spans="1:6" ht="22.5" customHeight="1">
      <c r="A279" s="6"/>
      <c r="B279" s="4"/>
      <c r="C279" s="4"/>
      <c r="D279" s="4"/>
      <c r="E279" s="4"/>
      <c r="F279" s="4"/>
    </row>
    <row r="280" spans="1:6" ht="22.5" customHeight="1">
      <c r="A280" s="6"/>
      <c r="B280" s="4"/>
      <c r="C280" s="4"/>
      <c r="D280" s="4"/>
      <c r="E280" s="4"/>
      <c r="F280" s="4"/>
    </row>
    <row r="281" spans="1:6" ht="22.5" customHeight="1">
      <c r="A281" s="6"/>
      <c r="B281" s="4"/>
      <c r="C281" s="4"/>
      <c r="D281" s="4"/>
      <c r="E281" s="4"/>
      <c r="F281" s="4"/>
    </row>
    <row r="282" spans="1:6" ht="22.5" customHeight="1">
      <c r="A282" s="6"/>
      <c r="B282" s="4"/>
      <c r="C282" s="4"/>
      <c r="D282" s="4"/>
      <c r="E282" s="4"/>
      <c r="F282" s="4"/>
    </row>
    <row r="283" spans="1:6" ht="22.5" customHeight="1">
      <c r="A283" s="6"/>
      <c r="B283" s="4"/>
      <c r="C283" s="4"/>
      <c r="D283" s="4"/>
      <c r="E283" s="4"/>
      <c r="F283" s="4"/>
    </row>
    <row r="284" spans="1:6" ht="22.5" customHeight="1">
      <c r="A284" s="6"/>
      <c r="B284" s="4"/>
      <c r="C284" s="4"/>
      <c r="D284" s="4"/>
      <c r="E284" s="4"/>
      <c r="F284" s="4"/>
    </row>
    <row r="285" spans="1:6" ht="22.5" customHeight="1">
      <c r="A285" s="6"/>
      <c r="B285" s="4"/>
      <c r="C285" s="4"/>
      <c r="D285" s="4"/>
      <c r="E285" s="4"/>
      <c r="F285" s="4"/>
    </row>
    <row r="286" spans="1:6" ht="22.5" customHeight="1">
      <c r="A286" s="6"/>
      <c r="B286" s="4"/>
      <c r="C286" s="4"/>
      <c r="D286" s="4"/>
      <c r="E286" s="4"/>
      <c r="F286" s="4"/>
    </row>
    <row r="287" spans="1:6" ht="22.5" customHeight="1">
      <c r="A287" s="6"/>
      <c r="B287" s="4"/>
      <c r="C287" s="4"/>
      <c r="D287" s="4"/>
      <c r="E287" s="4"/>
      <c r="F287" s="4"/>
    </row>
    <row r="288" spans="1:6" ht="22.5" customHeight="1">
      <c r="A288" s="6"/>
      <c r="B288" s="4"/>
      <c r="C288" s="4"/>
      <c r="D288" s="4"/>
      <c r="E288" s="4"/>
      <c r="F288" s="4"/>
    </row>
    <row r="289" spans="1:6" ht="22.5" customHeight="1">
      <c r="A289" s="6"/>
      <c r="B289" s="4"/>
      <c r="C289" s="4"/>
      <c r="D289" s="4"/>
      <c r="E289" s="4"/>
      <c r="F289" s="4"/>
    </row>
    <row r="290" spans="1:6" ht="22.5" customHeight="1">
      <c r="A290" s="6"/>
      <c r="B290" s="4"/>
      <c r="C290" s="4"/>
      <c r="D290" s="4"/>
      <c r="E290" s="4"/>
      <c r="F290" s="4"/>
    </row>
    <row r="291" spans="1:6" ht="22.5" customHeight="1">
      <c r="A291" s="6"/>
      <c r="B291" s="4"/>
      <c r="C291" s="4"/>
      <c r="D291" s="4"/>
      <c r="E291" s="4"/>
      <c r="F291" s="4"/>
    </row>
    <row r="292" spans="1:6" ht="22.5" customHeight="1">
      <c r="A292" s="6"/>
      <c r="B292" s="4"/>
      <c r="C292" s="4"/>
      <c r="D292" s="4"/>
      <c r="E292" s="4"/>
      <c r="F292" s="4"/>
    </row>
    <row r="293" spans="1:6" ht="22.5" customHeight="1">
      <c r="A293" s="6"/>
      <c r="B293" s="4"/>
      <c r="C293" s="4"/>
      <c r="D293" s="4"/>
      <c r="E293" s="4"/>
      <c r="F293" s="4"/>
    </row>
    <row r="294" spans="1:6" ht="22.5" customHeight="1">
      <c r="A294" s="6"/>
      <c r="B294" s="4"/>
      <c r="C294" s="4"/>
      <c r="D294" s="4"/>
      <c r="E294" s="4"/>
      <c r="F294" s="4"/>
    </row>
    <row r="295" spans="1:6" ht="22.5" customHeight="1">
      <c r="A295" s="6"/>
      <c r="B295" s="4"/>
      <c r="C295" s="4"/>
      <c r="D295" s="4"/>
      <c r="E295" s="4"/>
      <c r="F295" s="4"/>
    </row>
    <row r="296" spans="1:6" ht="22.5" customHeight="1">
      <c r="A296" s="6"/>
      <c r="B296" s="4"/>
      <c r="C296" s="4"/>
      <c r="D296" s="4"/>
      <c r="E296" s="4"/>
      <c r="F296" s="4"/>
    </row>
    <row r="297" spans="1:6" ht="22.5" customHeight="1">
      <c r="A297" s="6"/>
      <c r="B297" s="4"/>
      <c r="C297" s="4"/>
      <c r="D297" s="4"/>
      <c r="E297" s="4"/>
      <c r="F297" s="4"/>
    </row>
    <row r="298" spans="1:6" ht="22.5" customHeight="1">
      <c r="A298" s="6"/>
      <c r="B298" s="4"/>
      <c r="C298" s="4"/>
      <c r="D298" s="4"/>
      <c r="E298" s="4"/>
      <c r="F298" s="4"/>
    </row>
    <row r="299" spans="1:6" ht="22.5" customHeight="1">
      <c r="A299" s="6"/>
      <c r="B299" s="4"/>
      <c r="C299" s="4"/>
      <c r="D299" s="4"/>
      <c r="E299" s="4"/>
      <c r="F299" s="4"/>
    </row>
    <row r="300" spans="1:6" ht="22.5" customHeight="1">
      <c r="A300" s="6"/>
      <c r="B300" s="4"/>
      <c r="C300" s="4"/>
      <c r="D300" s="4"/>
      <c r="E300" s="4"/>
      <c r="F300" s="4"/>
    </row>
    <row r="301" spans="1:6" ht="22.5" customHeight="1">
      <c r="A301" s="6"/>
      <c r="B301" s="4"/>
      <c r="C301" s="4"/>
      <c r="D301" s="4"/>
      <c r="E301" s="4"/>
      <c r="F301" s="4"/>
    </row>
    <row r="302" spans="1:6" ht="22.5" customHeight="1">
      <c r="A302" s="6"/>
      <c r="B302" s="4"/>
      <c r="C302" s="4"/>
      <c r="D302" s="4"/>
      <c r="E302" s="4"/>
      <c r="F302" s="4"/>
    </row>
    <row r="303" spans="1:6" ht="22.5" customHeight="1">
      <c r="A303" s="6"/>
      <c r="B303" s="4"/>
      <c r="C303" s="4"/>
      <c r="D303" s="4"/>
      <c r="E303" s="4"/>
      <c r="F303" s="4"/>
    </row>
    <row r="304" spans="1:6" ht="22.5" customHeight="1">
      <c r="A304" s="6"/>
      <c r="B304" s="4"/>
      <c r="C304" s="4"/>
      <c r="D304" s="4"/>
      <c r="E304" s="4"/>
      <c r="F304" s="4"/>
    </row>
    <row r="305" spans="1:6" ht="22.5" customHeight="1">
      <c r="A305" s="6"/>
      <c r="B305" s="4"/>
      <c r="C305" s="4"/>
      <c r="D305" s="4"/>
      <c r="E305" s="4"/>
      <c r="F305" s="4"/>
    </row>
    <row r="306" spans="1:6" ht="22.5" customHeight="1">
      <c r="A306" s="6"/>
      <c r="B306" s="4"/>
      <c r="C306" s="4"/>
      <c r="D306" s="4"/>
      <c r="E306" s="4"/>
      <c r="F306" s="4"/>
    </row>
    <row r="307" spans="1:6" ht="22.5" customHeight="1">
      <c r="A307" s="6"/>
      <c r="B307" s="4"/>
      <c r="C307" s="4"/>
      <c r="D307" s="4"/>
      <c r="E307" s="4"/>
      <c r="F307" s="4"/>
    </row>
    <row r="308" spans="1:6" ht="22.5" customHeight="1">
      <c r="A308" s="6"/>
      <c r="B308" s="4"/>
      <c r="C308" s="4"/>
      <c r="D308" s="4"/>
      <c r="E308" s="4"/>
      <c r="F308" s="4"/>
    </row>
    <row r="309" spans="1:6" ht="22.5" customHeight="1">
      <c r="A309" s="6"/>
      <c r="B309" s="4"/>
      <c r="C309" s="4"/>
      <c r="D309" s="4"/>
      <c r="E309" s="4"/>
      <c r="F309" s="4"/>
    </row>
    <row r="310" spans="1:6" ht="22.5" customHeight="1">
      <c r="A310" s="6"/>
      <c r="B310" s="4"/>
      <c r="C310" s="4"/>
      <c r="D310" s="4"/>
      <c r="E310" s="4"/>
      <c r="F310" s="4"/>
    </row>
    <row r="311" spans="1:6" ht="22.5" customHeight="1">
      <c r="A311" s="6"/>
      <c r="B311" s="4"/>
      <c r="C311" s="4"/>
      <c r="D311" s="4"/>
      <c r="E311" s="4"/>
      <c r="F311" s="4"/>
    </row>
    <row r="312" spans="1:6" ht="22.5" customHeight="1">
      <c r="A312" s="6"/>
      <c r="B312" s="4"/>
      <c r="C312" s="4"/>
      <c r="D312" s="4"/>
      <c r="E312" s="4"/>
      <c r="F312" s="4"/>
    </row>
    <row r="313" spans="1:6" ht="22.5" customHeight="1">
      <c r="A313" s="6"/>
      <c r="B313" s="4"/>
      <c r="C313" s="4"/>
      <c r="D313" s="4"/>
      <c r="E313" s="4"/>
      <c r="F313" s="4"/>
    </row>
    <row r="314" spans="1:6" ht="22.5" customHeight="1">
      <c r="A314" s="6"/>
      <c r="B314" s="4"/>
      <c r="C314" s="4"/>
      <c r="D314" s="4"/>
      <c r="E314" s="4"/>
      <c r="F314" s="4"/>
    </row>
    <row r="315" spans="1:6" ht="22.5" customHeight="1">
      <c r="A315" s="6"/>
      <c r="B315" s="4"/>
      <c r="C315" s="4"/>
      <c r="D315" s="4"/>
      <c r="E315" s="4"/>
      <c r="F315" s="4"/>
    </row>
    <row r="316" spans="1:6" ht="22.5" customHeight="1">
      <c r="A316" s="6"/>
      <c r="B316" s="4"/>
      <c r="C316" s="4"/>
      <c r="D316" s="4"/>
      <c r="E316" s="4"/>
      <c r="F316" s="4"/>
    </row>
    <row r="317" spans="1:6" ht="22.5" customHeight="1">
      <c r="A317" s="6"/>
      <c r="B317" s="4"/>
      <c r="C317" s="4"/>
      <c r="D317" s="4"/>
      <c r="E317" s="4"/>
      <c r="F317" s="4"/>
    </row>
    <row r="318" spans="1:6" ht="22.5" customHeight="1">
      <c r="A318" s="6"/>
      <c r="B318" s="4"/>
      <c r="C318" s="4"/>
      <c r="D318" s="4"/>
      <c r="E318" s="4"/>
      <c r="F318" s="4"/>
    </row>
    <row r="319" spans="1:6" ht="22.5" customHeight="1">
      <c r="A319" s="6"/>
      <c r="B319" s="4"/>
      <c r="C319" s="4"/>
      <c r="D319" s="4"/>
      <c r="E319" s="4"/>
      <c r="F319" s="4"/>
    </row>
    <row r="320" spans="1:6" ht="22.5" customHeight="1">
      <c r="A320" s="6"/>
      <c r="B320" s="4"/>
      <c r="C320" s="4"/>
      <c r="D320" s="4"/>
      <c r="E320" s="4"/>
      <c r="F320" s="4"/>
    </row>
    <row r="321" spans="1:6" ht="22.5" customHeight="1">
      <c r="A321" s="6"/>
      <c r="B321" s="4"/>
      <c r="C321" s="4"/>
      <c r="D321" s="4"/>
      <c r="E321" s="4"/>
      <c r="F321" s="4"/>
    </row>
    <row r="322" spans="1:6" ht="22.5" customHeight="1">
      <c r="A322" s="6"/>
      <c r="B322" s="4"/>
      <c r="C322" s="4"/>
      <c r="D322" s="4"/>
      <c r="E322" s="4"/>
      <c r="F322" s="4"/>
    </row>
    <row r="323" spans="1:6" ht="22.5" customHeight="1">
      <c r="A323" s="6"/>
      <c r="B323" s="4"/>
      <c r="C323" s="4"/>
      <c r="D323" s="4"/>
      <c r="E323" s="4"/>
      <c r="F323" s="4"/>
    </row>
    <row r="324" spans="1:6" ht="22.5" customHeight="1">
      <c r="A324" s="6"/>
      <c r="B324" s="4"/>
      <c r="C324" s="4"/>
      <c r="D324" s="4"/>
      <c r="E324" s="4"/>
      <c r="F324" s="4"/>
    </row>
    <row r="325" spans="1:6" ht="22.5" customHeight="1">
      <c r="A325" s="6"/>
      <c r="B325" s="4"/>
      <c r="C325" s="4"/>
      <c r="D325" s="4"/>
      <c r="E325" s="4"/>
      <c r="F325" s="4"/>
    </row>
    <row r="326" spans="1:6" ht="22.5" customHeight="1">
      <c r="A326" s="6"/>
      <c r="B326" s="4"/>
      <c r="C326" s="4"/>
      <c r="D326" s="4"/>
      <c r="E326" s="4"/>
      <c r="F326" s="4"/>
    </row>
    <row r="327" spans="1:6" ht="22.5" customHeight="1">
      <c r="A327" s="6"/>
      <c r="B327" s="4"/>
      <c r="C327" s="4"/>
      <c r="D327" s="4"/>
      <c r="E327" s="4"/>
      <c r="F327" s="4"/>
    </row>
    <row r="328" spans="1:6" ht="22.5" customHeight="1">
      <c r="A328" s="6"/>
      <c r="B328" s="4"/>
      <c r="C328" s="4"/>
      <c r="D328" s="4"/>
      <c r="E328" s="4"/>
      <c r="F328" s="4"/>
    </row>
    <row r="329" spans="1:6" ht="22.5" customHeight="1">
      <c r="A329" s="6"/>
      <c r="B329" s="4"/>
      <c r="C329" s="4"/>
      <c r="D329" s="4"/>
      <c r="E329" s="4"/>
      <c r="F329" s="4"/>
    </row>
    <row r="330" spans="1:6" ht="22.5" customHeight="1">
      <c r="A330" s="6"/>
      <c r="B330" s="4"/>
      <c r="C330" s="4"/>
      <c r="D330" s="4"/>
      <c r="E330" s="4"/>
      <c r="F330" s="4"/>
    </row>
    <row r="331" spans="1:6" ht="22.5" customHeight="1">
      <c r="A331" s="6"/>
      <c r="B331" s="4"/>
      <c r="C331" s="4"/>
      <c r="D331" s="4"/>
      <c r="E331" s="4"/>
      <c r="F331" s="4"/>
    </row>
    <row r="332" spans="1:6" ht="22.5" customHeight="1">
      <c r="A332" s="6"/>
      <c r="B332" s="4"/>
      <c r="C332" s="4"/>
      <c r="D332" s="4"/>
      <c r="E332" s="4"/>
      <c r="F332" s="4"/>
    </row>
    <row r="333" spans="1:6" ht="22.5" customHeight="1">
      <c r="A333" s="6"/>
      <c r="B333" s="4"/>
      <c r="C333" s="4"/>
      <c r="D333" s="4"/>
      <c r="E333" s="4"/>
      <c r="F333" s="4"/>
    </row>
    <row r="334" spans="1:6" ht="22.5" customHeight="1">
      <c r="A334" s="6"/>
      <c r="B334" s="4"/>
      <c r="C334" s="4"/>
      <c r="D334" s="4"/>
      <c r="E334" s="4"/>
      <c r="F334" s="4"/>
    </row>
    <row r="335" spans="1:6" ht="22.5" customHeight="1">
      <c r="A335" s="6"/>
      <c r="B335" s="4"/>
      <c r="C335" s="4"/>
      <c r="D335" s="4"/>
      <c r="E335" s="4"/>
      <c r="F335" s="4"/>
    </row>
    <row r="336" spans="1:6" ht="22.5" customHeight="1">
      <c r="A336" s="6"/>
      <c r="B336" s="4"/>
      <c r="C336" s="4"/>
      <c r="D336" s="4"/>
      <c r="E336" s="4"/>
      <c r="F336" s="4"/>
    </row>
    <row r="337" spans="1:6" ht="22.5" customHeight="1">
      <c r="A337" s="6"/>
      <c r="B337" s="4"/>
      <c r="C337" s="4"/>
      <c r="D337" s="4"/>
      <c r="E337" s="4"/>
      <c r="F337" s="4"/>
    </row>
    <row r="338" spans="1:6" ht="22.5" customHeight="1">
      <c r="A338" s="6"/>
      <c r="B338" s="4"/>
      <c r="C338" s="4"/>
      <c r="D338" s="4"/>
      <c r="E338" s="4"/>
      <c r="F338" s="4"/>
    </row>
    <row r="339" spans="1:6" ht="22.5" customHeight="1">
      <c r="A339" s="6"/>
      <c r="B339" s="4"/>
      <c r="C339" s="4"/>
      <c r="D339" s="4"/>
      <c r="E339" s="4"/>
      <c r="F339" s="4"/>
    </row>
    <row r="340" spans="1:6" ht="22.5" customHeight="1">
      <c r="A340" s="6"/>
      <c r="B340" s="4"/>
      <c r="C340" s="4"/>
      <c r="D340" s="4"/>
      <c r="E340" s="4"/>
      <c r="F340" s="4"/>
    </row>
    <row r="341" spans="1:6" ht="22.5" customHeight="1">
      <c r="A341" s="6"/>
      <c r="B341" s="4"/>
      <c r="C341" s="4"/>
      <c r="D341" s="4"/>
      <c r="E341" s="4"/>
      <c r="F341" s="4"/>
    </row>
    <row r="342" spans="1:6" ht="22.5" customHeight="1">
      <c r="A342" s="6"/>
      <c r="B342" s="4"/>
      <c r="C342" s="4"/>
      <c r="D342" s="4"/>
      <c r="E342" s="4"/>
      <c r="F342" s="4"/>
    </row>
    <row r="343" spans="1:6" ht="22.5" customHeight="1">
      <c r="A343" s="6"/>
      <c r="B343" s="4"/>
      <c r="C343" s="4"/>
      <c r="D343" s="4"/>
      <c r="E343" s="4"/>
      <c r="F343" s="4"/>
    </row>
    <row r="344" spans="1:6" ht="22.5" customHeight="1">
      <c r="A344" s="6"/>
      <c r="B344" s="4"/>
      <c r="C344" s="4"/>
      <c r="D344" s="4"/>
      <c r="E344" s="4"/>
      <c r="F344" s="4"/>
    </row>
    <row r="345" spans="1:6" ht="22.5" customHeight="1">
      <c r="A345" s="6"/>
      <c r="B345" s="4"/>
      <c r="C345" s="4"/>
      <c r="D345" s="4"/>
      <c r="E345" s="4"/>
      <c r="F345" s="4"/>
    </row>
    <row r="346" spans="1:6" ht="22.5" customHeight="1">
      <c r="A346" s="6"/>
      <c r="B346" s="4"/>
      <c r="C346" s="4"/>
      <c r="D346" s="4"/>
      <c r="E346" s="4"/>
      <c r="F346" s="4"/>
    </row>
    <row r="347" spans="1:6" ht="22.5" customHeight="1">
      <c r="A347" s="6"/>
      <c r="B347" s="4"/>
      <c r="C347" s="4"/>
      <c r="D347" s="4"/>
      <c r="E347" s="4"/>
      <c r="F347" s="4"/>
    </row>
    <row r="348" spans="1:6" ht="22.5" customHeight="1">
      <c r="A348" s="6"/>
      <c r="B348" s="4"/>
      <c r="C348" s="4"/>
      <c r="D348" s="4"/>
      <c r="E348" s="4"/>
      <c r="F348" s="4"/>
    </row>
    <row r="349" spans="1:6" ht="22.5" customHeight="1">
      <c r="A349" s="6"/>
      <c r="B349" s="4"/>
      <c r="C349" s="4"/>
      <c r="D349" s="4"/>
      <c r="E349" s="4"/>
      <c r="F349" s="4"/>
    </row>
    <row r="350" spans="1:6" ht="22.5" customHeight="1">
      <c r="A350" s="6"/>
      <c r="B350" s="4"/>
      <c r="C350" s="4"/>
      <c r="D350" s="4"/>
      <c r="E350" s="4"/>
      <c r="F350" s="4"/>
    </row>
    <row r="351" spans="1:6" ht="22.5" customHeight="1">
      <c r="A351" s="6"/>
      <c r="B351" s="4"/>
      <c r="C351" s="4"/>
      <c r="D351" s="4"/>
      <c r="E351" s="4"/>
      <c r="F351" s="4"/>
    </row>
    <row r="352" spans="1:6" ht="22.5" customHeight="1">
      <c r="A352" s="6"/>
      <c r="B352" s="4"/>
      <c r="C352" s="4"/>
      <c r="D352" s="4"/>
      <c r="E352" s="4"/>
      <c r="F352" s="4"/>
    </row>
    <row r="353" spans="1:6" ht="22.5" customHeight="1">
      <c r="A353" s="6"/>
      <c r="B353" s="4"/>
      <c r="C353" s="4"/>
      <c r="D353" s="4"/>
      <c r="E353" s="4"/>
      <c r="F353" s="4"/>
    </row>
    <row r="354" spans="1:6" ht="22.5" customHeight="1">
      <c r="A354" s="6"/>
      <c r="B354" s="4"/>
      <c r="C354" s="4"/>
      <c r="D354" s="4"/>
      <c r="E354" s="4"/>
      <c r="F354" s="4"/>
    </row>
    <row r="355" spans="1:6" ht="22.5" customHeight="1">
      <c r="A355" s="6"/>
      <c r="B355" s="4"/>
      <c r="C355" s="4"/>
      <c r="D355" s="4"/>
      <c r="E355" s="4"/>
      <c r="F355" s="4"/>
    </row>
    <row r="356" spans="1:6" ht="22.5" customHeight="1">
      <c r="A356" s="6"/>
      <c r="B356" s="4"/>
      <c r="C356" s="4"/>
      <c r="D356" s="4"/>
      <c r="E356" s="4"/>
      <c r="F356" s="4"/>
    </row>
    <row r="357" spans="1:6" ht="22.5" customHeight="1">
      <c r="A357" s="6"/>
      <c r="B357" s="4"/>
      <c r="C357" s="4"/>
      <c r="D357" s="4"/>
      <c r="E357" s="4"/>
      <c r="F357" s="4"/>
    </row>
    <row r="358" spans="1:6" ht="22.5" customHeight="1">
      <c r="A358" s="6"/>
      <c r="B358" s="4"/>
      <c r="C358" s="4"/>
      <c r="D358" s="4"/>
      <c r="E358" s="4"/>
      <c r="F358" s="4"/>
    </row>
    <row r="359" spans="1:6" ht="22.5" customHeight="1">
      <c r="A359" s="6"/>
      <c r="B359" s="4"/>
      <c r="C359" s="4"/>
      <c r="D359" s="4"/>
      <c r="E359" s="4"/>
      <c r="F359" s="4"/>
    </row>
    <row r="360" spans="1:6" ht="22.5" customHeight="1">
      <c r="A360" s="6"/>
      <c r="B360" s="4"/>
      <c r="C360" s="4"/>
      <c r="D360" s="4"/>
      <c r="E360" s="4"/>
      <c r="F360" s="4"/>
    </row>
    <row r="361" spans="1:6" ht="22.5" customHeight="1">
      <c r="A361" s="6"/>
      <c r="B361" s="4"/>
      <c r="C361" s="4"/>
      <c r="D361" s="4"/>
      <c r="E361" s="4"/>
      <c r="F361" s="4"/>
    </row>
    <row r="362" spans="1:6" ht="22.5" customHeight="1">
      <c r="A362" s="6"/>
      <c r="B362" s="4"/>
      <c r="C362" s="4"/>
      <c r="D362" s="4"/>
      <c r="E362" s="4"/>
      <c r="F362" s="4"/>
    </row>
    <row r="363" spans="1:6" ht="22.5" customHeight="1">
      <c r="A363" s="6"/>
      <c r="B363" s="4"/>
      <c r="C363" s="4"/>
      <c r="D363" s="4"/>
      <c r="E363" s="4"/>
      <c r="F363" s="4"/>
    </row>
    <row r="364" spans="1:6" ht="22.5" customHeight="1">
      <c r="A364" s="6"/>
      <c r="B364" s="4"/>
      <c r="C364" s="4"/>
      <c r="D364" s="4"/>
      <c r="E364" s="4"/>
      <c r="F364" s="4"/>
    </row>
    <row r="365" spans="1:6" ht="22.5" customHeight="1">
      <c r="A365" s="6"/>
      <c r="B365" s="4"/>
      <c r="C365" s="4"/>
      <c r="D365" s="4"/>
      <c r="E365" s="4"/>
      <c r="F365" s="4"/>
    </row>
    <row r="366" spans="1:6" ht="22.5" customHeight="1">
      <c r="A366" s="6"/>
      <c r="B366" s="4"/>
      <c r="C366" s="4"/>
      <c r="D366" s="4"/>
      <c r="E366" s="4"/>
      <c r="F366" s="4"/>
    </row>
    <row r="367" spans="1:6" ht="22.5" customHeight="1">
      <c r="A367" s="6"/>
      <c r="B367" s="4"/>
      <c r="C367" s="4"/>
      <c r="D367" s="4"/>
      <c r="E367" s="4"/>
      <c r="F367" s="4"/>
    </row>
    <row r="368" spans="1:6" ht="22.5" customHeight="1">
      <c r="A368" s="6"/>
      <c r="B368" s="4"/>
      <c r="C368" s="4"/>
      <c r="D368" s="4"/>
      <c r="E368" s="4"/>
      <c r="F368" s="4"/>
    </row>
    <row r="369" spans="1:6" ht="22.5" customHeight="1">
      <c r="A369" s="6"/>
      <c r="B369" s="4"/>
      <c r="C369" s="4"/>
      <c r="D369" s="4"/>
      <c r="E369" s="4"/>
      <c r="F369" s="4"/>
    </row>
    <row r="370" spans="1:6" ht="22.5" customHeight="1">
      <c r="A370" s="6"/>
      <c r="B370" s="4"/>
      <c r="C370" s="4"/>
      <c r="D370" s="4"/>
      <c r="E370" s="4"/>
      <c r="F370" s="4"/>
    </row>
    <row r="371" spans="1:6" ht="22.5" customHeight="1">
      <c r="A371" s="6"/>
      <c r="B371" s="4"/>
      <c r="C371" s="4"/>
      <c r="D371" s="4"/>
      <c r="E371" s="4"/>
      <c r="F371" s="4"/>
    </row>
    <row r="372" spans="1:6" ht="22.5" customHeight="1">
      <c r="A372" s="6"/>
      <c r="B372" s="4"/>
      <c r="C372" s="4"/>
      <c r="D372" s="4"/>
      <c r="E372" s="4"/>
      <c r="F372" s="4"/>
    </row>
    <row r="373" spans="1:6" ht="22.5" customHeight="1">
      <c r="A373" s="6"/>
      <c r="B373" s="4"/>
      <c r="C373" s="4"/>
      <c r="D373" s="4"/>
      <c r="E373" s="4"/>
      <c r="F373" s="4"/>
    </row>
    <row r="374" spans="1:6" ht="22.5" customHeight="1">
      <c r="A374" s="6"/>
      <c r="B374" s="4"/>
      <c r="C374" s="4"/>
      <c r="D374" s="4"/>
      <c r="E374" s="4"/>
      <c r="F374" s="4"/>
    </row>
    <row r="375" spans="1:6" ht="22.5" customHeight="1">
      <c r="A375" s="6"/>
      <c r="B375" s="4"/>
      <c r="C375" s="4"/>
      <c r="D375" s="4"/>
      <c r="E375" s="4"/>
      <c r="F375" s="4"/>
    </row>
    <row r="376" spans="1:6" ht="22.5" customHeight="1">
      <c r="A376" s="6"/>
      <c r="B376" s="4"/>
      <c r="C376" s="4"/>
      <c r="D376" s="4"/>
      <c r="E376" s="4"/>
      <c r="F376" s="4"/>
    </row>
    <row r="377" spans="1:6" ht="22.5" customHeight="1">
      <c r="A377" s="6"/>
      <c r="B377" s="4"/>
      <c r="C377" s="4"/>
      <c r="D377" s="4"/>
      <c r="E377" s="4"/>
      <c r="F377" s="4"/>
    </row>
    <row r="378" spans="1:6" ht="22.5" customHeight="1">
      <c r="A378" s="6"/>
      <c r="B378" s="4"/>
      <c r="C378" s="4"/>
      <c r="D378" s="4"/>
      <c r="E378" s="4"/>
      <c r="F378" s="4"/>
    </row>
    <row r="379" spans="1:6" ht="22.5" customHeight="1">
      <c r="A379" s="6"/>
      <c r="B379" s="4"/>
      <c r="C379" s="4"/>
      <c r="D379" s="4"/>
      <c r="E379" s="4"/>
      <c r="F379" s="4"/>
    </row>
    <row r="380" spans="1:6" ht="22.5" customHeight="1">
      <c r="A380" s="6"/>
      <c r="B380" s="4"/>
      <c r="C380" s="4"/>
      <c r="D380" s="4"/>
      <c r="E380" s="4"/>
      <c r="F380" s="4"/>
    </row>
    <row r="381" spans="1:6" ht="22.5" customHeight="1">
      <c r="A381" s="6"/>
      <c r="B381" s="4"/>
      <c r="C381" s="4"/>
      <c r="D381" s="4"/>
      <c r="E381" s="4"/>
      <c r="F381" s="4"/>
    </row>
    <row r="382" spans="1:6" ht="22.5" customHeight="1">
      <c r="A382" s="6"/>
      <c r="B382" s="4"/>
      <c r="C382" s="4"/>
      <c r="D382" s="4"/>
      <c r="E382" s="4"/>
      <c r="F382" s="4"/>
    </row>
    <row r="383" spans="1:6" ht="22.5" customHeight="1">
      <c r="A383" s="6"/>
      <c r="B383" s="4"/>
      <c r="C383" s="4"/>
      <c r="D383" s="4"/>
      <c r="E383" s="4"/>
      <c r="F383" s="4"/>
    </row>
    <row r="384" spans="1:6" ht="22.5" customHeight="1">
      <c r="A384" s="6"/>
      <c r="B384" s="4"/>
      <c r="C384" s="4"/>
      <c r="D384" s="4"/>
      <c r="E384" s="4"/>
      <c r="F384" s="4"/>
    </row>
    <row r="385" spans="1:6" ht="22.5" customHeight="1">
      <c r="A385" s="6"/>
      <c r="B385" s="4"/>
      <c r="C385" s="4"/>
      <c r="D385" s="4"/>
      <c r="E385" s="4"/>
      <c r="F385" s="4"/>
    </row>
    <row r="386" spans="1:6" ht="22.5" customHeight="1">
      <c r="A386" s="6"/>
      <c r="B386" s="4"/>
      <c r="C386" s="4"/>
      <c r="D386" s="4"/>
      <c r="E386" s="4"/>
      <c r="F386" s="4"/>
    </row>
    <row r="387" spans="1:6" ht="22.5" customHeight="1">
      <c r="A387" s="6"/>
      <c r="B387" s="4"/>
      <c r="C387" s="4"/>
      <c r="D387" s="4"/>
      <c r="E387" s="4"/>
      <c r="F387" s="4"/>
    </row>
    <row r="388" spans="1:6" ht="22.5" customHeight="1">
      <c r="A388" s="6"/>
      <c r="B388" s="4"/>
      <c r="C388" s="4"/>
      <c r="D388" s="4"/>
      <c r="E388" s="4"/>
      <c r="F388" s="4"/>
    </row>
    <row r="389" spans="1:6" ht="22.5" customHeight="1">
      <c r="A389" s="6"/>
      <c r="B389" s="4"/>
      <c r="C389" s="4"/>
      <c r="D389" s="4"/>
      <c r="E389" s="4"/>
      <c r="F389" s="4"/>
    </row>
    <row r="390" spans="1:6" ht="22.5" customHeight="1">
      <c r="A390" s="6"/>
      <c r="B390" s="4"/>
      <c r="C390" s="4"/>
      <c r="D390" s="4"/>
      <c r="E390" s="4"/>
      <c r="F390" s="4"/>
    </row>
    <row r="391" spans="1:6" ht="22.5" customHeight="1">
      <c r="A391" s="6"/>
      <c r="B391" s="4"/>
      <c r="C391" s="4"/>
      <c r="D391" s="4"/>
      <c r="E391" s="4"/>
      <c r="F391" s="4"/>
    </row>
    <row r="392" spans="1:6" ht="22.5" customHeight="1">
      <c r="A392" s="6"/>
      <c r="B392" s="4"/>
      <c r="C392" s="4"/>
      <c r="D392" s="4"/>
      <c r="E392" s="4"/>
      <c r="F392" s="4"/>
    </row>
    <row r="393" spans="1:6" ht="22.5" customHeight="1">
      <c r="A393" s="6"/>
      <c r="B393" s="4"/>
      <c r="C393" s="4"/>
      <c r="D393" s="4"/>
      <c r="E393" s="4"/>
      <c r="F393" s="4"/>
    </row>
    <row r="394" spans="1:6" ht="22.5" customHeight="1">
      <c r="A394" s="6"/>
      <c r="B394" s="4"/>
      <c r="C394" s="4"/>
      <c r="D394" s="4"/>
      <c r="E394" s="4"/>
      <c r="F394" s="4"/>
    </row>
    <row r="395" spans="1:6" ht="22.5" customHeight="1">
      <c r="A395" s="6"/>
      <c r="B395" s="4"/>
      <c r="C395" s="4"/>
      <c r="D395" s="4"/>
      <c r="E395" s="4"/>
      <c r="F395" s="4"/>
    </row>
    <row r="396" spans="1:6" ht="22.5" customHeight="1">
      <c r="A396" s="6"/>
      <c r="B396" s="4"/>
      <c r="C396" s="4"/>
      <c r="D396" s="4"/>
      <c r="E396" s="4"/>
      <c r="F396" s="4"/>
    </row>
    <row r="397" spans="1:6" ht="22.5" customHeight="1">
      <c r="A397" s="6"/>
      <c r="B397" s="4"/>
      <c r="C397" s="4"/>
      <c r="D397" s="4"/>
      <c r="E397" s="4"/>
      <c r="F397" s="4"/>
    </row>
    <row r="398" spans="1:6" ht="22.5" customHeight="1">
      <c r="A398" s="6"/>
      <c r="B398" s="4"/>
      <c r="C398" s="4"/>
      <c r="D398" s="4"/>
      <c r="E398" s="4"/>
      <c r="F398" s="4"/>
    </row>
    <row r="399" spans="1:6" ht="22.5" customHeight="1">
      <c r="A399" s="6"/>
      <c r="B399" s="4"/>
      <c r="C399" s="4"/>
      <c r="D399" s="4"/>
      <c r="E399" s="4"/>
      <c r="F399" s="4"/>
    </row>
    <row r="400" spans="1:6" ht="22.5" customHeight="1">
      <c r="A400" s="6"/>
      <c r="B400" s="4"/>
      <c r="C400" s="4"/>
      <c r="D400" s="4"/>
      <c r="E400" s="4"/>
      <c r="F400" s="4"/>
    </row>
    <row r="401" spans="1:6" ht="22.5" customHeight="1">
      <c r="A401" s="6"/>
      <c r="B401" s="4"/>
      <c r="C401" s="4"/>
      <c r="D401" s="4"/>
      <c r="E401" s="4"/>
      <c r="F401" s="4"/>
    </row>
    <row r="402" spans="1:6" ht="22.5" customHeight="1">
      <c r="A402" s="6"/>
      <c r="B402" s="4"/>
      <c r="C402" s="4"/>
      <c r="D402" s="4"/>
      <c r="E402" s="4"/>
      <c r="F402" s="4"/>
    </row>
    <row r="403" spans="1:6" ht="22.5" customHeight="1">
      <c r="A403" s="6"/>
      <c r="B403" s="4"/>
      <c r="C403" s="4"/>
      <c r="D403" s="4"/>
      <c r="E403" s="4"/>
      <c r="F403" s="4"/>
    </row>
    <row r="404" spans="1:6" ht="22.5" customHeight="1">
      <c r="A404" s="6"/>
      <c r="B404" s="4"/>
      <c r="C404" s="4"/>
      <c r="D404" s="4"/>
      <c r="E404" s="4"/>
      <c r="F404" s="4"/>
    </row>
    <row r="405" spans="1:6" ht="22.5" customHeight="1">
      <c r="A405" s="6"/>
      <c r="B405" s="4"/>
      <c r="C405" s="4"/>
      <c r="D405" s="4"/>
      <c r="E405" s="4"/>
      <c r="F405" s="4"/>
    </row>
    <row r="406" spans="1:6" ht="22.5" customHeight="1">
      <c r="A406" s="6"/>
      <c r="B406" s="4"/>
      <c r="C406" s="4"/>
      <c r="D406" s="4"/>
      <c r="E406" s="4"/>
      <c r="F406" s="4"/>
    </row>
    <row r="407" spans="1:6" ht="22.5" customHeight="1">
      <c r="A407" s="6"/>
      <c r="B407" s="4"/>
      <c r="C407" s="4"/>
      <c r="D407" s="4"/>
      <c r="E407" s="4"/>
      <c r="F407" s="4"/>
    </row>
    <row r="408" spans="1:6" ht="22.5" customHeight="1">
      <c r="A408" s="6"/>
      <c r="B408" s="4"/>
      <c r="C408" s="4"/>
      <c r="D408" s="4"/>
      <c r="E408" s="4"/>
      <c r="F408" s="4"/>
    </row>
    <row r="409" spans="1:6" ht="22.5" customHeight="1">
      <c r="A409" s="6"/>
      <c r="B409" s="4"/>
      <c r="C409" s="4"/>
      <c r="D409" s="4"/>
      <c r="E409" s="4"/>
      <c r="F409" s="4"/>
    </row>
    <row r="410" spans="1:6" ht="22.5" customHeight="1">
      <c r="A410" s="6"/>
      <c r="B410" s="4"/>
      <c r="C410" s="4"/>
      <c r="D410" s="4"/>
      <c r="E410" s="4"/>
      <c r="F410" s="4"/>
    </row>
    <row r="411" spans="1:6" ht="22.5" customHeight="1">
      <c r="A411" s="6"/>
      <c r="B411" s="4"/>
      <c r="C411" s="4"/>
      <c r="D411" s="4"/>
      <c r="E411" s="4"/>
      <c r="F411" s="4"/>
    </row>
    <row r="412" spans="1:6" ht="22.5" customHeight="1">
      <c r="A412" s="6"/>
      <c r="B412" s="4"/>
      <c r="C412" s="4"/>
      <c r="D412" s="4"/>
      <c r="E412" s="4"/>
      <c r="F412" s="4"/>
    </row>
    <row r="413" spans="1:6" ht="22.5" customHeight="1">
      <c r="A413" s="6"/>
      <c r="B413" s="4"/>
      <c r="C413" s="4"/>
      <c r="D413" s="4"/>
      <c r="E413" s="4"/>
      <c r="F413" s="4"/>
    </row>
    <row r="414" spans="1:6" ht="22.5" customHeight="1">
      <c r="A414" s="6"/>
      <c r="B414" s="4"/>
      <c r="C414" s="4"/>
      <c r="D414" s="4"/>
      <c r="E414" s="4"/>
      <c r="F414" s="4"/>
    </row>
    <row r="415" spans="1:6" ht="22.5" customHeight="1">
      <c r="A415" s="6"/>
      <c r="B415" s="4"/>
      <c r="C415" s="4"/>
      <c r="D415" s="4"/>
      <c r="E415" s="4"/>
      <c r="F415" s="4"/>
    </row>
    <row r="416" spans="1:6" ht="22.5" customHeight="1">
      <c r="A416" s="6"/>
      <c r="B416" s="4"/>
      <c r="C416" s="4"/>
      <c r="D416" s="4"/>
      <c r="E416" s="4"/>
      <c r="F416" s="4"/>
    </row>
    <row r="417" spans="1:6" ht="22.5" customHeight="1">
      <c r="A417" s="6"/>
      <c r="B417" s="4"/>
      <c r="C417" s="4"/>
      <c r="D417" s="4"/>
      <c r="E417" s="4"/>
      <c r="F417" s="4"/>
    </row>
    <row r="418" spans="1:6" ht="22.5" customHeight="1">
      <c r="A418" s="6"/>
      <c r="B418" s="4"/>
      <c r="C418" s="4"/>
      <c r="D418" s="4"/>
      <c r="E418" s="4"/>
      <c r="F418" s="4"/>
    </row>
    <row r="419" spans="1:6" ht="22.5" customHeight="1">
      <c r="A419" s="6"/>
      <c r="B419" s="4"/>
      <c r="C419" s="4"/>
      <c r="D419" s="4"/>
      <c r="E419" s="4"/>
      <c r="F419" s="4"/>
    </row>
    <row r="420" spans="1:6" ht="22.5" customHeight="1">
      <c r="A420" s="6"/>
      <c r="B420" s="4"/>
      <c r="C420" s="4"/>
      <c r="D420" s="4"/>
      <c r="E420" s="4"/>
      <c r="F420" s="4"/>
    </row>
    <row r="421" spans="1:6" ht="22.5" customHeight="1">
      <c r="A421" s="6"/>
      <c r="B421" s="4"/>
      <c r="C421" s="4"/>
      <c r="D421" s="4"/>
      <c r="E421" s="4"/>
      <c r="F421" s="4"/>
    </row>
    <row r="422" spans="1:6" ht="22.5" customHeight="1">
      <c r="A422" s="6"/>
      <c r="B422" s="4"/>
      <c r="C422" s="4"/>
      <c r="D422" s="4"/>
      <c r="E422" s="4"/>
      <c r="F422" s="4"/>
    </row>
    <row r="423" spans="1:6" ht="22.5" customHeight="1">
      <c r="A423" s="6"/>
      <c r="B423" s="4"/>
      <c r="C423" s="4"/>
      <c r="D423" s="4"/>
      <c r="E423" s="4"/>
      <c r="F423" s="4"/>
    </row>
    <row r="424" spans="1:6" ht="22.5" customHeight="1">
      <c r="A424" s="6"/>
      <c r="B424" s="4"/>
      <c r="C424" s="4"/>
      <c r="D424" s="4"/>
      <c r="E424" s="4"/>
      <c r="F424" s="4"/>
    </row>
    <row r="425" spans="1:6" ht="22.5" customHeight="1">
      <c r="A425" s="6"/>
      <c r="B425" s="4"/>
      <c r="C425" s="4"/>
      <c r="D425" s="4"/>
      <c r="E425" s="4"/>
      <c r="F425" s="4"/>
    </row>
    <row r="426" spans="1:6" ht="22.5" customHeight="1">
      <c r="A426" s="6"/>
      <c r="B426" s="4"/>
      <c r="C426" s="4"/>
      <c r="D426" s="4"/>
      <c r="E426" s="4"/>
      <c r="F426" s="4"/>
    </row>
    <row r="427" spans="1:6" ht="22.5" customHeight="1">
      <c r="A427" s="6"/>
      <c r="B427" s="4"/>
      <c r="C427" s="4"/>
      <c r="D427" s="4"/>
      <c r="E427" s="4"/>
      <c r="F427" s="4"/>
    </row>
    <row r="428" spans="1:6" ht="22.5" customHeight="1">
      <c r="A428" s="6"/>
      <c r="B428" s="4"/>
      <c r="C428" s="4"/>
      <c r="D428" s="4"/>
      <c r="E428" s="4"/>
      <c r="F428" s="4"/>
    </row>
    <row r="429" spans="1:6" ht="22.5" customHeight="1">
      <c r="A429" s="6"/>
      <c r="B429" s="4"/>
      <c r="C429" s="4"/>
      <c r="D429" s="4"/>
      <c r="E429" s="4"/>
      <c r="F429" s="4"/>
    </row>
    <row r="430" spans="1:6" ht="22.5" customHeight="1">
      <c r="A430" s="6"/>
      <c r="B430" s="4"/>
      <c r="C430" s="4"/>
      <c r="D430" s="4"/>
      <c r="E430" s="4"/>
      <c r="F430" s="4"/>
    </row>
    <row r="431" spans="1:6" ht="22.5" customHeight="1">
      <c r="A431" s="6"/>
      <c r="B431" s="4"/>
      <c r="C431" s="4"/>
      <c r="D431" s="4"/>
      <c r="E431" s="4"/>
      <c r="F431" s="4"/>
    </row>
    <row r="432" spans="1:6" ht="22.5" customHeight="1">
      <c r="A432" s="6"/>
      <c r="B432" s="4"/>
      <c r="C432" s="4"/>
      <c r="D432" s="4"/>
      <c r="E432" s="4"/>
      <c r="F432" s="4"/>
    </row>
    <row r="433" spans="1:6" ht="22.5" customHeight="1">
      <c r="A433" s="6"/>
      <c r="B433" s="4"/>
      <c r="C433" s="4"/>
      <c r="D433" s="4"/>
      <c r="E433" s="4"/>
      <c r="F433" s="4"/>
    </row>
    <row r="434" spans="1:6" ht="22.5" customHeight="1">
      <c r="A434" s="6"/>
      <c r="B434" s="4"/>
      <c r="C434" s="4"/>
      <c r="D434" s="4"/>
      <c r="E434" s="4"/>
      <c r="F434" s="4"/>
    </row>
    <row r="435" spans="1:6" ht="22.5" customHeight="1">
      <c r="A435" s="6"/>
      <c r="B435" s="4"/>
      <c r="C435" s="4"/>
      <c r="D435" s="4"/>
      <c r="E435" s="4"/>
      <c r="F435" s="4"/>
    </row>
    <row r="436" spans="1:6" ht="22.5" customHeight="1">
      <c r="A436" s="6"/>
      <c r="B436" s="4"/>
      <c r="C436" s="4"/>
      <c r="D436" s="4"/>
      <c r="E436" s="4"/>
      <c r="F436" s="4"/>
    </row>
    <row r="437" spans="1:6" ht="22.5" customHeight="1">
      <c r="A437" s="6"/>
      <c r="B437" s="4"/>
      <c r="C437" s="4"/>
      <c r="D437" s="4"/>
      <c r="E437" s="4"/>
      <c r="F437" s="4"/>
    </row>
    <row r="438" spans="1:6" ht="22.5" customHeight="1">
      <c r="A438" s="6"/>
      <c r="B438" s="4"/>
      <c r="C438" s="4"/>
      <c r="D438" s="4"/>
      <c r="E438" s="4"/>
      <c r="F438" s="4"/>
    </row>
    <row r="439" spans="1:6" ht="22.5" customHeight="1">
      <c r="A439" s="6"/>
      <c r="B439" s="4"/>
      <c r="C439" s="4"/>
      <c r="D439" s="4"/>
      <c r="E439" s="4"/>
      <c r="F439" s="4"/>
    </row>
    <row r="440" spans="1:6" ht="22.5" customHeight="1">
      <c r="A440" s="6"/>
      <c r="B440" s="4"/>
      <c r="C440" s="4"/>
      <c r="D440" s="4"/>
      <c r="E440" s="4"/>
      <c r="F440" s="4"/>
    </row>
    <row r="441" spans="1:6" ht="22.5" customHeight="1">
      <c r="A441" s="6"/>
      <c r="B441" s="4"/>
      <c r="C441" s="4"/>
      <c r="D441" s="4"/>
      <c r="E441" s="4"/>
      <c r="F441" s="4"/>
    </row>
    <row r="442" spans="1:6" ht="22.5" customHeight="1">
      <c r="A442" s="6"/>
      <c r="B442" s="4"/>
      <c r="C442" s="4"/>
      <c r="D442" s="4"/>
      <c r="E442" s="4"/>
      <c r="F442" s="4"/>
    </row>
    <row r="443" spans="1:6" ht="22.5" customHeight="1">
      <c r="A443" s="6"/>
      <c r="B443" s="4"/>
      <c r="C443" s="4"/>
      <c r="D443" s="4"/>
      <c r="E443" s="4"/>
      <c r="F443" s="4"/>
    </row>
    <row r="444" spans="1:6" ht="22.5" customHeight="1">
      <c r="A444" s="6"/>
      <c r="B444" s="4"/>
      <c r="C444" s="4"/>
      <c r="D444" s="4"/>
      <c r="E444" s="4"/>
      <c r="F444" s="4"/>
    </row>
    <row r="445" spans="1:6" ht="22.5" customHeight="1">
      <c r="A445" s="6"/>
      <c r="B445" s="4"/>
      <c r="C445" s="4"/>
      <c r="D445" s="4"/>
      <c r="E445" s="4"/>
      <c r="F445" s="4"/>
    </row>
    <row r="446" spans="1:6" ht="22.5" customHeight="1">
      <c r="A446" s="6"/>
      <c r="B446" s="4"/>
      <c r="C446" s="4"/>
      <c r="D446" s="4"/>
      <c r="E446" s="4"/>
      <c r="F446" s="4"/>
    </row>
    <row r="447" spans="1:6" ht="22.5" customHeight="1">
      <c r="A447" s="6"/>
      <c r="B447" s="4"/>
      <c r="C447" s="4"/>
      <c r="D447" s="4"/>
      <c r="E447" s="4"/>
      <c r="F447" s="4"/>
    </row>
    <row r="448" spans="1:6" ht="22.5" customHeight="1">
      <c r="A448" s="6"/>
      <c r="B448" s="4"/>
      <c r="C448" s="4"/>
      <c r="D448" s="4"/>
      <c r="E448" s="4"/>
      <c r="F448" s="4"/>
    </row>
    <row r="449" spans="1:6" ht="22.5" customHeight="1">
      <c r="A449" s="6"/>
      <c r="B449" s="4"/>
      <c r="C449" s="4"/>
      <c r="D449" s="4"/>
      <c r="E449" s="4"/>
      <c r="F449" s="4"/>
    </row>
    <row r="450" spans="1:6" ht="22.5" customHeight="1">
      <c r="A450" s="6"/>
      <c r="B450" s="4"/>
      <c r="C450" s="4"/>
      <c r="D450" s="4"/>
      <c r="E450" s="4"/>
      <c r="F450" s="4"/>
    </row>
    <row r="451" spans="1:6" ht="22.5" customHeight="1">
      <c r="A451" s="6"/>
      <c r="B451" s="4"/>
      <c r="C451" s="4"/>
      <c r="D451" s="4"/>
      <c r="E451" s="4"/>
      <c r="F451" s="4"/>
    </row>
    <row r="452" spans="1:6" ht="22.5" customHeight="1">
      <c r="A452" s="6"/>
      <c r="B452" s="4"/>
      <c r="C452" s="4"/>
      <c r="D452" s="4"/>
      <c r="E452" s="4"/>
      <c r="F452" s="4"/>
    </row>
    <row r="453" spans="1:6" ht="22.5" customHeight="1">
      <c r="A453" s="6"/>
      <c r="B453" s="4"/>
      <c r="C453" s="4"/>
      <c r="D453" s="4"/>
      <c r="E453" s="4"/>
      <c r="F453" s="4"/>
    </row>
    <row r="454" spans="1:6" ht="22.5" customHeight="1">
      <c r="A454" s="6"/>
      <c r="B454" s="4"/>
      <c r="C454" s="4"/>
      <c r="D454" s="4"/>
      <c r="E454" s="4"/>
      <c r="F454" s="4"/>
    </row>
    <row r="455" spans="1:6" ht="22.5" customHeight="1">
      <c r="A455" s="6"/>
      <c r="B455" s="4"/>
      <c r="C455" s="4"/>
      <c r="D455" s="4"/>
      <c r="E455" s="4"/>
      <c r="F455" s="4"/>
    </row>
    <row r="456" spans="1:6" ht="22.5" customHeight="1">
      <c r="A456" s="6"/>
      <c r="B456" s="4"/>
      <c r="C456" s="4"/>
      <c r="D456" s="4"/>
      <c r="E456" s="4"/>
      <c r="F456" s="4"/>
    </row>
    <row r="457" spans="1:6" ht="22.5" customHeight="1">
      <c r="A457" s="6"/>
      <c r="B457" s="4"/>
      <c r="C457" s="4"/>
      <c r="D457" s="4"/>
      <c r="E457" s="4"/>
      <c r="F457" s="4"/>
    </row>
    <row r="458" spans="1:6" ht="22.5" customHeight="1">
      <c r="A458" s="6"/>
      <c r="B458" s="4"/>
      <c r="C458" s="4"/>
      <c r="D458" s="4"/>
      <c r="E458" s="4"/>
      <c r="F458" s="4"/>
    </row>
    <row r="459" spans="1:6" ht="22.5" customHeight="1">
      <c r="A459" s="6"/>
      <c r="B459" s="4"/>
      <c r="C459" s="4"/>
      <c r="D459" s="4"/>
      <c r="E459" s="4"/>
      <c r="F459" s="4"/>
    </row>
    <row r="460" spans="1:6" ht="22.5" customHeight="1">
      <c r="A460" s="6"/>
      <c r="B460" s="4"/>
      <c r="C460" s="4"/>
      <c r="D460" s="4"/>
      <c r="E460" s="4"/>
      <c r="F460" s="4"/>
    </row>
    <row r="461" spans="1:6" ht="22.5" customHeight="1">
      <c r="A461" s="6"/>
      <c r="B461" s="4"/>
      <c r="C461" s="4"/>
      <c r="D461" s="4"/>
      <c r="E461" s="4"/>
      <c r="F461" s="4"/>
    </row>
    <row r="462" spans="1:6" ht="22.5" customHeight="1">
      <c r="A462" s="6"/>
      <c r="B462" s="4"/>
      <c r="C462" s="4"/>
      <c r="D462" s="4"/>
      <c r="E462" s="4"/>
      <c r="F462" s="4"/>
    </row>
    <row r="463" spans="1:6" ht="22.5" customHeight="1">
      <c r="A463" s="6"/>
      <c r="B463" s="4"/>
      <c r="C463" s="4"/>
      <c r="D463" s="4"/>
      <c r="E463" s="4"/>
      <c r="F463" s="4"/>
    </row>
    <row r="464" spans="1:6" ht="22.5" customHeight="1">
      <c r="A464" s="6"/>
      <c r="B464" s="4"/>
      <c r="C464" s="4"/>
      <c r="D464" s="4"/>
      <c r="E464" s="4"/>
      <c r="F464" s="4"/>
    </row>
    <row r="465" spans="1:6" ht="22.5" customHeight="1">
      <c r="A465" s="6"/>
      <c r="B465" s="4"/>
      <c r="C465" s="4"/>
      <c r="D465" s="4"/>
      <c r="E465" s="4"/>
      <c r="F465" s="4"/>
    </row>
    <row r="466" spans="1:6" ht="22.5" customHeight="1">
      <c r="A466" s="6"/>
      <c r="B466" s="4"/>
      <c r="C466" s="4"/>
      <c r="D466" s="4"/>
      <c r="E466" s="4"/>
      <c r="F466" s="4"/>
    </row>
    <row r="467" spans="1:6" ht="22.5" customHeight="1">
      <c r="A467" s="6"/>
      <c r="B467" s="4"/>
      <c r="C467" s="4"/>
      <c r="D467" s="4"/>
      <c r="E467" s="4"/>
      <c r="F467" s="4"/>
    </row>
    <row r="468" spans="1:6" ht="22.5" customHeight="1">
      <c r="A468" s="6"/>
      <c r="B468" s="4"/>
      <c r="C468" s="4"/>
      <c r="D468" s="4"/>
      <c r="E468" s="4"/>
      <c r="F468" s="4"/>
    </row>
    <row r="469" spans="1:6" ht="22.5" customHeight="1">
      <c r="A469" s="6"/>
      <c r="B469" s="4"/>
      <c r="C469" s="4"/>
      <c r="D469" s="4"/>
      <c r="E469" s="4"/>
      <c r="F469" s="4"/>
    </row>
    <row r="470" spans="1:6" ht="22.5" customHeight="1">
      <c r="A470" s="6"/>
      <c r="B470" s="4"/>
      <c r="C470" s="4"/>
      <c r="D470" s="4"/>
      <c r="E470" s="4"/>
      <c r="F470" s="4"/>
    </row>
    <row r="471" spans="1:6" ht="22.5" customHeight="1">
      <c r="A471" s="6"/>
      <c r="B471" s="4"/>
      <c r="C471" s="4"/>
      <c r="D471" s="4"/>
      <c r="E471" s="4"/>
      <c r="F471" s="4"/>
    </row>
    <row r="472" spans="1:6" ht="22.5" customHeight="1">
      <c r="A472" s="6"/>
      <c r="B472" s="4"/>
      <c r="C472" s="4"/>
      <c r="D472" s="4"/>
      <c r="E472" s="4"/>
      <c r="F472" s="4"/>
    </row>
    <row r="473" spans="1:6" ht="22.5" customHeight="1">
      <c r="A473" s="6"/>
      <c r="B473" s="4"/>
      <c r="C473" s="4"/>
      <c r="D473" s="4"/>
      <c r="E473" s="4"/>
      <c r="F473" s="4"/>
    </row>
    <row r="474" spans="1:6" ht="22.5" customHeight="1">
      <c r="A474" s="6"/>
      <c r="B474" s="4"/>
      <c r="C474" s="4"/>
      <c r="D474" s="4"/>
      <c r="E474" s="4"/>
      <c r="F474" s="4"/>
    </row>
    <row r="475" spans="1:6" ht="22.5" customHeight="1">
      <c r="A475" s="6"/>
      <c r="B475" s="4"/>
      <c r="C475" s="4"/>
      <c r="D475" s="4"/>
      <c r="E475" s="4"/>
      <c r="F475" s="4"/>
    </row>
    <row r="476" spans="1:6" ht="22.5" customHeight="1">
      <c r="A476" s="6"/>
      <c r="B476" s="4"/>
      <c r="C476" s="4"/>
      <c r="D476" s="4"/>
      <c r="E476" s="4"/>
      <c r="F476" s="4"/>
    </row>
    <row r="477" spans="1:6" ht="22.5" customHeight="1">
      <c r="A477" s="6"/>
      <c r="B477" s="4"/>
      <c r="C477" s="4"/>
      <c r="D477" s="4"/>
      <c r="E477" s="4"/>
      <c r="F477" s="4"/>
    </row>
    <row r="478" spans="1:6" ht="22.5" customHeight="1">
      <c r="A478" s="6"/>
      <c r="B478" s="4"/>
      <c r="C478" s="4"/>
      <c r="D478" s="4"/>
      <c r="E478" s="4"/>
      <c r="F478" s="4"/>
    </row>
    <row r="479" spans="1:6" ht="22.5" customHeight="1">
      <c r="A479" s="6"/>
      <c r="B479" s="4"/>
      <c r="C479" s="4"/>
      <c r="D479" s="4"/>
      <c r="E479" s="4"/>
      <c r="F479" s="4"/>
    </row>
    <row r="480" spans="1:6" ht="22.5" customHeight="1">
      <c r="A480" s="6"/>
      <c r="B480" s="4"/>
      <c r="C480" s="4"/>
      <c r="D480" s="4"/>
      <c r="E480" s="4"/>
      <c r="F480" s="4"/>
    </row>
    <row r="481" spans="1:6" ht="22.5" customHeight="1">
      <c r="A481" s="6"/>
      <c r="B481" s="4"/>
      <c r="C481" s="4"/>
      <c r="D481" s="4"/>
      <c r="E481" s="4"/>
      <c r="F481" s="4"/>
    </row>
    <row r="482" spans="1:6" ht="22.5" customHeight="1">
      <c r="A482" s="6"/>
      <c r="B482" s="4"/>
      <c r="C482" s="4"/>
      <c r="D482" s="4"/>
      <c r="E482" s="4"/>
      <c r="F482" s="4"/>
    </row>
    <row r="483" spans="1:6" ht="22.5" customHeight="1">
      <c r="A483" s="6"/>
      <c r="B483" s="4"/>
      <c r="C483" s="4"/>
      <c r="D483" s="4"/>
      <c r="E483" s="4"/>
      <c r="F483" s="4"/>
    </row>
    <row r="484" spans="1:6" ht="22.5" customHeight="1">
      <c r="A484" s="6"/>
      <c r="B484" s="4"/>
      <c r="C484" s="4"/>
      <c r="D484" s="4"/>
      <c r="E484" s="4"/>
      <c r="F484" s="4"/>
    </row>
    <row r="485" spans="1:6" ht="22.5" customHeight="1">
      <c r="A485" s="6"/>
      <c r="B485" s="4"/>
      <c r="C485" s="4"/>
      <c r="D485" s="4"/>
      <c r="E485" s="4"/>
      <c r="F485" s="4"/>
    </row>
    <row r="486" spans="1:6" ht="22.5" customHeight="1">
      <c r="A486" s="6"/>
      <c r="B486" s="4"/>
      <c r="C486" s="4"/>
      <c r="D486" s="4"/>
      <c r="E486" s="4"/>
      <c r="F486" s="4"/>
    </row>
    <row r="487" spans="1:6" ht="22.5" customHeight="1">
      <c r="A487" s="6"/>
      <c r="B487" s="4"/>
      <c r="C487" s="4"/>
      <c r="D487" s="4"/>
      <c r="E487" s="4"/>
      <c r="F487" s="4"/>
    </row>
    <row r="488" spans="1:6" ht="22.5" customHeight="1">
      <c r="A488" s="6"/>
      <c r="B488" s="4"/>
      <c r="C488" s="4"/>
      <c r="D488" s="4"/>
      <c r="E488" s="4"/>
      <c r="F488" s="4"/>
    </row>
    <row r="489" spans="1:6" ht="22.5" customHeight="1">
      <c r="A489" s="6"/>
      <c r="B489" s="4"/>
      <c r="C489" s="4"/>
      <c r="D489" s="4"/>
      <c r="E489" s="4"/>
      <c r="F489" s="4"/>
    </row>
    <row r="490" spans="1:6" ht="22.5" customHeight="1">
      <c r="A490" s="6"/>
      <c r="B490" s="4"/>
      <c r="C490" s="4"/>
      <c r="D490" s="4"/>
      <c r="E490" s="4"/>
      <c r="F490" s="4"/>
    </row>
    <row r="491" spans="1:6" ht="22.5" customHeight="1">
      <c r="A491" s="6"/>
      <c r="B491" s="4"/>
      <c r="C491" s="4"/>
      <c r="D491" s="4"/>
      <c r="E491" s="4"/>
      <c r="F491" s="4"/>
    </row>
    <row r="492" spans="1:6" ht="22.5" customHeight="1">
      <c r="A492" s="6"/>
      <c r="B492" s="4"/>
      <c r="C492" s="4"/>
      <c r="D492" s="4"/>
      <c r="E492" s="4"/>
      <c r="F492" s="4"/>
    </row>
    <row r="493" spans="1:6" ht="22.5" customHeight="1">
      <c r="A493" s="6"/>
      <c r="B493" s="4"/>
      <c r="C493" s="4"/>
      <c r="D493" s="4"/>
      <c r="E493" s="4"/>
      <c r="F493" s="4"/>
    </row>
    <row r="494" spans="1:6" ht="22.5" customHeight="1">
      <c r="A494" s="6"/>
      <c r="B494" s="4"/>
      <c r="C494" s="4"/>
      <c r="D494" s="4"/>
      <c r="E494" s="4"/>
      <c r="F494" s="4"/>
    </row>
    <row r="495" spans="1:6" ht="22.5" customHeight="1">
      <c r="A495" s="6"/>
      <c r="B495" s="4"/>
      <c r="C495" s="4"/>
      <c r="D495" s="4"/>
      <c r="E495" s="4"/>
      <c r="F495" s="4"/>
    </row>
    <row r="496" spans="1:6" ht="22.5" customHeight="1">
      <c r="A496" s="6"/>
      <c r="B496" s="4"/>
      <c r="C496" s="4"/>
      <c r="D496" s="4"/>
      <c r="E496" s="4"/>
      <c r="F496" s="4"/>
    </row>
    <row r="497" spans="1:6" ht="22.5" customHeight="1">
      <c r="A497" s="6"/>
      <c r="B497" s="4"/>
      <c r="C497" s="4"/>
      <c r="D497" s="4"/>
      <c r="E497" s="4"/>
      <c r="F497" s="4"/>
    </row>
    <row r="498" spans="1:6" ht="22.5" customHeight="1">
      <c r="A498" s="6"/>
      <c r="B498" s="4"/>
      <c r="C498" s="4"/>
      <c r="D498" s="4"/>
      <c r="E498" s="4"/>
      <c r="F498" s="4"/>
    </row>
    <row r="499" spans="1:6" ht="22.5" customHeight="1">
      <c r="A499" s="6"/>
      <c r="B499" s="4"/>
      <c r="C499" s="4"/>
      <c r="D499" s="4"/>
      <c r="E499" s="4"/>
      <c r="F499" s="4"/>
    </row>
    <row r="500" spans="1:6" ht="22.5" customHeight="1">
      <c r="A500" s="6"/>
      <c r="B500" s="4"/>
      <c r="C500" s="4"/>
      <c r="D500" s="4"/>
      <c r="E500" s="4"/>
      <c r="F500" s="4"/>
    </row>
    <row r="501" spans="1:6" ht="22.5" customHeight="1">
      <c r="A501" s="6"/>
      <c r="B501" s="4"/>
      <c r="C501" s="4"/>
      <c r="D501" s="4"/>
      <c r="E501" s="4"/>
      <c r="F501" s="4"/>
    </row>
  </sheetData>
  <dataValidations count="2">
    <dataValidation type="list" allowBlank="1" sqref="C2:C501" xr:uid="{00000000-0002-0000-1100-000000000000}">
      <formula1>"CBG,Ecobank,Egg Sales,Capital Injection,Cash,MoMo"</formula1>
    </dataValidation>
    <dataValidation type="custom" allowBlank="1" showDropDown="1" sqref="A2:A501" xr:uid="{00000000-0002-0000-1100-000001000000}">
      <formula1>OR(NOT(ISERROR(DATEVALUE(A2))), AND(ISNUMBER(A2), LEFT(CELL("format", A2))="D"))</formula1>
    </dataValidation>
  </dataValidation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Q5834"/>
  <sheetViews>
    <sheetView workbookViewId="0"/>
  </sheetViews>
  <sheetFormatPr defaultColWidth="12.640625" defaultRowHeight="15.75" customHeight="1"/>
  <cols>
    <col min="1" max="1" width="21.0703125" customWidth="1"/>
    <col min="2" max="2" width="17.28515625" customWidth="1"/>
    <col min="3" max="3" width="9.140625" customWidth="1"/>
    <col min="4" max="4" width="10.0703125" customWidth="1"/>
    <col min="5" max="5" width="11.640625" customWidth="1"/>
    <col min="6" max="6" width="14.78515625" customWidth="1"/>
    <col min="7" max="7" width="13.5" customWidth="1"/>
    <col min="8" max="8" width="15.5" customWidth="1"/>
    <col min="9" max="10" width="14.28515625" customWidth="1"/>
    <col min="11" max="11" width="11.0703125" customWidth="1"/>
    <col min="12" max="12" width="12.92578125" customWidth="1"/>
    <col min="13" max="14" width="12.42578125" customWidth="1"/>
    <col min="15" max="15" width="18.92578125" customWidth="1"/>
    <col min="16" max="16" width="13.92578125" customWidth="1"/>
    <col min="17" max="17" width="18.92578125" customWidth="1"/>
  </cols>
  <sheetData>
    <row r="1" spans="1:17" ht="22.5" customHeight="1">
      <c r="A1" s="59" t="s">
        <v>0</v>
      </c>
      <c r="B1" s="13" t="s">
        <v>1597</v>
      </c>
      <c r="C1" s="14" t="s">
        <v>4</v>
      </c>
      <c r="D1" s="14" t="s">
        <v>1598</v>
      </c>
      <c r="E1" s="14" t="s">
        <v>1599</v>
      </c>
      <c r="F1" s="14" t="s">
        <v>1600</v>
      </c>
      <c r="G1" s="44" t="s">
        <v>2</v>
      </c>
      <c r="H1" s="44" t="s">
        <v>1601</v>
      </c>
      <c r="I1" s="44" t="s">
        <v>296</v>
      </c>
      <c r="J1" s="14" t="s">
        <v>873</v>
      </c>
      <c r="K1" s="14" t="s">
        <v>874</v>
      </c>
      <c r="L1" s="14" t="s">
        <v>498</v>
      </c>
      <c r="M1" s="60" t="s">
        <v>1602</v>
      </c>
      <c r="N1" s="60" t="s">
        <v>1603</v>
      </c>
      <c r="O1" s="15" t="s">
        <v>23</v>
      </c>
      <c r="P1" s="15" t="s">
        <v>946</v>
      </c>
      <c r="Q1" s="15" t="s">
        <v>944</v>
      </c>
    </row>
    <row r="2" spans="1:17" ht="22.5" customHeight="1">
      <c r="A2" s="2">
        <v>46055.319241249999</v>
      </c>
      <c r="B2" s="3">
        <v>46054</v>
      </c>
      <c r="C2" s="4">
        <v>11</v>
      </c>
      <c r="D2" s="4">
        <v>3</v>
      </c>
      <c r="E2" s="4">
        <v>7</v>
      </c>
      <c r="F2" s="4" t="s">
        <v>549</v>
      </c>
      <c r="G2" s="4" t="s">
        <v>14</v>
      </c>
      <c r="H2" s="4">
        <v>432</v>
      </c>
      <c r="I2" s="4">
        <f t="shared" ref="I2:I256" si="0">IFERROR(ABS(H2 - INDEX(H3:H5834, MATCH(G2, G3:G5834, 0))), "")</f>
        <v>0</v>
      </c>
      <c r="J2" s="4">
        <f t="shared" ref="J2:J256" si="1">(C2*30+D2)</f>
        <v>333</v>
      </c>
      <c r="K2" s="4">
        <f t="shared" ref="K2:K256" si="2">J2-E2</f>
        <v>326</v>
      </c>
      <c r="L2" s="4" t="str">
        <f t="shared" ref="L2:L256" si="3">TEXT(B2, "MMMM YYYY")</f>
        <v>February 2026</v>
      </c>
      <c r="M2" s="61">
        <f t="shared" ref="M2:M256" si="4">J2/H2</f>
        <v>0.77083333333333337</v>
      </c>
      <c r="N2" s="62"/>
      <c r="O2" s="15" t="s">
        <v>873</v>
      </c>
      <c r="P2" s="5">
        <f>SUM(J:J)</f>
        <v>352087</v>
      </c>
    </row>
    <row r="3" spans="1:17" ht="22.5" customHeight="1">
      <c r="A3" s="2">
        <v>46055.317714409721</v>
      </c>
      <c r="B3" s="3">
        <v>46054</v>
      </c>
      <c r="C3" s="4">
        <v>15</v>
      </c>
      <c r="D3" s="4">
        <v>20</v>
      </c>
      <c r="E3" s="4">
        <v>14</v>
      </c>
      <c r="F3" s="4" t="s">
        <v>1604</v>
      </c>
      <c r="G3" s="4" t="s">
        <v>12</v>
      </c>
      <c r="H3" s="4">
        <v>612</v>
      </c>
      <c r="I3" s="4">
        <f t="shared" si="0"/>
        <v>5</v>
      </c>
      <c r="J3" s="4">
        <f t="shared" si="1"/>
        <v>470</v>
      </c>
      <c r="K3" s="4">
        <f t="shared" si="2"/>
        <v>456</v>
      </c>
      <c r="L3" s="4" t="str">
        <f t="shared" si="3"/>
        <v>February 2026</v>
      </c>
      <c r="M3" s="61">
        <f t="shared" si="4"/>
        <v>0.76797385620915037</v>
      </c>
      <c r="N3" s="62"/>
      <c r="O3" s="15" t="s">
        <v>926</v>
      </c>
      <c r="P3" s="5">
        <f>SUM(E:E)</f>
        <v>7548</v>
      </c>
    </row>
    <row r="4" spans="1:17" ht="22.5" customHeight="1">
      <c r="A4" s="2">
        <v>46055.310652731481</v>
      </c>
      <c r="B4" s="3">
        <v>46054</v>
      </c>
      <c r="C4" s="4">
        <v>2</v>
      </c>
      <c r="D4" s="4">
        <v>1</v>
      </c>
      <c r="E4" s="4">
        <v>6</v>
      </c>
      <c r="F4" s="4" t="s">
        <v>1604</v>
      </c>
      <c r="G4" s="4" t="s">
        <v>7</v>
      </c>
      <c r="H4" s="4">
        <v>176</v>
      </c>
      <c r="I4" s="4">
        <f t="shared" si="0"/>
        <v>3</v>
      </c>
      <c r="J4" s="4">
        <f t="shared" si="1"/>
        <v>61</v>
      </c>
      <c r="K4" s="4">
        <f t="shared" si="2"/>
        <v>55</v>
      </c>
      <c r="L4" s="4" t="str">
        <f t="shared" si="3"/>
        <v>February 2026</v>
      </c>
      <c r="M4" s="61">
        <f t="shared" si="4"/>
        <v>0.34659090909090912</v>
      </c>
      <c r="N4" s="62"/>
      <c r="O4" s="15" t="s">
        <v>874</v>
      </c>
      <c r="P4" s="5">
        <f>SUM(K:K)</f>
        <v>344539</v>
      </c>
    </row>
    <row r="5" spans="1:17" ht="22.5" customHeight="1">
      <c r="A5" s="2">
        <v>46054.454316898147</v>
      </c>
      <c r="B5" s="3">
        <v>46053</v>
      </c>
      <c r="C5" s="4">
        <v>11</v>
      </c>
      <c r="D5" s="4">
        <v>26</v>
      </c>
      <c r="E5" s="4">
        <v>8</v>
      </c>
      <c r="F5" s="4" t="s">
        <v>501</v>
      </c>
      <c r="G5" s="4" t="s">
        <v>14</v>
      </c>
      <c r="H5" s="4">
        <v>432</v>
      </c>
      <c r="I5" s="4">
        <f t="shared" si="0"/>
        <v>0</v>
      </c>
      <c r="J5" s="4">
        <f t="shared" si="1"/>
        <v>356</v>
      </c>
      <c r="K5" s="4">
        <f t="shared" si="2"/>
        <v>348</v>
      </c>
      <c r="L5" s="4" t="str">
        <f t="shared" si="3"/>
        <v>January 2026</v>
      </c>
      <c r="M5" s="61">
        <f t="shared" si="4"/>
        <v>0.82407407407407407</v>
      </c>
      <c r="N5" s="62"/>
    </row>
    <row r="6" spans="1:17" ht="22.5" customHeight="1">
      <c r="A6" s="2">
        <v>46054.453304976851</v>
      </c>
      <c r="B6" s="3">
        <v>46053</v>
      </c>
      <c r="C6" s="4">
        <v>13</v>
      </c>
      <c r="D6" s="4">
        <v>29</v>
      </c>
      <c r="E6" s="4">
        <v>10</v>
      </c>
      <c r="F6" s="4" t="s">
        <v>501</v>
      </c>
      <c r="G6" s="4" t="s">
        <v>12</v>
      </c>
      <c r="H6" s="4">
        <v>617</v>
      </c>
      <c r="I6" s="4">
        <f t="shared" si="0"/>
        <v>4</v>
      </c>
      <c r="J6" s="4">
        <f t="shared" si="1"/>
        <v>419</v>
      </c>
      <c r="K6" s="4">
        <f t="shared" si="2"/>
        <v>409</v>
      </c>
      <c r="L6" s="4" t="str">
        <f t="shared" si="3"/>
        <v>January 2026</v>
      </c>
      <c r="M6" s="61">
        <f t="shared" si="4"/>
        <v>0.67909238249594817</v>
      </c>
      <c r="N6" s="62"/>
    </row>
    <row r="7" spans="1:17" ht="22.5" customHeight="1">
      <c r="A7" s="2">
        <v>46054.452424560186</v>
      </c>
      <c r="B7" s="3">
        <v>46053</v>
      </c>
      <c r="C7" s="4">
        <v>2</v>
      </c>
      <c r="D7" s="4">
        <v>18</v>
      </c>
      <c r="E7" s="4">
        <v>4</v>
      </c>
      <c r="F7" s="4" t="s">
        <v>501</v>
      </c>
      <c r="G7" s="4" t="s">
        <v>7</v>
      </c>
      <c r="H7" s="4">
        <v>179</v>
      </c>
      <c r="I7" s="4">
        <f t="shared" si="0"/>
        <v>2</v>
      </c>
      <c r="J7" s="4">
        <f t="shared" si="1"/>
        <v>78</v>
      </c>
      <c r="K7" s="4">
        <f t="shared" si="2"/>
        <v>74</v>
      </c>
      <c r="L7" s="4" t="str">
        <f t="shared" si="3"/>
        <v>January 2026</v>
      </c>
      <c r="M7" s="61">
        <f t="shared" si="4"/>
        <v>0.43575418994413406</v>
      </c>
      <c r="N7" s="62"/>
    </row>
    <row r="8" spans="1:17" ht="22.5" customHeight="1">
      <c r="A8" s="2">
        <v>46054.056219293983</v>
      </c>
      <c r="B8" s="3">
        <v>46052</v>
      </c>
      <c r="C8" s="4">
        <v>11</v>
      </c>
      <c r="D8" s="4">
        <v>19</v>
      </c>
      <c r="E8" s="4">
        <v>8</v>
      </c>
      <c r="F8" s="4" t="s">
        <v>501</v>
      </c>
      <c r="G8" s="4" t="s">
        <v>14</v>
      </c>
      <c r="H8" s="4">
        <v>432</v>
      </c>
      <c r="I8" s="4">
        <f t="shared" si="0"/>
        <v>0</v>
      </c>
      <c r="J8" s="4">
        <f t="shared" si="1"/>
        <v>349</v>
      </c>
      <c r="K8" s="4">
        <f t="shared" si="2"/>
        <v>341</v>
      </c>
      <c r="L8" s="4" t="str">
        <f t="shared" si="3"/>
        <v>January 2026</v>
      </c>
      <c r="M8" s="61">
        <f t="shared" si="4"/>
        <v>0.80787037037037035</v>
      </c>
      <c r="N8" s="62"/>
    </row>
    <row r="9" spans="1:17" ht="22.5" customHeight="1">
      <c r="A9" s="2">
        <v>46054.049762569441</v>
      </c>
      <c r="B9" s="3">
        <v>46052</v>
      </c>
      <c r="C9" s="4">
        <v>14</v>
      </c>
      <c r="D9" s="4">
        <v>26</v>
      </c>
      <c r="E9" s="4">
        <v>7</v>
      </c>
      <c r="F9" s="4" t="s">
        <v>501</v>
      </c>
      <c r="G9" s="4" t="s">
        <v>12</v>
      </c>
      <c r="H9" s="4">
        <v>621</v>
      </c>
      <c r="I9" s="4">
        <f t="shared" si="0"/>
        <v>4</v>
      </c>
      <c r="J9" s="4">
        <f t="shared" si="1"/>
        <v>446</v>
      </c>
      <c r="K9" s="4">
        <f t="shared" si="2"/>
        <v>439</v>
      </c>
      <c r="L9" s="4" t="str">
        <f t="shared" si="3"/>
        <v>January 2026</v>
      </c>
      <c r="M9" s="61">
        <f t="shared" si="4"/>
        <v>0.71819645732689208</v>
      </c>
      <c r="N9" s="62"/>
    </row>
    <row r="10" spans="1:17" ht="22.5" customHeight="1">
      <c r="A10" s="2">
        <v>46054.046532152774</v>
      </c>
      <c r="B10" s="3">
        <v>46052</v>
      </c>
      <c r="C10" s="4">
        <v>2</v>
      </c>
      <c r="D10" s="4">
        <v>28</v>
      </c>
      <c r="E10" s="4">
        <v>5</v>
      </c>
      <c r="F10" s="4" t="s">
        <v>501</v>
      </c>
      <c r="G10" s="4" t="s">
        <v>7</v>
      </c>
      <c r="H10" s="4">
        <v>181</v>
      </c>
      <c r="I10" s="4">
        <f t="shared" si="0"/>
        <v>4</v>
      </c>
      <c r="J10" s="4">
        <f t="shared" si="1"/>
        <v>88</v>
      </c>
      <c r="K10" s="4">
        <f t="shared" si="2"/>
        <v>83</v>
      </c>
      <c r="L10" s="4" t="str">
        <f t="shared" si="3"/>
        <v>January 2026</v>
      </c>
      <c r="M10" s="61">
        <f t="shared" si="4"/>
        <v>0.48618784530386738</v>
      </c>
      <c r="N10" s="62"/>
    </row>
    <row r="11" spans="1:17" ht="22.5" customHeight="1">
      <c r="A11" s="2">
        <v>46052.327617337964</v>
      </c>
      <c r="B11" s="3">
        <v>46051</v>
      </c>
      <c r="C11" s="4">
        <v>11</v>
      </c>
      <c r="D11" s="4">
        <v>13</v>
      </c>
      <c r="E11" s="4">
        <v>4</v>
      </c>
      <c r="F11" s="4" t="s">
        <v>501</v>
      </c>
      <c r="G11" s="4" t="s">
        <v>14</v>
      </c>
      <c r="H11" s="4">
        <v>432</v>
      </c>
      <c r="I11" s="4">
        <f t="shared" si="0"/>
        <v>2</v>
      </c>
      <c r="J11" s="4">
        <f t="shared" si="1"/>
        <v>343</v>
      </c>
      <c r="K11" s="4">
        <f t="shared" si="2"/>
        <v>339</v>
      </c>
      <c r="L11" s="4" t="str">
        <f t="shared" si="3"/>
        <v>January 2026</v>
      </c>
      <c r="M11" s="61">
        <f t="shared" si="4"/>
        <v>0.79398148148148151</v>
      </c>
      <c r="N11" s="62"/>
    </row>
    <row r="12" spans="1:17" ht="22.5" customHeight="1">
      <c r="A12" s="2">
        <v>46052.326727326392</v>
      </c>
      <c r="B12" s="3">
        <v>46051</v>
      </c>
      <c r="C12" s="4">
        <v>14</v>
      </c>
      <c r="D12" s="4">
        <v>22</v>
      </c>
      <c r="E12" s="4">
        <v>9</v>
      </c>
      <c r="F12" s="4" t="s">
        <v>501</v>
      </c>
      <c r="G12" s="4" t="s">
        <v>12</v>
      </c>
      <c r="H12" s="4">
        <v>625</v>
      </c>
      <c r="I12" s="4">
        <f t="shared" si="0"/>
        <v>6</v>
      </c>
      <c r="J12" s="4">
        <f t="shared" si="1"/>
        <v>442</v>
      </c>
      <c r="K12" s="4">
        <f t="shared" si="2"/>
        <v>433</v>
      </c>
      <c r="L12" s="4" t="str">
        <f t="shared" si="3"/>
        <v>January 2026</v>
      </c>
      <c r="M12" s="61">
        <f t="shared" si="4"/>
        <v>0.70720000000000005</v>
      </c>
      <c r="N12" s="62"/>
    </row>
    <row r="13" spans="1:17" ht="22.5" customHeight="1">
      <c r="A13" s="2">
        <v>46052.319686145835</v>
      </c>
      <c r="B13" s="3">
        <v>46051</v>
      </c>
      <c r="C13" s="4">
        <v>3</v>
      </c>
      <c r="D13" s="4">
        <v>1</v>
      </c>
      <c r="E13" s="4">
        <v>5</v>
      </c>
      <c r="F13" s="4" t="s">
        <v>549</v>
      </c>
      <c r="G13" s="4" t="s">
        <v>7</v>
      </c>
      <c r="H13" s="4">
        <v>185</v>
      </c>
      <c r="I13" s="4">
        <f t="shared" si="0"/>
        <v>2</v>
      </c>
      <c r="J13" s="4">
        <f t="shared" si="1"/>
        <v>91</v>
      </c>
      <c r="K13" s="4">
        <f t="shared" si="2"/>
        <v>86</v>
      </c>
      <c r="L13" s="4" t="str">
        <f t="shared" si="3"/>
        <v>January 2026</v>
      </c>
      <c r="M13" s="61">
        <f t="shared" si="4"/>
        <v>0.49189189189189192</v>
      </c>
      <c r="N13" s="62"/>
    </row>
    <row r="14" spans="1:17" ht="22.5" customHeight="1">
      <c r="A14" s="2">
        <v>46051.008847534722</v>
      </c>
      <c r="B14" s="3">
        <v>46050</v>
      </c>
      <c r="C14" s="4">
        <v>11</v>
      </c>
      <c r="D14" s="4">
        <v>18</v>
      </c>
      <c r="E14" s="4">
        <v>7</v>
      </c>
      <c r="F14" s="4" t="s">
        <v>501</v>
      </c>
      <c r="G14" s="4" t="s">
        <v>14</v>
      </c>
      <c r="H14" s="4">
        <v>434</v>
      </c>
      <c r="I14" s="4">
        <f t="shared" si="0"/>
        <v>1</v>
      </c>
      <c r="J14" s="4">
        <f t="shared" si="1"/>
        <v>348</v>
      </c>
      <c r="K14" s="4">
        <f t="shared" si="2"/>
        <v>341</v>
      </c>
      <c r="L14" s="4" t="str">
        <f t="shared" si="3"/>
        <v>January 2026</v>
      </c>
      <c r="M14" s="61">
        <f t="shared" si="4"/>
        <v>0.8018433179723502</v>
      </c>
      <c r="N14" s="62"/>
    </row>
    <row r="15" spans="1:17" ht="22.5" customHeight="1">
      <c r="A15" s="2">
        <v>46051.007301469908</v>
      </c>
      <c r="B15" s="3">
        <v>46050</v>
      </c>
      <c r="C15" s="4">
        <v>15</v>
      </c>
      <c r="D15" s="4">
        <v>2</v>
      </c>
      <c r="E15" s="4">
        <v>7</v>
      </c>
      <c r="F15" s="4" t="s">
        <v>501</v>
      </c>
      <c r="G15" s="4" t="s">
        <v>12</v>
      </c>
      <c r="H15" s="4">
        <v>631</v>
      </c>
      <c r="I15" s="4">
        <f t="shared" si="0"/>
        <v>4</v>
      </c>
      <c r="J15" s="4">
        <f t="shared" si="1"/>
        <v>452</v>
      </c>
      <c r="K15" s="4">
        <f t="shared" si="2"/>
        <v>445</v>
      </c>
      <c r="L15" s="4" t="str">
        <f t="shared" si="3"/>
        <v>January 2026</v>
      </c>
      <c r="M15" s="61">
        <f t="shared" si="4"/>
        <v>0.71632329635499203</v>
      </c>
      <c r="N15" s="62"/>
    </row>
    <row r="16" spans="1:17" ht="22.5" customHeight="1">
      <c r="A16" s="2">
        <v>46051.005820046295</v>
      </c>
      <c r="B16" s="3">
        <v>46050</v>
      </c>
      <c r="C16" s="4">
        <v>3</v>
      </c>
      <c r="D16" s="4">
        <v>5</v>
      </c>
      <c r="E16" s="4">
        <v>9</v>
      </c>
      <c r="F16" s="4" t="s">
        <v>1604</v>
      </c>
      <c r="G16" s="4" t="s">
        <v>7</v>
      </c>
      <c r="H16" s="4">
        <v>187</v>
      </c>
      <c r="I16" s="4">
        <f t="shared" si="0"/>
        <v>2</v>
      </c>
      <c r="J16" s="4">
        <f t="shared" si="1"/>
        <v>95</v>
      </c>
      <c r="K16" s="4">
        <f t="shared" si="2"/>
        <v>86</v>
      </c>
      <c r="L16" s="4" t="str">
        <f t="shared" si="3"/>
        <v>January 2026</v>
      </c>
      <c r="M16" s="61">
        <f t="shared" si="4"/>
        <v>0.50802139037433158</v>
      </c>
      <c r="N16" s="62"/>
    </row>
    <row r="17" spans="1:14" ht="22.5" customHeight="1">
      <c r="A17" s="2">
        <v>46050.469683495372</v>
      </c>
      <c r="B17" s="3">
        <v>46049</v>
      </c>
      <c r="C17" s="4">
        <v>11</v>
      </c>
      <c r="D17" s="4">
        <v>18</v>
      </c>
      <c r="E17" s="4">
        <v>11</v>
      </c>
      <c r="F17" s="4" t="s">
        <v>501</v>
      </c>
      <c r="G17" s="4" t="s">
        <v>14</v>
      </c>
      <c r="H17" s="4">
        <v>435</v>
      </c>
      <c r="I17" s="4">
        <f t="shared" si="0"/>
        <v>1</v>
      </c>
      <c r="J17" s="4">
        <f t="shared" si="1"/>
        <v>348</v>
      </c>
      <c r="K17" s="4">
        <f t="shared" si="2"/>
        <v>337</v>
      </c>
      <c r="L17" s="4" t="str">
        <f t="shared" si="3"/>
        <v>January 2026</v>
      </c>
      <c r="M17" s="61">
        <f t="shared" si="4"/>
        <v>0.8</v>
      </c>
      <c r="N17" s="62"/>
    </row>
    <row r="18" spans="1:14" ht="22.5" customHeight="1">
      <c r="A18" s="2">
        <v>46050.464892071759</v>
      </c>
      <c r="B18" s="3">
        <v>46049</v>
      </c>
      <c r="C18" s="4">
        <v>15</v>
      </c>
      <c r="D18" s="4">
        <v>1</v>
      </c>
      <c r="E18" s="4">
        <v>14</v>
      </c>
      <c r="F18" s="4" t="s">
        <v>501</v>
      </c>
      <c r="G18" s="4" t="s">
        <v>12</v>
      </c>
      <c r="H18" s="4">
        <v>635</v>
      </c>
      <c r="I18" s="4">
        <f t="shared" si="0"/>
        <v>9</v>
      </c>
      <c r="J18" s="4">
        <f t="shared" si="1"/>
        <v>451</v>
      </c>
      <c r="K18" s="4">
        <f t="shared" si="2"/>
        <v>437</v>
      </c>
      <c r="L18" s="4" t="str">
        <f t="shared" si="3"/>
        <v>January 2026</v>
      </c>
      <c r="M18" s="61">
        <f t="shared" si="4"/>
        <v>0.71023622047244095</v>
      </c>
      <c r="N18" s="62"/>
    </row>
    <row r="19" spans="1:14" ht="22.5" customHeight="1">
      <c r="A19" s="2">
        <v>46050.453204942125</v>
      </c>
      <c r="B19" s="3">
        <v>46049</v>
      </c>
      <c r="C19" s="4">
        <v>2</v>
      </c>
      <c r="D19" s="4">
        <v>20</v>
      </c>
      <c r="E19" s="4">
        <v>5</v>
      </c>
      <c r="F19" s="4" t="s">
        <v>547</v>
      </c>
      <c r="G19" s="4" t="s">
        <v>7</v>
      </c>
      <c r="H19" s="4">
        <v>189</v>
      </c>
      <c r="I19" s="4">
        <f t="shared" si="0"/>
        <v>1</v>
      </c>
      <c r="J19" s="4">
        <f t="shared" si="1"/>
        <v>80</v>
      </c>
      <c r="K19" s="4">
        <f t="shared" si="2"/>
        <v>75</v>
      </c>
      <c r="L19" s="4" t="str">
        <f t="shared" si="3"/>
        <v>January 2026</v>
      </c>
      <c r="M19" s="61">
        <f t="shared" si="4"/>
        <v>0.42328042328042326</v>
      </c>
      <c r="N19" s="62"/>
    </row>
    <row r="20" spans="1:14" ht="22.5" customHeight="1">
      <c r="A20" s="2">
        <v>46048.650487418985</v>
      </c>
      <c r="B20" s="3">
        <v>46048</v>
      </c>
      <c r="C20" s="4">
        <v>11</v>
      </c>
      <c r="D20" s="4">
        <v>14</v>
      </c>
      <c r="E20" s="4">
        <v>8</v>
      </c>
      <c r="F20" s="4" t="s">
        <v>501</v>
      </c>
      <c r="G20" s="4" t="s">
        <v>14</v>
      </c>
      <c r="H20" s="4">
        <v>436</v>
      </c>
      <c r="I20" s="4">
        <f t="shared" si="0"/>
        <v>0</v>
      </c>
      <c r="J20" s="4">
        <f t="shared" si="1"/>
        <v>344</v>
      </c>
      <c r="K20" s="4">
        <f t="shared" si="2"/>
        <v>336</v>
      </c>
      <c r="L20" s="4" t="str">
        <f t="shared" si="3"/>
        <v>January 2026</v>
      </c>
      <c r="M20" s="61">
        <f t="shared" si="4"/>
        <v>0.78899082568807344</v>
      </c>
      <c r="N20" s="62"/>
    </row>
    <row r="21" spans="1:14" ht="22.5" customHeight="1">
      <c r="A21" s="2">
        <v>46048.64942209491</v>
      </c>
      <c r="B21" s="3">
        <v>46048</v>
      </c>
      <c r="C21" s="4">
        <v>15</v>
      </c>
      <c r="D21" s="4">
        <v>18</v>
      </c>
      <c r="E21" s="4">
        <v>15</v>
      </c>
      <c r="F21" s="4" t="s">
        <v>501</v>
      </c>
      <c r="G21" s="4" t="s">
        <v>12</v>
      </c>
      <c r="H21" s="4">
        <v>644</v>
      </c>
      <c r="I21" s="4">
        <f t="shared" si="0"/>
        <v>5</v>
      </c>
      <c r="J21" s="4">
        <f t="shared" si="1"/>
        <v>468</v>
      </c>
      <c r="K21" s="4">
        <f t="shared" si="2"/>
        <v>453</v>
      </c>
      <c r="L21" s="4" t="str">
        <f t="shared" si="3"/>
        <v>January 2026</v>
      </c>
      <c r="M21" s="61">
        <f t="shared" si="4"/>
        <v>0.72670807453416153</v>
      </c>
      <c r="N21" s="62"/>
    </row>
    <row r="22" spans="1:14" ht="22.5" customHeight="1">
      <c r="A22" s="2">
        <v>46048.638926145832</v>
      </c>
      <c r="B22" s="3">
        <v>46048</v>
      </c>
      <c r="C22" s="4">
        <v>2</v>
      </c>
      <c r="D22" s="4">
        <v>25</v>
      </c>
      <c r="E22" s="4">
        <v>6</v>
      </c>
      <c r="F22" s="4" t="s">
        <v>501</v>
      </c>
      <c r="G22" s="4" t="s">
        <v>7</v>
      </c>
      <c r="H22" s="4">
        <v>190</v>
      </c>
      <c r="I22" s="4">
        <f t="shared" si="0"/>
        <v>0</v>
      </c>
      <c r="J22" s="4">
        <f t="shared" si="1"/>
        <v>85</v>
      </c>
      <c r="K22" s="4">
        <f t="shared" si="2"/>
        <v>79</v>
      </c>
      <c r="L22" s="4" t="str">
        <f t="shared" si="3"/>
        <v>January 2026</v>
      </c>
      <c r="M22" s="61">
        <f t="shared" si="4"/>
        <v>0.44736842105263158</v>
      </c>
      <c r="N22" s="62"/>
    </row>
    <row r="23" spans="1:14" ht="22.5" customHeight="1">
      <c r="A23" s="2">
        <v>46048.633074444442</v>
      </c>
      <c r="B23" s="3">
        <v>46047</v>
      </c>
      <c r="C23" s="4">
        <v>11</v>
      </c>
      <c r="D23" s="4">
        <v>8</v>
      </c>
      <c r="E23" s="4">
        <v>6</v>
      </c>
      <c r="F23" s="4" t="s">
        <v>501</v>
      </c>
      <c r="G23" s="4" t="s">
        <v>14</v>
      </c>
      <c r="H23" s="4">
        <v>436</v>
      </c>
      <c r="I23" s="4">
        <f t="shared" si="0"/>
        <v>0</v>
      </c>
      <c r="J23" s="4">
        <f t="shared" si="1"/>
        <v>338</v>
      </c>
      <c r="K23" s="4">
        <f t="shared" si="2"/>
        <v>332</v>
      </c>
      <c r="L23" s="4" t="str">
        <f t="shared" si="3"/>
        <v>January 2026</v>
      </c>
      <c r="M23" s="61">
        <f t="shared" si="4"/>
        <v>0.77522935779816515</v>
      </c>
      <c r="N23" s="62"/>
    </row>
    <row r="24" spans="1:14" ht="22.5" customHeight="1">
      <c r="A24" s="2">
        <v>46048.630280891201</v>
      </c>
      <c r="B24" s="3">
        <v>46047</v>
      </c>
      <c r="C24" s="4">
        <v>13</v>
      </c>
      <c r="D24" s="4">
        <v>29</v>
      </c>
      <c r="E24" s="4">
        <v>10</v>
      </c>
      <c r="F24" s="4" t="s">
        <v>501</v>
      </c>
      <c r="G24" s="4" t="s">
        <v>12</v>
      </c>
      <c r="H24" s="4">
        <v>649</v>
      </c>
      <c r="I24" s="4">
        <f t="shared" si="0"/>
        <v>3</v>
      </c>
      <c r="J24" s="4">
        <f t="shared" si="1"/>
        <v>419</v>
      </c>
      <c r="K24" s="4">
        <f t="shared" si="2"/>
        <v>409</v>
      </c>
      <c r="L24" s="4" t="str">
        <f t="shared" si="3"/>
        <v>January 2026</v>
      </c>
      <c r="M24" s="61">
        <f t="shared" si="4"/>
        <v>0.6456086286594761</v>
      </c>
      <c r="N24" s="62"/>
    </row>
    <row r="25" spans="1:14" ht="22.5" customHeight="1">
      <c r="A25" s="2">
        <v>46048.589830069446</v>
      </c>
      <c r="B25" s="3">
        <v>46047</v>
      </c>
      <c r="C25" s="4">
        <v>2</v>
      </c>
      <c r="D25" s="4">
        <v>19</v>
      </c>
      <c r="E25" s="4">
        <v>5</v>
      </c>
      <c r="F25" s="4" t="s">
        <v>549</v>
      </c>
      <c r="G25" s="4" t="s">
        <v>7</v>
      </c>
      <c r="H25" s="4">
        <v>190</v>
      </c>
      <c r="I25" s="4">
        <f t="shared" si="0"/>
        <v>0</v>
      </c>
      <c r="J25" s="4">
        <f t="shared" si="1"/>
        <v>79</v>
      </c>
      <c r="K25" s="4">
        <f t="shared" si="2"/>
        <v>74</v>
      </c>
      <c r="L25" s="4" t="str">
        <f t="shared" si="3"/>
        <v>January 2026</v>
      </c>
      <c r="M25" s="61">
        <f t="shared" si="4"/>
        <v>0.41578947368421054</v>
      </c>
      <c r="N25" s="62"/>
    </row>
    <row r="26" spans="1:14" ht="22.5" customHeight="1">
      <c r="A26" s="2">
        <v>46047.639408703704</v>
      </c>
      <c r="B26" s="3">
        <v>46046</v>
      </c>
      <c r="C26" s="4">
        <v>11</v>
      </c>
      <c r="D26" s="4">
        <v>22</v>
      </c>
      <c r="E26" s="4">
        <v>7</v>
      </c>
      <c r="F26" s="4" t="s">
        <v>501</v>
      </c>
      <c r="G26" s="4" t="s">
        <v>14</v>
      </c>
      <c r="H26" s="4">
        <v>436</v>
      </c>
      <c r="I26" s="4">
        <f t="shared" si="0"/>
        <v>1</v>
      </c>
      <c r="J26" s="4">
        <f t="shared" si="1"/>
        <v>352</v>
      </c>
      <c r="K26" s="4">
        <f t="shared" si="2"/>
        <v>345</v>
      </c>
      <c r="L26" s="4" t="str">
        <f t="shared" si="3"/>
        <v>January 2026</v>
      </c>
      <c r="M26" s="61">
        <f t="shared" si="4"/>
        <v>0.80733944954128445</v>
      </c>
      <c r="N26" s="62"/>
    </row>
    <row r="27" spans="1:14" ht="22.5" customHeight="1">
      <c r="A27" s="2">
        <v>46047.462936620374</v>
      </c>
      <c r="B27" s="3">
        <v>46046</v>
      </c>
      <c r="C27" s="4">
        <v>14</v>
      </c>
      <c r="D27" s="4">
        <v>28</v>
      </c>
      <c r="E27" s="4">
        <v>29</v>
      </c>
      <c r="F27" s="4" t="s">
        <v>501</v>
      </c>
      <c r="G27" s="4" t="s">
        <v>12</v>
      </c>
      <c r="H27" s="4">
        <v>652</v>
      </c>
      <c r="I27" s="4">
        <f t="shared" si="0"/>
        <v>7</v>
      </c>
      <c r="J27" s="4">
        <f t="shared" si="1"/>
        <v>448</v>
      </c>
      <c r="K27" s="4">
        <f t="shared" si="2"/>
        <v>419</v>
      </c>
      <c r="L27" s="4" t="str">
        <f t="shared" si="3"/>
        <v>January 2026</v>
      </c>
      <c r="M27" s="61">
        <f t="shared" si="4"/>
        <v>0.68711656441717794</v>
      </c>
      <c r="N27" s="62"/>
    </row>
    <row r="28" spans="1:14" ht="22.5" customHeight="1">
      <c r="A28" s="2">
        <v>46047.404858645838</v>
      </c>
      <c r="B28" s="3">
        <v>46046</v>
      </c>
      <c r="C28" s="4">
        <v>2</v>
      </c>
      <c r="D28" s="4">
        <v>21</v>
      </c>
      <c r="E28" s="4">
        <v>3</v>
      </c>
      <c r="F28" s="4" t="s">
        <v>1604</v>
      </c>
      <c r="G28" s="4" t="s">
        <v>7</v>
      </c>
      <c r="H28" s="4">
        <v>190</v>
      </c>
      <c r="I28" s="4">
        <f t="shared" si="0"/>
        <v>1</v>
      </c>
      <c r="J28" s="4">
        <f t="shared" si="1"/>
        <v>81</v>
      </c>
      <c r="K28" s="4">
        <f t="shared" si="2"/>
        <v>78</v>
      </c>
      <c r="L28" s="4" t="str">
        <f t="shared" si="3"/>
        <v>January 2026</v>
      </c>
      <c r="M28" s="61">
        <f t="shared" si="4"/>
        <v>0.4263157894736842</v>
      </c>
      <c r="N28" s="62"/>
    </row>
    <row r="29" spans="1:14" ht="22.5" customHeight="1">
      <c r="A29" s="2">
        <v>46046.392617048608</v>
      </c>
      <c r="B29" s="3">
        <v>46045</v>
      </c>
      <c r="C29" s="4">
        <v>13</v>
      </c>
      <c r="D29" s="4">
        <v>29</v>
      </c>
      <c r="E29" s="4">
        <v>10</v>
      </c>
      <c r="F29" s="4" t="s">
        <v>501</v>
      </c>
      <c r="G29" s="4" t="s">
        <v>14</v>
      </c>
      <c r="H29" s="4">
        <v>437</v>
      </c>
      <c r="I29" s="4">
        <f t="shared" si="0"/>
        <v>1</v>
      </c>
      <c r="J29" s="4">
        <f t="shared" si="1"/>
        <v>419</v>
      </c>
      <c r="K29" s="4">
        <f t="shared" si="2"/>
        <v>409</v>
      </c>
      <c r="L29" s="4" t="str">
        <f t="shared" si="3"/>
        <v>January 2026</v>
      </c>
      <c r="M29" s="61">
        <f t="shared" si="4"/>
        <v>0.95881006864988561</v>
      </c>
      <c r="N29" s="62"/>
    </row>
    <row r="30" spans="1:14" ht="22.5" customHeight="1">
      <c r="A30" s="2">
        <v>46046.376184745372</v>
      </c>
      <c r="B30" s="3">
        <v>46045</v>
      </c>
      <c r="C30" s="4">
        <v>15</v>
      </c>
      <c r="D30" s="4">
        <v>2</v>
      </c>
      <c r="E30" s="4">
        <v>13</v>
      </c>
      <c r="F30" s="4" t="s">
        <v>501</v>
      </c>
      <c r="G30" s="4" t="s">
        <v>12</v>
      </c>
      <c r="H30" s="4">
        <v>659</v>
      </c>
      <c r="I30" s="4">
        <f t="shared" si="0"/>
        <v>6</v>
      </c>
      <c r="J30" s="4">
        <f t="shared" si="1"/>
        <v>452</v>
      </c>
      <c r="K30" s="4">
        <f t="shared" si="2"/>
        <v>439</v>
      </c>
      <c r="L30" s="4" t="str">
        <f t="shared" si="3"/>
        <v>January 2026</v>
      </c>
      <c r="M30" s="61">
        <f t="shared" si="4"/>
        <v>0.68588770864946891</v>
      </c>
      <c r="N30" s="62"/>
    </row>
    <row r="31" spans="1:14" ht="22.5" customHeight="1">
      <c r="A31" s="2">
        <v>46046.345386921297</v>
      </c>
      <c r="B31" s="3">
        <v>46045</v>
      </c>
      <c r="C31" s="4">
        <v>3</v>
      </c>
      <c r="D31" s="4">
        <v>10</v>
      </c>
      <c r="E31" s="4">
        <v>4</v>
      </c>
      <c r="F31" s="4" t="s">
        <v>501</v>
      </c>
      <c r="G31" s="4" t="s">
        <v>7</v>
      </c>
      <c r="H31" s="4">
        <v>191</v>
      </c>
      <c r="I31" s="4">
        <f t="shared" si="0"/>
        <v>1</v>
      </c>
      <c r="J31" s="4">
        <f t="shared" si="1"/>
        <v>100</v>
      </c>
      <c r="K31" s="4">
        <f t="shared" si="2"/>
        <v>96</v>
      </c>
      <c r="L31" s="4" t="str">
        <f t="shared" si="3"/>
        <v>January 2026</v>
      </c>
      <c r="M31" s="61">
        <f t="shared" si="4"/>
        <v>0.52356020942408377</v>
      </c>
      <c r="N31" s="62"/>
    </row>
    <row r="32" spans="1:14" ht="22.5" customHeight="1">
      <c r="A32" s="2">
        <v>46045.514025277778</v>
      </c>
      <c r="B32" s="3">
        <v>46044</v>
      </c>
      <c r="C32" s="4">
        <v>11</v>
      </c>
      <c r="D32" s="4">
        <v>4</v>
      </c>
      <c r="E32" s="4">
        <v>6</v>
      </c>
      <c r="F32" s="4" t="s">
        <v>501</v>
      </c>
      <c r="G32" s="4" t="s">
        <v>14</v>
      </c>
      <c r="H32" s="4">
        <v>438</v>
      </c>
      <c r="I32" s="4">
        <f t="shared" si="0"/>
        <v>2</v>
      </c>
      <c r="J32" s="4">
        <f t="shared" si="1"/>
        <v>334</v>
      </c>
      <c r="K32" s="4">
        <f t="shared" si="2"/>
        <v>328</v>
      </c>
      <c r="L32" s="4" t="str">
        <f t="shared" si="3"/>
        <v>January 2026</v>
      </c>
      <c r="M32" s="61">
        <f t="shared" si="4"/>
        <v>0.76255707762557079</v>
      </c>
      <c r="N32" s="62"/>
    </row>
    <row r="33" spans="1:14" ht="22.5" customHeight="1">
      <c r="A33" s="2">
        <v>46045.511150856481</v>
      </c>
      <c r="B33" s="3">
        <v>46044</v>
      </c>
      <c r="C33" s="4">
        <v>14</v>
      </c>
      <c r="D33" s="4">
        <v>4</v>
      </c>
      <c r="E33" s="4">
        <v>14</v>
      </c>
      <c r="F33" s="4" t="s">
        <v>501</v>
      </c>
      <c r="G33" s="4" t="s">
        <v>12</v>
      </c>
      <c r="H33" s="4">
        <v>665</v>
      </c>
      <c r="I33" s="4">
        <f t="shared" si="0"/>
        <v>3</v>
      </c>
      <c r="J33" s="4">
        <f t="shared" si="1"/>
        <v>424</v>
      </c>
      <c r="K33" s="4">
        <f t="shared" si="2"/>
        <v>410</v>
      </c>
      <c r="L33" s="4" t="str">
        <f t="shared" si="3"/>
        <v>January 2026</v>
      </c>
      <c r="M33" s="61">
        <f t="shared" si="4"/>
        <v>0.63759398496240605</v>
      </c>
      <c r="N33" s="62"/>
    </row>
    <row r="34" spans="1:14" ht="22.5" customHeight="1">
      <c r="A34" s="2">
        <v>46045.502728634259</v>
      </c>
      <c r="B34" s="3">
        <v>46044</v>
      </c>
      <c r="C34" s="4">
        <v>2</v>
      </c>
      <c r="D34" s="4">
        <v>24</v>
      </c>
      <c r="E34" s="4">
        <v>5</v>
      </c>
      <c r="F34" s="4" t="s">
        <v>549</v>
      </c>
      <c r="G34" s="4" t="s">
        <v>7</v>
      </c>
      <c r="H34" s="4">
        <v>192</v>
      </c>
      <c r="I34" s="4">
        <f t="shared" si="0"/>
        <v>1</v>
      </c>
      <c r="J34" s="4">
        <f t="shared" si="1"/>
        <v>84</v>
      </c>
      <c r="K34" s="4">
        <f t="shared" si="2"/>
        <v>79</v>
      </c>
      <c r="L34" s="4" t="str">
        <f t="shared" si="3"/>
        <v>January 2026</v>
      </c>
      <c r="M34" s="61">
        <f t="shared" si="4"/>
        <v>0.4375</v>
      </c>
      <c r="N34" s="62"/>
    </row>
    <row r="35" spans="1:14" ht="22.5" customHeight="1">
      <c r="A35" s="2">
        <v>46044.447048958333</v>
      </c>
      <c r="B35" s="3">
        <v>46043</v>
      </c>
      <c r="C35" s="4">
        <v>11</v>
      </c>
      <c r="D35" s="4">
        <v>20</v>
      </c>
      <c r="E35" s="4">
        <v>4</v>
      </c>
      <c r="F35" s="4" t="s">
        <v>501</v>
      </c>
      <c r="G35" s="4" t="s">
        <v>14</v>
      </c>
      <c r="H35" s="4">
        <v>440</v>
      </c>
      <c r="I35" s="4">
        <f t="shared" si="0"/>
        <v>0</v>
      </c>
      <c r="J35" s="4">
        <f t="shared" si="1"/>
        <v>350</v>
      </c>
      <c r="K35" s="4">
        <f t="shared" si="2"/>
        <v>346</v>
      </c>
      <c r="L35" s="4" t="str">
        <f t="shared" si="3"/>
        <v>January 2026</v>
      </c>
      <c r="M35" s="61">
        <f t="shared" si="4"/>
        <v>0.79545454545454541</v>
      </c>
      <c r="N35" s="62"/>
    </row>
    <row r="36" spans="1:14" ht="22.5" customHeight="1">
      <c r="A36" s="2">
        <v>46044.446011550928</v>
      </c>
      <c r="B36" s="3">
        <v>46043</v>
      </c>
      <c r="C36" s="4">
        <v>14</v>
      </c>
      <c r="D36" s="4">
        <v>22</v>
      </c>
      <c r="E36" s="4">
        <v>17</v>
      </c>
      <c r="F36" s="4" t="s">
        <v>501</v>
      </c>
      <c r="G36" s="4" t="s">
        <v>12</v>
      </c>
      <c r="H36" s="4">
        <v>668</v>
      </c>
      <c r="I36" s="4">
        <f t="shared" si="0"/>
        <v>6</v>
      </c>
      <c r="J36" s="4">
        <f t="shared" si="1"/>
        <v>442</v>
      </c>
      <c r="K36" s="4">
        <f t="shared" si="2"/>
        <v>425</v>
      </c>
      <c r="L36" s="4" t="str">
        <f t="shared" si="3"/>
        <v>January 2026</v>
      </c>
      <c r="M36" s="61">
        <f t="shared" si="4"/>
        <v>0.66167664670658688</v>
      </c>
      <c r="N36" s="62"/>
    </row>
    <row r="37" spans="1:14" ht="22.5" customHeight="1">
      <c r="A37" s="2">
        <v>46044.440147581015</v>
      </c>
      <c r="B37" s="3">
        <v>46043</v>
      </c>
      <c r="C37" s="4">
        <v>2</v>
      </c>
      <c r="D37" s="4">
        <v>11</v>
      </c>
      <c r="E37" s="4">
        <v>6</v>
      </c>
      <c r="F37" s="4" t="s">
        <v>549</v>
      </c>
      <c r="G37" s="4" t="s">
        <v>7</v>
      </c>
      <c r="H37" s="4">
        <v>193</v>
      </c>
      <c r="I37" s="4">
        <f t="shared" si="0"/>
        <v>0</v>
      </c>
      <c r="J37" s="4">
        <f t="shared" si="1"/>
        <v>71</v>
      </c>
      <c r="K37" s="4">
        <f t="shared" si="2"/>
        <v>65</v>
      </c>
      <c r="L37" s="4" t="str">
        <f t="shared" si="3"/>
        <v>January 2026</v>
      </c>
      <c r="M37" s="61">
        <f t="shared" si="4"/>
        <v>0.36787564766839376</v>
      </c>
      <c r="N37" s="62"/>
    </row>
    <row r="38" spans="1:14" ht="22.5" customHeight="1">
      <c r="A38" s="2">
        <v>46043.512067754629</v>
      </c>
      <c r="B38" s="3">
        <v>46042</v>
      </c>
      <c r="C38" s="4">
        <v>11</v>
      </c>
      <c r="D38" s="4">
        <v>6</v>
      </c>
      <c r="E38" s="4">
        <v>6</v>
      </c>
      <c r="F38" s="4" t="s">
        <v>501</v>
      </c>
      <c r="G38" s="4" t="s">
        <v>14</v>
      </c>
      <c r="H38" s="4">
        <v>440</v>
      </c>
      <c r="I38" s="4">
        <f t="shared" si="0"/>
        <v>0</v>
      </c>
      <c r="J38" s="4">
        <f t="shared" si="1"/>
        <v>336</v>
      </c>
      <c r="K38" s="4">
        <f t="shared" si="2"/>
        <v>330</v>
      </c>
      <c r="L38" s="4" t="str">
        <f t="shared" si="3"/>
        <v>January 2026</v>
      </c>
      <c r="M38" s="61">
        <f t="shared" si="4"/>
        <v>0.76363636363636367</v>
      </c>
      <c r="N38" s="62"/>
    </row>
    <row r="39" spans="1:14" ht="22.5" customHeight="1">
      <c r="A39" s="2">
        <v>46043.508536643523</v>
      </c>
      <c r="B39" s="3">
        <v>46042</v>
      </c>
      <c r="C39" s="4">
        <v>13</v>
      </c>
      <c r="D39" s="4">
        <v>27</v>
      </c>
      <c r="E39" s="4">
        <v>10</v>
      </c>
      <c r="F39" s="4" t="s">
        <v>501</v>
      </c>
      <c r="G39" s="4" t="s">
        <v>12</v>
      </c>
      <c r="H39" s="4">
        <v>674</v>
      </c>
      <c r="I39" s="4">
        <f t="shared" si="0"/>
        <v>2</v>
      </c>
      <c r="J39" s="4">
        <f t="shared" si="1"/>
        <v>417</v>
      </c>
      <c r="K39" s="4">
        <f t="shared" si="2"/>
        <v>407</v>
      </c>
      <c r="L39" s="4" t="str">
        <f t="shared" si="3"/>
        <v>January 2026</v>
      </c>
      <c r="M39" s="61">
        <f t="shared" si="4"/>
        <v>0.61869436201780414</v>
      </c>
      <c r="N39" s="62"/>
    </row>
    <row r="40" spans="1:14" ht="22.5" customHeight="1">
      <c r="A40" s="2">
        <v>46043.504891435186</v>
      </c>
      <c r="B40" s="3">
        <v>46042</v>
      </c>
      <c r="C40" s="4">
        <v>2</v>
      </c>
      <c r="D40" s="4">
        <v>12</v>
      </c>
      <c r="E40" s="4">
        <v>5</v>
      </c>
      <c r="F40" s="4" t="s">
        <v>549</v>
      </c>
      <c r="G40" s="4" t="s">
        <v>7</v>
      </c>
      <c r="H40" s="4">
        <v>193</v>
      </c>
      <c r="I40" s="4">
        <f t="shared" si="0"/>
        <v>0</v>
      </c>
      <c r="J40" s="4">
        <f t="shared" si="1"/>
        <v>72</v>
      </c>
      <c r="K40" s="4">
        <f t="shared" si="2"/>
        <v>67</v>
      </c>
      <c r="L40" s="4" t="str">
        <f t="shared" si="3"/>
        <v>January 2026</v>
      </c>
      <c r="M40" s="61">
        <f t="shared" si="4"/>
        <v>0.37305699481865284</v>
      </c>
      <c r="N40" s="62"/>
    </row>
    <row r="41" spans="1:14" ht="22.5" customHeight="1">
      <c r="A41" s="2">
        <v>46042.294550208331</v>
      </c>
      <c r="B41" s="3">
        <v>46041</v>
      </c>
      <c r="C41" s="4">
        <v>10</v>
      </c>
      <c r="D41" s="4">
        <v>21</v>
      </c>
      <c r="E41" s="4">
        <v>5</v>
      </c>
      <c r="F41" s="4" t="s">
        <v>501</v>
      </c>
      <c r="G41" s="4" t="s">
        <v>14</v>
      </c>
      <c r="H41" s="4">
        <v>440</v>
      </c>
      <c r="I41" s="4">
        <f t="shared" si="0"/>
        <v>0</v>
      </c>
      <c r="J41" s="4">
        <f t="shared" si="1"/>
        <v>321</v>
      </c>
      <c r="K41" s="4">
        <f t="shared" si="2"/>
        <v>316</v>
      </c>
      <c r="L41" s="4" t="str">
        <f t="shared" si="3"/>
        <v>January 2026</v>
      </c>
      <c r="M41" s="61">
        <f t="shared" si="4"/>
        <v>0.7295454545454545</v>
      </c>
      <c r="N41" s="62"/>
    </row>
    <row r="42" spans="1:14" ht="22.5" customHeight="1">
      <c r="A42" s="2">
        <v>46042.29319462963</v>
      </c>
      <c r="B42" s="3">
        <v>46041</v>
      </c>
      <c r="C42" s="4">
        <v>13</v>
      </c>
      <c r="D42" s="4">
        <v>19</v>
      </c>
      <c r="E42" s="4">
        <v>8</v>
      </c>
      <c r="F42" s="4" t="s">
        <v>501</v>
      </c>
      <c r="G42" s="4" t="s">
        <v>12</v>
      </c>
      <c r="H42" s="4">
        <v>676</v>
      </c>
      <c r="I42" s="4">
        <f t="shared" si="0"/>
        <v>2</v>
      </c>
      <c r="J42" s="4">
        <f t="shared" si="1"/>
        <v>409</v>
      </c>
      <c r="K42" s="4">
        <f t="shared" si="2"/>
        <v>401</v>
      </c>
      <c r="L42" s="4" t="str">
        <f t="shared" si="3"/>
        <v>January 2026</v>
      </c>
      <c r="M42" s="61">
        <f t="shared" si="4"/>
        <v>0.6050295857988166</v>
      </c>
      <c r="N42" s="62"/>
    </row>
    <row r="43" spans="1:14" ht="22.5" customHeight="1">
      <c r="A43" s="2">
        <v>46042.291843020837</v>
      </c>
      <c r="B43" s="3">
        <v>46041</v>
      </c>
      <c r="C43" s="4">
        <v>3</v>
      </c>
      <c r="D43" s="4">
        <v>12</v>
      </c>
      <c r="E43" s="4">
        <v>11</v>
      </c>
      <c r="F43" s="4" t="s">
        <v>547</v>
      </c>
      <c r="G43" s="4" t="s">
        <v>7</v>
      </c>
      <c r="H43" s="4">
        <v>193</v>
      </c>
      <c r="I43" s="4">
        <f t="shared" si="0"/>
        <v>1</v>
      </c>
      <c r="J43" s="4">
        <f t="shared" si="1"/>
        <v>102</v>
      </c>
      <c r="K43" s="4">
        <f t="shared" si="2"/>
        <v>91</v>
      </c>
      <c r="L43" s="4" t="str">
        <f t="shared" si="3"/>
        <v>January 2026</v>
      </c>
      <c r="M43" s="61">
        <f t="shared" si="4"/>
        <v>0.52849740932642486</v>
      </c>
      <c r="N43" s="62"/>
    </row>
    <row r="44" spans="1:14" ht="22.5" customHeight="1">
      <c r="A44" s="2">
        <v>46042.22418881944</v>
      </c>
      <c r="B44" s="3">
        <v>46040</v>
      </c>
      <c r="C44" s="4">
        <v>10</v>
      </c>
      <c r="D44" s="4">
        <v>25</v>
      </c>
      <c r="E44" s="4">
        <v>4</v>
      </c>
      <c r="F44" s="4" t="s">
        <v>1604</v>
      </c>
      <c r="G44" s="4" t="s">
        <v>14</v>
      </c>
      <c r="H44" s="4">
        <v>440</v>
      </c>
      <c r="I44" s="4">
        <f t="shared" si="0"/>
        <v>2</v>
      </c>
      <c r="J44" s="4">
        <f t="shared" si="1"/>
        <v>325</v>
      </c>
      <c r="K44" s="4">
        <f t="shared" si="2"/>
        <v>321</v>
      </c>
      <c r="L44" s="4" t="str">
        <f t="shared" si="3"/>
        <v>January 2026</v>
      </c>
      <c r="M44" s="61">
        <f t="shared" si="4"/>
        <v>0.73863636363636365</v>
      </c>
      <c r="N44" s="62"/>
    </row>
    <row r="45" spans="1:14" ht="22.5" customHeight="1">
      <c r="A45" s="2">
        <v>46042.076042210647</v>
      </c>
      <c r="B45" s="3">
        <v>46040</v>
      </c>
      <c r="C45" s="4">
        <v>14</v>
      </c>
      <c r="D45" s="4">
        <v>5</v>
      </c>
      <c r="E45" s="4">
        <v>7</v>
      </c>
      <c r="F45" s="4" t="s">
        <v>547</v>
      </c>
      <c r="G45" s="4" t="s">
        <v>12</v>
      </c>
      <c r="H45" s="4">
        <v>678</v>
      </c>
      <c r="I45" s="4">
        <f t="shared" si="0"/>
        <v>4</v>
      </c>
      <c r="J45" s="4">
        <f t="shared" si="1"/>
        <v>425</v>
      </c>
      <c r="K45" s="4">
        <f t="shared" si="2"/>
        <v>418</v>
      </c>
      <c r="L45" s="4" t="str">
        <f t="shared" si="3"/>
        <v>January 2026</v>
      </c>
      <c r="M45" s="61">
        <f t="shared" si="4"/>
        <v>0.62684365781710916</v>
      </c>
      <c r="N45" s="62"/>
    </row>
    <row r="46" spans="1:14" ht="22.5" customHeight="1">
      <c r="A46" s="2">
        <v>46042.074783726857</v>
      </c>
      <c r="B46" s="3">
        <v>46040</v>
      </c>
      <c r="C46" s="4">
        <v>2</v>
      </c>
      <c r="D46" s="4">
        <v>23</v>
      </c>
      <c r="E46" s="4">
        <v>5</v>
      </c>
      <c r="F46" s="4" t="s">
        <v>1604</v>
      </c>
      <c r="G46" s="4" t="s">
        <v>7</v>
      </c>
      <c r="H46" s="4">
        <v>194</v>
      </c>
      <c r="I46" s="4">
        <f t="shared" si="0"/>
        <v>0</v>
      </c>
      <c r="J46" s="4">
        <f t="shared" si="1"/>
        <v>83</v>
      </c>
      <c r="K46" s="4">
        <f t="shared" si="2"/>
        <v>78</v>
      </c>
      <c r="L46" s="4" t="str">
        <f t="shared" si="3"/>
        <v>January 2026</v>
      </c>
      <c r="M46" s="61">
        <f t="shared" si="4"/>
        <v>0.42783505154639173</v>
      </c>
      <c r="N46" s="62"/>
    </row>
    <row r="47" spans="1:14" ht="22.5" customHeight="1">
      <c r="A47" s="2">
        <v>46040.489386562505</v>
      </c>
      <c r="B47" s="3">
        <v>46039</v>
      </c>
      <c r="C47" s="4">
        <v>9</v>
      </c>
      <c r="D47" s="4">
        <v>14</v>
      </c>
      <c r="E47" s="4">
        <v>5</v>
      </c>
      <c r="F47" s="4" t="s">
        <v>501</v>
      </c>
      <c r="G47" s="4" t="s">
        <v>14</v>
      </c>
      <c r="H47" s="4">
        <v>442</v>
      </c>
      <c r="I47" s="4">
        <f t="shared" si="0"/>
        <v>2</v>
      </c>
      <c r="J47" s="4">
        <f t="shared" si="1"/>
        <v>284</v>
      </c>
      <c r="K47" s="4">
        <f t="shared" si="2"/>
        <v>279</v>
      </c>
      <c r="L47" s="4" t="str">
        <f t="shared" si="3"/>
        <v>January 2026</v>
      </c>
      <c r="M47" s="61">
        <f t="shared" si="4"/>
        <v>0.64253393665158376</v>
      </c>
      <c r="N47" s="62"/>
    </row>
    <row r="48" spans="1:14" ht="22.5" customHeight="1">
      <c r="A48" s="2">
        <v>46040.480154791665</v>
      </c>
      <c r="B48" s="3">
        <v>46039</v>
      </c>
      <c r="C48" s="4">
        <v>12</v>
      </c>
      <c r="D48" s="4">
        <v>19</v>
      </c>
      <c r="E48" s="4">
        <v>7</v>
      </c>
      <c r="F48" s="4" t="s">
        <v>501</v>
      </c>
      <c r="G48" s="4" t="s">
        <v>12</v>
      </c>
      <c r="H48" s="4">
        <v>682</v>
      </c>
      <c r="I48" s="4">
        <f t="shared" si="0"/>
        <v>2</v>
      </c>
      <c r="J48" s="4">
        <f t="shared" si="1"/>
        <v>379</v>
      </c>
      <c r="K48" s="4">
        <f t="shared" si="2"/>
        <v>372</v>
      </c>
      <c r="L48" s="4" t="str">
        <f t="shared" si="3"/>
        <v>January 2026</v>
      </c>
      <c r="M48" s="61">
        <f t="shared" si="4"/>
        <v>0.55571847507331373</v>
      </c>
      <c r="N48" s="62"/>
    </row>
    <row r="49" spans="1:14" ht="22.5" customHeight="1">
      <c r="A49" s="2">
        <v>46040.459953344907</v>
      </c>
      <c r="B49" s="3">
        <v>46039</v>
      </c>
      <c r="C49" s="4">
        <v>2</v>
      </c>
      <c r="D49" s="4">
        <v>25</v>
      </c>
      <c r="E49" s="4">
        <v>8</v>
      </c>
      <c r="F49" s="4" t="s">
        <v>501</v>
      </c>
      <c r="G49" s="4" t="s">
        <v>7</v>
      </c>
      <c r="H49" s="4">
        <v>194</v>
      </c>
      <c r="I49" s="4">
        <f t="shared" si="0"/>
        <v>1</v>
      </c>
      <c r="J49" s="4">
        <f t="shared" si="1"/>
        <v>85</v>
      </c>
      <c r="K49" s="4">
        <f t="shared" si="2"/>
        <v>77</v>
      </c>
      <c r="L49" s="4" t="str">
        <f t="shared" si="3"/>
        <v>January 2026</v>
      </c>
      <c r="M49" s="61">
        <f t="shared" si="4"/>
        <v>0.43814432989690721</v>
      </c>
      <c r="N49" s="62"/>
    </row>
    <row r="50" spans="1:14" ht="22.5" customHeight="1">
      <c r="A50" s="2">
        <v>46039.113514629629</v>
      </c>
      <c r="B50" s="3">
        <v>46038</v>
      </c>
      <c r="C50" s="4">
        <v>10</v>
      </c>
      <c r="D50" s="4">
        <v>14</v>
      </c>
      <c r="E50" s="4">
        <v>6</v>
      </c>
      <c r="F50" s="4" t="s">
        <v>1604</v>
      </c>
      <c r="G50" s="4" t="s">
        <v>14</v>
      </c>
      <c r="H50" s="4">
        <v>444</v>
      </c>
      <c r="I50" s="4">
        <f t="shared" si="0"/>
        <v>0</v>
      </c>
      <c r="J50" s="4">
        <f t="shared" si="1"/>
        <v>314</v>
      </c>
      <c r="K50" s="4">
        <f t="shared" si="2"/>
        <v>308</v>
      </c>
      <c r="L50" s="4" t="str">
        <f t="shared" si="3"/>
        <v>January 2026</v>
      </c>
      <c r="M50" s="61">
        <f t="shared" si="4"/>
        <v>0.7072072072072072</v>
      </c>
      <c r="N50" s="62"/>
    </row>
    <row r="51" spans="1:14" ht="22.5" customHeight="1">
      <c r="A51" s="2">
        <v>46039.112788090279</v>
      </c>
      <c r="B51" s="3">
        <v>46038</v>
      </c>
      <c r="C51" s="4">
        <v>13</v>
      </c>
      <c r="D51" s="4">
        <v>20</v>
      </c>
      <c r="E51" s="4">
        <v>7</v>
      </c>
      <c r="F51" s="4" t="s">
        <v>501</v>
      </c>
      <c r="G51" s="4" t="s">
        <v>12</v>
      </c>
      <c r="H51" s="4">
        <v>684</v>
      </c>
      <c r="I51" s="4">
        <f t="shared" si="0"/>
        <v>2</v>
      </c>
      <c r="J51" s="4">
        <f t="shared" si="1"/>
        <v>410</v>
      </c>
      <c r="K51" s="4">
        <f t="shared" si="2"/>
        <v>403</v>
      </c>
      <c r="L51" s="4" t="str">
        <f t="shared" si="3"/>
        <v>January 2026</v>
      </c>
      <c r="M51" s="61">
        <f t="shared" si="4"/>
        <v>0.59941520467836262</v>
      </c>
      <c r="N51" s="62"/>
    </row>
    <row r="52" spans="1:14" ht="22.5" customHeight="1">
      <c r="A52" s="2">
        <v>46039.111166041665</v>
      </c>
      <c r="B52" s="3">
        <v>46038</v>
      </c>
      <c r="C52" s="4">
        <v>2</v>
      </c>
      <c r="D52" s="4">
        <v>9</v>
      </c>
      <c r="E52" s="4">
        <v>4</v>
      </c>
      <c r="F52" s="4" t="s">
        <v>501</v>
      </c>
      <c r="G52" s="4" t="s">
        <v>7</v>
      </c>
      <c r="H52" s="4">
        <v>195</v>
      </c>
      <c r="I52" s="4">
        <f t="shared" si="0"/>
        <v>1</v>
      </c>
      <c r="J52" s="4">
        <f t="shared" si="1"/>
        <v>69</v>
      </c>
      <c r="K52" s="4">
        <f t="shared" si="2"/>
        <v>65</v>
      </c>
      <c r="L52" s="4" t="str">
        <f t="shared" si="3"/>
        <v>January 2026</v>
      </c>
      <c r="M52" s="61">
        <f t="shared" si="4"/>
        <v>0.35384615384615387</v>
      </c>
      <c r="N52" s="62"/>
    </row>
    <row r="53" spans="1:14" ht="22.5" customHeight="1">
      <c r="A53" s="2">
        <v>46038.292692025461</v>
      </c>
      <c r="B53" s="3">
        <v>46037</v>
      </c>
      <c r="C53" s="4">
        <v>9</v>
      </c>
      <c r="D53" s="4">
        <v>17</v>
      </c>
      <c r="E53" s="4">
        <v>4</v>
      </c>
      <c r="F53" s="4" t="s">
        <v>1605</v>
      </c>
      <c r="G53" s="4" t="s">
        <v>14</v>
      </c>
      <c r="H53" s="4">
        <v>444</v>
      </c>
      <c r="I53" s="4">
        <f t="shared" si="0"/>
        <v>0</v>
      </c>
      <c r="J53" s="4">
        <f t="shared" si="1"/>
        <v>287</v>
      </c>
      <c r="K53" s="4">
        <f t="shared" si="2"/>
        <v>283</v>
      </c>
      <c r="L53" s="4" t="str">
        <f t="shared" si="3"/>
        <v>January 2026</v>
      </c>
      <c r="M53" s="61">
        <f t="shared" si="4"/>
        <v>0.64639639639639634</v>
      </c>
      <c r="N53" s="62"/>
    </row>
    <row r="54" spans="1:14" ht="22.5" customHeight="1">
      <c r="A54" s="2">
        <v>46038.142153402776</v>
      </c>
      <c r="B54" s="3">
        <v>46037</v>
      </c>
      <c r="C54" s="4">
        <v>11</v>
      </c>
      <c r="D54" s="4">
        <v>19</v>
      </c>
      <c r="E54" s="4">
        <v>9</v>
      </c>
      <c r="F54" s="4" t="s">
        <v>501</v>
      </c>
      <c r="G54" s="4" t="s">
        <v>12</v>
      </c>
      <c r="H54" s="4">
        <v>686</v>
      </c>
      <c r="I54" s="4">
        <f t="shared" si="0"/>
        <v>3</v>
      </c>
      <c r="J54" s="4">
        <f t="shared" si="1"/>
        <v>349</v>
      </c>
      <c r="K54" s="4">
        <f t="shared" si="2"/>
        <v>340</v>
      </c>
      <c r="L54" s="4" t="str">
        <f t="shared" si="3"/>
        <v>January 2026</v>
      </c>
      <c r="M54" s="61">
        <f t="shared" si="4"/>
        <v>0.50874635568513116</v>
      </c>
      <c r="N54" s="62"/>
    </row>
    <row r="55" spans="1:14" ht="22.5" customHeight="1">
      <c r="A55" s="2">
        <v>46038.134869502319</v>
      </c>
      <c r="B55" s="3">
        <v>46037</v>
      </c>
      <c r="C55" s="4">
        <v>2</v>
      </c>
      <c r="D55" s="4">
        <v>6</v>
      </c>
      <c r="E55" s="4">
        <v>3</v>
      </c>
      <c r="F55" s="4" t="s">
        <v>501</v>
      </c>
      <c r="G55" s="4" t="s">
        <v>7</v>
      </c>
      <c r="H55" s="4">
        <v>196</v>
      </c>
      <c r="I55" s="4">
        <f t="shared" si="0"/>
        <v>1</v>
      </c>
      <c r="J55" s="4">
        <f t="shared" si="1"/>
        <v>66</v>
      </c>
      <c r="K55" s="4">
        <f t="shared" si="2"/>
        <v>63</v>
      </c>
      <c r="L55" s="4" t="str">
        <f t="shared" si="3"/>
        <v>January 2026</v>
      </c>
      <c r="M55" s="61">
        <f t="shared" si="4"/>
        <v>0.33673469387755101</v>
      </c>
      <c r="N55" s="62"/>
    </row>
    <row r="56" spans="1:14" ht="22.5" customHeight="1">
      <c r="A56" s="2">
        <v>46036.837569814816</v>
      </c>
      <c r="B56" s="3">
        <v>46036</v>
      </c>
      <c r="C56" s="4">
        <v>10</v>
      </c>
      <c r="D56" s="4">
        <v>12</v>
      </c>
      <c r="E56" s="4">
        <v>6</v>
      </c>
      <c r="F56" s="4" t="s">
        <v>501</v>
      </c>
      <c r="G56" s="4" t="s">
        <v>14</v>
      </c>
      <c r="H56" s="4">
        <v>444</v>
      </c>
      <c r="I56" s="4">
        <f t="shared" si="0"/>
        <v>0</v>
      </c>
      <c r="J56" s="4">
        <f t="shared" si="1"/>
        <v>312</v>
      </c>
      <c r="K56" s="4">
        <f t="shared" si="2"/>
        <v>306</v>
      </c>
      <c r="L56" s="4" t="str">
        <f t="shared" si="3"/>
        <v>January 2026</v>
      </c>
      <c r="M56" s="61">
        <f t="shared" si="4"/>
        <v>0.70270270270270274</v>
      </c>
      <c r="N56" s="62"/>
    </row>
    <row r="57" spans="1:14" ht="22.5" customHeight="1">
      <c r="A57" s="2">
        <v>46036.837265891205</v>
      </c>
      <c r="B57" s="3">
        <v>46036</v>
      </c>
      <c r="C57" s="4">
        <v>12</v>
      </c>
      <c r="D57" s="4">
        <v>28</v>
      </c>
      <c r="E57" s="4">
        <v>14</v>
      </c>
      <c r="F57" s="4" t="s">
        <v>501</v>
      </c>
      <c r="G57" s="4" t="s">
        <v>12</v>
      </c>
      <c r="H57" s="4">
        <v>689</v>
      </c>
      <c r="I57" s="4">
        <f t="shared" si="0"/>
        <v>4</v>
      </c>
      <c r="J57" s="4">
        <f t="shared" si="1"/>
        <v>388</v>
      </c>
      <c r="K57" s="4">
        <f t="shared" si="2"/>
        <v>374</v>
      </c>
      <c r="L57" s="4" t="str">
        <f t="shared" si="3"/>
        <v>January 2026</v>
      </c>
      <c r="M57" s="61">
        <f t="shared" si="4"/>
        <v>0.56313497822931791</v>
      </c>
      <c r="N57" s="62"/>
    </row>
    <row r="58" spans="1:14" ht="22.5" customHeight="1">
      <c r="A58" s="2">
        <v>46036.836338090274</v>
      </c>
      <c r="B58" s="3">
        <v>46036</v>
      </c>
      <c r="C58" s="4">
        <v>1</v>
      </c>
      <c r="D58" s="4">
        <v>19</v>
      </c>
      <c r="E58" s="4">
        <v>4</v>
      </c>
      <c r="F58" s="4" t="s">
        <v>501</v>
      </c>
      <c r="G58" s="4" t="s">
        <v>7</v>
      </c>
      <c r="H58" s="4">
        <v>197</v>
      </c>
      <c r="I58" s="4">
        <f t="shared" si="0"/>
        <v>0</v>
      </c>
      <c r="J58" s="4">
        <f t="shared" si="1"/>
        <v>49</v>
      </c>
      <c r="K58" s="4">
        <f t="shared" si="2"/>
        <v>45</v>
      </c>
      <c r="L58" s="4" t="str">
        <f t="shared" si="3"/>
        <v>January 2026</v>
      </c>
      <c r="M58" s="61">
        <f t="shared" si="4"/>
        <v>0.24873096446700507</v>
      </c>
      <c r="N58" s="62"/>
    </row>
    <row r="59" spans="1:14" ht="22.5" customHeight="1">
      <c r="A59" s="2">
        <v>46036.265034537035</v>
      </c>
      <c r="B59" s="3">
        <v>46035</v>
      </c>
      <c r="C59" s="4">
        <v>10</v>
      </c>
      <c r="D59" s="4">
        <v>0</v>
      </c>
      <c r="E59" s="4">
        <v>4</v>
      </c>
      <c r="F59" s="4" t="s">
        <v>547</v>
      </c>
      <c r="G59" s="4" t="s">
        <v>14</v>
      </c>
      <c r="H59" s="4">
        <v>444</v>
      </c>
      <c r="I59" s="4">
        <f t="shared" si="0"/>
        <v>0</v>
      </c>
      <c r="J59" s="4">
        <f t="shared" si="1"/>
        <v>300</v>
      </c>
      <c r="K59" s="4">
        <f t="shared" si="2"/>
        <v>296</v>
      </c>
      <c r="L59" s="4" t="str">
        <f t="shared" si="3"/>
        <v>January 2026</v>
      </c>
      <c r="M59" s="61">
        <f t="shared" si="4"/>
        <v>0.67567567567567566</v>
      </c>
      <c r="N59" s="62"/>
    </row>
    <row r="60" spans="1:14" ht="22.5" customHeight="1">
      <c r="A60" s="2">
        <v>46036.264609583333</v>
      </c>
      <c r="B60" s="3">
        <v>46035</v>
      </c>
      <c r="C60" s="4">
        <v>12</v>
      </c>
      <c r="D60" s="4">
        <v>3</v>
      </c>
      <c r="E60" s="4">
        <v>14</v>
      </c>
      <c r="F60" s="4" t="s">
        <v>1604</v>
      </c>
      <c r="G60" s="4" t="s">
        <v>12</v>
      </c>
      <c r="H60" s="4">
        <v>693</v>
      </c>
      <c r="I60" s="4">
        <f t="shared" si="0"/>
        <v>4</v>
      </c>
      <c r="J60" s="4">
        <f t="shared" si="1"/>
        <v>363</v>
      </c>
      <c r="K60" s="4">
        <f t="shared" si="2"/>
        <v>349</v>
      </c>
      <c r="L60" s="4" t="str">
        <f t="shared" si="3"/>
        <v>January 2026</v>
      </c>
      <c r="M60" s="61">
        <f t="shared" si="4"/>
        <v>0.52380952380952384</v>
      </c>
      <c r="N60" s="62"/>
    </row>
    <row r="61" spans="1:14" ht="22.5" customHeight="1">
      <c r="A61" s="2">
        <v>46036.262718495374</v>
      </c>
      <c r="B61" s="3">
        <v>46035</v>
      </c>
      <c r="C61" s="4">
        <v>1</v>
      </c>
      <c r="D61" s="4">
        <v>28</v>
      </c>
      <c r="E61" s="4">
        <v>5</v>
      </c>
      <c r="F61" s="4" t="s">
        <v>501</v>
      </c>
      <c r="G61" s="4" t="s">
        <v>7</v>
      </c>
      <c r="H61" s="4">
        <v>197</v>
      </c>
      <c r="I61" s="4">
        <f t="shared" si="0"/>
        <v>1</v>
      </c>
      <c r="J61" s="4">
        <f t="shared" si="1"/>
        <v>58</v>
      </c>
      <c r="K61" s="4">
        <f t="shared" si="2"/>
        <v>53</v>
      </c>
      <c r="L61" s="4" t="str">
        <f t="shared" si="3"/>
        <v>January 2026</v>
      </c>
      <c r="M61" s="61">
        <f t="shared" si="4"/>
        <v>0.29441624365482233</v>
      </c>
      <c r="N61" s="62"/>
    </row>
    <row r="62" spans="1:14" ht="22.5" customHeight="1">
      <c r="A62" s="2">
        <v>46035.526703206022</v>
      </c>
      <c r="B62" s="3">
        <v>46034</v>
      </c>
      <c r="C62" s="4">
        <v>10</v>
      </c>
      <c r="D62" s="4">
        <v>20</v>
      </c>
      <c r="E62" s="4">
        <v>8</v>
      </c>
      <c r="F62" s="4" t="s">
        <v>501</v>
      </c>
      <c r="G62" s="4" t="s">
        <v>14</v>
      </c>
      <c r="H62" s="4">
        <v>444</v>
      </c>
      <c r="I62" s="4">
        <f t="shared" si="0"/>
        <v>0</v>
      </c>
      <c r="J62" s="4">
        <f t="shared" si="1"/>
        <v>320</v>
      </c>
      <c r="K62" s="4">
        <f t="shared" si="2"/>
        <v>312</v>
      </c>
      <c r="L62" s="4" t="str">
        <f t="shared" si="3"/>
        <v>January 2026</v>
      </c>
      <c r="M62" s="61">
        <f t="shared" si="4"/>
        <v>0.72072072072072069</v>
      </c>
      <c r="N62" s="62"/>
    </row>
    <row r="63" spans="1:14" ht="22.5" customHeight="1">
      <c r="A63" s="2">
        <v>46035.526033622686</v>
      </c>
      <c r="B63" s="3">
        <v>46034</v>
      </c>
      <c r="C63" s="4">
        <v>11</v>
      </c>
      <c r="D63" s="4">
        <v>22</v>
      </c>
      <c r="E63" s="4">
        <v>14</v>
      </c>
      <c r="F63" s="4" t="s">
        <v>501</v>
      </c>
      <c r="G63" s="4" t="s">
        <v>12</v>
      </c>
      <c r="H63" s="4">
        <v>697</v>
      </c>
      <c r="I63" s="4">
        <f t="shared" si="0"/>
        <v>2</v>
      </c>
      <c r="J63" s="4">
        <f t="shared" si="1"/>
        <v>352</v>
      </c>
      <c r="K63" s="4">
        <f t="shared" si="2"/>
        <v>338</v>
      </c>
      <c r="L63" s="4" t="str">
        <f t="shared" si="3"/>
        <v>January 2026</v>
      </c>
      <c r="M63" s="61">
        <f t="shared" si="4"/>
        <v>0.50502152080344331</v>
      </c>
      <c r="N63" s="62"/>
    </row>
    <row r="64" spans="1:14" ht="22.5" customHeight="1">
      <c r="A64" s="2">
        <v>46035.525245300931</v>
      </c>
      <c r="B64" s="3">
        <v>46034</v>
      </c>
      <c r="C64" s="4">
        <v>2</v>
      </c>
      <c r="D64" s="4">
        <v>1</v>
      </c>
      <c r="E64" s="4">
        <v>5</v>
      </c>
      <c r="F64" s="4" t="s">
        <v>501</v>
      </c>
      <c r="G64" s="4" t="s">
        <v>7</v>
      </c>
      <c r="H64" s="4">
        <v>198</v>
      </c>
      <c r="I64" s="4">
        <f t="shared" si="0"/>
        <v>0</v>
      </c>
      <c r="J64" s="4">
        <f t="shared" si="1"/>
        <v>61</v>
      </c>
      <c r="K64" s="4">
        <f t="shared" si="2"/>
        <v>56</v>
      </c>
      <c r="L64" s="4" t="str">
        <f t="shared" si="3"/>
        <v>January 2026</v>
      </c>
      <c r="M64" s="61">
        <f t="shared" si="4"/>
        <v>0.30808080808080807</v>
      </c>
      <c r="N64" s="62"/>
    </row>
    <row r="65" spans="1:14" ht="22.5" customHeight="1">
      <c r="A65" s="2">
        <v>46035.524424340278</v>
      </c>
      <c r="B65" s="3">
        <v>46033</v>
      </c>
      <c r="C65" s="4">
        <v>11</v>
      </c>
      <c r="D65" s="4">
        <v>16</v>
      </c>
      <c r="E65" s="4">
        <v>15</v>
      </c>
      <c r="F65" s="4" t="s">
        <v>549</v>
      </c>
      <c r="G65" s="4" t="s">
        <v>14</v>
      </c>
      <c r="H65" s="4">
        <v>444</v>
      </c>
      <c r="I65" s="4">
        <f t="shared" si="0"/>
        <v>0</v>
      </c>
      <c r="J65" s="4">
        <f t="shared" si="1"/>
        <v>346</v>
      </c>
      <c r="K65" s="4">
        <f t="shared" si="2"/>
        <v>331</v>
      </c>
      <c r="L65" s="4" t="str">
        <f t="shared" si="3"/>
        <v>January 2026</v>
      </c>
      <c r="M65" s="61">
        <f t="shared" si="4"/>
        <v>0.77927927927927931</v>
      </c>
      <c r="N65" s="62"/>
    </row>
    <row r="66" spans="1:14" ht="22.5" customHeight="1">
      <c r="A66" s="2">
        <v>46035.523902141205</v>
      </c>
      <c r="B66" s="3">
        <v>46033</v>
      </c>
      <c r="C66" s="4">
        <v>13</v>
      </c>
      <c r="D66" s="4">
        <v>12</v>
      </c>
      <c r="E66" s="4">
        <v>10</v>
      </c>
      <c r="F66" s="4" t="s">
        <v>501</v>
      </c>
      <c r="G66" s="4" t="s">
        <v>12</v>
      </c>
      <c r="H66" s="4">
        <v>699</v>
      </c>
      <c r="I66" s="4">
        <f t="shared" si="0"/>
        <v>3</v>
      </c>
      <c r="J66" s="4">
        <f t="shared" si="1"/>
        <v>402</v>
      </c>
      <c r="K66" s="4">
        <f t="shared" si="2"/>
        <v>392</v>
      </c>
      <c r="L66" s="4" t="str">
        <f t="shared" si="3"/>
        <v>January 2026</v>
      </c>
      <c r="M66" s="61">
        <f t="shared" si="4"/>
        <v>0.57510729613733902</v>
      </c>
      <c r="N66" s="62"/>
    </row>
    <row r="67" spans="1:14" ht="22.5" customHeight="1">
      <c r="A67" s="2">
        <v>46035.523293518519</v>
      </c>
      <c r="B67" s="3">
        <v>46033</v>
      </c>
      <c r="C67" s="4">
        <v>1</v>
      </c>
      <c r="D67" s="4">
        <v>11</v>
      </c>
      <c r="E67" s="4">
        <v>3</v>
      </c>
      <c r="F67" s="4" t="s">
        <v>501</v>
      </c>
      <c r="G67" s="4" t="s">
        <v>7</v>
      </c>
      <c r="H67" s="4">
        <v>198</v>
      </c>
      <c r="I67" s="4">
        <f t="shared" si="0"/>
        <v>0</v>
      </c>
      <c r="J67" s="4">
        <f t="shared" si="1"/>
        <v>41</v>
      </c>
      <c r="K67" s="4">
        <f t="shared" si="2"/>
        <v>38</v>
      </c>
      <c r="L67" s="4" t="str">
        <f t="shared" si="3"/>
        <v>January 2026</v>
      </c>
      <c r="M67" s="61">
        <f t="shared" si="4"/>
        <v>0.20707070707070707</v>
      </c>
      <c r="N67" s="62"/>
    </row>
    <row r="68" spans="1:14" ht="22.5" customHeight="1">
      <c r="A68" s="2">
        <v>46033.653876099532</v>
      </c>
      <c r="B68" s="3">
        <v>46032</v>
      </c>
      <c r="C68" s="4">
        <v>12</v>
      </c>
      <c r="D68" s="4">
        <v>10</v>
      </c>
      <c r="E68" s="4">
        <v>23</v>
      </c>
      <c r="F68" s="4" t="s">
        <v>547</v>
      </c>
      <c r="G68" s="4" t="s">
        <v>14</v>
      </c>
      <c r="H68" s="4">
        <v>444</v>
      </c>
      <c r="I68" s="4">
        <f t="shared" si="0"/>
        <v>1</v>
      </c>
      <c r="J68" s="4">
        <f t="shared" si="1"/>
        <v>370</v>
      </c>
      <c r="K68" s="4">
        <f t="shared" si="2"/>
        <v>347</v>
      </c>
      <c r="L68" s="4" t="str">
        <f t="shared" si="3"/>
        <v>January 2026</v>
      </c>
      <c r="M68" s="61">
        <f t="shared" si="4"/>
        <v>0.83333333333333337</v>
      </c>
      <c r="N68" s="62"/>
    </row>
    <row r="69" spans="1:14" ht="22.5" customHeight="1">
      <c r="A69" s="2">
        <v>46033.640916099539</v>
      </c>
      <c r="B69" s="3">
        <v>46032</v>
      </c>
      <c r="C69" s="4">
        <v>13</v>
      </c>
      <c r="D69" s="4">
        <v>6</v>
      </c>
      <c r="E69" s="4">
        <v>10</v>
      </c>
      <c r="F69" s="4" t="s">
        <v>1604</v>
      </c>
      <c r="G69" s="4" t="s">
        <v>12</v>
      </c>
      <c r="H69" s="4">
        <v>702</v>
      </c>
      <c r="I69" s="4">
        <f t="shared" si="0"/>
        <v>3</v>
      </c>
      <c r="J69" s="4">
        <f t="shared" si="1"/>
        <v>396</v>
      </c>
      <c r="K69" s="4">
        <f t="shared" si="2"/>
        <v>386</v>
      </c>
      <c r="L69" s="4" t="str">
        <f t="shared" si="3"/>
        <v>January 2026</v>
      </c>
      <c r="M69" s="61">
        <f t="shared" si="4"/>
        <v>0.5641025641025641</v>
      </c>
      <c r="N69" s="62"/>
    </row>
    <row r="70" spans="1:14" ht="22.5" customHeight="1">
      <c r="A70" s="2">
        <v>46033.636227511575</v>
      </c>
      <c r="B70" s="3">
        <v>46032</v>
      </c>
      <c r="C70" s="4">
        <v>1</v>
      </c>
      <c r="D70" s="4">
        <v>14</v>
      </c>
      <c r="E70" s="4">
        <v>5</v>
      </c>
      <c r="F70" s="4" t="s">
        <v>501</v>
      </c>
      <c r="G70" s="4" t="s">
        <v>7</v>
      </c>
      <c r="H70" s="4">
        <v>198</v>
      </c>
      <c r="I70" s="4">
        <f t="shared" si="0"/>
        <v>1</v>
      </c>
      <c r="J70" s="4">
        <f t="shared" si="1"/>
        <v>44</v>
      </c>
      <c r="K70" s="4">
        <f t="shared" si="2"/>
        <v>39</v>
      </c>
      <c r="L70" s="4" t="str">
        <f t="shared" si="3"/>
        <v>January 2026</v>
      </c>
      <c r="M70" s="61">
        <f t="shared" si="4"/>
        <v>0.22222222222222221</v>
      </c>
      <c r="N70" s="62"/>
    </row>
    <row r="71" spans="1:14" ht="22.5" customHeight="1">
      <c r="A71" s="2">
        <v>46031.706162372684</v>
      </c>
      <c r="B71" s="3">
        <v>46031</v>
      </c>
      <c r="C71" s="4">
        <v>11</v>
      </c>
      <c r="D71" s="4">
        <v>11</v>
      </c>
      <c r="E71" s="4">
        <v>12</v>
      </c>
      <c r="F71" s="4" t="s">
        <v>501</v>
      </c>
      <c r="G71" s="4" t="s">
        <v>14</v>
      </c>
      <c r="H71" s="4">
        <v>445</v>
      </c>
      <c r="I71" s="4">
        <f t="shared" si="0"/>
        <v>0</v>
      </c>
      <c r="J71" s="4">
        <f t="shared" si="1"/>
        <v>341</v>
      </c>
      <c r="K71" s="4">
        <f t="shared" si="2"/>
        <v>329</v>
      </c>
      <c r="L71" s="4" t="str">
        <f t="shared" si="3"/>
        <v>January 2026</v>
      </c>
      <c r="M71" s="61">
        <f t="shared" si="4"/>
        <v>0.76629213483146064</v>
      </c>
      <c r="N71" s="62"/>
    </row>
    <row r="72" spans="1:14" ht="22.5" customHeight="1">
      <c r="A72" s="2">
        <v>46031.702541967592</v>
      </c>
      <c r="B72" s="3">
        <v>46031</v>
      </c>
      <c r="C72" s="4">
        <v>11</v>
      </c>
      <c r="D72" s="4">
        <v>14</v>
      </c>
      <c r="E72" s="4">
        <v>7</v>
      </c>
      <c r="F72" s="4" t="s">
        <v>561</v>
      </c>
      <c r="G72" s="4" t="s">
        <v>12</v>
      </c>
      <c r="H72" s="4">
        <v>705</v>
      </c>
      <c r="I72" s="4">
        <f t="shared" si="0"/>
        <v>3</v>
      </c>
      <c r="J72" s="4">
        <f t="shared" si="1"/>
        <v>344</v>
      </c>
      <c r="K72" s="4">
        <f t="shared" si="2"/>
        <v>337</v>
      </c>
      <c r="L72" s="4" t="str">
        <f t="shared" si="3"/>
        <v>January 2026</v>
      </c>
      <c r="M72" s="61">
        <f t="shared" si="4"/>
        <v>0.4879432624113475</v>
      </c>
      <c r="N72" s="62"/>
    </row>
    <row r="73" spans="1:14" ht="22.5" customHeight="1">
      <c r="A73" s="2">
        <v>46031.693178692134</v>
      </c>
      <c r="B73" s="3">
        <v>46031</v>
      </c>
      <c r="C73" s="4">
        <v>1</v>
      </c>
      <c r="D73" s="4">
        <v>2</v>
      </c>
      <c r="E73" s="4">
        <v>5</v>
      </c>
      <c r="F73" s="4" t="s">
        <v>547</v>
      </c>
      <c r="G73" s="4" t="s">
        <v>7</v>
      </c>
      <c r="H73" s="4">
        <v>199</v>
      </c>
      <c r="I73" s="4">
        <f t="shared" si="0"/>
        <v>23</v>
      </c>
      <c r="J73" s="4">
        <f t="shared" si="1"/>
        <v>32</v>
      </c>
      <c r="K73" s="4">
        <f t="shared" si="2"/>
        <v>27</v>
      </c>
      <c r="L73" s="4" t="str">
        <f t="shared" si="3"/>
        <v>January 2026</v>
      </c>
      <c r="M73" s="61">
        <f t="shared" si="4"/>
        <v>0.16080402010050251</v>
      </c>
      <c r="N73" s="62"/>
    </row>
    <row r="74" spans="1:14" ht="22.5" customHeight="1">
      <c r="A74" s="2">
        <v>46031.5042225</v>
      </c>
      <c r="B74" s="3">
        <v>46030</v>
      </c>
      <c r="C74" s="4">
        <v>10</v>
      </c>
      <c r="D74" s="4">
        <v>15</v>
      </c>
      <c r="E74" s="4">
        <v>7</v>
      </c>
      <c r="F74" s="4" t="s">
        <v>1604</v>
      </c>
      <c r="G74" s="4" t="s">
        <v>14</v>
      </c>
      <c r="H74" s="4">
        <v>445</v>
      </c>
      <c r="I74" s="4">
        <f t="shared" si="0"/>
        <v>0</v>
      </c>
      <c r="J74" s="4">
        <f t="shared" si="1"/>
        <v>315</v>
      </c>
      <c r="K74" s="4">
        <f t="shared" si="2"/>
        <v>308</v>
      </c>
      <c r="L74" s="4" t="str">
        <f t="shared" si="3"/>
        <v>January 2026</v>
      </c>
      <c r="M74" s="61">
        <f t="shared" si="4"/>
        <v>0.7078651685393258</v>
      </c>
      <c r="N74" s="62"/>
    </row>
    <row r="75" spans="1:14" ht="22.5" customHeight="1">
      <c r="A75" s="2">
        <v>46031.501981053239</v>
      </c>
      <c r="B75" s="3">
        <v>46030</v>
      </c>
      <c r="C75" s="4">
        <v>13</v>
      </c>
      <c r="D75" s="4">
        <v>15</v>
      </c>
      <c r="E75" s="4">
        <v>11</v>
      </c>
      <c r="F75" s="4" t="s">
        <v>547</v>
      </c>
      <c r="G75" s="4" t="s">
        <v>12</v>
      </c>
      <c r="H75" s="4">
        <v>708</v>
      </c>
      <c r="I75" s="4">
        <f t="shared" si="0"/>
        <v>2</v>
      </c>
      <c r="J75" s="4">
        <f t="shared" si="1"/>
        <v>405</v>
      </c>
      <c r="K75" s="4">
        <f t="shared" si="2"/>
        <v>394</v>
      </c>
      <c r="L75" s="4" t="str">
        <f t="shared" si="3"/>
        <v>January 2026</v>
      </c>
      <c r="M75" s="61">
        <f t="shared" si="4"/>
        <v>0.57203389830508478</v>
      </c>
      <c r="N75" s="62"/>
    </row>
    <row r="76" spans="1:14" ht="22.5" customHeight="1">
      <c r="A76" s="2">
        <v>46031.498350324073</v>
      </c>
      <c r="B76" s="3">
        <v>46030</v>
      </c>
      <c r="C76" s="4">
        <v>1</v>
      </c>
      <c r="D76" s="4">
        <v>9</v>
      </c>
      <c r="E76" s="4">
        <v>6</v>
      </c>
      <c r="F76" s="4" t="s">
        <v>501</v>
      </c>
      <c r="G76" s="4" t="s">
        <v>7</v>
      </c>
      <c r="H76" s="4">
        <v>222</v>
      </c>
      <c r="I76" s="4">
        <f t="shared" si="0"/>
        <v>2</v>
      </c>
      <c r="J76" s="4">
        <f t="shared" si="1"/>
        <v>39</v>
      </c>
      <c r="K76" s="4">
        <f t="shared" si="2"/>
        <v>33</v>
      </c>
      <c r="L76" s="4" t="str">
        <f t="shared" si="3"/>
        <v>January 2026</v>
      </c>
      <c r="M76" s="61">
        <f t="shared" si="4"/>
        <v>0.17567567567567569</v>
      </c>
      <c r="N76" s="62"/>
    </row>
    <row r="77" spans="1:14" ht="22.5" customHeight="1">
      <c r="A77" s="2">
        <v>46029.609687372686</v>
      </c>
      <c r="B77" s="3">
        <v>46029</v>
      </c>
      <c r="C77" s="4">
        <v>11</v>
      </c>
      <c r="D77" s="4">
        <v>13</v>
      </c>
      <c r="E77" s="4">
        <v>7</v>
      </c>
      <c r="F77" s="4" t="s">
        <v>1604</v>
      </c>
      <c r="G77" s="4" t="s">
        <v>14</v>
      </c>
      <c r="H77" s="4">
        <v>445</v>
      </c>
      <c r="I77" s="4">
        <f t="shared" si="0"/>
        <v>0</v>
      </c>
      <c r="J77" s="4">
        <f t="shared" si="1"/>
        <v>343</v>
      </c>
      <c r="K77" s="4">
        <f t="shared" si="2"/>
        <v>336</v>
      </c>
      <c r="L77" s="4" t="str">
        <f t="shared" si="3"/>
        <v>January 2026</v>
      </c>
      <c r="M77" s="61">
        <f t="shared" si="4"/>
        <v>0.77078651685393262</v>
      </c>
      <c r="N77" s="62"/>
    </row>
    <row r="78" spans="1:14" ht="22.5" customHeight="1">
      <c r="A78" s="2">
        <v>46029.60865238426</v>
      </c>
      <c r="B78" s="3">
        <v>46029</v>
      </c>
      <c r="C78" s="4">
        <v>12</v>
      </c>
      <c r="D78" s="4">
        <v>4</v>
      </c>
      <c r="E78" s="4">
        <v>8</v>
      </c>
      <c r="F78" s="4" t="s">
        <v>549</v>
      </c>
      <c r="G78" s="4" t="s">
        <v>12</v>
      </c>
      <c r="H78" s="4">
        <v>710</v>
      </c>
      <c r="I78" s="4">
        <f t="shared" si="0"/>
        <v>3</v>
      </c>
      <c r="J78" s="4">
        <f t="shared" si="1"/>
        <v>364</v>
      </c>
      <c r="K78" s="4">
        <f t="shared" si="2"/>
        <v>356</v>
      </c>
      <c r="L78" s="4" t="str">
        <f t="shared" si="3"/>
        <v>January 2026</v>
      </c>
      <c r="M78" s="61">
        <f t="shared" si="4"/>
        <v>0.51267605633802815</v>
      </c>
      <c r="N78" s="62"/>
    </row>
    <row r="79" spans="1:14" ht="22.5" customHeight="1">
      <c r="A79" s="2">
        <v>46029.604089745371</v>
      </c>
      <c r="B79" s="3">
        <v>46029</v>
      </c>
      <c r="C79" s="4">
        <v>1</v>
      </c>
      <c r="D79" s="4">
        <v>16</v>
      </c>
      <c r="E79" s="4">
        <v>7</v>
      </c>
      <c r="F79" s="4" t="s">
        <v>501</v>
      </c>
      <c r="G79" s="4" t="s">
        <v>7</v>
      </c>
      <c r="H79" s="4">
        <v>224</v>
      </c>
      <c r="I79" s="4">
        <f t="shared" si="0"/>
        <v>1</v>
      </c>
      <c r="J79" s="4">
        <f t="shared" si="1"/>
        <v>46</v>
      </c>
      <c r="K79" s="4">
        <f t="shared" si="2"/>
        <v>39</v>
      </c>
      <c r="L79" s="4" t="str">
        <f t="shared" si="3"/>
        <v>January 2026</v>
      </c>
      <c r="M79" s="61">
        <f t="shared" si="4"/>
        <v>0.20535714285714285</v>
      </c>
      <c r="N79" s="62"/>
    </row>
    <row r="80" spans="1:14" ht="22.5" customHeight="1">
      <c r="A80" s="2">
        <v>46029.481236134263</v>
      </c>
      <c r="B80" s="3">
        <v>46028</v>
      </c>
      <c r="C80" s="4">
        <v>11</v>
      </c>
      <c r="D80" s="4">
        <v>17</v>
      </c>
      <c r="E80" s="4">
        <v>6</v>
      </c>
      <c r="F80" s="4" t="s">
        <v>501</v>
      </c>
      <c r="G80" s="4" t="s">
        <v>14</v>
      </c>
      <c r="H80" s="4">
        <v>445</v>
      </c>
      <c r="I80" s="4">
        <f t="shared" si="0"/>
        <v>1</v>
      </c>
      <c r="J80" s="4">
        <f t="shared" si="1"/>
        <v>347</v>
      </c>
      <c r="K80" s="4">
        <f t="shared" si="2"/>
        <v>341</v>
      </c>
      <c r="L80" s="4" t="str">
        <f t="shared" si="3"/>
        <v>January 2026</v>
      </c>
      <c r="M80" s="61">
        <f t="shared" si="4"/>
        <v>0.77977528089887638</v>
      </c>
      <c r="N80" s="62"/>
    </row>
    <row r="81" spans="1:14" ht="22.5" customHeight="1">
      <c r="A81" s="2">
        <v>46029.479654178242</v>
      </c>
      <c r="B81" s="3">
        <v>46028</v>
      </c>
      <c r="C81" s="4">
        <v>14</v>
      </c>
      <c r="D81" s="4">
        <v>6</v>
      </c>
      <c r="E81" s="4">
        <v>12</v>
      </c>
      <c r="F81" s="4" t="s">
        <v>1604</v>
      </c>
      <c r="G81" s="4" t="s">
        <v>12</v>
      </c>
      <c r="H81" s="4">
        <v>713</v>
      </c>
      <c r="I81" s="4">
        <f t="shared" si="0"/>
        <v>2</v>
      </c>
      <c r="J81" s="4">
        <f t="shared" si="1"/>
        <v>426</v>
      </c>
      <c r="K81" s="4">
        <f t="shared" si="2"/>
        <v>414</v>
      </c>
      <c r="L81" s="4" t="str">
        <f t="shared" si="3"/>
        <v>January 2026</v>
      </c>
      <c r="M81" s="61">
        <f t="shared" si="4"/>
        <v>0.5974754558204769</v>
      </c>
      <c r="N81" s="62"/>
    </row>
    <row r="82" spans="1:14" ht="22.5" customHeight="1">
      <c r="A82" s="2">
        <v>46029.476807465282</v>
      </c>
      <c r="B82" s="3">
        <v>46028</v>
      </c>
      <c r="C82" s="4">
        <v>1</v>
      </c>
      <c r="D82" s="4">
        <v>5</v>
      </c>
      <c r="E82" s="4">
        <v>6</v>
      </c>
      <c r="F82" s="4" t="s">
        <v>549</v>
      </c>
      <c r="G82" s="4" t="s">
        <v>7</v>
      </c>
      <c r="H82" s="4">
        <v>225</v>
      </c>
      <c r="I82" s="4">
        <f t="shared" si="0"/>
        <v>1</v>
      </c>
      <c r="J82" s="4">
        <f t="shared" si="1"/>
        <v>35</v>
      </c>
      <c r="K82" s="4">
        <f t="shared" si="2"/>
        <v>29</v>
      </c>
      <c r="L82" s="4" t="str">
        <f t="shared" si="3"/>
        <v>January 2026</v>
      </c>
      <c r="M82" s="61">
        <f t="shared" si="4"/>
        <v>0.15555555555555556</v>
      </c>
      <c r="N82" s="62"/>
    </row>
    <row r="83" spans="1:14" ht="22.5" customHeight="1">
      <c r="A83" s="2">
        <v>46028.247520069446</v>
      </c>
      <c r="B83" s="3">
        <v>46027</v>
      </c>
      <c r="C83" s="4">
        <v>10</v>
      </c>
      <c r="D83" s="4">
        <v>25</v>
      </c>
      <c r="E83" s="4">
        <v>6</v>
      </c>
      <c r="F83" s="4" t="s">
        <v>549</v>
      </c>
      <c r="G83" s="4" t="s">
        <v>14</v>
      </c>
      <c r="H83" s="4">
        <v>446</v>
      </c>
      <c r="I83" s="4">
        <f t="shared" si="0"/>
        <v>1</v>
      </c>
      <c r="J83" s="4">
        <f t="shared" si="1"/>
        <v>325</v>
      </c>
      <c r="K83" s="4">
        <f t="shared" si="2"/>
        <v>319</v>
      </c>
      <c r="L83" s="4" t="str">
        <f t="shared" si="3"/>
        <v>January 2026</v>
      </c>
      <c r="M83" s="61">
        <f t="shared" si="4"/>
        <v>0.72869955156950672</v>
      </c>
      <c r="N83" s="62"/>
    </row>
    <row r="84" spans="1:14" ht="22.5" customHeight="1">
      <c r="A84" s="2">
        <v>46028.23469459491</v>
      </c>
      <c r="B84" s="3">
        <v>46027</v>
      </c>
      <c r="C84" s="4">
        <v>13</v>
      </c>
      <c r="D84" s="4">
        <v>10</v>
      </c>
      <c r="E84" s="4">
        <v>11</v>
      </c>
      <c r="F84" s="4" t="s">
        <v>1604</v>
      </c>
      <c r="G84" s="4" t="s">
        <v>12</v>
      </c>
      <c r="H84" s="4">
        <v>715</v>
      </c>
      <c r="I84" s="4">
        <f t="shared" si="0"/>
        <v>13</v>
      </c>
      <c r="J84" s="4">
        <f t="shared" si="1"/>
        <v>400</v>
      </c>
      <c r="K84" s="4">
        <f t="shared" si="2"/>
        <v>389</v>
      </c>
      <c r="L84" s="4" t="str">
        <f t="shared" si="3"/>
        <v>January 2026</v>
      </c>
      <c r="M84" s="61">
        <f t="shared" si="4"/>
        <v>0.55944055944055948</v>
      </c>
      <c r="N84" s="62"/>
    </row>
    <row r="85" spans="1:14" ht="22.5" customHeight="1">
      <c r="A85" s="2">
        <v>46028.202288067128</v>
      </c>
      <c r="B85" s="3">
        <v>46027</v>
      </c>
      <c r="C85" s="4">
        <v>1</v>
      </c>
      <c r="D85" s="4">
        <v>21</v>
      </c>
      <c r="E85" s="4">
        <v>4</v>
      </c>
      <c r="F85" s="4" t="s">
        <v>501</v>
      </c>
      <c r="G85" s="4" t="s">
        <v>7</v>
      </c>
      <c r="H85" s="4">
        <v>226</v>
      </c>
      <c r="I85" s="4">
        <f t="shared" si="0"/>
        <v>1</v>
      </c>
      <c r="J85" s="4">
        <f t="shared" si="1"/>
        <v>51</v>
      </c>
      <c r="K85" s="4">
        <f t="shared" si="2"/>
        <v>47</v>
      </c>
      <c r="L85" s="4" t="str">
        <f t="shared" si="3"/>
        <v>January 2026</v>
      </c>
      <c r="M85" s="61">
        <f t="shared" si="4"/>
        <v>0.22566371681415928</v>
      </c>
      <c r="N85" s="62"/>
    </row>
    <row r="86" spans="1:14" ht="22.5" customHeight="1">
      <c r="A86" s="2">
        <v>46027.495584687495</v>
      </c>
      <c r="B86" s="3">
        <v>46026</v>
      </c>
      <c r="C86" s="4">
        <v>12</v>
      </c>
      <c r="D86" s="4">
        <v>8</v>
      </c>
      <c r="E86" s="4">
        <v>6</v>
      </c>
      <c r="F86" s="4" t="s">
        <v>501</v>
      </c>
      <c r="G86" s="4" t="s">
        <v>14</v>
      </c>
      <c r="H86" s="4">
        <v>447</v>
      </c>
      <c r="I86" s="4">
        <f t="shared" si="0"/>
        <v>0</v>
      </c>
      <c r="J86" s="4">
        <f t="shared" si="1"/>
        <v>368</v>
      </c>
      <c r="K86" s="4">
        <f t="shared" si="2"/>
        <v>362</v>
      </c>
      <c r="L86" s="4" t="str">
        <f t="shared" si="3"/>
        <v>January 2026</v>
      </c>
      <c r="M86" s="61">
        <f t="shared" si="4"/>
        <v>0.8232662192393736</v>
      </c>
      <c r="N86" s="62"/>
    </row>
    <row r="87" spans="1:14" ht="22.5" customHeight="1">
      <c r="A87" s="2">
        <v>46027.49488489583</v>
      </c>
      <c r="B87" s="3">
        <v>46026</v>
      </c>
      <c r="C87" s="4">
        <v>13</v>
      </c>
      <c r="D87" s="4">
        <v>26</v>
      </c>
      <c r="E87" s="4">
        <v>9</v>
      </c>
      <c r="F87" s="4" t="s">
        <v>1604</v>
      </c>
      <c r="G87" s="4" t="s">
        <v>12</v>
      </c>
      <c r="H87" s="4">
        <v>728</v>
      </c>
      <c r="I87" s="4">
        <f t="shared" si="0"/>
        <v>1</v>
      </c>
      <c r="J87" s="4">
        <f t="shared" si="1"/>
        <v>416</v>
      </c>
      <c r="K87" s="4">
        <f t="shared" si="2"/>
        <v>407</v>
      </c>
      <c r="L87" s="4" t="str">
        <f t="shared" si="3"/>
        <v>January 2026</v>
      </c>
      <c r="M87" s="61">
        <f t="shared" si="4"/>
        <v>0.5714285714285714</v>
      </c>
      <c r="N87" s="62"/>
    </row>
    <row r="88" spans="1:14" ht="22.5" customHeight="1">
      <c r="A88" s="2">
        <v>46027.494014861106</v>
      </c>
      <c r="B88" s="3">
        <v>46026</v>
      </c>
      <c r="C88" s="4">
        <v>3</v>
      </c>
      <c r="D88" s="4">
        <v>1</v>
      </c>
      <c r="E88" s="4">
        <v>6</v>
      </c>
      <c r="F88" s="4" t="s">
        <v>501</v>
      </c>
      <c r="G88" s="4" t="s">
        <v>7</v>
      </c>
      <c r="H88" s="4">
        <v>227</v>
      </c>
      <c r="I88" s="4">
        <f t="shared" si="0"/>
        <v>0</v>
      </c>
      <c r="J88" s="4">
        <f t="shared" si="1"/>
        <v>91</v>
      </c>
      <c r="K88" s="4">
        <f t="shared" si="2"/>
        <v>85</v>
      </c>
      <c r="L88" s="4" t="str">
        <f t="shared" si="3"/>
        <v>January 2026</v>
      </c>
      <c r="M88" s="61">
        <f t="shared" si="4"/>
        <v>0.40088105726872247</v>
      </c>
      <c r="N88" s="62"/>
    </row>
    <row r="89" spans="1:14" ht="22.5" customHeight="1">
      <c r="A89" s="2">
        <v>46027.492867418987</v>
      </c>
      <c r="B89" s="3">
        <v>46025</v>
      </c>
      <c r="C89" s="4">
        <v>11</v>
      </c>
      <c r="D89" s="4">
        <v>20</v>
      </c>
      <c r="E89" s="4">
        <v>7</v>
      </c>
      <c r="F89" s="4" t="s">
        <v>549</v>
      </c>
      <c r="G89" s="4" t="s">
        <v>14</v>
      </c>
      <c r="H89" s="4">
        <v>447</v>
      </c>
      <c r="I89" s="4">
        <f t="shared" si="0"/>
        <v>0</v>
      </c>
      <c r="J89" s="4">
        <f t="shared" si="1"/>
        <v>350</v>
      </c>
      <c r="K89" s="4">
        <f t="shared" si="2"/>
        <v>343</v>
      </c>
      <c r="L89" s="4" t="str">
        <f t="shared" si="3"/>
        <v>January 2026</v>
      </c>
      <c r="M89" s="61">
        <f t="shared" si="4"/>
        <v>0.78299776286353473</v>
      </c>
      <c r="N89" s="62"/>
    </row>
    <row r="90" spans="1:14" ht="22.5" customHeight="1">
      <c r="A90" s="2">
        <v>46027.49231898148</v>
      </c>
      <c r="B90" s="3">
        <v>46025</v>
      </c>
      <c r="C90" s="4">
        <v>13</v>
      </c>
      <c r="D90" s="4">
        <v>8</v>
      </c>
      <c r="E90" s="4">
        <v>12</v>
      </c>
      <c r="F90" s="4" t="s">
        <v>561</v>
      </c>
      <c r="G90" s="4" t="s">
        <v>12</v>
      </c>
      <c r="H90" s="4">
        <v>729</v>
      </c>
      <c r="I90" s="4">
        <f t="shared" si="0"/>
        <v>3</v>
      </c>
      <c r="J90" s="4">
        <f t="shared" si="1"/>
        <v>398</v>
      </c>
      <c r="K90" s="4">
        <f t="shared" si="2"/>
        <v>386</v>
      </c>
      <c r="L90" s="4" t="str">
        <f t="shared" si="3"/>
        <v>January 2026</v>
      </c>
      <c r="M90" s="61">
        <f t="shared" si="4"/>
        <v>0.54595336076817558</v>
      </c>
      <c r="N90" s="62"/>
    </row>
    <row r="91" spans="1:14" ht="22.5" customHeight="1">
      <c r="A91" s="2">
        <v>46027.491238981485</v>
      </c>
      <c r="B91" s="3">
        <v>46025</v>
      </c>
      <c r="C91" s="4">
        <v>2</v>
      </c>
      <c r="D91" s="4">
        <v>2</v>
      </c>
      <c r="E91" s="4">
        <v>6</v>
      </c>
      <c r="F91" s="4" t="s">
        <v>501</v>
      </c>
      <c r="G91" s="4" t="s">
        <v>7</v>
      </c>
      <c r="H91" s="4">
        <v>227</v>
      </c>
      <c r="I91" s="4">
        <f t="shared" si="0"/>
        <v>3</v>
      </c>
      <c r="J91" s="4">
        <f t="shared" si="1"/>
        <v>62</v>
      </c>
      <c r="K91" s="4">
        <f t="shared" si="2"/>
        <v>56</v>
      </c>
      <c r="L91" s="4" t="str">
        <f t="shared" si="3"/>
        <v>January 2026</v>
      </c>
      <c r="M91" s="61">
        <f t="shared" si="4"/>
        <v>0.27312775330396477</v>
      </c>
      <c r="N91" s="62"/>
    </row>
    <row r="92" spans="1:14" ht="22.5" customHeight="1">
      <c r="A92" s="2">
        <v>46025.390253020829</v>
      </c>
      <c r="B92" s="3">
        <v>46024</v>
      </c>
      <c r="C92" s="4">
        <v>11</v>
      </c>
      <c r="D92" s="4">
        <v>15</v>
      </c>
      <c r="E92" s="4">
        <v>6</v>
      </c>
      <c r="F92" s="4" t="s">
        <v>549</v>
      </c>
      <c r="G92" s="4" t="s">
        <v>14</v>
      </c>
      <c r="H92" s="4">
        <v>447</v>
      </c>
      <c r="I92" s="4">
        <f t="shared" si="0"/>
        <v>0</v>
      </c>
      <c r="J92" s="4">
        <f t="shared" si="1"/>
        <v>345</v>
      </c>
      <c r="K92" s="4">
        <f t="shared" si="2"/>
        <v>339</v>
      </c>
      <c r="L92" s="4" t="str">
        <f t="shared" si="3"/>
        <v>January 2026</v>
      </c>
      <c r="M92" s="61">
        <f t="shared" si="4"/>
        <v>0.77181208053691275</v>
      </c>
      <c r="N92" s="62"/>
    </row>
    <row r="93" spans="1:14" ht="22.5" customHeight="1">
      <c r="A93" s="2">
        <v>46025.389518229167</v>
      </c>
      <c r="B93" s="3">
        <v>46024</v>
      </c>
      <c r="C93" s="4">
        <v>13</v>
      </c>
      <c r="D93" s="4">
        <v>1</v>
      </c>
      <c r="E93" s="4">
        <v>11</v>
      </c>
      <c r="F93" s="4" t="s">
        <v>561</v>
      </c>
      <c r="G93" s="4" t="s">
        <v>12</v>
      </c>
      <c r="H93" s="4">
        <v>732</v>
      </c>
      <c r="I93" s="4">
        <f t="shared" si="0"/>
        <v>14</v>
      </c>
      <c r="J93" s="4">
        <f t="shared" si="1"/>
        <v>391</v>
      </c>
      <c r="K93" s="4">
        <f t="shared" si="2"/>
        <v>380</v>
      </c>
      <c r="L93" s="4" t="str">
        <f t="shared" si="3"/>
        <v>January 2026</v>
      </c>
      <c r="M93" s="61">
        <f t="shared" si="4"/>
        <v>0.53415300546448086</v>
      </c>
      <c r="N93" s="62"/>
    </row>
    <row r="94" spans="1:14" ht="22.5" customHeight="1">
      <c r="A94" s="2">
        <v>46025.388642928243</v>
      </c>
      <c r="B94" s="3">
        <v>46024</v>
      </c>
      <c r="C94" s="4">
        <v>2</v>
      </c>
      <c r="D94" s="4">
        <v>12</v>
      </c>
      <c r="E94" s="4">
        <v>6</v>
      </c>
      <c r="F94" s="4" t="s">
        <v>549</v>
      </c>
      <c r="G94" s="4" t="s">
        <v>7</v>
      </c>
      <c r="H94" s="4">
        <v>230</v>
      </c>
      <c r="I94" s="4">
        <f t="shared" si="0"/>
        <v>2</v>
      </c>
      <c r="J94" s="4">
        <f t="shared" si="1"/>
        <v>72</v>
      </c>
      <c r="K94" s="4">
        <f t="shared" si="2"/>
        <v>66</v>
      </c>
      <c r="L94" s="4" t="str">
        <f t="shared" si="3"/>
        <v>January 2026</v>
      </c>
      <c r="M94" s="61">
        <f t="shared" si="4"/>
        <v>0.31304347826086959</v>
      </c>
      <c r="N94" s="62"/>
    </row>
    <row r="95" spans="1:14" ht="22.5" customHeight="1">
      <c r="A95" s="2">
        <v>46025.387970914351</v>
      </c>
      <c r="B95" s="3">
        <v>46023</v>
      </c>
      <c r="C95" s="4">
        <v>10</v>
      </c>
      <c r="D95" s="4">
        <v>23</v>
      </c>
      <c r="E95" s="4">
        <v>7</v>
      </c>
      <c r="F95" s="4" t="s">
        <v>549</v>
      </c>
      <c r="G95" s="4" t="s">
        <v>14</v>
      </c>
      <c r="H95" s="4">
        <v>447</v>
      </c>
      <c r="I95" s="4">
        <f t="shared" si="0"/>
        <v>0</v>
      </c>
      <c r="J95" s="4">
        <f t="shared" si="1"/>
        <v>323</v>
      </c>
      <c r="K95" s="4">
        <f t="shared" si="2"/>
        <v>316</v>
      </c>
      <c r="L95" s="4" t="str">
        <f t="shared" si="3"/>
        <v>January 2026</v>
      </c>
      <c r="M95" s="61">
        <f t="shared" si="4"/>
        <v>0.72259507829977632</v>
      </c>
      <c r="N95" s="62"/>
    </row>
    <row r="96" spans="1:14" ht="22.5" customHeight="1">
      <c r="A96" s="2">
        <v>46025.387488877313</v>
      </c>
      <c r="B96" s="3">
        <v>46023</v>
      </c>
      <c r="C96" s="4">
        <v>12</v>
      </c>
      <c r="D96" s="4">
        <v>25</v>
      </c>
      <c r="E96" s="4">
        <v>10</v>
      </c>
      <c r="F96" s="4" t="s">
        <v>561</v>
      </c>
      <c r="G96" s="4" t="s">
        <v>12</v>
      </c>
      <c r="H96" s="4">
        <v>746</v>
      </c>
      <c r="I96" s="4">
        <f t="shared" si="0"/>
        <v>5</v>
      </c>
      <c r="J96" s="4">
        <f t="shared" si="1"/>
        <v>385</v>
      </c>
      <c r="K96" s="4">
        <f t="shared" si="2"/>
        <v>375</v>
      </c>
      <c r="L96" s="4" t="str">
        <f t="shared" si="3"/>
        <v>January 2026</v>
      </c>
      <c r="M96" s="61">
        <f t="shared" si="4"/>
        <v>0.51608579088471851</v>
      </c>
      <c r="N96" s="62"/>
    </row>
    <row r="97" spans="1:14" ht="22.5" customHeight="1">
      <c r="A97" s="2">
        <v>46025.384507083334</v>
      </c>
      <c r="B97" s="3">
        <v>46023</v>
      </c>
      <c r="C97" s="4">
        <v>2</v>
      </c>
      <c r="D97" s="4">
        <v>26</v>
      </c>
      <c r="E97" s="4">
        <v>8</v>
      </c>
      <c r="F97" s="4" t="s">
        <v>549</v>
      </c>
      <c r="G97" s="4" t="s">
        <v>7</v>
      </c>
      <c r="H97" s="4">
        <v>232</v>
      </c>
      <c r="I97" s="4">
        <f t="shared" si="0"/>
        <v>36</v>
      </c>
      <c r="J97" s="4">
        <f t="shared" si="1"/>
        <v>86</v>
      </c>
      <c r="K97" s="4">
        <f t="shared" si="2"/>
        <v>78</v>
      </c>
      <c r="L97" s="4" t="str">
        <f t="shared" si="3"/>
        <v>January 2026</v>
      </c>
      <c r="M97" s="61">
        <f t="shared" si="4"/>
        <v>0.37068965517241381</v>
      </c>
      <c r="N97" s="62"/>
    </row>
    <row r="98" spans="1:14" ht="22.5" customHeight="1">
      <c r="A98" s="2">
        <v>46024.249533055554</v>
      </c>
      <c r="B98" s="3">
        <v>46022</v>
      </c>
      <c r="C98" s="4">
        <v>11</v>
      </c>
      <c r="D98" s="4">
        <v>8</v>
      </c>
      <c r="E98" s="4">
        <v>4</v>
      </c>
      <c r="F98" s="4" t="s">
        <v>547</v>
      </c>
      <c r="G98" s="4" t="s">
        <v>14</v>
      </c>
      <c r="H98" s="4">
        <v>447</v>
      </c>
      <c r="I98" s="4">
        <f t="shared" si="0"/>
        <v>0</v>
      </c>
      <c r="J98" s="4">
        <f t="shared" si="1"/>
        <v>338</v>
      </c>
      <c r="K98" s="4">
        <f t="shared" si="2"/>
        <v>334</v>
      </c>
      <c r="L98" s="4" t="str">
        <f t="shared" si="3"/>
        <v>December 2025</v>
      </c>
      <c r="M98" s="61">
        <f t="shared" si="4"/>
        <v>0.75615212527964204</v>
      </c>
      <c r="N98" s="62"/>
    </row>
    <row r="99" spans="1:14" ht="22.5" customHeight="1">
      <c r="A99" s="2">
        <v>46024.248563877314</v>
      </c>
      <c r="B99" s="3">
        <v>46022</v>
      </c>
      <c r="C99" s="4">
        <v>12</v>
      </c>
      <c r="D99" s="4">
        <v>6</v>
      </c>
      <c r="E99" s="4">
        <v>11</v>
      </c>
      <c r="F99" s="4" t="s">
        <v>561</v>
      </c>
      <c r="G99" s="4" t="s">
        <v>12</v>
      </c>
      <c r="H99" s="4">
        <v>751</v>
      </c>
      <c r="I99" s="4">
        <f t="shared" si="0"/>
        <v>2</v>
      </c>
      <c r="J99" s="4">
        <f t="shared" si="1"/>
        <v>366</v>
      </c>
      <c r="K99" s="4">
        <f t="shared" si="2"/>
        <v>355</v>
      </c>
      <c r="L99" s="4" t="str">
        <f t="shared" si="3"/>
        <v>December 2025</v>
      </c>
      <c r="M99" s="61">
        <f t="shared" si="4"/>
        <v>0.48735019973368843</v>
      </c>
      <c r="N99" s="62"/>
    </row>
    <row r="100" spans="1:14" ht="22.5" customHeight="1">
      <c r="A100" s="2">
        <v>46024.247606006946</v>
      </c>
      <c r="B100" s="3">
        <v>46022</v>
      </c>
      <c r="C100" s="4">
        <v>2</v>
      </c>
      <c r="D100" s="4">
        <v>9</v>
      </c>
      <c r="E100" s="4">
        <v>8</v>
      </c>
      <c r="F100" s="4" t="s">
        <v>501</v>
      </c>
      <c r="G100" s="4" t="s">
        <v>7</v>
      </c>
      <c r="H100" s="4">
        <v>268</v>
      </c>
      <c r="I100" s="4">
        <f t="shared" si="0"/>
        <v>2</v>
      </c>
      <c r="J100" s="4">
        <f t="shared" si="1"/>
        <v>69</v>
      </c>
      <c r="K100" s="4">
        <f t="shared" si="2"/>
        <v>61</v>
      </c>
      <c r="L100" s="4" t="str">
        <f t="shared" si="3"/>
        <v>December 2025</v>
      </c>
      <c r="M100" s="61">
        <f t="shared" si="4"/>
        <v>0.2574626865671642</v>
      </c>
      <c r="N100" s="62"/>
    </row>
    <row r="101" spans="1:14" ht="22.5" customHeight="1">
      <c r="A101" s="2">
        <v>46024.245669814816</v>
      </c>
      <c r="B101" s="3">
        <v>46021</v>
      </c>
      <c r="C101" s="4">
        <v>10</v>
      </c>
      <c r="D101" s="4">
        <v>1</v>
      </c>
      <c r="E101" s="4">
        <v>7</v>
      </c>
      <c r="F101" s="4" t="s">
        <v>582</v>
      </c>
      <c r="G101" s="4" t="s">
        <v>14</v>
      </c>
      <c r="H101" s="4">
        <v>447</v>
      </c>
      <c r="I101" s="4">
        <f t="shared" si="0"/>
        <v>1</v>
      </c>
      <c r="J101" s="4">
        <f t="shared" si="1"/>
        <v>301</v>
      </c>
      <c r="K101" s="4">
        <f t="shared" si="2"/>
        <v>294</v>
      </c>
      <c r="L101" s="4" t="str">
        <f t="shared" si="3"/>
        <v>December 2025</v>
      </c>
      <c r="M101" s="61">
        <f t="shared" si="4"/>
        <v>0.67337807606263977</v>
      </c>
      <c r="N101" s="62"/>
    </row>
    <row r="102" spans="1:14" ht="22.5" customHeight="1">
      <c r="A102" s="2">
        <v>46024.245119317129</v>
      </c>
      <c r="B102" s="3">
        <v>46021</v>
      </c>
      <c r="C102" s="4">
        <v>11</v>
      </c>
      <c r="D102" s="4">
        <v>15</v>
      </c>
      <c r="E102" s="4">
        <v>10</v>
      </c>
      <c r="F102" s="4" t="s">
        <v>547</v>
      </c>
      <c r="G102" s="4" t="s">
        <v>12</v>
      </c>
      <c r="H102" s="4">
        <v>753</v>
      </c>
      <c r="I102" s="4">
        <f t="shared" si="0"/>
        <v>13</v>
      </c>
      <c r="J102" s="4">
        <f t="shared" si="1"/>
        <v>345</v>
      </c>
      <c r="K102" s="4">
        <f t="shared" si="2"/>
        <v>335</v>
      </c>
      <c r="L102" s="4" t="str">
        <f t="shared" si="3"/>
        <v>December 2025</v>
      </c>
      <c r="M102" s="61">
        <f t="shared" si="4"/>
        <v>0.45816733067729082</v>
      </c>
      <c r="N102" s="62"/>
    </row>
    <row r="103" spans="1:14" ht="22.5" customHeight="1">
      <c r="A103" s="2">
        <v>46024.243278935188</v>
      </c>
      <c r="B103" s="3">
        <v>46021</v>
      </c>
      <c r="C103" s="4">
        <v>1</v>
      </c>
      <c r="D103" s="4">
        <v>25</v>
      </c>
      <c r="E103" s="4">
        <v>9</v>
      </c>
      <c r="F103" s="4" t="s">
        <v>501</v>
      </c>
      <c r="G103" s="4" t="s">
        <v>7</v>
      </c>
      <c r="H103" s="4">
        <v>270</v>
      </c>
      <c r="I103" s="4">
        <f t="shared" si="0"/>
        <v>4</v>
      </c>
      <c r="J103" s="4">
        <f t="shared" si="1"/>
        <v>55</v>
      </c>
      <c r="K103" s="4">
        <f t="shared" si="2"/>
        <v>46</v>
      </c>
      <c r="L103" s="4" t="str">
        <f t="shared" si="3"/>
        <v>December 2025</v>
      </c>
      <c r="M103" s="61">
        <f t="shared" si="4"/>
        <v>0.20370370370370369</v>
      </c>
      <c r="N103" s="62"/>
    </row>
    <row r="104" spans="1:14" ht="22.5" customHeight="1">
      <c r="A104" s="2">
        <v>46021.137728449074</v>
      </c>
      <c r="B104" s="3">
        <v>46020</v>
      </c>
      <c r="C104" s="4">
        <v>11</v>
      </c>
      <c r="D104" s="4">
        <v>2</v>
      </c>
      <c r="E104" s="4">
        <v>4</v>
      </c>
      <c r="F104" s="4" t="s">
        <v>556</v>
      </c>
      <c r="G104" s="4" t="s">
        <v>14</v>
      </c>
      <c r="H104" s="4">
        <v>448</v>
      </c>
      <c r="I104" s="4">
        <f t="shared" si="0"/>
        <v>0</v>
      </c>
      <c r="J104" s="4">
        <f t="shared" si="1"/>
        <v>332</v>
      </c>
      <c r="K104" s="4">
        <f t="shared" si="2"/>
        <v>328</v>
      </c>
      <c r="L104" s="4" t="str">
        <f t="shared" si="3"/>
        <v>December 2025</v>
      </c>
      <c r="M104" s="61">
        <f t="shared" si="4"/>
        <v>0.7410714285714286</v>
      </c>
      <c r="N104" s="62"/>
    </row>
    <row r="105" spans="1:14" ht="22.5" customHeight="1">
      <c r="A105" s="2">
        <v>46021.136902638886</v>
      </c>
      <c r="B105" s="3">
        <v>46020</v>
      </c>
      <c r="C105" s="4">
        <v>13</v>
      </c>
      <c r="D105" s="4">
        <v>20</v>
      </c>
      <c r="E105" s="4">
        <v>11</v>
      </c>
      <c r="F105" s="4" t="s">
        <v>547</v>
      </c>
      <c r="G105" s="4" t="s">
        <v>12</v>
      </c>
      <c r="H105" s="4">
        <v>766</v>
      </c>
      <c r="I105" s="4">
        <f t="shared" si="0"/>
        <v>3</v>
      </c>
      <c r="J105" s="4">
        <f t="shared" si="1"/>
        <v>410</v>
      </c>
      <c r="K105" s="4">
        <f t="shared" si="2"/>
        <v>399</v>
      </c>
      <c r="L105" s="4" t="str">
        <f t="shared" si="3"/>
        <v>December 2025</v>
      </c>
      <c r="M105" s="61">
        <f t="shared" si="4"/>
        <v>0.53524804177545693</v>
      </c>
      <c r="N105" s="62"/>
    </row>
    <row r="106" spans="1:14" ht="22.5" customHeight="1">
      <c r="A106" s="2">
        <v>46021.133686793983</v>
      </c>
      <c r="B106" s="3">
        <v>46020</v>
      </c>
      <c r="C106" s="4">
        <v>4</v>
      </c>
      <c r="D106" s="4">
        <v>5</v>
      </c>
      <c r="E106" s="4">
        <v>7</v>
      </c>
      <c r="F106" s="4" t="s">
        <v>501</v>
      </c>
      <c r="G106" s="4" t="s">
        <v>7</v>
      </c>
      <c r="H106" s="4">
        <v>274</v>
      </c>
      <c r="I106" s="4">
        <f t="shared" si="0"/>
        <v>1</v>
      </c>
      <c r="J106" s="4">
        <f t="shared" si="1"/>
        <v>125</v>
      </c>
      <c r="K106" s="4">
        <f t="shared" si="2"/>
        <v>118</v>
      </c>
      <c r="L106" s="4" t="str">
        <f t="shared" si="3"/>
        <v>December 2025</v>
      </c>
      <c r="M106" s="61">
        <f t="shared" si="4"/>
        <v>0.45620437956204379</v>
      </c>
      <c r="N106" s="62"/>
    </row>
    <row r="107" spans="1:14" ht="22.5" customHeight="1">
      <c r="A107" s="2">
        <v>46021.133089594907</v>
      </c>
      <c r="B107" s="3">
        <v>46019</v>
      </c>
      <c r="C107" s="4">
        <v>13</v>
      </c>
      <c r="D107" s="4">
        <v>19</v>
      </c>
      <c r="E107" s="4">
        <v>7</v>
      </c>
      <c r="F107" s="4" t="s">
        <v>582</v>
      </c>
      <c r="G107" s="4" t="s">
        <v>14</v>
      </c>
      <c r="H107" s="4">
        <v>448</v>
      </c>
      <c r="I107" s="4">
        <f t="shared" si="0"/>
        <v>0</v>
      </c>
      <c r="J107" s="4">
        <f t="shared" si="1"/>
        <v>409</v>
      </c>
      <c r="K107" s="4">
        <f t="shared" si="2"/>
        <v>402</v>
      </c>
      <c r="L107" s="4" t="str">
        <f t="shared" si="3"/>
        <v>December 2025</v>
      </c>
      <c r="M107" s="61">
        <f t="shared" si="4"/>
        <v>0.9129464285714286</v>
      </c>
      <c r="N107" s="62"/>
    </row>
    <row r="108" spans="1:14" ht="22.5" customHeight="1">
      <c r="A108" s="2">
        <v>46021.131696712968</v>
      </c>
      <c r="B108" s="3">
        <v>46019</v>
      </c>
      <c r="C108" s="4">
        <v>14</v>
      </c>
      <c r="D108" s="4">
        <v>0</v>
      </c>
      <c r="E108" s="4">
        <v>10</v>
      </c>
      <c r="F108" s="4" t="s">
        <v>556</v>
      </c>
      <c r="G108" s="4" t="s">
        <v>12</v>
      </c>
      <c r="H108" s="4">
        <v>769</v>
      </c>
      <c r="I108" s="4">
        <f t="shared" si="0"/>
        <v>11</v>
      </c>
      <c r="J108" s="4">
        <f t="shared" si="1"/>
        <v>420</v>
      </c>
      <c r="K108" s="4">
        <f t="shared" si="2"/>
        <v>410</v>
      </c>
      <c r="L108" s="4" t="str">
        <f t="shared" si="3"/>
        <v>December 2025</v>
      </c>
      <c r="M108" s="61">
        <f t="shared" si="4"/>
        <v>0.54616384915474647</v>
      </c>
      <c r="N108" s="62"/>
    </row>
    <row r="109" spans="1:14" ht="22.5" customHeight="1">
      <c r="A109" s="2">
        <v>46021.131157905096</v>
      </c>
      <c r="B109" s="3">
        <v>46019</v>
      </c>
      <c r="C109" s="4">
        <v>4</v>
      </c>
      <c r="D109" s="4">
        <v>5</v>
      </c>
      <c r="E109" s="4">
        <v>4</v>
      </c>
      <c r="F109" s="4" t="s">
        <v>556</v>
      </c>
      <c r="G109" s="4" t="s">
        <v>7</v>
      </c>
      <c r="H109" s="4">
        <v>275</v>
      </c>
      <c r="I109" s="4">
        <f t="shared" si="0"/>
        <v>1</v>
      </c>
      <c r="J109" s="4">
        <f t="shared" si="1"/>
        <v>125</v>
      </c>
      <c r="K109" s="4">
        <f t="shared" si="2"/>
        <v>121</v>
      </c>
      <c r="L109" s="4" t="str">
        <f t="shared" si="3"/>
        <v>December 2025</v>
      </c>
      <c r="M109" s="61">
        <f t="shared" si="4"/>
        <v>0.45454545454545453</v>
      </c>
      <c r="N109" s="62"/>
    </row>
    <row r="110" spans="1:14" ht="22.5" customHeight="1">
      <c r="A110" s="2">
        <v>46021.130304953709</v>
      </c>
      <c r="B110" s="3">
        <v>46018</v>
      </c>
      <c r="C110" s="4">
        <v>11</v>
      </c>
      <c r="D110" s="4">
        <v>7</v>
      </c>
      <c r="E110" s="4">
        <v>5</v>
      </c>
      <c r="F110" s="4" t="s">
        <v>556</v>
      </c>
      <c r="G110" s="4" t="s">
        <v>14</v>
      </c>
      <c r="H110" s="4">
        <v>448</v>
      </c>
      <c r="I110" s="4">
        <f t="shared" si="0"/>
        <v>0</v>
      </c>
      <c r="J110" s="4">
        <f t="shared" si="1"/>
        <v>337</v>
      </c>
      <c r="K110" s="4">
        <f t="shared" si="2"/>
        <v>332</v>
      </c>
      <c r="L110" s="4" t="str">
        <f t="shared" si="3"/>
        <v>December 2025</v>
      </c>
      <c r="M110" s="61">
        <f t="shared" si="4"/>
        <v>0.7522321428571429</v>
      </c>
      <c r="N110" s="62"/>
    </row>
    <row r="111" spans="1:14" ht="22.5" customHeight="1">
      <c r="A111" s="2">
        <v>46021.129795439818</v>
      </c>
      <c r="B111" s="3">
        <v>46018</v>
      </c>
      <c r="C111" s="4">
        <v>13</v>
      </c>
      <c r="D111" s="4">
        <v>16</v>
      </c>
      <c r="E111" s="4">
        <v>8</v>
      </c>
      <c r="F111" s="4" t="s">
        <v>547</v>
      </c>
      <c r="G111" s="4" t="s">
        <v>12</v>
      </c>
      <c r="H111" s="4">
        <v>780</v>
      </c>
      <c r="I111" s="4">
        <f t="shared" si="0"/>
        <v>2</v>
      </c>
      <c r="J111" s="4">
        <f t="shared" si="1"/>
        <v>406</v>
      </c>
      <c r="K111" s="4">
        <f t="shared" si="2"/>
        <v>398</v>
      </c>
      <c r="L111" s="4" t="str">
        <f t="shared" si="3"/>
        <v>December 2025</v>
      </c>
      <c r="M111" s="61">
        <f t="shared" si="4"/>
        <v>0.52051282051282055</v>
      </c>
      <c r="N111" s="62"/>
    </row>
    <row r="112" spans="1:14" ht="22.5" customHeight="1">
      <c r="A112" s="2">
        <v>46021.129163599537</v>
      </c>
      <c r="B112" s="3">
        <v>46018</v>
      </c>
      <c r="C112" s="4">
        <v>3</v>
      </c>
      <c r="D112" s="4">
        <v>25</v>
      </c>
      <c r="E112" s="4">
        <v>5</v>
      </c>
      <c r="F112" s="4" t="s">
        <v>501</v>
      </c>
      <c r="G112" s="4" t="s">
        <v>7</v>
      </c>
      <c r="H112" s="4">
        <v>276</v>
      </c>
      <c r="I112" s="4">
        <f t="shared" si="0"/>
        <v>0</v>
      </c>
      <c r="J112" s="4">
        <f t="shared" si="1"/>
        <v>115</v>
      </c>
      <c r="K112" s="4">
        <f t="shared" si="2"/>
        <v>110</v>
      </c>
      <c r="L112" s="4" t="str">
        <f t="shared" si="3"/>
        <v>December 2025</v>
      </c>
      <c r="M112" s="61">
        <f t="shared" si="4"/>
        <v>0.41666666666666669</v>
      </c>
      <c r="N112" s="62"/>
    </row>
    <row r="113" spans="1:14" ht="22.5" customHeight="1">
      <c r="A113" s="2">
        <v>46021.119403738427</v>
      </c>
      <c r="B113" s="3">
        <v>46017</v>
      </c>
      <c r="C113" s="4">
        <v>13</v>
      </c>
      <c r="D113" s="4">
        <v>5</v>
      </c>
      <c r="E113" s="4">
        <v>7</v>
      </c>
      <c r="F113" s="4" t="s">
        <v>556</v>
      </c>
      <c r="G113" s="4" t="s">
        <v>14</v>
      </c>
      <c r="H113" s="4">
        <v>448</v>
      </c>
      <c r="I113" s="4">
        <f t="shared" si="0"/>
        <v>0</v>
      </c>
      <c r="J113" s="4">
        <f t="shared" si="1"/>
        <v>395</v>
      </c>
      <c r="K113" s="4">
        <f t="shared" si="2"/>
        <v>388</v>
      </c>
      <c r="L113" s="4" t="str">
        <f t="shared" si="3"/>
        <v>December 2025</v>
      </c>
      <c r="M113" s="61">
        <f t="shared" si="4"/>
        <v>0.8816964285714286</v>
      </c>
      <c r="N113" s="62"/>
    </row>
    <row r="114" spans="1:14" ht="22.5" customHeight="1">
      <c r="A114" s="2">
        <v>46021.118451736111</v>
      </c>
      <c r="B114" s="3">
        <v>46017</v>
      </c>
      <c r="C114" s="4">
        <v>16</v>
      </c>
      <c r="D114" s="4">
        <v>1</v>
      </c>
      <c r="E114" s="4">
        <v>10</v>
      </c>
      <c r="F114" s="4" t="s">
        <v>547</v>
      </c>
      <c r="G114" s="4" t="s">
        <v>12</v>
      </c>
      <c r="H114" s="4">
        <v>782</v>
      </c>
      <c r="I114" s="4">
        <f t="shared" si="0"/>
        <v>22</v>
      </c>
      <c r="J114" s="4">
        <f t="shared" si="1"/>
        <v>481</v>
      </c>
      <c r="K114" s="4">
        <f t="shared" si="2"/>
        <v>471</v>
      </c>
      <c r="L114" s="4" t="str">
        <f t="shared" si="3"/>
        <v>December 2025</v>
      </c>
      <c r="M114" s="61">
        <f t="shared" si="4"/>
        <v>0.61508951406649615</v>
      </c>
      <c r="N114" s="62"/>
    </row>
    <row r="115" spans="1:14" ht="22.5" customHeight="1">
      <c r="A115" s="2">
        <v>46021.116453391209</v>
      </c>
      <c r="B115" s="3">
        <v>46017</v>
      </c>
      <c r="C115" s="4">
        <v>3</v>
      </c>
      <c r="D115" s="4">
        <v>28</v>
      </c>
      <c r="E115" s="4">
        <v>4</v>
      </c>
      <c r="F115" s="4" t="s">
        <v>501</v>
      </c>
      <c r="G115" s="4" t="s">
        <v>7</v>
      </c>
      <c r="H115" s="4">
        <v>276</v>
      </c>
      <c r="I115" s="4">
        <f t="shared" si="0"/>
        <v>2</v>
      </c>
      <c r="J115" s="4">
        <f t="shared" si="1"/>
        <v>118</v>
      </c>
      <c r="K115" s="4">
        <f t="shared" si="2"/>
        <v>114</v>
      </c>
      <c r="L115" s="4" t="str">
        <f t="shared" si="3"/>
        <v>December 2025</v>
      </c>
      <c r="M115" s="61">
        <f t="shared" si="4"/>
        <v>0.42753623188405798</v>
      </c>
      <c r="N115" s="62"/>
    </row>
    <row r="116" spans="1:14" ht="22.5" customHeight="1">
      <c r="A116" s="2">
        <v>46021.110784166667</v>
      </c>
      <c r="B116" s="3">
        <v>46016</v>
      </c>
      <c r="C116" s="4">
        <v>11</v>
      </c>
      <c r="D116" s="4">
        <v>2</v>
      </c>
      <c r="E116" s="4">
        <v>5</v>
      </c>
      <c r="F116" s="4" t="s">
        <v>556</v>
      </c>
      <c r="G116" s="4" t="s">
        <v>14</v>
      </c>
      <c r="H116" s="4">
        <v>448</v>
      </c>
      <c r="I116" s="4">
        <f t="shared" si="0"/>
        <v>0</v>
      </c>
      <c r="J116" s="4">
        <f t="shared" si="1"/>
        <v>332</v>
      </c>
      <c r="K116" s="4">
        <f t="shared" si="2"/>
        <v>327</v>
      </c>
      <c r="L116" s="4" t="str">
        <f t="shared" si="3"/>
        <v>December 2025</v>
      </c>
      <c r="M116" s="61">
        <f t="shared" si="4"/>
        <v>0.7410714285714286</v>
      </c>
      <c r="N116" s="62"/>
    </row>
    <row r="117" spans="1:14" ht="22.5" customHeight="1">
      <c r="A117" s="2">
        <v>46021.110391678245</v>
      </c>
      <c r="B117" s="3">
        <v>46016</v>
      </c>
      <c r="C117" s="4">
        <v>17</v>
      </c>
      <c r="D117" s="4">
        <v>4</v>
      </c>
      <c r="E117" s="4">
        <v>11</v>
      </c>
      <c r="F117" s="4" t="s">
        <v>547</v>
      </c>
      <c r="G117" s="4" t="s">
        <v>12</v>
      </c>
      <c r="H117" s="4">
        <v>804</v>
      </c>
      <c r="I117" s="4">
        <f t="shared" si="0"/>
        <v>4</v>
      </c>
      <c r="J117" s="4">
        <f t="shared" si="1"/>
        <v>514</v>
      </c>
      <c r="K117" s="4">
        <f t="shared" si="2"/>
        <v>503</v>
      </c>
      <c r="L117" s="4" t="str">
        <f t="shared" si="3"/>
        <v>December 2025</v>
      </c>
      <c r="M117" s="61">
        <f t="shared" si="4"/>
        <v>0.63930348258706471</v>
      </c>
      <c r="N117" s="62"/>
    </row>
    <row r="118" spans="1:14" ht="22.5" customHeight="1">
      <c r="A118" s="2">
        <v>46021.108974814815</v>
      </c>
      <c r="B118" s="3">
        <v>46016</v>
      </c>
      <c r="C118" s="4">
        <v>5</v>
      </c>
      <c r="D118" s="4">
        <v>0</v>
      </c>
      <c r="E118" s="4">
        <v>5</v>
      </c>
      <c r="F118" s="4" t="s">
        <v>501</v>
      </c>
      <c r="G118" s="4" t="s">
        <v>7</v>
      </c>
      <c r="H118" s="4">
        <v>278</v>
      </c>
      <c r="I118" s="4">
        <f t="shared" si="0"/>
        <v>2</v>
      </c>
      <c r="J118" s="4">
        <f t="shared" si="1"/>
        <v>150</v>
      </c>
      <c r="K118" s="4">
        <f t="shared" si="2"/>
        <v>145</v>
      </c>
      <c r="L118" s="4" t="str">
        <f t="shared" si="3"/>
        <v>December 2025</v>
      </c>
      <c r="M118" s="61">
        <f t="shared" si="4"/>
        <v>0.53956834532374098</v>
      </c>
      <c r="N118" s="62"/>
    </row>
    <row r="119" spans="1:14" ht="22.5" customHeight="1">
      <c r="A119" s="2">
        <v>46018.20324206019</v>
      </c>
      <c r="B119" s="3">
        <v>46015</v>
      </c>
      <c r="C119" s="4">
        <v>11</v>
      </c>
      <c r="D119" s="4">
        <v>11</v>
      </c>
      <c r="E119" s="4">
        <v>6</v>
      </c>
      <c r="F119" s="4" t="s">
        <v>556</v>
      </c>
      <c r="G119" s="4" t="s">
        <v>14</v>
      </c>
      <c r="H119" s="4">
        <v>448</v>
      </c>
      <c r="I119" s="4">
        <f t="shared" si="0"/>
        <v>0</v>
      </c>
      <c r="J119" s="4">
        <f t="shared" si="1"/>
        <v>341</v>
      </c>
      <c r="K119" s="4">
        <f t="shared" si="2"/>
        <v>335</v>
      </c>
      <c r="L119" s="4" t="str">
        <f t="shared" si="3"/>
        <v>December 2025</v>
      </c>
      <c r="M119" s="61">
        <f t="shared" si="4"/>
        <v>0.7611607142857143</v>
      </c>
      <c r="N119" s="62"/>
    </row>
    <row r="120" spans="1:14" ht="22.5" customHeight="1">
      <c r="A120" s="2">
        <v>46018.202538784724</v>
      </c>
      <c r="B120" s="3">
        <v>46015</v>
      </c>
      <c r="C120" s="4">
        <v>17</v>
      </c>
      <c r="D120" s="4">
        <v>6</v>
      </c>
      <c r="E120" s="4">
        <v>10</v>
      </c>
      <c r="F120" s="4" t="s">
        <v>547</v>
      </c>
      <c r="G120" s="4" t="s">
        <v>12</v>
      </c>
      <c r="H120" s="4">
        <v>808</v>
      </c>
      <c r="I120" s="4">
        <f t="shared" si="0"/>
        <v>31</v>
      </c>
      <c r="J120" s="4">
        <f t="shared" si="1"/>
        <v>516</v>
      </c>
      <c r="K120" s="4">
        <f t="shared" si="2"/>
        <v>506</v>
      </c>
      <c r="L120" s="4" t="str">
        <f t="shared" si="3"/>
        <v>December 2025</v>
      </c>
      <c r="M120" s="61">
        <f t="shared" si="4"/>
        <v>0.63861386138613863</v>
      </c>
      <c r="N120" s="62"/>
    </row>
    <row r="121" spans="1:14" ht="22.5" customHeight="1">
      <c r="A121" s="2">
        <v>46018.201474571761</v>
      </c>
      <c r="B121" s="3">
        <v>46015</v>
      </c>
      <c r="C121" s="4">
        <v>4</v>
      </c>
      <c r="D121" s="4">
        <v>13</v>
      </c>
      <c r="E121" s="4">
        <v>4</v>
      </c>
      <c r="F121" s="4" t="s">
        <v>501</v>
      </c>
      <c r="G121" s="4" t="s">
        <v>7</v>
      </c>
      <c r="H121" s="4">
        <v>280</v>
      </c>
      <c r="I121" s="4">
        <f t="shared" si="0"/>
        <v>20</v>
      </c>
      <c r="J121" s="4">
        <f t="shared" si="1"/>
        <v>133</v>
      </c>
      <c r="K121" s="4">
        <f t="shared" si="2"/>
        <v>129</v>
      </c>
      <c r="L121" s="4" t="str">
        <f t="shared" si="3"/>
        <v>December 2025</v>
      </c>
      <c r="M121" s="61">
        <f t="shared" si="4"/>
        <v>0.47499999999999998</v>
      </c>
      <c r="N121" s="62"/>
    </row>
    <row r="122" spans="1:14" ht="22.5" customHeight="1">
      <c r="A122" s="2">
        <v>46017.97518400463</v>
      </c>
      <c r="B122" s="3">
        <v>46014</v>
      </c>
      <c r="C122" s="4">
        <v>12</v>
      </c>
      <c r="D122" s="4">
        <v>11</v>
      </c>
      <c r="E122" s="4">
        <v>7</v>
      </c>
      <c r="F122" s="4" t="s">
        <v>556</v>
      </c>
      <c r="G122" s="4" t="s">
        <v>14</v>
      </c>
      <c r="H122" s="4">
        <v>448</v>
      </c>
      <c r="I122" s="4">
        <f t="shared" si="0"/>
        <v>0</v>
      </c>
      <c r="J122" s="4">
        <f t="shared" si="1"/>
        <v>371</v>
      </c>
      <c r="K122" s="4">
        <f t="shared" si="2"/>
        <v>364</v>
      </c>
      <c r="L122" s="4" t="str">
        <f t="shared" si="3"/>
        <v>December 2025</v>
      </c>
      <c r="M122" s="61">
        <f t="shared" si="4"/>
        <v>0.828125</v>
      </c>
      <c r="N122" s="62"/>
    </row>
    <row r="123" spans="1:14" ht="22.5" customHeight="1">
      <c r="A123" s="2">
        <v>46017.973253761578</v>
      </c>
      <c r="B123" s="3">
        <v>46014</v>
      </c>
      <c r="C123" s="4">
        <v>17</v>
      </c>
      <c r="D123" s="4">
        <v>1</v>
      </c>
      <c r="E123" s="4">
        <v>9</v>
      </c>
      <c r="F123" s="4" t="s">
        <v>547</v>
      </c>
      <c r="G123" s="4" t="s">
        <v>12</v>
      </c>
      <c r="H123" s="4">
        <v>839</v>
      </c>
      <c r="I123" s="4">
        <f t="shared" si="0"/>
        <v>2</v>
      </c>
      <c r="J123" s="4">
        <f t="shared" si="1"/>
        <v>511</v>
      </c>
      <c r="K123" s="4">
        <f t="shared" si="2"/>
        <v>502</v>
      </c>
      <c r="L123" s="4" t="str">
        <f t="shared" si="3"/>
        <v>December 2025</v>
      </c>
      <c r="M123" s="61">
        <f t="shared" si="4"/>
        <v>0.60905840286054824</v>
      </c>
      <c r="N123" s="62"/>
    </row>
    <row r="124" spans="1:14" ht="22.5" customHeight="1">
      <c r="A124" s="2">
        <v>46017.972150879628</v>
      </c>
      <c r="B124" s="3">
        <v>46014</v>
      </c>
      <c r="C124" s="4">
        <v>4</v>
      </c>
      <c r="D124" s="4">
        <v>28</v>
      </c>
      <c r="E124" s="4">
        <v>5</v>
      </c>
      <c r="F124" s="4" t="s">
        <v>501</v>
      </c>
      <c r="G124" s="4" t="s">
        <v>7</v>
      </c>
      <c r="H124" s="4">
        <v>300</v>
      </c>
      <c r="I124" s="4">
        <f t="shared" si="0"/>
        <v>1</v>
      </c>
      <c r="J124" s="4">
        <f t="shared" si="1"/>
        <v>148</v>
      </c>
      <c r="K124" s="4">
        <f t="shared" si="2"/>
        <v>143</v>
      </c>
      <c r="L124" s="4" t="str">
        <f t="shared" si="3"/>
        <v>December 2025</v>
      </c>
      <c r="M124" s="61">
        <f t="shared" si="4"/>
        <v>0.49333333333333335</v>
      </c>
      <c r="N124" s="62"/>
    </row>
    <row r="125" spans="1:14" ht="22.5" customHeight="1">
      <c r="A125" s="2">
        <v>46017.489652048607</v>
      </c>
      <c r="B125" s="3">
        <v>46013</v>
      </c>
      <c r="C125" s="4">
        <v>12</v>
      </c>
      <c r="D125" s="4">
        <v>2</v>
      </c>
      <c r="E125" s="4">
        <v>8</v>
      </c>
      <c r="F125" s="4" t="s">
        <v>556</v>
      </c>
      <c r="G125" s="4" t="s">
        <v>14</v>
      </c>
      <c r="H125" s="4">
        <v>448</v>
      </c>
      <c r="I125" s="4">
        <f t="shared" si="0"/>
        <v>0</v>
      </c>
      <c r="J125" s="4">
        <f t="shared" si="1"/>
        <v>362</v>
      </c>
      <c r="K125" s="4">
        <f t="shared" si="2"/>
        <v>354</v>
      </c>
      <c r="L125" s="4" t="str">
        <f t="shared" si="3"/>
        <v>December 2025</v>
      </c>
      <c r="M125" s="61">
        <f t="shared" si="4"/>
        <v>0.8080357142857143</v>
      </c>
      <c r="N125" s="62"/>
    </row>
    <row r="126" spans="1:14" ht="22.5" customHeight="1">
      <c r="A126" s="2">
        <v>46017.414115300926</v>
      </c>
      <c r="B126" s="3">
        <v>46013</v>
      </c>
      <c r="C126" s="4">
        <v>18</v>
      </c>
      <c r="D126" s="4">
        <v>1</v>
      </c>
      <c r="E126" s="4">
        <v>9</v>
      </c>
      <c r="F126" s="4" t="s">
        <v>549</v>
      </c>
      <c r="G126" s="4" t="s">
        <v>12</v>
      </c>
      <c r="H126" s="4">
        <v>841</v>
      </c>
      <c r="I126" s="4">
        <f t="shared" si="0"/>
        <v>37</v>
      </c>
      <c r="J126" s="4">
        <f t="shared" si="1"/>
        <v>541</v>
      </c>
      <c r="K126" s="4">
        <f t="shared" si="2"/>
        <v>532</v>
      </c>
      <c r="L126" s="4" t="str">
        <f t="shared" si="3"/>
        <v>December 2025</v>
      </c>
      <c r="M126" s="61">
        <f t="shared" si="4"/>
        <v>0.643281807372176</v>
      </c>
      <c r="N126" s="62"/>
    </row>
    <row r="127" spans="1:14" ht="22.5" customHeight="1">
      <c r="A127" s="2">
        <v>46017.412489259259</v>
      </c>
      <c r="B127" s="3">
        <v>46013</v>
      </c>
      <c r="C127" s="4">
        <v>5</v>
      </c>
      <c r="D127" s="4">
        <v>9</v>
      </c>
      <c r="E127" s="4">
        <v>5</v>
      </c>
      <c r="F127" s="4" t="s">
        <v>501</v>
      </c>
      <c r="G127" s="4" t="s">
        <v>7</v>
      </c>
      <c r="H127" s="4">
        <v>301</v>
      </c>
      <c r="I127" s="4">
        <f t="shared" si="0"/>
        <v>15</v>
      </c>
      <c r="J127" s="4">
        <f t="shared" si="1"/>
        <v>159</v>
      </c>
      <c r="K127" s="4">
        <f t="shared" si="2"/>
        <v>154</v>
      </c>
      <c r="L127" s="4" t="str">
        <f t="shared" si="3"/>
        <v>December 2025</v>
      </c>
      <c r="M127" s="61">
        <f t="shared" si="4"/>
        <v>0.52823920265780733</v>
      </c>
      <c r="N127" s="62"/>
    </row>
    <row r="128" spans="1:14" ht="22.5" customHeight="1">
      <c r="A128" s="2">
        <v>46017.405584629625</v>
      </c>
      <c r="B128" s="3">
        <v>46012</v>
      </c>
      <c r="C128" s="4">
        <v>12</v>
      </c>
      <c r="D128" s="4">
        <v>0</v>
      </c>
      <c r="E128" s="4">
        <v>6</v>
      </c>
      <c r="F128" s="4" t="s">
        <v>556</v>
      </c>
      <c r="G128" s="4" t="s">
        <v>14</v>
      </c>
      <c r="H128" s="4">
        <v>448</v>
      </c>
      <c r="I128" s="4">
        <f t="shared" si="0"/>
        <v>0</v>
      </c>
      <c r="J128" s="4">
        <f t="shared" si="1"/>
        <v>360</v>
      </c>
      <c r="K128" s="4">
        <f t="shared" si="2"/>
        <v>354</v>
      </c>
      <c r="L128" s="4" t="str">
        <f t="shared" si="3"/>
        <v>December 2025</v>
      </c>
      <c r="M128" s="61">
        <f t="shared" si="4"/>
        <v>0.8035714285714286</v>
      </c>
      <c r="N128" s="62"/>
    </row>
    <row r="129" spans="1:14" ht="22.5" customHeight="1">
      <c r="A129" s="2">
        <v>46017.404561296295</v>
      </c>
      <c r="B129" s="3">
        <v>46012</v>
      </c>
      <c r="C129" s="4">
        <v>19</v>
      </c>
      <c r="D129" s="4">
        <v>27</v>
      </c>
      <c r="E129" s="4">
        <v>10</v>
      </c>
      <c r="F129" s="4" t="s">
        <v>556</v>
      </c>
      <c r="G129" s="4" t="s">
        <v>12</v>
      </c>
      <c r="H129" s="4">
        <v>878</v>
      </c>
      <c r="I129" s="4">
        <f t="shared" si="0"/>
        <v>4</v>
      </c>
      <c r="J129" s="4">
        <f t="shared" si="1"/>
        <v>597</v>
      </c>
      <c r="K129" s="4">
        <f t="shared" si="2"/>
        <v>587</v>
      </c>
      <c r="L129" s="4" t="str">
        <f t="shared" si="3"/>
        <v>December 2025</v>
      </c>
      <c r="M129" s="61">
        <f t="shared" si="4"/>
        <v>0.67995444191343968</v>
      </c>
      <c r="N129" s="62"/>
    </row>
    <row r="130" spans="1:14" ht="22.5" customHeight="1">
      <c r="A130" s="2">
        <v>46017.403157569446</v>
      </c>
      <c r="B130" s="3">
        <v>46012</v>
      </c>
      <c r="C130" s="4">
        <v>5</v>
      </c>
      <c r="D130" s="4">
        <v>13</v>
      </c>
      <c r="E130" s="4">
        <v>8</v>
      </c>
      <c r="F130" s="4" t="s">
        <v>556</v>
      </c>
      <c r="G130" s="4" t="s">
        <v>7</v>
      </c>
      <c r="H130" s="4">
        <v>316</v>
      </c>
      <c r="I130" s="4">
        <f t="shared" si="0"/>
        <v>2</v>
      </c>
      <c r="J130" s="4">
        <f t="shared" si="1"/>
        <v>163</v>
      </c>
      <c r="K130" s="4">
        <f t="shared" si="2"/>
        <v>155</v>
      </c>
      <c r="L130" s="4" t="str">
        <f t="shared" si="3"/>
        <v>December 2025</v>
      </c>
      <c r="M130" s="61">
        <f t="shared" si="4"/>
        <v>0.51582278481012656</v>
      </c>
      <c r="N130" s="62"/>
    </row>
    <row r="131" spans="1:14" ht="22.5" customHeight="1">
      <c r="A131" s="2">
        <v>46017.401259050923</v>
      </c>
      <c r="B131" s="3">
        <v>46011</v>
      </c>
      <c r="C131" s="4">
        <v>12</v>
      </c>
      <c r="D131" s="4">
        <v>23</v>
      </c>
      <c r="E131" s="4">
        <v>7</v>
      </c>
      <c r="F131" s="4" t="s">
        <v>556</v>
      </c>
      <c r="G131" s="4" t="s">
        <v>14</v>
      </c>
      <c r="H131" s="4">
        <v>448</v>
      </c>
      <c r="I131" s="4">
        <f t="shared" si="0"/>
        <v>0</v>
      </c>
      <c r="J131" s="4">
        <f t="shared" si="1"/>
        <v>383</v>
      </c>
      <c r="K131" s="4">
        <f t="shared" si="2"/>
        <v>376</v>
      </c>
      <c r="L131" s="4" t="str">
        <f t="shared" si="3"/>
        <v>December 2025</v>
      </c>
      <c r="M131" s="61">
        <f t="shared" si="4"/>
        <v>0.8549107142857143</v>
      </c>
      <c r="N131" s="62"/>
    </row>
    <row r="132" spans="1:14" ht="22.5" customHeight="1">
      <c r="A132" s="2">
        <v>46017.399702175928</v>
      </c>
      <c r="B132" s="3">
        <v>46011</v>
      </c>
      <c r="C132" s="4">
        <v>19</v>
      </c>
      <c r="D132" s="4">
        <v>24</v>
      </c>
      <c r="E132" s="4">
        <v>11</v>
      </c>
      <c r="F132" s="4" t="s">
        <v>549</v>
      </c>
      <c r="G132" s="4" t="s">
        <v>12</v>
      </c>
      <c r="H132" s="4">
        <v>882</v>
      </c>
      <c r="I132" s="4">
        <f t="shared" si="0"/>
        <v>13</v>
      </c>
      <c r="J132" s="4">
        <f t="shared" si="1"/>
        <v>594</v>
      </c>
      <c r="K132" s="4">
        <f t="shared" si="2"/>
        <v>583</v>
      </c>
      <c r="L132" s="4" t="str">
        <f t="shared" si="3"/>
        <v>December 2025</v>
      </c>
      <c r="M132" s="61">
        <f t="shared" si="4"/>
        <v>0.67346938775510201</v>
      </c>
      <c r="N132" s="62"/>
    </row>
    <row r="133" spans="1:14" ht="22.5" customHeight="1">
      <c r="A133" s="2">
        <v>46014.953541828705</v>
      </c>
      <c r="B133" s="3">
        <v>46011</v>
      </c>
      <c r="C133" s="4">
        <v>6</v>
      </c>
      <c r="D133" s="4">
        <v>9</v>
      </c>
      <c r="E133" s="4">
        <v>7</v>
      </c>
      <c r="F133" s="4" t="s">
        <v>501</v>
      </c>
      <c r="G133" s="4" t="s">
        <v>7</v>
      </c>
      <c r="H133" s="4">
        <v>318</v>
      </c>
      <c r="I133" s="4">
        <f t="shared" si="0"/>
        <v>10</v>
      </c>
      <c r="J133" s="4">
        <f t="shared" si="1"/>
        <v>189</v>
      </c>
      <c r="K133" s="4">
        <f t="shared" si="2"/>
        <v>182</v>
      </c>
      <c r="L133" s="4" t="str">
        <f t="shared" si="3"/>
        <v>December 2025</v>
      </c>
      <c r="M133" s="61">
        <f t="shared" si="4"/>
        <v>0.59433962264150941</v>
      </c>
      <c r="N133" s="62"/>
    </row>
    <row r="134" spans="1:14" ht="22.5" customHeight="1">
      <c r="A134" s="2">
        <v>46012.152051249999</v>
      </c>
      <c r="B134" s="3">
        <v>46010</v>
      </c>
      <c r="C134" s="4">
        <v>11</v>
      </c>
      <c r="D134" s="4">
        <v>15</v>
      </c>
      <c r="E134" s="4">
        <v>6</v>
      </c>
      <c r="F134" s="4" t="s">
        <v>556</v>
      </c>
      <c r="G134" s="4" t="s">
        <v>14</v>
      </c>
      <c r="H134" s="4">
        <v>448</v>
      </c>
      <c r="I134" s="4">
        <f t="shared" si="0"/>
        <v>0</v>
      </c>
      <c r="J134" s="4">
        <f t="shared" si="1"/>
        <v>345</v>
      </c>
      <c r="K134" s="4">
        <f t="shared" si="2"/>
        <v>339</v>
      </c>
      <c r="L134" s="4" t="str">
        <f t="shared" si="3"/>
        <v>December 2025</v>
      </c>
      <c r="M134" s="61">
        <f t="shared" si="4"/>
        <v>0.7700892857142857</v>
      </c>
      <c r="N134" s="62"/>
    </row>
    <row r="135" spans="1:14" ht="22.5" customHeight="1">
      <c r="A135" s="2">
        <v>46012.150961423613</v>
      </c>
      <c r="B135" s="3">
        <v>46010</v>
      </c>
      <c r="C135" s="4">
        <v>20</v>
      </c>
      <c r="D135" s="4">
        <v>27</v>
      </c>
      <c r="E135" s="4">
        <v>11</v>
      </c>
      <c r="F135" s="4" t="s">
        <v>549</v>
      </c>
      <c r="G135" s="4" t="s">
        <v>12</v>
      </c>
      <c r="H135" s="4">
        <v>895</v>
      </c>
      <c r="I135" s="4">
        <f t="shared" si="0"/>
        <v>3</v>
      </c>
      <c r="J135" s="4">
        <f t="shared" si="1"/>
        <v>627</v>
      </c>
      <c r="K135" s="4">
        <f t="shared" si="2"/>
        <v>616</v>
      </c>
      <c r="L135" s="4" t="str">
        <f t="shared" si="3"/>
        <v>December 2025</v>
      </c>
      <c r="M135" s="61">
        <f t="shared" si="4"/>
        <v>0.70055865921787708</v>
      </c>
      <c r="N135" s="62"/>
    </row>
    <row r="136" spans="1:14" ht="22.5" customHeight="1">
      <c r="A136" s="2">
        <v>46012.150390659721</v>
      </c>
      <c r="B136" s="3">
        <v>46010</v>
      </c>
      <c r="C136" s="4">
        <v>5</v>
      </c>
      <c r="D136" s="4">
        <v>16</v>
      </c>
      <c r="E136" s="4">
        <v>5</v>
      </c>
      <c r="F136" s="4" t="s">
        <v>501</v>
      </c>
      <c r="G136" s="4" t="s">
        <v>7</v>
      </c>
      <c r="H136" s="4">
        <v>328</v>
      </c>
      <c r="I136" s="4">
        <f t="shared" si="0"/>
        <v>2</v>
      </c>
      <c r="J136" s="4">
        <f t="shared" si="1"/>
        <v>166</v>
      </c>
      <c r="K136" s="4">
        <f t="shared" si="2"/>
        <v>161</v>
      </c>
      <c r="L136" s="4" t="str">
        <f t="shared" si="3"/>
        <v>December 2025</v>
      </c>
      <c r="M136" s="61">
        <f t="shared" si="4"/>
        <v>0.50609756097560976</v>
      </c>
      <c r="N136" s="62"/>
    </row>
    <row r="137" spans="1:14" ht="22.5" customHeight="1">
      <c r="A137" s="2">
        <v>46012.149174479171</v>
      </c>
      <c r="B137" s="3">
        <v>46009</v>
      </c>
      <c r="C137" s="4">
        <v>12</v>
      </c>
      <c r="D137" s="4">
        <v>2</v>
      </c>
      <c r="E137" s="4">
        <v>8</v>
      </c>
      <c r="F137" s="4" t="s">
        <v>556</v>
      </c>
      <c r="G137" s="4" t="s">
        <v>14</v>
      </c>
      <c r="H137" s="4">
        <v>448</v>
      </c>
      <c r="I137" s="4">
        <f t="shared" si="0"/>
        <v>0</v>
      </c>
      <c r="J137" s="4">
        <f t="shared" si="1"/>
        <v>362</v>
      </c>
      <c r="K137" s="4">
        <f t="shared" si="2"/>
        <v>354</v>
      </c>
      <c r="L137" s="4" t="str">
        <f t="shared" si="3"/>
        <v>December 2025</v>
      </c>
      <c r="M137" s="61">
        <f t="shared" si="4"/>
        <v>0.8080357142857143</v>
      </c>
      <c r="N137" s="62"/>
    </row>
    <row r="138" spans="1:14" ht="22.5" customHeight="1">
      <c r="A138" s="2">
        <v>46012.148771793982</v>
      </c>
      <c r="B138" s="3">
        <v>46009</v>
      </c>
      <c r="C138" s="4">
        <v>21</v>
      </c>
      <c r="D138" s="4">
        <v>28</v>
      </c>
      <c r="E138" s="4">
        <v>12</v>
      </c>
      <c r="F138" s="4" t="s">
        <v>549</v>
      </c>
      <c r="G138" s="4" t="s">
        <v>12</v>
      </c>
      <c r="H138" s="4">
        <v>898</v>
      </c>
      <c r="I138" s="4">
        <f t="shared" si="0"/>
        <v>11</v>
      </c>
      <c r="J138" s="4">
        <f t="shared" si="1"/>
        <v>658</v>
      </c>
      <c r="K138" s="4">
        <f t="shared" si="2"/>
        <v>646</v>
      </c>
      <c r="L138" s="4" t="str">
        <f t="shared" si="3"/>
        <v>December 2025</v>
      </c>
      <c r="M138" s="61">
        <f t="shared" si="4"/>
        <v>0.732739420935412</v>
      </c>
      <c r="N138" s="62"/>
    </row>
    <row r="139" spans="1:14" ht="22.5" customHeight="1">
      <c r="A139" s="2">
        <v>46010.794375416663</v>
      </c>
      <c r="B139" s="3">
        <v>46009</v>
      </c>
      <c r="C139" s="4">
        <v>6</v>
      </c>
      <c r="D139" s="4">
        <v>15</v>
      </c>
      <c r="E139" s="4">
        <v>7</v>
      </c>
      <c r="F139" s="4" t="s">
        <v>501</v>
      </c>
      <c r="G139" s="4" t="s">
        <v>7</v>
      </c>
      <c r="H139" s="4">
        <v>330</v>
      </c>
      <c r="I139" s="4">
        <f t="shared" si="0"/>
        <v>2</v>
      </c>
      <c r="J139" s="4">
        <f t="shared" si="1"/>
        <v>195</v>
      </c>
      <c r="K139" s="4">
        <f t="shared" si="2"/>
        <v>188</v>
      </c>
      <c r="L139" s="4" t="str">
        <f t="shared" si="3"/>
        <v>December 2025</v>
      </c>
      <c r="M139" s="61">
        <f t="shared" si="4"/>
        <v>0.59090909090909094</v>
      </c>
      <c r="N139" s="62"/>
    </row>
    <row r="140" spans="1:14" ht="22.5" customHeight="1">
      <c r="A140" s="2">
        <v>46009.075427465279</v>
      </c>
      <c r="B140" s="3">
        <v>46008</v>
      </c>
      <c r="C140" s="4">
        <v>12</v>
      </c>
      <c r="D140" s="4">
        <v>7</v>
      </c>
      <c r="E140" s="4">
        <v>6</v>
      </c>
      <c r="F140" s="4" t="s">
        <v>556</v>
      </c>
      <c r="G140" s="4" t="s">
        <v>14</v>
      </c>
      <c r="H140" s="4">
        <v>448</v>
      </c>
      <c r="I140" s="4">
        <f t="shared" si="0"/>
        <v>0</v>
      </c>
      <c r="J140" s="4">
        <f t="shared" si="1"/>
        <v>367</v>
      </c>
      <c r="K140" s="4">
        <f t="shared" si="2"/>
        <v>361</v>
      </c>
      <c r="L140" s="4" t="str">
        <f t="shared" si="3"/>
        <v>December 2025</v>
      </c>
      <c r="M140" s="61">
        <f t="shared" si="4"/>
        <v>0.8191964285714286</v>
      </c>
      <c r="N140" s="62"/>
    </row>
    <row r="141" spans="1:14" ht="22.5" customHeight="1">
      <c r="A141" s="2">
        <v>46009.070353229166</v>
      </c>
      <c r="B141" s="3">
        <v>46008</v>
      </c>
      <c r="C141" s="4">
        <v>21</v>
      </c>
      <c r="D141" s="4">
        <v>29</v>
      </c>
      <c r="E141" s="4">
        <v>13</v>
      </c>
      <c r="F141" s="4" t="s">
        <v>547</v>
      </c>
      <c r="G141" s="4" t="s">
        <v>12</v>
      </c>
      <c r="H141" s="4">
        <v>909</v>
      </c>
      <c r="I141" s="4">
        <f t="shared" si="0"/>
        <v>2</v>
      </c>
      <c r="J141" s="4">
        <f t="shared" si="1"/>
        <v>659</v>
      </c>
      <c r="K141" s="4">
        <f t="shared" si="2"/>
        <v>646</v>
      </c>
      <c r="L141" s="4" t="str">
        <f t="shared" si="3"/>
        <v>December 2025</v>
      </c>
      <c r="M141" s="61">
        <f t="shared" si="4"/>
        <v>0.72497249724972501</v>
      </c>
      <c r="N141" s="62"/>
    </row>
    <row r="142" spans="1:14" ht="22.5" customHeight="1">
      <c r="A142" s="2">
        <v>46009.068367048611</v>
      </c>
      <c r="B142" s="3">
        <v>46008</v>
      </c>
      <c r="C142" s="4">
        <v>6</v>
      </c>
      <c r="D142" s="4">
        <v>18</v>
      </c>
      <c r="E142" s="4">
        <v>6</v>
      </c>
      <c r="F142" s="4" t="s">
        <v>501</v>
      </c>
      <c r="G142" s="4" t="s">
        <v>7</v>
      </c>
      <c r="H142" s="4">
        <v>332</v>
      </c>
      <c r="I142" s="4">
        <f t="shared" si="0"/>
        <v>1</v>
      </c>
      <c r="J142" s="4">
        <f t="shared" si="1"/>
        <v>198</v>
      </c>
      <c r="K142" s="4">
        <f t="shared" si="2"/>
        <v>192</v>
      </c>
      <c r="L142" s="4" t="str">
        <f t="shared" si="3"/>
        <v>December 2025</v>
      </c>
      <c r="M142" s="61">
        <f t="shared" si="4"/>
        <v>0.59638554216867468</v>
      </c>
      <c r="N142" s="62"/>
    </row>
    <row r="143" spans="1:14" ht="22.5" customHeight="1">
      <c r="A143" s="2">
        <v>46009.067956099534</v>
      </c>
      <c r="B143" s="3">
        <v>46007</v>
      </c>
      <c r="C143" s="4">
        <v>12</v>
      </c>
      <c r="D143" s="4">
        <v>1</v>
      </c>
      <c r="E143" s="4">
        <v>5</v>
      </c>
      <c r="F143" s="4" t="s">
        <v>556</v>
      </c>
      <c r="G143" s="4" t="s">
        <v>14</v>
      </c>
      <c r="H143" s="4">
        <v>448</v>
      </c>
      <c r="I143" s="4">
        <f t="shared" si="0"/>
        <v>0</v>
      </c>
      <c r="J143" s="4">
        <f t="shared" si="1"/>
        <v>361</v>
      </c>
      <c r="K143" s="4">
        <f t="shared" si="2"/>
        <v>356</v>
      </c>
      <c r="L143" s="4" t="str">
        <f t="shared" si="3"/>
        <v>December 2025</v>
      </c>
      <c r="M143" s="61">
        <f t="shared" si="4"/>
        <v>0.8058035714285714</v>
      </c>
      <c r="N143" s="62"/>
    </row>
    <row r="144" spans="1:14" ht="22.5" customHeight="1">
      <c r="A144" s="2">
        <v>46009.067034201391</v>
      </c>
      <c r="B144" s="3">
        <v>46007</v>
      </c>
      <c r="C144" s="4">
        <v>21</v>
      </c>
      <c r="D144" s="4">
        <v>0</v>
      </c>
      <c r="E144" s="4">
        <v>12</v>
      </c>
      <c r="F144" s="4" t="s">
        <v>549</v>
      </c>
      <c r="G144" s="4" t="s">
        <v>12</v>
      </c>
      <c r="H144" s="4">
        <v>911</v>
      </c>
      <c r="I144" s="4">
        <f t="shared" si="0"/>
        <v>3</v>
      </c>
      <c r="J144" s="4">
        <f t="shared" si="1"/>
        <v>630</v>
      </c>
      <c r="K144" s="4">
        <f t="shared" si="2"/>
        <v>618</v>
      </c>
      <c r="L144" s="4" t="str">
        <f t="shared" si="3"/>
        <v>December 2025</v>
      </c>
      <c r="M144" s="61">
        <f t="shared" si="4"/>
        <v>0.69154774972557631</v>
      </c>
      <c r="N144" s="62"/>
    </row>
    <row r="145" spans="1:14" ht="22.5" customHeight="1">
      <c r="A145" s="2">
        <v>46009.065751435184</v>
      </c>
      <c r="B145" s="3">
        <v>46007</v>
      </c>
      <c r="C145" s="4">
        <v>6</v>
      </c>
      <c r="D145" s="4">
        <v>24</v>
      </c>
      <c r="E145" s="4">
        <v>6</v>
      </c>
      <c r="F145" s="4" t="s">
        <v>501</v>
      </c>
      <c r="G145" s="4" t="s">
        <v>7</v>
      </c>
      <c r="H145" s="4">
        <v>333</v>
      </c>
      <c r="I145" s="4">
        <f t="shared" si="0"/>
        <v>0</v>
      </c>
      <c r="J145" s="4">
        <f t="shared" si="1"/>
        <v>204</v>
      </c>
      <c r="K145" s="4">
        <f t="shared" si="2"/>
        <v>198</v>
      </c>
      <c r="L145" s="4" t="str">
        <f t="shared" si="3"/>
        <v>December 2025</v>
      </c>
      <c r="M145" s="61">
        <f t="shared" si="4"/>
        <v>0.61261261261261257</v>
      </c>
      <c r="N145" s="62"/>
    </row>
    <row r="146" spans="1:14" ht="22.5" customHeight="1">
      <c r="A146" s="2">
        <v>46008.754747534724</v>
      </c>
      <c r="B146" s="3">
        <v>46006</v>
      </c>
      <c r="C146" s="4">
        <v>12</v>
      </c>
      <c r="D146" s="4">
        <v>2</v>
      </c>
      <c r="E146" s="4">
        <v>8</v>
      </c>
      <c r="F146" s="4" t="s">
        <v>556</v>
      </c>
      <c r="G146" s="4" t="s">
        <v>14</v>
      </c>
      <c r="H146" s="4">
        <v>448</v>
      </c>
      <c r="I146" s="4">
        <f t="shared" si="0"/>
        <v>0</v>
      </c>
      <c r="J146" s="4">
        <f t="shared" si="1"/>
        <v>362</v>
      </c>
      <c r="K146" s="4">
        <f t="shared" si="2"/>
        <v>354</v>
      </c>
      <c r="L146" s="4" t="str">
        <f t="shared" si="3"/>
        <v>December 2025</v>
      </c>
      <c r="M146" s="61">
        <f t="shared" si="4"/>
        <v>0.8080357142857143</v>
      </c>
      <c r="N146" s="62"/>
    </row>
    <row r="147" spans="1:14" ht="22.5" customHeight="1">
      <c r="A147" s="2">
        <v>46008.748230092591</v>
      </c>
      <c r="B147" s="3">
        <v>46006</v>
      </c>
      <c r="C147" s="4">
        <v>20</v>
      </c>
      <c r="D147" s="4">
        <v>23</v>
      </c>
      <c r="E147" s="4">
        <v>11</v>
      </c>
      <c r="F147" s="4" t="s">
        <v>547</v>
      </c>
      <c r="G147" s="4" t="s">
        <v>12</v>
      </c>
      <c r="H147" s="4">
        <v>914</v>
      </c>
      <c r="I147" s="4">
        <f t="shared" si="0"/>
        <v>32</v>
      </c>
      <c r="J147" s="4">
        <f t="shared" si="1"/>
        <v>623</v>
      </c>
      <c r="K147" s="4">
        <f t="shared" si="2"/>
        <v>612</v>
      </c>
      <c r="L147" s="4" t="str">
        <f t="shared" si="3"/>
        <v>December 2025</v>
      </c>
      <c r="M147" s="61">
        <f t="shared" si="4"/>
        <v>0.6816192560175055</v>
      </c>
      <c r="N147" s="62"/>
    </row>
    <row r="148" spans="1:14" ht="22.5" customHeight="1">
      <c r="A148" s="2">
        <v>46008.723359351847</v>
      </c>
      <c r="B148" s="3">
        <v>46006</v>
      </c>
      <c r="C148" s="4">
        <v>6</v>
      </c>
      <c r="D148" s="4">
        <v>28</v>
      </c>
      <c r="E148" s="4">
        <v>6</v>
      </c>
      <c r="F148" s="4" t="s">
        <v>501</v>
      </c>
      <c r="G148" s="4" t="s">
        <v>7</v>
      </c>
      <c r="H148" s="4">
        <v>333</v>
      </c>
      <c r="I148" s="4">
        <f t="shared" si="0"/>
        <v>1</v>
      </c>
      <c r="J148" s="4">
        <f t="shared" si="1"/>
        <v>208</v>
      </c>
      <c r="K148" s="4">
        <f t="shared" si="2"/>
        <v>202</v>
      </c>
      <c r="L148" s="4" t="str">
        <f t="shared" si="3"/>
        <v>December 2025</v>
      </c>
      <c r="M148" s="61">
        <f t="shared" si="4"/>
        <v>0.62462462462462465</v>
      </c>
      <c r="N148" s="62"/>
    </row>
    <row r="149" spans="1:14" ht="22.5" customHeight="1">
      <c r="A149" s="2">
        <v>46007.788869780095</v>
      </c>
      <c r="B149" s="3">
        <v>46005</v>
      </c>
      <c r="C149" s="4">
        <v>12</v>
      </c>
      <c r="D149" s="4">
        <v>13</v>
      </c>
      <c r="E149" s="4">
        <v>7</v>
      </c>
      <c r="F149" s="4" t="s">
        <v>556</v>
      </c>
      <c r="G149" s="4" t="s">
        <v>14</v>
      </c>
      <c r="H149" s="4">
        <v>448</v>
      </c>
      <c r="I149" s="4">
        <f t="shared" si="0"/>
        <v>0</v>
      </c>
      <c r="J149" s="4">
        <f t="shared" si="1"/>
        <v>373</v>
      </c>
      <c r="K149" s="4">
        <f t="shared" si="2"/>
        <v>366</v>
      </c>
      <c r="L149" s="4" t="str">
        <f t="shared" si="3"/>
        <v>December 2025</v>
      </c>
      <c r="M149" s="61">
        <f t="shared" si="4"/>
        <v>0.8325892857142857</v>
      </c>
      <c r="N149" s="62"/>
    </row>
    <row r="150" spans="1:14" ht="22.5" customHeight="1">
      <c r="A150" s="2">
        <v>46007.788285567134</v>
      </c>
      <c r="B150" s="3">
        <v>46005</v>
      </c>
      <c r="C150" s="4">
        <v>20</v>
      </c>
      <c r="D150" s="4">
        <v>18</v>
      </c>
      <c r="E150" s="4">
        <v>12</v>
      </c>
      <c r="F150" s="4" t="s">
        <v>556</v>
      </c>
      <c r="G150" s="4" t="s">
        <v>12</v>
      </c>
      <c r="H150" s="4">
        <v>946</v>
      </c>
      <c r="I150" s="4">
        <f t="shared" si="0"/>
        <v>2</v>
      </c>
      <c r="J150" s="4">
        <f t="shared" si="1"/>
        <v>618</v>
      </c>
      <c r="K150" s="4">
        <f t="shared" si="2"/>
        <v>606</v>
      </c>
      <c r="L150" s="4" t="str">
        <f t="shared" si="3"/>
        <v>December 2025</v>
      </c>
      <c r="M150" s="61">
        <f t="shared" si="4"/>
        <v>0.65327695560253696</v>
      </c>
      <c r="N150" s="62"/>
    </row>
    <row r="151" spans="1:14" ht="22.5" customHeight="1">
      <c r="A151" s="2">
        <v>46007.787339907409</v>
      </c>
      <c r="B151" s="3">
        <v>46005</v>
      </c>
      <c r="C151" s="4">
        <v>6</v>
      </c>
      <c r="D151" s="4">
        <v>21</v>
      </c>
      <c r="E151" s="4">
        <v>8</v>
      </c>
      <c r="F151" s="4" t="s">
        <v>582</v>
      </c>
      <c r="G151" s="4" t="s">
        <v>7</v>
      </c>
      <c r="H151" s="4">
        <v>334</v>
      </c>
      <c r="I151" s="4">
        <f t="shared" si="0"/>
        <v>0</v>
      </c>
      <c r="J151" s="4">
        <f t="shared" si="1"/>
        <v>201</v>
      </c>
      <c r="K151" s="4">
        <f t="shared" si="2"/>
        <v>193</v>
      </c>
      <c r="L151" s="4" t="str">
        <f t="shared" si="3"/>
        <v>December 2025</v>
      </c>
      <c r="M151" s="61">
        <f t="shared" si="4"/>
        <v>0.60179640718562877</v>
      </c>
      <c r="N151" s="62"/>
    </row>
    <row r="152" spans="1:14" ht="22.5" customHeight="1">
      <c r="A152" s="2">
        <v>46007.786802187504</v>
      </c>
      <c r="B152" s="3">
        <v>46004</v>
      </c>
      <c r="C152" s="4">
        <v>11</v>
      </c>
      <c r="D152" s="4">
        <v>25</v>
      </c>
      <c r="E152" s="4">
        <v>6</v>
      </c>
      <c r="F152" s="4" t="s">
        <v>556</v>
      </c>
      <c r="G152" s="4" t="s">
        <v>14</v>
      </c>
      <c r="H152" s="4">
        <v>448</v>
      </c>
      <c r="I152" s="4">
        <f t="shared" si="0"/>
        <v>0</v>
      </c>
      <c r="J152" s="4">
        <f t="shared" si="1"/>
        <v>355</v>
      </c>
      <c r="K152" s="4">
        <f t="shared" si="2"/>
        <v>349</v>
      </c>
      <c r="L152" s="4" t="str">
        <f t="shared" si="3"/>
        <v>December 2025</v>
      </c>
      <c r="M152" s="61">
        <f t="shared" si="4"/>
        <v>0.7924107142857143</v>
      </c>
      <c r="N152" s="62"/>
    </row>
    <row r="153" spans="1:14" ht="22.5" customHeight="1">
      <c r="A153" s="2">
        <v>46007.785898715279</v>
      </c>
      <c r="B153" s="3">
        <v>46004</v>
      </c>
      <c r="C153" s="4">
        <v>19</v>
      </c>
      <c r="D153" s="4">
        <v>20</v>
      </c>
      <c r="E153" s="4">
        <v>10</v>
      </c>
      <c r="F153" s="4" t="s">
        <v>556</v>
      </c>
      <c r="G153" s="4" t="s">
        <v>12</v>
      </c>
      <c r="H153" s="4">
        <v>948</v>
      </c>
      <c r="I153" s="4">
        <f t="shared" si="0"/>
        <v>3</v>
      </c>
      <c r="J153" s="4">
        <f t="shared" si="1"/>
        <v>590</v>
      </c>
      <c r="K153" s="4">
        <f t="shared" si="2"/>
        <v>580</v>
      </c>
      <c r="L153" s="4" t="str">
        <f t="shared" si="3"/>
        <v>December 2025</v>
      </c>
      <c r="M153" s="61">
        <f t="shared" si="4"/>
        <v>0.62236286919831219</v>
      </c>
      <c r="N153" s="62"/>
    </row>
    <row r="154" spans="1:14" ht="22.5" customHeight="1">
      <c r="A154" s="2">
        <v>46007.784819687498</v>
      </c>
      <c r="B154" s="3">
        <v>46004</v>
      </c>
      <c r="C154" s="4">
        <v>6</v>
      </c>
      <c r="D154" s="4">
        <v>21</v>
      </c>
      <c r="E154" s="4">
        <v>7</v>
      </c>
      <c r="F154" s="4" t="s">
        <v>501</v>
      </c>
      <c r="G154" s="4" t="s">
        <v>7</v>
      </c>
      <c r="H154" s="4">
        <v>334</v>
      </c>
      <c r="I154" s="4">
        <f t="shared" si="0"/>
        <v>1</v>
      </c>
      <c r="J154" s="4">
        <f t="shared" si="1"/>
        <v>201</v>
      </c>
      <c r="K154" s="4">
        <f t="shared" si="2"/>
        <v>194</v>
      </c>
      <c r="L154" s="4" t="str">
        <f t="shared" si="3"/>
        <v>December 2025</v>
      </c>
      <c r="M154" s="61">
        <f t="shared" si="4"/>
        <v>0.60179640718562877</v>
      </c>
      <c r="N154" s="62"/>
    </row>
    <row r="155" spans="1:14" ht="22.5" customHeight="1">
      <c r="A155" s="2">
        <v>46007.784102210644</v>
      </c>
      <c r="B155" s="3">
        <v>46003</v>
      </c>
      <c r="C155" s="4">
        <v>12</v>
      </c>
      <c r="D155" s="4">
        <v>25</v>
      </c>
      <c r="E155" s="4">
        <v>7</v>
      </c>
      <c r="F155" s="4" t="s">
        <v>582</v>
      </c>
      <c r="G155" s="4" t="s">
        <v>14</v>
      </c>
      <c r="H155" s="4">
        <v>448</v>
      </c>
      <c r="I155" s="4">
        <f t="shared" si="0"/>
        <v>0</v>
      </c>
      <c r="J155" s="4">
        <f t="shared" si="1"/>
        <v>385</v>
      </c>
      <c r="K155" s="4">
        <f t="shared" si="2"/>
        <v>378</v>
      </c>
      <c r="L155" s="4" t="str">
        <f t="shared" si="3"/>
        <v>December 2025</v>
      </c>
      <c r="M155" s="61">
        <f t="shared" si="4"/>
        <v>0.859375</v>
      </c>
      <c r="N155" s="62"/>
    </row>
    <row r="156" spans="1:14" ht="22.5" customHeight="1">
      <c r="A156" s="2">
        <v>46007.781622407405</v>
      </c>
      <c r="B156" s="3">
        <v>46003</v>
      </c>
      <c r="C156" s="4">
        <v>19</v>
      </c>
      <c r="D156" s="4">
        <v>29</v>
      </c>
      <c r="E156" s="4">
        <v>13</v>
      </c>
      <c r="F156" s="4" t="s">
        <v>547</v>
      </c>
      <c r="G156" s="4" t="s">
        <v>12</v>
      </c>
      <c r="H156" s="4">
        <v>951</v>
      </c>
      <c r="I156" s="4">
        <f t="shared" si="0"/>
        <v>4</v>
      </c>
      <c r="J156" s="4">
        <f t="shared" si="1"/>
        <v>599</v>
      </c>
      <c r="K156" s="4">
        <f t="shared" si="2"/>
        <v>586</v>
      </c>
      <c r="L156" s="4" t="str">
        <f t="shared" si="3"/>
        <v>December 2025</v>
      </c>
      <c r="M156" s="61">
        <f t="shared" si="4"/>
        <v>0.62986330178759198</v>
      </c>
      <c r="N156" s="62"/>
    </row>
    <row r="157" spans="1:14" ht="22.5" customHeight="1">
      <c r="A157" s="2">
        <v>46007.780198136577</v>
      </c>
      <c r="B157" s="3">
        <v>46003</v>
      </c>
      <c r="C157" s="4">
        <v>6</v>
      </c>
      <c r="D157" s="4">
        <v>23</v>
      </c>
      <c r="E157" s="4">
        <v>6</v>
      </c>
      <c r="F157" s="4" t="s">
        <v>501</v>
      </c>
      <c r="G157" s="4" t="s">
        <v>7</v>
      </c>
      <c r="H157" s="4">
        <v>335</v>
      </c>
      <c r="I157" s="4">
        <f t="shared" si="0"/>
        <v>1</v>
      </c>
      <c r="J157" s="4">
        <f t="shared" si="1"/>
        <v>203</v>
      </c>
      <c r="K157" s="4">
        <f t="shared" si="2"/>
        <v>197</v>
      </c>
      <c r="L157" s="4" t="str">
        <f t="shared" si="3"/>
        <v>December 2025</v>
      </c>
      <c r="M157" s="61">
        <f t="shared" si="4"/>
        <v>0.60597014925373138</v>
      </c>
      <c r="N157" s="62"/>
    </row>
    <row r="158" spans="1:14" ht="22.5" customHeight="1">
      <c r="A158" s="2">
        <v>46007.508484849532</v>
      </c>
      <c r="B158" s="3">
        <v>46002</v>
      </c>
      <c r="C158" s="4">
        <v>11</v>
      </c>
      <c r="D158" s="4">
        <v>4</v>
      </c>
      <c r="E158" s="4">
        <v>6</v>
      </c>
      <c r="F158" s="4" t="s">
        <v>556</v>
      </c>
      <c r="G158" s="4" t="s">
        <v>14</v>
      </c>
      <c r="H158" s="4">
        <v>448</v>
      </c>
      <c r="I158" s="4">
        <f t="shared" si="0"/>
        <v>0</v>
      </c>
      <c r="J158" s="4">
        <f t="shared" si="1"/>
        <v>334</v>
      </c>
      <c r="K158" s="4">
        <f t="shared" si="2"/>
        <v>328</v>
      </c>
      <c r="L158" s="4" t="str">
        <f t="shared" si="3"/>
        <v>December 2025</v>
      </c>
      <c r="M158" s="61">
        <f t="shared" si="4"/>
        <v>0.7455357142857143</v>
      </c>
      <c r="N158" s="62"/>
    </row>
    <row r="159" spans="1:14" ht="22.5" customHeight="1">
      <c r="A159" s="2">
        <v>46007.50618704861</v>
      </c>
      <c r="B159" s="3">
        <v>46002</v>
      </c>
      <c r="C159" s="4">
        <v>20</v>
      </c>
      <c r="D159" s="4">
        <v>7</v>
      </c>
      <c r="E159" s="4">
        <v>12</v>
      </c>
      <c r="F159" s="4" t="s">
        <v>547</v>
      </c>
      <c r="G159" s="4" t="s">
        <v>12</v>
      </c>
      <c r="H159" s="4">
        <v>955</v>
      </c>
      <c r="I159" s="4">
        <f t="shared" si="0"/>
        <v>24</v>
      </c>
      <c r="J159" s="4">
        <f t="shared" si="1"/>
        <v>607</v>
      </c>
      <c r="K159" s="4">
        <f t="shared" si="2"/>
        <v>595</v>
      </c>
      <c r="L159" s="4" t="str">
        <f t="shared" si="3"/>
        <v>December 2025</v>
      </c>
      <c r="M159" s="61">
        <f t="shared" si="4"/>
        <v>0.63560209424083769</v>
      </c>
      <c r="N159" s="62"/>
    </row>
    <row r="160" spans="1:14" ht="22.5" customHeight="1">
      <c r="A160" s="2">
        <v>46006.546821053242</v>
      </c>
      <c r="B160" s="3">
        <v>46002</v>
      </c>
      <c r="C160" s="4">
        <v>6</v>
      </c>
      <c r="D160" s="4">
        <v>10</v>
      </c>
      <c r="E160" s="4">
        <v>7</v>
      </c>
      <c r="F160" s="4" t="s">
        <v>501</v>
      </c>
      <c r="G160" s="4" t="s">
        <v>7</v>
      </c>
      <c r="H160" s="4">
        <v>336</v>
      </c>
      <c r="I160" s="4">
        <f t="shared" si="0"/>
        <v>15</v>
      </c>
      <c r="J160" s="4">
        <f t="shared" si="1"/>
        <v>190</v>
      </c>
      <c r="K160" s="4">
        <f t="shared" si="2"/>
        <v>183</v>
      </c>
      <c r="L160" s="4" t="str">
        <f t="shared" si="3"/>
        <v>December 2025</v>
      </c>
      <c r="M160" s="61">
        <f t="shared" si="4"/>
        <v>0.56547619047619047</v>
      </c>
      <c r="N160" s="62"/>
    </row>
    <row r="161" spans="1:14" ht="22.5" customHeight="1">
      <c r="A161" s="2">
        <v>46002.449861076384</v>
      </c>
      <c r="B161" s="3">
        <v>46001</v>
      </c>
      <c r="C161" s="4">
        <v>10</v>
      </c>
      <c r="D161" s="4">
        <v>14</v>
      </c>
      <c r="E161" s="4">
        <v>5</v>
      </c>
      <c r="F161" s="4" t="s">
        <v>556</v>
      </c>
      <c r="G161" s="4" t="s">
        <v>14</v>
      </c>
      <c r="H161" s="4">
        <v>448</v>
      </c>
      <c r="I161" s="4">
        <f t="shared" si="0"/>
        <v>0</v>
      </c>
      <c r="J161" s="4">
        <f t="shared" si="1"/>
        <v>314</v>
      </c>
      <c r="K161" s="4">
        <f t="shared" si="2"/>
        <v>309</v>
      </c>
      <c r="L161" s="4" t="str">
        <f t="shared" si="3"/>
        <v>December 2025</v>
      </c>
      <c r="M161" s="61">
        <f t="shared" si="4"/>
        <v>0.7008928571428571</v>
      </c>
      <c r="N161" s="62"/>
    </row>
    <row r="162" spans="1:14" ht="22.5" customHeight="1">
      <c r="A162" s="2">
        <v>46002.449365682871</v>
      </c>
      <c r="B162" s="3">
        <v>46001</v>
      </c>
      <c r="C162" s="4">
        <v>18</v>
      </c>
      <c r="D162" s="4">
        <v>22</v>
      </c>
      <c r="E162" s="4">
        <v>9</v>
      </c>
      <c r="F162" s="4" t="s">
        <v>547</v>
      </c>
      <c r="G162" s="4" t="s">
        <v>12</v>
      </c>
      <c r="H162" s="4">
        <v>979</v>
      </c>
      <c r="I162" s="4">
        <f t="shared" si="0"/>
        <v>3</v>
      </c>
      <c r="J162" s="4">
        <f t="shared" si="1"/>
        <v>562</v>
      </c>
      <c r="K162" s="4">
        <f t="shared" si="2"/>
        <v>553</v>
      </c>
      <c r="L162" s="4" t="str">
        <f t="shared" si="3"/>
        <v>December 2025</v>
      </c>
      <c r="M162" s="61">
        <f t="shared" si="4"/>
        <v>0.57405515832482124</v>
      </c>
      <c r="N162" s="62"/>
    </row>
    <row r="163" spans="1:14" ht="22.5" customHeight="1">
      <c r="A163" s="2">
        <v>46002.447749479164</v>
      </c>
      <c r="B163" s="3">
        <v>46001</v>
      </c>
      <c r="C163" s="4">
        <v>6</v>
      </c>
      <c r="D163" s="4">
        <v>12</v>
      </c>
      <c r="E163" s="4">
        <v>6</v>
      </c>
      <c r="F163" s="4" t="s">
        <v>501</v>
      </c>
      <c r="G163" s="4" t="s">
        <v>7</v>
      </c>
      <c r="H163" s="4">
        <v>351</v>
      </c>
      <c r="I163" s="4">
        <f t="shared" si="0"/>
        <v>0</v>
      </c>
      <c r="J163" s="4">
        <f t="shared" si="1"/>
        <v>192</v>
      </c>
      <c r="K163" s="4">
        <f t="shared" si="2"/>
        <v>186</v>
      </c>
      <c r="L163" s="4" t="str">
        <f t="shared" si="3"/>
        <v>December 2025</v>
      </c>
      <c r="M163" s="61">
        <f t="shared" si="4"/>
        <v>0.54700854700854706</v>
      </c>
      <c r="N163" s="62"/>
    </row>
    <row r="164" spans="1:14" ht="22.5" customHeight="1">
      <c r="A164" s="2">
        <v>46002.446972627316</v>
      </c>
      <c r="B164" s="3">
        <v>46000</v>
      </c>
      <c r="C164" s="4">
        <v>10</v>
      </c>
      <c r="D164" s="4">
        <v>2</v>
      </c>
      <c r="E164" s="4">
        <v>7</v>
      </c>
      <c r="F164" s="4" t="s">
        <v>556</v>
      </c>
      <c r="G164" s="4" t="s">
        <v>14</v>
      </c>
      <c r="H164" s="4">
        <v>448</v>
      </c>
      <c r="I164" s="4">
        <f t="shared" si="0"/>
        <v>0</v>
      </c>
      <c r="J164" s="4">
        <f t="shared" si="1"/>
        <v>302</v>
      </c>
      <c r="K164" s="4">
        <f t="shared" si="2"/>
        <v>295</v>
      </c>
      <c r="L164" s="4" t="str">
        <f t="shared" si="3"/>
        <v>December 2025</v>
      </c>
      <c r="M164" s="61">
        <f t="shared" si="4"/>
        <v>0.6741071428571429</v>
      </c>
      <c r="N164" s="62"/>
    </row>
    <row r="165" spans="1:14" ht="22.5" customHeight="1">
      <c r="A165" s="2">
        <v>46002.445667199077</v>
      </c>
      <c r="B165" s="3">
        <v>46000</v>
      </c>
      <c r="C165" s="4">
        <v>19</v>
      </c>
      <c r="D165" s="4">
        <v>9</v>
      </c>
      <c r="E165" s="4">
        <v>11</v>
      </c>
      <c r="F165" s="4" t="s">
        <v>547</v>
      </c>
      <c r="G165" s="4" t="s">
        <v>12</v>
      </c>
      <c r="H165" s="4">
        <v>982</v>
      </c>
      <c r="I165" s="4">
        <f t="shared" si="0"/>
        <v>3</v>
      </c>
      <c r="J165" s="4">
        <f t="shared" si="1"/>
        <v>579</v>
      </c>
      <c r="K165" s="4">
        <f t="shared" si="2"/>
        <v>568</v>
      </c>
      <c r="L165" s="4" t="str">
        <f t="shared" si="3"/>
        <v>December 2025</v>
      </c>
      <c r="M165" s="61">
        <f t="shared" si="4"/>
        <v>0.5896130346232179</v>
      </c>
      <c r="N165" s="62"/>
    </row>
    <row r="166" spans="1:14" ht="22.5" customHeight="1">
      <c r="A166" s="2">
        <v>46002.444124490736</v>
      </c>
      <c r="B166" s="3">
        <v>46000</v>
      </c>
      <c r="C166" s="4">
        <v>7</v>
      </c>
      <c r="D166" s="4">
        <v>8</v>
      </c>
      <c r="E166" s="4">
        <v>7</v>
      </c>
      <c r="F166" s="4" t="s">
        <v>501</v>
      </c>
      <c r="G166" s="4" t="s">
        <v>7</v>
      </c>
      <c r="H166" s="4">
        <v>351</v>
      </c>
      <c r="I166" s="4">
        <f t="shared" si="0"/>
        <v>1</v>
      </c>
      <c r="J166" s="4">
        <f t="shared" si="1"/>
        <v>218</v>
      </c>
      <c r="K166" s="4">
        <f t="shared" si="2"/>
        <v>211</v>
      </c>
      <c r="L166" s="4" t="str">
        <f t="shared" si="3"/>
        <v>December 2025</v>
      </c>
      <c r="M166" s="61">
        <f t="shared" si="4"/>
        <v>0.62108262108262113</v>
      </c>
      <c r="N166" s="62"/>
    </row>
    <row r="167" spans="1:14" ht="22.5" customHeight="1">
      <c r="A167" s="2">
        <v>46002.269718020834</v>
      </c>
      <c r="B167" s="3">
        <v>45999</v>
      </c>
      <c r="C167" s="4">
        <v>11</v>
      </c>
      <c r="D167" s="4">
        <v>2</v>
      </c>
      <c r="E167" s="4">
        <v>6</v>
      </c>
      <c r="F167" s="4" t="s">
        <v>556</v>
      </c>
      <c r="G167" s="4" t="s">
        <v>14</v>
      </c>
      <c r="H167" s="4">
        <v>448</v>
      </c>
      <c r="I167" s="4">
        <f t="shared" si="0"/>
        <v>0</v>
      </c>
      <c r="J167" s="4">
        <f t="shared" si="1"/>
        <v>332</v>
      </c>
      <c r="K167" s="4">
        <f t="shared" si="2"/>
        <v>326</v>
      </c>
      <c r="L167" s="4" t="str">
        <f t="shared" si="3"/>
        <v>December 2025</v>
      </c>
      <c r="M167" s="61">
        <f t="shared" si="4"/>
        <v>0.7410714285714286</v>
      </c>
      <c r="N167" s="62"/>
    </row>
    <row r="168" spans="1:14" ht="22.5" customHeight="1">
      <c r="A168" s="2">
        <v>46002.158776365744</v>
      </c>
      <c r="B168" s="3">
        <v>45999</v>
      </c>
      <c r="C168" s="4">
        <v>19</v>
      </c>
      <c r="D168" s="4">
        <v>12</v>
      </c>
      <c r="E168" s="4">
        <v>11</v>
      </c>
      <c r="F168" s="4" t="s">
        <v>547</v>
      </c>
      <c r="G168" s="4" t="s">
        <v>12</v>
      </c>
      <c r="H168" s="4">
        <v>985</v>
      </c>
      <c r="I168" s="4">
        <f t="shared" si="0"/>
        <v>4</v>
      </c>
      <c r="J168" s="4">
        <f t="shared" si="1"/>
        <v>582</v>
      </c>
      <c r="K168" s="4">
        <f t="shared" si="2"/>
        <v>571</v>
      </c>
      <c r="L168" s="4" t="str">
        <f t="shared" si="3"/>
        <v>December 2025</v>
      </c>
      <c r="M168" s="61">
        <f t="shared" si="4"/>
        <v>0.59086294416243657</v>
      </c>
      <c r="N168" s="62"/>
    </row>
    <row r="169" spans="1:14" ht="22.5" customHeight="1">
      <c r="A169" s="2">
        <v>46002.113836041666</v>
      </c>
      <c r="B169" s="3">
        <v>45999</v>
      </c>
      <c r="C169" s="4">
        <v>5</v>
      </c>
      <c r="D169" s="4">
        <v>25</v>
      </c>
      <c r="E169" s="4">
        <v>7</v>
      </c>
      <c r="F169" s="4" t="s">
        <v>501</v>
      </c>
      <c r="G169" s="4" t="s">
        <v>7</v>
      </c>
      <c r="H169" s="4">
        <v>352</v>
      </c>
      <c r="I169" s="4">
        <f t="shared" si="0"/>
        <v>1</v>
      </c>
      <c r="J169" s="4">
        <f t="shared" si="1"/>
        <v>175</v>
      </c>
      <c r="K169" s="4">
        <f t="shared" si="2"/>
        <v>168</v>
      </c>
      <c r="L169" s="4" t="str">
        <f t="shared" si="3"/>
        <v>December 2025</v>
      </c>
      <c r="M169" s="61">
        <f t="shared" si="4"/>
        <v>0.49715909090909088</v>
      </c>
      <c r="N169" s="62"/>
    </row>
    <row r="170" spans="1:14" ht="22.5" customHeight="1">
      <c r="A170" s="2">
        <v>46001.496965682869</v>
      </c>
      <c r="B170" s="3">
        <v>45998</v>
      </c>
      <c r="C170" s="4">
        <v>10</v>
      </c>
      <c r="D170" s="4">
        <v>19</v>
      </c>
      <c r="E170" s="4">
        <v>5</v>
      </c>
      <c r="F170" s="4" t="s">
        <v>556</v>
      </c>
      <c r="G170" s="4" t="s">
        <v>14</v>
      </c>
      <c r="H170" s="4">
        <v>448</v>
      </c>
      <c r="I170" s="4">
        <f t="shared" si="0"/>
        <v>0</v>
      </c>
      <c r="J170" s="4">
        <f t="shared" si="1"/>
        <v>319</v>
      </c>
      <c r="K170" s="4">
        <f t="shared" si="2"/>
        <v>314</v>
      </c>
      <c r="L170" s="4" t="str">
        <f t="shared" si="3"/>
        <v>December 2025</v>
      </c>
      <c r="M170" s="61">
        <f t="shared" si="4"/>
        <v>0.7120535714285714</v>
      </c>
      <c r="N170" s="62"/>
    </row>
    <row r="171" spans="1:14" ht="22.5" customHeight="1">
      <c r="A171" s="2">
        <v>46001.494340428239</v>
      </c>
      <c r="B171" s="3">
        <v>45998</v>
      </c>
      <c r="C171" s="4">
        <v>20</v>
      </c>
      <c r="D171" s="4">
        <v>18</v>
      </c>
      <c r="E171" s="4">
        <v>9</v>
      </c>
      <c r="F171" s="4" t="s">
        <v>556</v>
      </c>
      <c r="G171" s="4" t="s">
        <v>12</v>
      </c>
      <c r="H171" s="4">
        <v>989</v>
      </c>
      <c r="I171" s="4">
        <f t="shared" si="0"/>
        <v>2</v>
      </c>
      <c r="J171" s="4">
        <f t="shared" si="1"/>
        <v>618</v>
      </c>
      <c r="K171" s="4">
        <f t="shared" si="2"/>
        <v>609</v>
      </c>
      <c r="L171" s="4" t="str">
        <f t="shared" si="3"/>
        <v>December 2025</v>
      </c>
      <c r="M171" s="61">
        <f t="shared" si="4"/>
        <v>0.62487360970677452</v>
      </c>
      <c r="N171" s="62"/>
    </row>
    <row r="172" spans="1:14" ht="22.5" customHeight="1">
      <c r="A172" s="2">
        <v>46001.484118229171</v>
      </c>
      <c r="B172" s="3">
        <v>45998</v>
      </c>
      <c r="C172" s="4">
        <v>7</v>
      </c>
      <c r="D172" s="4">
        <v>2</v>
      </c>
      <c r="E172" s="4">
        <v>6</v>
      </c>
      <c r="F172" s="4" t="s">
        <v>556</v>
      </c>
      <c r="G172" s="4" t="s">
        <v>7</v>
      </c>
      <c r="H172" s="4">
        <v>353</v>
      </c>
      <c r="I172" s="4">
        <f t="shared" si="0"/>
        <v>2</v>
      </c>
      <c r="J172" s="4">
        <f t="shared" si="1"/>
        <v>212</v>
      </c>
      <c r="K172" s="4">
        <f t="shared" si="2"/>
        <v>206</v>
      </c>
      <c r="L172" s="4" t="str">
        <f t="shared" si="3"/>
        <v>December 2025</v>
      </c>
      <c r="M172" s="61">
        <f t="shared" si="4"/>
        <v>0.60056657223796039</v>
      </c>
      <c r="N172" s="62"/>
    </row>
    <row r="173" spans="1:14" ht="22.5" customHeight="1">
      <c r="A173" s="2">
        <v>45998.418500023152</v>
      </c>
      <c r="B173" s="3">
        <v>45997</v>
      </c>
      <c r="C173" s="4">
        <v>10</v>
      </c>
      <c r="D173" s="4">
        <v>9</v>
      </c>
      <c r="E173" s="4">
        <v>4</v>
      </c>
      <c r="F173" s="4" t="s">
        <v>582</v>
      </c>
      <c r="G173" s="4" t="s">
        <v>14</v>
      </c>
      <c r="H173" s="4">
        <v>448</v>
      </c>
      <c r="I173" s="4">
        <f t="shared" si="0"/>
        <v>0</v>
      </c>
      <c r="J173" s="4">
        <f t="shared" si="1"/>
        <v>309</v>
      </c>
      <c r="K173" s="4">
        <f t="shared" si="2"/>
        <v>305</v>
      </c>
      <c r="L173" s="4" t="str">
        <f t="shared" si="3"/>
        <v>December 2025</v>
      </c>
      <c r="M173" s="61">
        <f t="shared" si="4"/>
        <v>0.6897321428571429</v>
      </c>
      <c r="N173" s="62"/>
    </row>
    <row r="174" spans="1:14" ht="22.5" customHeight="1">
      <c r="A174" s="2">
        <v>45998.418221134256</v>
      </c>
      <c r="B174" s="3">
        <v>45997</v>
      </c>
      <c r="C174" s="4">
        <v>20</v>
      </c>
      <c r="D174" s="4">
        <v>25</v>
      </c>
      <c r="E174" s="4">
        <v>11</v>
      </c>
      <c r="F174" s="4" t="s">
        <v>549</v>
      </c>
      <c r="G174" s="4" t="s">
        <v>12</v>
      </c>
      <c r="H174" s="4">
        <v>991</v>
      </c>
      <c r="I174" s="4">
        <f t="shared" si="0"/>
        <v>0</v>
      </c>
      <c r="J174" s="4">
        <f t="shared" si="1"/>
        <v>625</v>
      </c>
      <c r="K174" s="4">
        <f t="shared" si="2"/>
        <v>614</v>
      </c>
      <c r="L174" s="4" t="str">
        <f t="shared" si="3"/>
        <v>December 2025</v>
      </c>
      <c r="M174" s="61">
        <f t="shared" si="4"/>
        <v>0.63067608476286574</v>
      </c>
      <c r="N174" s="62"/>
    </row>
    <row r="175" spans="1:14" ht="22.5" customHeight="1">
      <c r="A175" s="2">
        <v>45998.416144803239</v>
      </c>
      <c r="B175" s="3">
        <v>45997</v>
      </c>
      <c r="C175" s="4">
        <v>6</v>
      </c>
      <c r="D175" s="4">
        <v>22</v>
      </c>
      <c r="E175" s="4">
        <v>6</v>
      </c>
      <c r="F175" s="4" t="s">
        <v>501</v>
      </c>
      <c r="G175" s="4" t="s">
        <v>7</v>
      </c>
      <c r="H175" s="4">
        <v>355</v>
      </c>
      <c r="I175" s="4">
        <f t="shared" si="0"/>
        <v>1</v>
      </c>
      <c r="J175" s="4">
        <f t="shared" si="1"/>
        <v>202</v>
      </c>
      <c r="K175" s="4">
        <f t="shared" si="2"/>
        <v>196</v>
      </c>
      <c r="L175" s="4" t="str">
        <f t="shared" si="3"/>
        <v>December 2025</v>
      </c>
      <c r="M175" s="61">
        <f t="shared" si="4"/>
        <v>0.56901408450704227</v>
      </c>
      <c r="N175" s="62"/>
    </row>
    <row r="176" spans="1:14" ht="22.5" customHeight="1">
      <c r="A176" s="2">
        <v>45998.049599375001</v>
      </c>
      <c r="B176" s="3">
        <v>45996</v>
      </c>
      <c r="C176" s="4">
        <v>11</v>
      </c>
      <c r="D176" s="4">
        <v>29</v>
      </c>
      <c r="E176" s="4">
        <v>7</v>
      </c>
      <c r="F176" s="4" t="s">
        <v>582</v>
      </c>
      <c r="G176" s="4" t="s">
        <v>14</v>
      </c>
      <c r="H176" s="4">
        <v>448</v>
      </c>
      <c r="I176" s="4">
        <f t="shared" si="0"/>
        <v>0</v>
      </c>
      <c r="J176" s="4">
        <f t="shared" si="1"/>
        <v>359</v>
      </c>
      <c r="K176" s="4">
        <f t="shared" si="2"/>
        <v>352</v>
      </c>
      <c r="L176" s="4" t="str">
        <f t="shared" si="3"/>
        <v>December 2025</v>
      </c>
      <c r="M176" s="61">
        <f t="shared" si="4"/>
        <v>0.8013392857142857</v>
      </c>
      <c r="N176" s="62"/>
    </row>
    <row r="177" spans="1:14" ht="22.5" customHeight="1">
      <c r="A177" s="2">
        <v>45998.049099756943</v>
      </c>
      <c r="B177" s="3">
        <v>45996</v>
      </c>
      <c r="C177" s="4">
        <v>22</v>
      </c>
      <c r="D177" s="4">
        <v>14</v>
      </c>
      <c r="E177" s="4">
        <v>13</v>
      </c>
      <c r="F177" s="4" t="s">
        <v>549</v>
      </c>
      <c r="G177" s="4" t="s">
        <v>12</v>
      </c>
      <c r="H177" s="4">
        <v>991</v>
      </c>
      <c r="I177" s="4">
        <f t="shared" si="0"/>
        <v>3</v>
      </c>
      <c r="J177" s="4">
        <f t="shared" si="1"/>
        <v>674</v>
      </c>
      <c r="K177" s="4">
        <f t="shared" si="2"/>
        <v>661</v>
      </c>
      <c r="L177" s="4" t="str">
        <f t="shared" si="3"/>
        <v>December 2025</v>
      </c>
      <c r="M177" s="61">
        <f t="shared" si="4"/>
        <v>0.68012108980827446</v>
      </c>
      <c r="N177" s="62"/>
    </row>
    <row r="178" spans="1:14" ht="22.5" customHeight="1">
      <c r="A178" s="2">
        <v>45998.048335902778</v>
      </c>
      <c r="B178" s="3">
        <v>45996</v>
      </c>
      <c r="C178" s="4">
        <v>6</v>
      </c>
      <c r="D178" s="4">
        <v>13</v>
      </c>
      <c r="E178" s="4">
        <v>6</v>
      </c>
      <c r="F178" s="4" t="s">
        <v>501</v>
      </c>
      <c r="G178" s="4" t="s">
        <v>7</v>
      </c>
      <c r="H178" s="4">
        <v>356</v>
      </c>
      <c r="I178" s="4">
        <f t="shared" si="0"/>
        <v>0</v>
      </c>
      <c r="J178" s="4">
        <f t="shared" si="1"/>
        <v>193</v>
      </c>
      <c r="K178" s="4">
        <f t="shared" si="2"/>
        <v>187</v>
      </c>
      <c r="L178" s="4" t="str">
        <f t="shared" si="3"/>
        <v>December 2025</v>
      </c>
      <c r="M178" s="61">
        <f t="shared" si="4"/>
        <v>0.5421348314606742</v>
      </c>
      <c r="N178" s="62"/>
    </row>
    <row r="179" spans="1:14" ht="22.5" customHeight="1">
      <c r="A179" s="2">
        <v>45997.532302962965</v>
      </c>
      <c r="B179" s="3">
        <v>45995</v>
      </c>
      <c r="C179" s="4">
        <v>11</v>
      </c>
      <c r="D179" s="4">
        <v>28</v>
      </c>
      <c r="E179" s="4">
        <v>5</v>
      </c>
      <c r="F179" s="4" t="s">
        <v>556</v>
      </c>
      <c r="G179" s="4" t="s">
        <v>14</v>
      </c>
      <c r="H179" s="4">
        <v>448</v>
      </c>
      <c r="I179" s="4">
        <f t="shared" si="0"/>
        <v>0</v>
      </c>
      <c r="J179" s="4">
        <f t="shared" si="1"/>
        <v>358</v>
      </c>
      <c r="K179" s="4">
        <f t="shared" si="2"/>
        <v>353</v>
      </c>
      <c r="L179" s="4" t="str">
        <f t="shared" si="3"/>
        <v>December 2025</v>
      </c>
      <c r="M179" s="61">
        <f t="shared" si="4"/>
        <v>0.7991071428571429</v>
      </c>
      <c r="N179" s="62"/>
    </row>
    <row r="180" spans="1:14" ht="22.5" customHeight="1">
      <c r="A180" s="2">
        <v>45997.531353726852</v>
      </c>
      <c r="B180" s="3">
        <v>45995</v>
      </c>
      <c r="C180" s="4">
        <v>21</v>
      </c>
      <c r="D180" s="4">
        <v>14</v>
      </c>
      <c r="E180" s="4">
        <v>12</v>
      </c>
      <c r="F180" s="4" t="s">
        <v>549</v>
      </c>
      <c r="G180" s="4" t="s">
        <v>12</v>
      </c>
      <c r="H180" s="4">
        <v>994</v>
      </c>
      <c r="I180" s="4">
        <f t="shared" si="0"/>
        <v>2</v>
      </c>
      <c r="J180" s="4">
        <f t="shared" si="1"/>
        <v>644</v>
      </c>
      <c r="K180" s="4">
        <f t="shared" si="2"/>
        <v>632</v>
      </c>
      <c r="L180" s="4" t="str">
        <f t="shared" si="3"/>
        <v>December 2025</v>
      </c>
      <c r="M180" s="61">
        <f t="shared" si="4"/>
        <v>0.647887323943662</v>
      </c>
      <c r="N180" s="62"/>
    </row>
    <row r="181" spans="1:14" ht="22.5" customHeight="1">
      <c r="A181" s="2">
        <v>45997.53017189815</v>
      </c>
      <c r="B181" s="3">
        <v>45995</v>
      </c>
      <c r="C181" s="4">
        <v>6</v>
      </c>
      <c r="D181" s="4">
        <v>22</v>
      </c>
      <c r="E181" s="4">
        <v>6</v>
      </c>
      <c r="F181" s="4" t="s">
        <v>501</v>
      </c>
      <c r="G181" s="4" t="s">
        <v>7</v>
      </c>
      <c r="H181" s="4">
        <v>356</v>
      </c>
      <c r="I181" s="4">
        <f t="shared" si="0"/>
        <v>2</v>
      </c>
      <c r="J181" s="4">
        <f t="shared" si="1"/>
        <v>202</v>
      </c>
      <c r="K181" s="4">
        <f t="shared" si="2"/>
        <v>196</v>
      </c>
      <c r="L181" s="4" t="str">
        <f t="shared" si="3"/>
        <v>December 2025</v>
      </c>
      <c r="M181" s="61">
        <f t="shared" si="4"/>
        <v>0.56741573033707871</v>
      </c>
      <c r="N181" s="62"/>
    </row>
    <row r="182" spans="1:14" ht="22.5" customHeight="1">
      <c r="A182" s="2">
        <v>45997.526227129631</v>
      </c>
      <c r="B182" s="3">
        <v>45994</v>
      </c>
      <c r="C182" s="4">
        <v>13</v>
      </c>
      <c r="D182" s="4">
        <v>1</v>
      </c>
      <c r="E182" s="4">
        <v>7</v>
      </c>
      <c r="F182" s="4" t="s">
        <v>556</v>
      </c>
      <c r="G182" s="4" t="s">
        <v>14</v>
      </c>
      <c r="H182" s="4">
        <v>448</v>
      </c>
      <c r="I182" s="4">
        <f t="shared" si="0"/>
        <v>0</v>
      </c>
      <c r="J182" s="4">
        <f t="shared" si="1"/>
        <v>391</v>
      </c>
      <c r="K182" s="4">
        <f t="shared" si="2"/>
        <v>384</v>
      </c>
      <c r="L182" s="4" t="str">
        <f t="shared" si="3"/>
        <v>December 2025</v>
      </c>
      <c r="M182" s="61">
        <f t="shared" si="4"/>
        <v>0.8727678571428571</v>
      </c>
      <c r="N182" s="62"/>
    </row>
    <row r="183" spans="1:14" ht="22.5" customHeight="1">
      <c r="A183" s="2">
        <v>45995.749461053245</v>
      </c>
      <c r="B183" s="3">
        <v>45994</v>
      </c>
      <c r="C183" s="4">
        <v>22</v>
      </c>
      <c r="D183" s="4">
        <v>20</v>
      </c>
      <c r="E183" s="4">
        <v>14</v>
      </c>
      <c r="F183" s="4" t="s">
        <v>547</v>
      </c>
      <c r="G183" s="4" t="s">
        <v>12</v>
      </c>
      <c r="H183" s="4">
        <v>996</v>
      </c>
      <c r="I183" s="4">
        <f t="shared" si="0"/>
        <v>2</v>
      </c>
      <c r="J183" s="4">
        <f t="shared" si="1"/>
        <v>680</v>
      </c>
      <c r="K183" s="4">
        <f t="shared" si="2"/>
        <v>666</v>
      </c>
      <c r="L183" s="4" t="str">
        <f t="shared" si="3"/>
        <v>December 2025</v>
      </c>
      <c r="M183" s="61">
        <f t="shared" si="4"/>
        <v>0.68273092369477917</v>
      </c>
      <c r="N183" s="62"/>
    </row>
    <row r="184" spans="1:14" ht="22.5" customHeight="1">
      <c r="A184" s="2">
        <v>45995.739045671296</v>
      </c>
      <c r="B184" s="3">
        <v>45994</v>
      </c>
      <c r="C184" s="4">
        <v>7</v>
      </c>
      <c r="D184" s="4">
        <v>1</v>
      </c>
      <c r="E184" s="4">
        <v>8</v>
      </c>
      <c r="F184" s="4" t="s">
        <v>501</v>
      </c>
      <c r="G184" s="4" t="s">
        <v>7</v>
      </c>
      <c r="H184" s="4">
        <v>358</v>
      </c>
      <c r="I184" s="4">
        <f t="shared" si="0"/>
        <v>1</v>
      </c>
      <c r="J184" s="4">
        <f t="shared" si="1"/>
        <v>211</v>
      </c>
      <c r="K184" s="4">
        <f t="shared" si="2"/>
        <v>203</v>
      </c>
      <c r="L184" s="4" t="str">
        <f t="shared" si="3"/>
        <v>December 2025</v>
      </c>
      <c r="M184" s="61">
        <f t="shared" si="4"/>
        <v>0.58938547486033521</v>
      </c>
      <c r="N184" s="62"/>
    </row>
    <row r="185" spans="1:14" ht="22.5" customHeight="1">
      <c r="A185" s="2">
        <v>45994.071826041662</v>
      </c>
      <c r="B185" s="3">
        <v>45993</v>
      </c>
      <c r="C185" s="4">
        <v>12</v>
      </c>
      <c r="D185" s="4">
        <v>8</v>
      </c>
      <c r="E185" s="4">
        <v>7</v>
      </c>
      <c r="F185" s="4" t="s">
        <v>556</v>
      </c>
      <c r="G185" s="4" t="s">
        <v>14</v>
      </c>
      <c r="H185" s="4">
        <v>448</v>
      </c>
      <c r="I185" s="4">
        <f t="shared" si="0"/>
        <v>0</v>
      </c>
      <c r="J185" s="4">
        <f t="shared" si="1"/>
        <v>368</v>
      </c>
      <c r="K185" s="4">
        <f t="shared" si="2"/>
        <v>361</v>
      </c>
      <c r="L185" s="4" t="str">
        <f t="shared" si="3"/>
        <v>December 2025</v>
      </c>
      <c r="M185" s="61">
        <f t="shared" si="4"/>
        <v>0.8214285714285714</v>
      </c>
      <c r="N185" s="62"/>
    </row>
    <row r="186" spans="1:14" ht="22.5" customHeight="1">
      <c r="A186" s="2">
        <v>45994.071338784721</v>
      </c>
      <c r="B186" s="3">
        <v>45993</v>
      </c>
      <c r="C186" s="4">
        <v>22</v>
      </c>
      <c r="D186" s="4">
        <v>15</v>
      </c>
      <c r="E186" s="4">
        <v>14</v>
      </c>
      <c r="F186" s="4" t="s">
        <v>547</v>
      </c>
      <c r="G186" s="4" t="s">
        <v>12</v>
      </c>
      <c r="H186" s="4">
        <v>998</v>
      </c>
      <c r="I186" s="4">
        <f t="shared" si="0"/>
        <v>3</v>
      </c>
      <c r="J186" s="4">
        <f t="shared" si="1"/>
        <v>675</v>
      </c>
      <c r="K186" s="4">
        <f t="shared" si="2"/>
        <v>661</v>
      </c>
      <c r="L186" s="4" t="str">
        <f t="shared" si="3"/>
        <v>December 2025</v>
      </c>
      <c r="M186" s="61">
        <f t="shared" si="4"/>
        <v>0.6763527054108216</v>
      </c>
      <c r="N186" s="62"/>
    </row>
    <row r="187" spans="1:14" ht="22.5" customHeight="1">
      <c r="A187" s="2">
        <v>45994.070396412033</v>
      </c>
      <c r="B187" s="3">
        <v>45993</v>
      </c>
      <c r="C187" s="4">
        <v>6</v>
      </c>
      <c r="D187" s="4">
        <v>24</v>
      </c>
      <c r="E187" s="4">
        <v>7</v>
      </c>
      <c r="F187" s="4" t="s">
        <v>501</v>
      </c>
      <c r="G187" s="4" t="s">
        <v>7</v>
      </c>
      <c r="H187" s="4">
        <v>359</v>
      </c>
      <c r="I187" s="4">
        <f t="shared" si="0"/>
        <v>1</v>
      </c>
      <c r="J187" s="4">
        <f t="shared" si="1"/>
        <v>204</v>
      </c>
      <c r="K187" s="4">
        <f t="shared" si="2"/>
        <v>197</v>
      </c>
      <c r="L187" s="4" t="str">
        <f t="shared" si="3"/>
        <v>December 2025</v>
      </c>
      <c r="M187" s="61">
        <f t="shared" si="4"/>
        <v>0.56824512534818938</v>
      </c>
      <c r="N187" s="62"/>
    </row>
    <row r="188" spans="1:14" ht="22.5" customHeight="1">
      <c r="A188" s="2">
        <v>45992.814335219911</v>
      </c>
      <c r="B188" s="3">
        <v>45992</v>
      </c>
      <c r="C188" s="4">
        <v>13</v>
      </c>
      <c r="D188" s="4">
        <v>14</v>
      </c>
      <c r="E188" s="4">
        <v>6</v>
      </c>
      <c r="F188" s="4" t="s">
        <v>582</v>
      </c>
      <c r="G188" s="4" t="s">
        <v>14</v>
      </c>
      <c r="H188" s="4">
        <v>448</v>
      </c>
      <c r="I188" s="4">
        <f t="shared" si="0"/>
        <v>0</v>
      </c>
      <c r="J188" s="4">
        <f t="shared" si="1"/>
        <v>404</v>
      </c>
      <c r="K188" s="4">
        <f t="shared" si="2"/>
        <v>398</v>
      </c>
      <c r="L188" s="4" t="str">
        <f t="shared" si="3"/>
        <v>December 2025</v>
      </c>
      <c r="M188" s="61">
        <f t="shared" si="4"/>
        <v>0.9017857142857143</v>
      </c>
      <c r="N188" s="62"/>
    </row>
    <row r="189" spans="1:14" ht="22.5" customHeight="1">
      <c r="A189" s="2">
        <v>45992.813540185191</v>
      </c>
      <c r="B189" s="3">
        <v>45992</v>
      </c>
      <c r="C189" s="4">
        <v>21</v>
      </c>
      <c r="D189" s="4">
        <v>28</v>
      </c>
      <c r="E189" s="4">
        <v>13</v>
      </c>
      <c r="F189" s="4" t="s">
        <v>547</v>
      </c>
      <c r="G189" s="4" t="s">
        <v>12</v>
      </c>
      <c r="H189" s="4">
        <v>1001</v>
      </c>
      <c r="I189" s="4">
        <f t="shared" si="0"/>
        <v>4</v>
      </c>
      <c r="J189" s="4">
        <f t="shared" si="1"/>
        <v>658</v>
      </c>
      <c r="K189" s="4">
        <f t="shared" si="2"/>
        <v>645</v>
      </c>
      <c r="L189" s="4" t="str">
        <f t="shared" si="3"/>
        <v>December 2025</v>
      </c>
      <c r="M189" s="61">
        <f t="shared" si="4"/>
        <v>0.65734265734265729</v>
      </c>
      <c r="N189" s="62"/>
    </row>
    <row r="190" spans="1:14" ht="22.5" customHeight="1">
      <c r="A190" s="2">
        <v>45992.812646319449</v>
      </c>
      <c r="B190" s="3">
        <v>45992</v>
      </c>
      <c r="C190" s="4">
        <v>7</v>
      </c>
      <c r="D190" s="4">
        <v>5</v>
      </c>
      <c r="E190" s="4">
        <v>6</v>
      </c>
      <c r="F190" s="4" t="s">
        <v>501</v>
      </c>
      <c r="G190" s="4" t="s">
        <v>7</v>
      </c>
      <c r="H190" s="4">
        <v>360</v>
      </c>
      <c r="I190" s="4">
        <f t="shared" si="0"/>
        <v>1</v>
      </c>
      <c r="J190" s="4">
        <f t="shared" si="1"/>
        <v>215</v>
      </c>
      <c r="K190" s="4">
        <f t="shared" si="2"/>
        <v>209</v>
      </c>
      <c r="L190" s="4" t="str">
        <f t="shared" si="3"/>
        <v>December 2025</v>
      </c>
      <c r="M190" s="61">
        <f t="shared" si="4"/>
        <v>0.59722222222222221</v>
      </c>
      <c r="N190" s="62"/>
    </row>
    <row r="191" spans="1:14" ht="22.5" customHeight="1">
      <c r="A191" s="2">
        <v>45992.810848113426</v>
      </c>
      <c r="B191" s="3">
        <v>45991</v>
      </c>
      <c r="C191" s="4">
        <v>13</v>
      </c>
      <c r="D191" s="4">
        <v>7</v>
      </c>
      <c r="E191" s="4">
        <v>6</v>
      </c>
      <c r="F191" s="4" t="s">
        <v>556</v>
      </c>
      <c r="G191" s="4" t="s">
        <v>14</v>
      </c>
      <c r="H191" s="4">
        <v>448</v>
      </c>
      <c r="I191" s="4">
        <f t="shared" si="0"/>
        <v>0</v>
      </c>
      <c r="J191" s="4">
        <f t="shared" si="1"/>
        <v>397</v>
      </c>
      <c r="K191" s="4">
        <f t="shared" si="2"/>
        <v>391</v>
      </c>
      <c r="L191" s="4" t="str">
        <f t="shared" si="3"/>
        <v>November 2025</v>
      </c>
      <c r="M191" s="61">
        <f t="shared" si="4"/>
        <v>0.8861607142857143</v>
      </c>
      <c r="N191" s="62"/>
    </row>
    <row r="192" spans="1:14" ht="22.5" customHeight="1">
      <c r="A192" s="2">
        <v>45992.81002503472</v>
      </c>
      <c r="B192" s="3">
        <v>45991</v>
      </c>
      <c r="C192" s="4">
        <v>21</v>
      </c>
      <c r="D192" s="4">
        <v>16</v>
      </c>
      <c r="E192" s="4">
        <v>14</v>
      </c>
      <c r="F192" s="4" t="s">
        <v>556</v>
      </c>
      <c r="G192" s="4" t="s">
        <v>12</v>
      </c>
      <c r="H192" s="4">
        <v>1005</v>
      </c>
      <c r="I192" s="4">
        <f t="shared" si="0"/>
        <v>4</v>
      </c>
      <c r="J192" s="4">
        <f t="shared" si="1"/>
        <v>646</v>
      </c>
      <c r="K192" s="4">
        <f t="shared" si="2"/>
        <v>632</v>
      </c>
      <c r="L192" s="4" t="str">
        <f t="shared" si="3"/>
        <v>November 2025</v>
      </c>
      <c r="M192" s="61">
        <f t="shared" si="4"/>
        <v>0.64278606965174134</v>
      </c>
      <c r="N192" s="62"/>
    </row>
    <row r="193" spans="1:14" ht="22.5" customHeight="1">
      <c r="A193" s="2">
        <v>45992.80923741898</v>
      </c>
      <c r="B193" s="3">
        <v>45991</v>
      </c>
      <c r="C193" s="4">
        <v>7</v>
      </c>
      <c r="D193" s="4">
        <v>1</v>
      </c>
      <c r="E193" s="4">
        <v>7</v>
      </c>
      <c r="F193" s="4" t="s">
        <v>556</v>
      </c>
      <c r="G193" s="4" t="s">
        <v>7</v>
      </c>
      <c r="H193" s="4">
        <v>361</v>
      </c>
      <c r="I193" s="4">
        <f t="shared" si="0"/>
        <v>0</v>
      </c>
      <c r="J193" s="4">
        <f t="shared" si="1"/>
        <v>211</v>
      </c>
      <c r="K193" s="4">
        <f t="shared" si="2"/>
        <v>204</v>
      </c>
      <c r="L193" s="4" t="str">
        <f t="shared" si="3"/>
        <v>November 2025</v>
      </c>
      <c r="M193" s="61">
        <f t="shared" si="4"/>
        <v>0.58448753462603875</v>
      </c>
      <c r="N193" s="62"/>
    </row>
    <row r="194" spans="1:14" ht="22.5" customHeight="1">
      <c r="A194" s="2">
        <v>45991.490276689816</v>
      </c>
      <c r="B194" s="3">
        <v>45990</v>
      </c>
      <c r="C194" s="4">
        <v>13</v>
      </c>
      <c r="D194" s="4">
        <v>0</v>
      </c>
      <c r="E194" s="4">
        <v>5</v>
      </c>
      <c r="F194" s="4" t="s">
        <v>582</v>
      </c>
      <c r="G194" s="4" t="s">
        <v>14</v>
      </c>
      <c r="H194" s="4">
        <v>448</v>
      </c>
      <c r="I194" s="4">
        <f t="shared" si="0"/>
        <v>0</v>
      </c>
      <c r="J194" s="4">
        <f t="shared" si="1"/>
        <v>390</v>
      </c>
      <c r="K194" s="4">
        <f t="shared" si="2"/>
        <v>385</v>
      </c>
      <c r="L194" s="4" t="str">
        <f t="shared" si="3"/>
        <v>November 2025</v>
      </c>
      <c r="M194" s="61">
        <f t="shared" si="4"/>
        <v>0.8705357142857143</v>
      </c>
      <c r="N194" s="62"/>
    </row>
    <row r="195" spans="1:14" ht="22.5" customHeight="1">
      <c r="A195" s="2">
        <v>45991.489682627318</v>
      </c>
      <c r="B195" s="3">
        <v>45990</v>
      </c>
      <c r="C195" s="4">
        <v>21</v>
      </c>
      <c r="D195" s="4">
        <v>14</v>
      </c>
      <c r="E195" s="4">
        <v>13</v>
      </c>
      <c r="F195" s="4" t="s">
        <v>549</v>
      </c>
      <c r="G195" s="4" t="s">
        <v>12</v>
      </c>
      <c r="H195" s="4">
        <v>1009</v>
      </c>
      <c r="I195" s="4">
        <f t="shared" si="0"/>
        <v>2</v>
      </c>
      <c r="J195" s="4">
        <f t="shared" si="1"/>
        <v>644</v>
      </c>
      <c r="K195" s="4">
        <f t="shared" si="2"/>
        <v>631</v>
      </c>
      <c r="L195" s="4" t="str">
        <f t="shared" si="3"/>
        <v>November 2025</v>
      </c>
      <c r="M195" s="61">
        <f t="shared" si="4"/>
        <v>0.6382556987115956</v>
      </c>
      <c r="N195" s="62"/>
    </row>
    <row r="196" spans="1:14" ht="22.5" customHeight="1">
      <c r="A196" s="2">
        <v>45991.485634178243</v>
      </c>
      <c r="B196" s="3">
        <v>45990</v>
      </c>
      <c r="C196" s="4">
        <v>6</v>
      </c>
      <c r="D196" s="4">
        <v>9</v>
      </c>
      <c r="E196" s="4">
        <v>5</v>
      </c>
      <c r="F196" s="4" t="s">
        <v>501</v>
      </c>
      <c r="G196" s="4" t="s">
        <v>7</v>
      </c>
      <c r="H196" s="4">
        <v>361</v>
      </c>
      <c r="I196" s="4">
        <f t="shared" si="0"/>
        <v>2</v>
      </c>
      <c r="J196" s="4">
        <f t="shared" si="1"/>
        <v>189</v>
      </c>
      <c r="K196" s="4">
        <f t="shared" si="2"/>
        <v>184</v>
      </c>
      <c r="L196" s="4" t="str">
        <f t="shared" si="3"/>
        <v>November 2025</v>
      </c>
      <c r="M196" s="61">
        <f t="shared" si="4"/>
        <v>0.52354570637119113</v>
      </c>
      <c r="N196" s="62"/>
    </row>
    <row r="197" spans="1:14" ht="22.5" customHeight="1">
      <c r="A197" s="2">
        <v>45991.086809537039</v>
      </c>
      <c r="B197" s="3">
        <v>45989</v>
      </c>
      <c r="C197" s="4">
        <v>12</v>
      </c>
      <c r="D197" s="4">
        <v>7</v>
      </c>
      <c r="E197" s="4">
        <v>4</v>
      </c>
      <c r="F197" s="4" t="s">
        <v>556</v>
      </c>
      <c r="G197" s="4" t="s">
        <v>14</v>
      </c>
      <c r="H197" s="4">
        <v>448</v>
      </c>
      <c r="I197" s="4">
        <f t="shared" si="0"/>
        <v>0</v>
      </c>
      <c r="J197" s="4">
        <f t="shared" si="1"/>
        <v>367</v>
      </c>
      <c r="K197" s="4">
        <f t="shared" si="2"/>
        <v>363</v>
      </c>
      <c r="L197" s="4" t="str">
        <f t="shared" si="3"/>
        <v>November 2025</v>
      </c>
      <c r="M197" s="61">
        <f t="shared" si="4"/>
        <v>0.8191964285714286</v>
      </c>
      <c r="N197" s="62"/>
    </row>
    <row r="198" spans="1:14" ht="22.5" customHeight="1">
      <c r="A198" s="2">
        <v>45990.291062488424</v>
      </c>
      <c r="B198" s="3">
        <v>45989</v>
      </c>
      <c r="C198" s="4">
        <v>21</v>
      </c>
      <c r="D198" s="4">
        <v>19</v>
      </c>
      <c r="E198" s="4">
        <v>12</v>
      </c>
      <c r="F198" s="4" t="s">
        <v>547</v>
      </c>
      <c r="G198" s="4" t="s">
        <v>12</v>
      </c>
      <c r="H198" s="4">
        <v>1011</v>
      </c>
      <c r="I198" s="4">
        <f t="shared" si="0"/>
        <v>2</v>
      </c>
      <c r="J198" s="4">
        <f t="shared" si="1"/>
        <v>649</v>
      </c>
      <c r="K198" s="4">
        <f t="shared" si="2"/>
        <v>637</v>
      </c>
      <c r="L198" s="4" t="str">
        <f t="shared" si="3"/>
        <v>November 2025</v>
      </c>
      <c r="M198" s="61">
        <f t="shared" si="4"/>
        <v>0.64193867457962417</v>
      </c>
      <c r="N198" s="62"/>
    </row>
    <row r="199" spans="1:14" ht="22.5" customHeight="1">
      <c r="A199" s="2">
        <v>45990.289988969904</v>
      </c>
      <c r="B199" s="3">
        <v>45989</v>
      </c>
      <c r="C199" s="4">
        <v>6</v>
      </c>
      <c r="D199" s="4">
        <v>16</v>
      </c>
      <c r="E199" s="4">
        <v>7</v>
      </c>
      <c r="F199" s="4" t="s">
        <v>501</v>
      </c>
      <c r="G199" s="4" t="s">
        <v>7</v>
      </c>
      <c r="H199" s="4">
        <v>363</v>
      </c>
      <c r="I199" s="4">
        <f t="shared" si="0"/>
        <v>0</v>
      </c>
      <c r="J199" s="4">
        <f t="shared" si="1"/>
        <v>196</v>
      </c>
      <c r="K199" s="4">
        <f t="shared" si="2"/>
        <v>189</v>
      </c>
      <c r="L199" s="4" t="str">
        <f t="shared" si="3"/>
        <v>November 2025</v>
      </c>
      <c r="M199" s="61">
        <f t="shared" si="4"/>
        <v>0.53994490358126723</v>
      </c>
      <c r="N199" s="62"/>
    </row>
    <row r="200" spans="1:14" ht="22.5" customHeight="1">
      <c r="A200" s="2">
        <v>45989.382792418983</v>
      </c>
      <c r="B200" s="3">
        <v>45988</v>
      </c>
      <c r="C200" s="4">
        <v>13</v>
      </c>
      <c r="D200" s="4">
        <v>2</v>
      </c>
      <c r="E200" s="4">
        <v>5</v>
      </c>
      <c r="F200" s="4" t="s">
        <v>556</v>
      </c>
      <c r="G200" s="4" t="s">
        <v>14</v>
      </c>
      <c r="H200" s="4">
        <v>448</v>
      </c>
      <c r="I200" s="4">
        <f t="shared" si="0"/>
        <v>0</v>
      </c>
      <c r="J200" s="4">
        <f t="shared" si="1"/>
        <v>392</v>
      </c>
      <c r="K200" s="4">
        <f t="shared" si="2"/>
        <v>387</v>
      </c>
      <c r="L200" s="4" t="str">
        <f t="shared" si="3"/>
        <v>November 2025</v>
      </c>
      <c r="M200" s="61">
        <f t="shared" si="4"/>
        <v>0.875</v>
      </c>
      <c r="N200" s="62"/>
    </row>
    <row r="201" spans="1:14" ht="22.5" customHeight="1">
      <c r="A201" s="2">
        <v>45989.382079467592</v>
      </c>
      <c r="B201" s="3">
        <v>45988</v>
      </c>
      <c r="C201" s="4">
        <v>21</v>
      </c>
      <c r="D201" s="4">
        <v>1</v>
      </c>
      <c r="E201" s="4">
        <v>10</v>
      </c>
      <c r="F201" s="4" t="s">
        <v>549</v>
      </c>
      <c r="G201" s="4" t="s">
        <v>12</v>
      </c>
      <c r="H201" s="4">
        <v>1013</v>
      </c>
      <c r="I201" s="4">
        <f t="shared" si="0"/>
        <v>1</v>
      </c>
      <c r="J201" s="4">
        <f t="shared" si="1"/>
        <v>631</v>
      </c>
      <c r="K201" s="4">
        <f t="shared" si="2"/>
        <v>621</v>
      </c>
      <c r="L201" s="4" t="str">
        <f t="shared" si="3"/>
        <v>November 2025</v>
      </c>
      <c r="M201" s="61">
        <f t="shared" si="4"/>
        <v>0.62290227048371172</v>
      </c>
      <c r="N201" s="62"/>
    </row>
    <row r="202" spans="1:14" ht="22.5" customHeight="1">
      <c r="A202" s="2">
        <v>45989.367217858795</v>
      </c>
      <c r="B202" s="3">
        <v>45988</v>
      </c>
      <c r="C202" s="4">
        <v>6</v>
      </c>
      <c r="D202" s="4">
        <v>16</v>
      </c>
      <c r="E202" s="4">
        <v>5</v>
      </c>
      <c r="F202" s="4" t="s">
        <v>501</v>
      </c>
      <c r="G202" s="4" t="s">
        <v>7</v>
      </c>
      <c r="H202" s="4">
        <v>363</v>
      </c>
      <c r="I202" s="4">
        <f t="shared" si="0"/>
        <v>1</v>
      </c>
      <c r="J202" s="4">
        <f t="shared" si="1"/>
        <v>196</v>
      </c>
      <c r="K202" s="4">
        <f t="shared" si="2"/>
        <v>191</v>
      </c>
      <c r="L202" s="4" t="str">
        <f t="shared" si="3"/>
        <v>November 2025</v>
      </c>
      <c r="M202" s="61">
        <f t="shared" si="4"/>
        <v>0.53994490358126723</v>
      </c>
      <c r="N202" s="62"/>
    </row>
    <row r="203" spans="1:14" ht="22.5" customHeight="1">
      <c r="A203" s="2">
        <v>45988.270362766205</v>
      </c>
      <c r="B203" s="3">
        <v>45987</v>
      </c>
      <c r="C203" s="4">
        <v>13</v>
      </c>
      <c r="D203" s="4">
        <v>8</v>
      </c>
      <c r="E203" s="4">
        <v>6</v>
      </c>
      <c r="F203" s="4" t="s">
        <v>556</v>
      </c>
      <c r="G203" s="4" t="s">
        <v>14</v>
      </c>
      <c r="H203" s="4">
        <v>448</v>
      </c>
      <c r="I203" s="4">
        <f t="shared" si="0"/>
        <v>0</v>
      </c>
      <c r="J203" s="4">
        <f t="shared" si="1"/>
        <v>398</v>
      </c>
      <c r="K203" s="4">
        <f t="shared" si="2"/>
        <v>392</v>
      </c>
      <c r="L203" s="4" t="str">
        <f t="shared" si="3"/>
        <v>November 2025</v>
      </c>
      <c r="M203" s="61">
        <f t="shared" si="4"/>
        <v>0.8883928571428571</v>
      </c>
      <c r="N203" s="62"/>
    </row>
    <row r="204" spans="1:14" ht="22.5" customHeight="1">
      <c r="A204" s="2">
        <v>45988.269038310187</v>
      </c>
      <c r="B204" s="3">
        <v>45987</v>
      </c>
      <c r="C204" s="4">
        <v>21</v>
      </c>
      <c r="D204" s="4">
        <v>20</v>
      </c>
      <c r="E204" s="4">
        <v>13</v>
      </c>
      <c r="F204" s="4" t="s">
        <v>549</v>
      </c>
      <c r="G204" s="4" t="s">
        <v>12</v>
      </c>
      <c r="H204" s="4">
        <v>1014</v>
      </c>
      <c r="I204" s="4">
        <f t="shared" si="0"/>
        <v>2</v>
      </c>
      <c r="J204" s="4">
        <f t="shared" si="1"/>
        <v>650</v>
      </c>
      <c r="K204" s="4">
        <f t="shared" si="2"/>
        <v>637</v>
      </c>
      <c r="L204" s="4" t="str">
        <f t="shared" si="3"/>
        <v>November 2025</v>
      </c>
      <c r="M204" s="61">
        <f t="shared" si="4"/>
        <v>0.64102564102564108</v>
      </c>
      <c r="N204" s="62"/>
    </row>
    <row r="205" spans="1:14" ht="22.5" customHeight="1">
      <c r="A205" s="2">
        <v>45988.266318194444</v>
      </c>
      <c r="B205" s="3">
        <v>45987</v>
      </c>
      <c r="C205" s="4">
        <v>6</v>
      </c>
      <c r="D205" s="4">
        <v>23</v>
      </c>
      <c r="E205" s="4">
        <v>6</v>
      </c>
      <c r="F205" s="4" t="s">
        <v>501</v>
      </c>
      <c r="G205" s="4" t="s">
        <v>7</v>
      </c>
      <c r="H205" s="4">
        <v>364</v>
      </c>
      <c r="I205" s="4">
        <f t="shared" si="0"/>
        <v>1</v>
      </c>
      <c r="J205" s="4">
        <f t="shared" si="1"/>
        <v>203</v>
      </c>
      <c r="K205" s="4">
        <f t="shared" si="2"/>
        <v>197</v>
      </c>
      <c r="L205" s="4" t="str">
        <f t="shared" si="3"/>
        <v>November 2025</v>
      </c>
      <c r="M205" s="61">
        <f t="shared" si="4"/>
        <v>0.55769230769230771</v>
      </c>
      <c r="N205" s="62"/>
    </row>
    <row r="206" spans="1:14" ht="22.5" customHeight="1">
      <c r="A206" s="2">
        <v>45987.150108553236</v>
      </c>
      <c r="B206" s="3">
        <v>45986</v>
      </c>
      <c r="C206" s="4">
        <v>14</v>
      </c>
      <c r="D206" s="4">
        <v>5</v>
      </c>
      <c r="E206" s="4">
        <v>6</v>
      </c>
      <c r="F206" s="4" t="s">
        <v>556</v>
      </c>
      <c r="G206" s="4" t="s">
        <v>14</v>
      </c>
      <c r="H206" s="4">
        <v>448</v>
      </c>
      <c r="I206" s="4">
        <f t="shared" si="0"/>
        <v>0</v>
      </c>
      <c r="J206" s="4">
        <f t="shared" si="1"/>
        <v>425</v>
      </c>
      <c r="K206" s="4">
        <f t="shared" si="2"/>
        <v>419</v>
      </c>
      <c r="L206" s="4" t="str">
        <f t="shared" si="3"/>
        <v>November 2025</v>
      </c>
      <c r="M206" s="61">
        <f t="shared" si="4"/>
        <v>0.9486607142857143</v>
      </c>
      <c r="N206" s="62"/>
    </row>
    <row r="207" spans="1:14" ht="22.5" customHeight="1">
      <c r="A207" s="2">
        <v>45987.147842094906</v>
      </c>
      <c r="B207" s="3">
        <v>45986</v>
      </c>
      <c r="C207" s="4">
        <v>19</v>
      </c>
      <c r="D207" s="4">
        <v>1</v>
      </c>
      <c r="E207" s="4">
        <v>8</v>
      </c>
      <c r="F207" s="4" t="s">
        <v>547</v>
      </c>
      <c r="G207" s="4" t="s">
        <v>12</v>
      </c>
      <c r="H207" s="4">
        <v>1016</v>
      </c>
      <c r="I207" s="4">
        <f t="shared" si="0"/>
        <v>2</v>
      </c>
      <c r="J207" s="4">
        <f t="shared" si="1"/>
        <v>571</v>
      </c>
      <c r="K207" s="4">
        <f t="shared" si="2"/>
        <v>563</v>
      </c>
      <c r="L207" s="4" t="str">
        <f t="shared" si="3"/>
        <v>November 2025</v>
      </c>
      <c r="M207" s="61">
        <f t="shared" si="4"/>
        <v>0.56200787401574803</v>
      </c>
      <c r="N207" s="62"/>
    </row>
    <row r="208" spans="1:14" ht="22.5" customHeight="1">
      <c r="A208" s="2">
        <v>45987.14555512731</v>
      </c>
      <c r="B208" s="3">
        <v>45986</v>
      </c>
      <c r="C208" s="4">
        <v>6</v>
      </c>
      <c r="D208" s="4">
        <v>18</v>
      </c>
      <c r="E208" s="4">
        <v>5</v>
      </c>
      <c r="F208" s="4" t="s">
        <v>501</v>
      </c>
      <c r="G208" s="4" t="s">
        <v>7</v>
      </c>
      <c r="H208" s="4">
        <v>365</v>
      </c>
      <c r="I208" s="4">
        <f t="shared" si="0"/>
        <v>1</v>
      </c>
      <c r="J208" s="4">
        <f t="shared" si="1"/>
        <v>198</v>
      </c>
      <c r="K208" s="4">
        <f t="shared" si="2"/>
        <v>193</v>
      </c>
      <c r="L208" s="4" t="str">
        <f t="shared" si="3"/>
        <v>November 2025</v>
      </c>
      <c r="M208" s="61">
        <f t="shared" si="4"/>
        <v>0.54246575342465753</v>
      </c>
      <c r="N208" s="62"/>
    </row>
    <row r="209" spans="1:14" ht="22.5" customHeight="1">
      <c r="A209" s="2">
        <v>45986.33580627315</v>
      </c>
      <c r="B209" s="3">
        <v>45985</v>
      </c>
      <c r="C209" s="4">
        <v>13</v>
      </c>
      <c r="D209" s="4">
        <v>10</v>
      </c>
      <c r="E209" s="4">
        <v>5</v>
      </c>
      <c r="F209" s="4" t="s">
        <v>582</v>
      </c>
      <c r="G209" s="4" t="s">
        <v>14</v>
      </c>
      <c r="H209" s="4">
        <v>448</v>
      </c>
      <c r="I209" s="4">
        <f t="shared" si="0"/>
        <v>0</v>
      </c>
      <c r="J209" s="4">
        <f t="shared" si="1"/>
        <v>400</v>
      </c>
      <c r="K209" s="4">
        <f t="shared" si="2"/>
        <v>395</v>
      </c>
      <c r="L209" s="4" t="str">
        <f t="shared" si="3"/>
        <v>November 2025</v>
      </c>
      <c r="M209" s="61">
        <f t="shared" si="4"/>
        <v>0.8928571428571429</v>
      </c>
      <c r="N209" s="62"/>
    </row>
    <row r="210" spans="1:14" ht="22.5" customHeight="1">
      <c r="A210" s="2">
        <v>45986.335290370371</v>
      </c>
      <c r="B210" s="3">
        <v>45985</v>
      </c>
      <c r="C210" s="4">
        <v>21</v>
      </c>
      <c r="D210" s="4">
        <v>3</v>
      </c>
      <c r="E210" s="4">
        <v>11</v>
      </c>
      <c r="F210" s="4" t="s">
        <v>549</v>
      </c>
      <c r="G210" s="4" t="s">
        <v>12</v>
      </c>
      <c r="H210" s="4">
        <v>1018</v>
      </c>
      <c r="I210" s="4">
        <f t="shared" si="0"/>
        <v>2</v>
      </c>
      <c r="J210" s="4">
        <f t="shared" si="1"/>
        <v>633</v>
      </c>
      <c r="K210" s="4">
        <f t="shared" si="2"/>
        <v>622</v>
      </c>
      <c r="L210" s="4" t="str">
        <f t="shared" si="3"/>
        <v>November 2025</v>
      </c>
      <c r="M210" s="61">
        <f t="shared" si="4"/>
        <v>0.62180746561886047</v>
      </c>
      <c r="N210" s="62"/>
    </row>
    <row r="211" spans="1:14" ht="22.5" customHeight="1">
      <c r="A211" s="2">
        <v>45986.334226018516</v>
      </c>
      <c r="B211" s="3">
        <v>45985</v>
      </c>
      <c r="C211" s="4">
        <v>6</v>
      </c>
      <c r="D211" s="4">
        <v>20</v>
      </c>
      <c r="E211" s="4">
        <v>6</v>
      </c>
      <c r="F211" s="4" t="s">
        <v>501</v>
      </c>
      <c r="G211" s="4" t="s">
        <v>7</v>
      </c>
      <c r="H211" s="4">
        <v>366</v>
      </c>
      <c r="I211" s="4">
        <f t="shared" si="0"/>
        <v>0</v>
      </c>
      <c r="J211" s="4">
        <f t="shared" si="1"/>
        <v>200</v>
      </c>
      <c r="K211" s="4">
        <f t="shared" si="2"/>
        <v>194</v>
      </c>
      <c r="L211" s="4" t="str">
        <f t="shared" si="3"/>
        <v>November 2025</v>
      </c>
      <c r="M211" s="61">
        <f t="shared" si="4"/>
        <v>0.54644808743169404</v>
      </c>
      <c r="N211" s="62"/>
    </row>
    <row r="212" spans="1:14" ht="22.5" customHeight="1">
      <c r="A212" s="2">
        <v>45985.450939317132</v>
      </c>
      <c r="B212" s="3">
        <v>45984</v>
      </c>
      <c r="C212" s="4">
        <v>13</v>
      </c>
      <c r="D212" s="4">
        <v>9</v>
      </c>
      <c r="E212" s="4">
        <v>6</v>
      </c>
      <c r="F212" s="4" t="s">
        <v>556</v>
      </c>
      <c r="G212" s="4" t="s">
        <v>14</v>
      </c>
      <c r="H212" s="4">
        <v>448</v>
      </c>
      <c r="I212" s="4">
        <f t="shared" si="0"/>
        <v>1</v>
      </c>
      <c r="J212" s="4">
        <f t="shared" si="1"/>
        <v>399</v>
      </c>
      <c r="K212" s="4">
        <f t="shared" si="2"/>
        <v>393</v>
      </c>
      <c r="L212" s="4" t="str">
        <f t="shared" si="3"/>
        <v>November 2025</v>
      </c>
      <c r="M212" s="61">
        <f t="shared" si="4"/>
        <v>0.890625</v>
      </c>
      <c r="N212" s="62"/>
    </row>
    <row r="213" spans="1:14" ht="22.5" customHeight="1">
      <c r="A213" s="2">
        <v>45985.447783425931</v>
      </c>
      <c r="B213" s="3">
        <v>45984</v>
      </c>
      <c r="C213" s="4">
        <v>21</v>
      </c>
      <c r="D213" s="4">
        <v>1</v>
      </c>
      <c r="E213" s="4">
        <v>9</v>
      </c>
      <c r="F213" s="4" t="s">
        <v>582</v>
      </c>
      <c r="G213" s="4" t="s">
        <v>12</v>
      </c>
      <c r="H213" s="4">
        <v>1020</v>
      </c>
      <c r="I213" s="4">
        <f t="shared" si="0"/>
        <v>3</v>
      </c>
      <c r="J213" s="4">
        <f t="shared" si="1"/>
        <v>631</v>
      </c>
      <c r="K213" s="4">
        <f t="shared" si="2"/>
        <v>622</v>
      </c>
      <c r="L213" s="4" t="str">
        <f t="shared" si="3"/>
        <v>November 2025</v>
      </c>
      <c r="M213" s="61">
        <f t="shared" si="4"/>
        <v>0.61862745098039218</v>
      </c>
      <c r="N213" s="62"/>
    </row>
    <row r="214" spans="1:14" ht="22.5" customHeight="1">
      <c r="A214" s="2">
        <v>45985.444469988426</v>
      </c>
      <c r="B214" s="3">
        <v>45984</v>
      </c>
      <c r="C214" s="4">
        <v>6</v>
      </c>
      <c r="D214" s="4">
        <v>24</v>
      </c>
      <c r="E214" s="4">
        <v>5</v>
      </c>
      <c r="F214" s="4" t="s">
        <v>582</v>
      </c>
      <c r="G214" s="4" t="s">
        <v>7</v>
      </c>
      <c r="H214" s="4">
        <v>366</v>
      </c>
      <c r="I214" s="4">
        <f t="shared" si="0"/>
        <v>2</v>
      </c>
      <c r="J214" s="4">
        <f t="shared" si="1"/>
        <v>204</v>
      </c>
      <c r="K214" s="4">
        <f t="shared" si="2"/>
        <v>199</v>
      </c>
      <c r="L214" s="4" t="str">
        <f t="shared" si="3"/>
        <v>November 2025</v>
      </c>
      <c r="M214" s="61">
        <f t="shared" si="4"/>
        <v>0.55737704918032782</v>
      </c>
      <c r="N214" s="62"/>
    </row>
    <row r="215" spans="1:14" ht="22.5" customHeight="1">
      <c r="A215" s="2">
        <v>45984.076230601851</v>
      </c>
      <c r="B215" s="3">
        <v>45983</v>
      </c>
      <c r="C215" s="4">
        <v>13</v>
      </c>
      <c r="D215" s="4">
        <v>12</v>
      </c>
      <c r="E215" s="4">
        <v>6</v>
      </c>
      <c r="F215" s="4" t="s">
        <v>556</v>
      </c>
      <c r="G215" s="4" t="s">
        <v>14</v>
      </c>
      <c r="H215" s="4">
        <v>449</v>
      </c>
      <c r="I215" s="4">
        <f t="shared" si="0"/>
        <v>0</v>
      </c>
      <c r="J215" s="4">
        <f t="shared" si="1"/>
        <v>402</v>
      </c>
      <c r="K215" s="4">
        <f t="shared" si="2"/>
        <v>396</v>
      </c>
      <c r="L215" s="4" t="str">
        <f t="shared" si="3"/>
        <v>November 2025</v>
      </c>
      <c r="M215" s="61">
        <f t="shared" si="4"/>
        <v>0.89532293986636968</v>
      </c>
      <c r="N215" s="62"/>
    </row>
    <row r="216" spans="1:14" ht="22.5" customHeight="1">
      <c r="A216" s="2">
        <v>45984.072704907405</v>
      </c>
      <c r="B216" s="3">
        <v>45983</v>
      </c>
      <c r="C216" s="4">
        <v>20</v>
      </c>
      <c r="D216" s="4">
        <v>17</v>
      </c>
      <c r="E216" s="4">
        <v>9</v>
      </c>
      <c r="F216" s="4" t="s">
        <v>547</v>
      </c>
      <c r="G216" s="4" t="s">
        <v>12</v>
      </c>
      <c r="H216" s="4">
        <v>1023</v>
      </c>
      <c r="I216" s="4">
        <f t="shared" si="0"/>
        <v>1</v>
      </c>
      <c r="J216" s="4">
        <f t="shared" si="1"/>
        <v>617</v>
      </c>
      <c r="K216" s="4">
        <f t="shared" si="2"/>
        <v>608</v>
      </c>
      <c r="L216" s="4" t="str">
        <f t="shared" si="3"/>
        <v>November 2025</v>
      </c>
      <c r="M216" s="61">
        <f t="shared" si="4"/>
        <v>0.60312805474095799</v>
      </c>
      <c r="N216" s="62"/>
    </row>
    <row r="217" spans="1:14" ht="22.5" customHeight="1">
      <c r="A217" s="2">
        <v>45984.070065416665</v>
      </c>
      <c r="B217" s="3">
        <v>45983</v>
      </c>
      <c r="C217" s="4">
        <v>6</v>
      </c>
      <c r="D217" s="4">
        <v>7</v>
      </c>
      <c r="E217" s="4">
        <v>4</v>
      </c>
      <c r="F217" s="4" t="s">
        <v>501</v>
      </c>
      <c r="G217" s="4" t="s">
        <v>7</v>
      </c>
      <c r="H217" s="4">
        <v>368</v>
      </c>
      <c r="I217" s="4">
        <f t="shared" si="0"/>
        <v>3</v>
      </c>
      <c r="J217" s="4">
        <f t="shared" si="1"/>
        <v>187</v>
      </c>
      <c r="K217" s="4">
        <f t="shared" si="2"/>
        <v>183</v>
      </c>
      <c r="L217" s="4" t="str">
        <f t="shared" si="3"/>
        <v>November 2025</v>
      </c>
      <c r="M217" s="61">
        <f t="shared" si="4"/>
        <v>0.50815217391304346</v>
      </c>
      <c r="N217" s="62"/>
    </row>
    <row r="218" spans="1:14" ht="22.5" customHeight="1">
      <c r="A218" s="2">
        <v>45983.482941828704</v>
      </c>
      <c r="B218" s="3">
        <v>45982</v>
      </c>
      <c r="C218" s="4">
        <v>12</v>
      </c>
      <c r="D218" s="4">
        <v>21</v>
      </c>
      <c r="E218" s="4">
        <v>5</v>
      </c>
      <c r="F218" s="4" t="s">
        <v>582</v>
      </c>
      <c r="G218" s="4" t="s">
        <v>14</v>
      </c>
      <c r="H218" s="4">
        <v>449</v>
      </c>
      <c r="I218" s="4">
        <f t="shared" si="0"/>
        <v>0</v>
      </c>
      <c r="J218" s="4">
        <f t="shared" si="1"/>
        <v>381</v>
      </c>
      <c r="K218" s="4">
        <f t="shared" si="2"/>
        <v>376</v>
      </c>
      <c r="L218" s="4" t="str">
        <f t="shared" si="3"/>
        <v>November 2025</v>
      </c>
      <c r="M218" s="61">
        <f t="shared" si="4"/>
        <v>0.84855233853006684</v>
      </c>
      <c r="N218" s="62"/>
    </row>
    <row r="219" spans="1:14" ht="22.5" customHeight="1">
      <c r="A219" s="2">
        <v>45983.481793599538</v>
      </c>
      <c r="B219" s="3">
        <v>45982</v>
      </c>
      <c r="C219" s="4">
        <v>22</v>
      </c>
      <c r="D219" s="4">
        <v>13</v>
      </c>
      <c r="E219" s="4">
        <v>10</v>
      </c>
      <c r="F219" s="4" t="s">
        <v>547</v>
      </c>
      <c r="G219" s="4" t="s">
        <v>12</v>
      </c>
      <c r="H219" s="4">
        <v>1024</v>
      </c>
      <c r="I219" s="4">
        <f t="shared" si="0"/>
        <v>2</v>
      </c>
      <c r="J219" s="4">
        <f t="shared" si="1"/>
        <v>673</v>
      </c>
      <c r="K219" s="4">
        <f t="shared" si="2"/>
        <v>663</v>
      </c>
      <c r="L219" s="4" t="str">
        <f t="shared" si="3"/>
        <v>November 2025</v>
      </c>
      <c r="M219" s="61">
        <f t="shared" si="4"/>
        <v>0.6572265625</v>
      </c>
      <c r="N219" s="62"/>
    </row>
    <row r="220" spans="1:14" ht="22.5" customHeight="1">
      <c r="A220" s="2">
        <v>45983.479499594905</v>
      </c>
      <c r="B220" s="3">
        <v>45982</v>
      </c>
      <c r="C220" s="4">
        <v>6</v>
      </c>
      <c r="D220" s="4">
        <v>16</v>
      </c>
      <c r="E220" s="4">
        <v>6</v>
      </c>
      <c r="F220" s="4" t="s">
        <v>501</v>
      </c>
      <c r="G220" s="4" t="s">
        <v>7</v>
      </c>
      <c r="H220" s="4">
        <v>371</v>
      </c>
      <c r="I220" s="4">
        <f t="shared" si="0"/>
        <v>0</v>
      </c>
      <c r="J220" s="4">
        <f t="shared" si="1"/>
        <v>196</v>
      </c>
      <c r="K220" s="4">
        <f t="shared" si="2"/>
        <v>190</v>
      </c>
      <c r="L220" s="4" t="str">
        <f t="shared" si="3"/>
        <v>November 2025</v>
      </c>
      <c r="M220" s="61">
        <f t="shared" si="4"/>
        <v>0.52830188679245282</v>
      </c>
      <c r="N220" s="62"/>
    </row>
    <row r="221" spans="1:14" ht="22.5" customHeight="1">
      <c r="A221" s="2">
        <v>45981.723195601851</v>
      </c>
      <c r="B221" s="3">
        <v>45981</v>
      </c>
      <c r="C221" s="4">
        <v>12</v>
      </c>
      <c r="D221" s="4">
        <v>25</v>
      </c>
      <c r="E221" s="4">
        <v>6</v>
      </c>
      <c r="F221" s="4" t="s">
        <v>556</v>
      </c>
      <c r="G221" s="4" t="s">
        <v>14</v>
      </c>
      <c r="H221" s="4">
        <v>449</v>
      </c>
      <c r="I221" s="4">
        <f t="shared" si="0"/>
        <v>0</v>
      </c>
      <c r="J221" s="4">
        <f t="shared" si="1"/>
        <v>385</v>
      </c>
      <c r="K221" s="4">
        <f t="shared" si="2"/>
        <v>379</v>
      </c>
      <c r="L221" s="4" t="str">
        <f t="shared" si="3"/>
        <v>November 2025</v>
      </c>
      <c r="M221" s="61">
        <f t="shared" si="4"/>
        <v>0.85746102449888639</v>
      </c>
      <c r="N221" s="62"/>
    </row>
    <row r="222" spans="1:14" ht="22.5" customHeight="1">
      <c r="A222" s="2">
        <v>45981.718713668983</v>
      </c>
      <c r="B222" s="3">
        <v>45981</v>
      </c>
      <c r="C222" s="4">
        <v>21</v>
      </c>
      <c r="D222" s="4">
        <v>10</v>
      </c>
      <c r="E222" s="4">
        <v>9</v>
      </c>
      <c r="F222" s="4" t="s">
        <v>547</v>
      </c>
      <c r="G222" s="4" t="s">
        <v>12</v>
      </c>
      <c r="H222" s="4">
        <v>1026</v>
      </c>
      <c r="I222" s="4">
        <f t="shared" si="0"/>
        <v>3</v>
      </c>
      <c r="J222" s="4">
        <f t="shared" si="1"/>
        <v>640</v>
      </c>
      <c r="K222" s="4">
        <f t="shared" si="2"/>
        <v>631</v>
      </c>
      <c r="L222" s="4" t="str">
        <f t="shared" si="3"/>
        <v>November 2025</v>
      </c>
      <c r="M222" s="61">
        <f t="shared" si="4"/>
        <v>0.62378167641325533</v>
      </c>
      <c r="N222" s="62"/>
    </row>
    <row r="223" spans="1:14" ht="22.5" customHeight="1">
      <c r="A223" s="2">
        <v>45981.717624826386</v>
      </c>
      <c r="B223" s="3">
        <v>45981</v>
      </c>
      <c r="C223" s="4">
        <v>8</v>
      </c>
      <c r="D223" s="4">
        <v>4</v>
      </c>
      <c r="E223" s="4">
        <v>7</v>
      </c>
      <c r="F223" s="4" t="s">
        <v>501</v>
      </c>
      <c r="G223" s="4" t="s">
        <v>7</v>
      </c>
      <c r="H223" s="4">
        <v>371</v>
      </c>
      <c r="I223" s="4">
        <f t="shared" si="0"/>
        <v>1</v>
      </c>
      <c r="J223" s="4">
        <f t="shared" si="1"/>
        <v>244</v>
      </c>
      <c r="K223" s="4">
        <f t="shared" si="2"/>
        <v>237</v>
      </c>
      <c r="L223" s="4" t="str">
        <f t="shared" si="3"/>
        <v>November 2025</v>
      </c>
      <c r="M223" s="61">
        <f t="shared" si="4"/>
        <v>0.65768194070080865</v>
      </c>
      <c r="N223" s="62"/>
    </row>
    <row r="224" spans="1:14" ht="22.5" customHeight="1">
      <c r="A224" s="2">
        <v>45981.66335106481</v>
      </c>
      <c r="B224" s="3">
        <v>45980</v>
      </c>
      <c r="C224" s="4">
        <v>12</v>
      </c>
      <c r="D224" s="4">
        <v>25</v>
      </c>
      <c r="E224" s="4">
        <v>5</v>
      </c>
      <c r="F224" s="4" t="s">
        <v>556</v>
      </c>
      <c r="G224" s="4" t="s">
        <v>14</v>
      </c>
      <c r="H224" s="4">
        <v>449</v>
      </c>
      <c r="I224" s="4">
        <f t="shared" si="0"/>
        <v>0</v>
      </c>
      <c r="J224" s="4">
        <f t="shared" si="1"/>
        <v>385</v>
      </c>
      <c r="K224" s="4">
        <f t="shared" si="2"/>
        <v>380</v>
      </c>
      <c r="L224" s="4" t="str">
        <f t="shared" si="3"/>
        <v>November 2025</v>
      </c>
      <c r="M224" s="61">
        <f t="shared" si="4"/>
        <v>0.85746102449888639</v>
      </c>
      <c r="N224" s="62"/>
    </row>
    <row r="225" spans="1:14" ht="22.5" customHeight="1">
      <c r="A225" s="2">
        <v>45981.662902870376</v>
      </c>
      <c r="B225" s="3">
        <v>45980</v>
      </c>
      <c r="C225" s="4">
        <v>22</v>
      </c>
      <c r="D225" s="4">
        <v>0</v>
      </c>
      <c r="E225" s="4">
        <v>11</v>
      </c>
      <c r="F225" s="4" t="s">
        <v>547</v>
      </c>
      <c r="G225" s="4" t="s">
        <v>12</v>
      </c>
      <c r="H225" s="4">
        <v>1029</v>
      </c>
      <c r="I225" s="4">
        <f t="shared" si="0"/>
        <v>1</v>
      </c>
      <c r="J225" s="4">
        <f t="shared" si="1"/>
        <v>660</v>
      </c>
      <c r="K225" s="4">
        <f t="shared" si="2"/>
        <v>649</v>
      </c>
      <c r="L225" s="4" t="str">
        <f t="shared" si="3"/>
        <v>November 2025</v>
      </c>
      <c r="M225" s="61">
        <f t="shared" si="4"/>
        <v>0.64139941690962099</v>
      </c>
      <c r="N225" s="62"/>
    </row>
    <row r="226" spans="1:14" ht="22.5" customHeight="1">
      <c r="A226" s="2">
        <v>45981.661694317125</v>
      </c>
      <c r="B226" s="3">
        <v>45980</v>
      </c>
      <c r="C226" s="4">
        <v>8</v>
      </c>
      <c r="D226" s="4">
        <v>3</v>
      </c>
      <c r="E226" s="4">
        <v>8</v>
      </c>
      <c r="F226" s="4" t="s">
        <v>501</v>
      </c>
      <c r="G226" s="4" t="s">
        <v>7</v>
      </c>
      <c r="H226" s="4">
        <v>372</v>
      </c>
      <c r="I226" s="4">
        <f t="shared" si="0"/>
        <v>0</v>
      </c>
      <c r="J226" s="4">
        <f t="shared" si="1"/>
        <v>243</v>
      </c>
      <c r="K226" s="4">
        <f t="shared" si="2"/>
        <v>235</v>
      </c>
      <c r="L226" s="4" t="str">
        <f t="shared" si="3"/>
        <v>November 2025</v>
      </c>
      <c r="M226" s="61">
        <f t="shared" si="4"/>
        <v>0.65322580645161288</v>
      </c>
      <c r="N226" s="62"/>
    </row>
    <row r="227" spans="1:14" ht="22.5" customHeight="1">
      <c r="A227" s="2">
        <v>45981.05450337963</v>
      </c>
      <c r="B227" s="3">
        <v>45979</v>
      </c>
      <c r="C227" s="4">
        <v>11</v>
      </c>
      <c r="D227" s="4">
        <v>21</v>
      </c>
      <c r="E227" s="4">
        <v>5</v>
      </c>
      <c r="F227" s="4" t="s">
        <v>556</v>
      </c>
      <c r="G227" s="4" t="s">
        <v>14</v>
      </c>
      <c r="H227" s="4">
        <v>449</v>
      </c>
      <c r="I227" s="4">
        <f t="shared" si="0"/>
        <v>0</v>
      </c>
      <c r="J227" s="4">
        <f t="shared" si="1"/>
        <v>351</v>
      </c>
      <c r="K227" s="4">
        <f t="shared" si="2"/>
        <v>346</v>
      </c>
      <c r="L227" s="4" t="str">
        <f t="shared" si="3"/>
        <v>November 2025</v>
      </c>
      <c r="M227" s="61">
        <f t="shared" si="4"/>
        <v>0.78173719376391981</v>
      </c>
      <c r="N227" s="62"/>
    </row>
    <row r="228" spans="1:14" ht="22.5" customHeight="1">
      <c r="A228" s="2">
        <v>45981.045605590276</v>
      </c>
      <c r="B228" s="3">
        <v>45979</v>
      </c>
      <c r="C228" s="4">
        <v>22</v>
      </c>
      <c r="D228" s="4">
        <v>28</v>
      </c>
      <c r="E228" s="4">
        <v>13</v>
      </c>
      <c r="F228" s="4" t="s">
        <v>547</v>
      </c>
      <c r="G228" s="4" t="s">
        <v>12</v>
      </c>
      <c r="H228" s="4">
        <v>1030</v>
      </c>
      <c r="I228" s="4">
        <f t="shared" si="0"/>
        <v>2</v>
      </c>
      <c r="J228" s="4">
        <f t="shared" si="1"/>
        <v>688</v>
      </c>
      <c r="K228" s="4">
        <f t="shared" si="2"/>
        <v>675</v>
      </c>
      <c r="L228" s="4" t="str">
        <f t="shared" si="3"/>
        <v>November 2025</v>
      </c>
      <c r="M228" s="61">
        <f t="shared" si="4"/>
        <v>0.66796116504854364</v>
      </c>
      <c r="N228" s="62"/>
    </row>
    <row r="229" spans="1:14" ht="22.5" customHeight="1">
      <c r="A229" s="2">
        <v>45981.044630648146</v>
      </c>
      <c r="B229" s="3">
        <v>45979</v>
      </c>
      <c r="C229" s="4">
        <v>7</v>
      </c>
      <c r="D229" s="4">
        <v>23</v>
      </c>
      <c r="E229" s="4">
        <v>8</v>
      </c>
      <c r="F229" s="4" t="s">
        <v>501</v>
      </c>
      <c r="G229" s="4" t="s">
        <v>7</v>
      </c>
      <c r="H229" s="4">
        <v>372</v>
      </c>
      <c r="I229" s="4">
        <f t="shared" si="0"/>
        <v>1</v>
      </c>
      <c r="J229" s="4">
        <f t="shared" si="1"/>
        <v>233</v>
      </c>
      <c r="K229" s="4">
        <f t="shared" si="2"/>
        <v>225</v>
      </c>
      <c r="L229" s="4" t="str">
        <f t="shared" si="3"/>
        <v>November 2025</v>
      </c>
      <c r="M229" s="61">
        <f t="shared" si="4"/>
        <v>0.62634408602150538</v>
      </c>
      <c r="N229" s="62"/>
    </row>
    <row r="230" spans="1:14" ht="22.5" customHeight="1">
      <c r="A230" s="2">
        <v>45981.042696215278</v>
      </c>
      <c r="B230" s="3">
        <v>45978</v>
      </c>
      <c r="C230" s="4">
        <v>11</v>
      </c>
      <c r="D230" s="4">
        <v>28</v>
      </c>
      <c r="E230" s="4">
        <v>4</v>
      </c>
      <c r="F230" s="4" t="s">
        <v>582</v>
      </c>
      <c r="G230" s="4" t="s">
        <v>14</v>
      </c>
      <c r="H230" s="4">
        <v>449</v>
      </c>
      <c r="I230" s="4">
        <f t="shared" si="0"/>
        <v>0</v>
      </c>
      <c r="J230" s="4">
        <f t="shared" si="1"/>
        <v>358</v>
      </c>
      <c r="K230" s="4">
        <f t="shared" si="2"/>
        <v>354</v>
      </c>
      <c r="L230" s="4" t="str">
        <f t="shared" si="3"/>
        <v>November 2025</v>
      </c>
      <c r="M230" s="61">
        <f t="shared" si="4"/>
        <v>0.79732739420935417</v>
      </c>
      <c r="N230" s="62"/>
    </row>
    <row r="231" spans="1:14" ht="22.5" customHeight="1">
      <c r="A231" s="2">
        <v>45981.04210663194</v>
      </c>
      <c r="B231" s="3">
        <v>45978</v>
      </c>
      <c r="C231" s="4">
        <v>20</v>
      </c>
      <c r="D231" s="4">
        <v>24</v>
      </c>
      <c r="E231" s="4">
        <v>9</v>
      </c>
      <c r="F231" s="4" t="s">
        <v>549</v>
      </c>
      <c r="G231" s="4" t="s">
        <v>12</v>
      </c>
      <c r="H231" s="4">
        <v>1032</v>
      </c>
      <c r="I231" s="4">
        <f t="shared" si="0"/>
        <v>3</v>
      </c>
      <c r="J231" s="4">
        <f t="shared" si="1"/>
        <v>624</v>
      </c>
      <c r="K231" s="4">
        <f t="shared" si="2"/>
        <v>615</v>
      </c>
      <c r="L231" s="4" t="str">
        <f t="shared" si="3"/>
        <v>November 2025</v>
      </c>
      <c r="M231" s="61">
        <f t="shared" si="4"/>
        <v>0.60465116279069764</v>
      </c>
      <c r="N231" s="62"/>
    </row>
    <row r="232" spans="1:14" ht="22.5" customHeight="1">
      <c r="A232" s="2">
        <v>45981.039564178238</v>
      </c>
      <c r="B232" s="3">
        <v>45978</v>
      </c>
      <c r="C232" s="4">
        <v>7</v>
      </c>
      <c r="D232" s="4">
        <v>9</v>
      </c>
      <c r="E232" s="4">
        <v>6</v>
      </c>
      <c r="F232" s="4" t="s">
        <v>501</v>
      </c>
      <c r="G232" s="4" t="s">
        <v>7</v>
      </c>
      <c r="H232" s="4">
        <v>373</v>
      </c>
      <c r="I232" s="4">
        <f t="shared" si="0"/>
        <v>2</v>
      </c>
      <c r="J232" s="4">
        <f t="shared" si="1"/>
        <v>219</v>
      </c>
      <c r="K232" s="4">
        <f t="shared" si="2"/>
        <v>213</v>
      </c>
      <c r="L232" s="4" t="str">
        <f t="shared" si="3"/>
        <v>November 2025</v>
      </c>
      <c r="M232" s="61">
        <f t="shared" si="4"/>
        <v>0.58713136729222515</v>
      </c>
      <c r="N232" s="62"/>
    </row>
    <row r="233" spans="1:14" ht="22.5" customHeight="1">
      <c r="A233" s="2">
        <v>45981.038913912038</v>
      </c>
      <c r="B233" s="3">
        <v>45977</v>
      </c>
      <c r="C233" s="4">
        <v>12</v>
      </c>
      <c r="D233" s="4">
        <v>7</v>
      </c>
      <c r="E233" s="4">
        <v>5</v>
      </c>
      <c r="F233" s="4" t="s">
        <v>556</v>
      </c>
      <c r="G233" s="4" t="s">
        <v>14</v>
      </c>
      <c r="H233" s="4">
        <v>449</v>
      </c>
      <c r="I233" s="4">
        <f t="shared" si="0"/>
        <v>0</v>
      </c>
      <c r="J233" s="4">
        <f t="shared" si="1"/>
        <v>367</v>
      </c>
      <c r="K233" s="4">
        <f t="shared" si="2"/>
        <v>362</v>
      </c>
      <c r="L233" s="4" t="str">
        <f t="shared" si="3"/>
        <v>November 2025</v>
      </c>
      <c r="M233" s="61">
        <f t="shared" si="4"/>
        <v>0.81737193763919824</v>
      </c>
      <c r="N233" s="62"/>
    </row>
    <row r="234" spans="1:14" ht="22.5" customHeight="1">
      <c r="A234" s="2">
        <v>45981.038187025464</v>
      </c>
      <c r="B234" s="3">
        <v>45977</v>
      </c>
      <c r="C234" s="4">
        <v>22</v>
      </c>
      <c r="D234" s="4">
        <v>13</v>
      </c>
      <c r="E234" s="4">
        <v>12</v>
      </c>
      <c r="F234" s="4" t="s">
        <v>582</v>
      </c>
      <c r="G234" s="4" t="s">
        <v>12</v>
      </c>
      <c r="H234" s="4">
        <v>1035</v>
      </c>
      <c r="I234" s="4">
        <f t="shared" si="0"/>
        <v>2</v>
      </c>
      <c r="J234" s="4">
        <f t="shared" si="1"/>
        <v>673</v>
      </c>
      <c r="K234" s="4">
        <f t="shared" si="2"/>
        <v>661</v>
      </c>
      <c r="L234" s="4" t="str">
        <f t="shared" si="3"/>
        <v>November 2025</v>
      </c>
      <c r="M234" s="61">
        <f t="shared" si="4"/>
        <v>0.65024154589371985</v>
      </c>
      <c r="N234" s="62"/>
    </row>
    <row r="235" spans="1:14" ht="22.5" customHeight="1">
      <c r="A235" s="2">
        <v>45981.037720578708</v>
      </c>
      <c r="B235" s="3">
        <v>45977</v>
      </c>
      <c r="C235" s="4">
        <v>7</v>
      </c>
      <c r="D235" s="4">
        <v>12</v>
      </c>
      <c r="E235" s="4">
        <v>7</v>
      </c>
      <c r="F235" s="4" t="s">
        <v>556</v>
      </c>
      <c r="G235" s="4" t="s">
        <v>7</v>
      </c>
      <c r="H235" s="4">
        <v>375</v>
      </c>
      <c r="I235" s="4">
        <f t="shared" si="0"/>
        <v>0</v>
      </c>
      <c r="J235" s="4">
        <f t="shared" si="1"/>
        <v>222</v>
      </c>
      <c r="K235" s="4">
        <f t="shared" si="2"/>
        <v>215</v>
      </c>
      <c r="L235" s="4" t="str">
        <f t="shared" si="3"/>
        <v>November 2025</v>
      </c>
      <c r="M235" s="61">
        <f t="shared" si="4"/>
        <v>0.59199999999999997</v>
      </c>
      <c r="N235" s="62"/>
    </row>
    <row r="236" spans="1:14" ht="22.5" customHeight="1">
      <c r="A236" s="2">
        <v>45977.22421724537</v>
      </c>
      <c r="B236" s="3">
        <v>45976</v>
      </c>
      <c r="C236" s="4">
        <v>12</v>
      </c>
      <c r="D236" s="4">
        <v>2</v>
      </c>
      <c r="E236" s="4">
        <v>5</v>
      </c>
      <c r="F236" s="4" t="s">
        <v>549</v>
      </c>
      <c r="G236" s="4" t="s">
        <v>14</v>
      </c>
      <c r="H236" s="4">
        <v>449</v>
      </c>
      <c r="I236" s="4">
        <f t="shared" si="0"/>
        <v>0</v>
      </c>
      <c r="J236" s="4">
        <f t="shared" si="1"/>
        <v>362</v>
      </c>
      <c r="K236" s="4">
        <f t="shared" si="2"/>
        <v>357</v>
      </c>
      <c r="L236" s="4" t="str">
        <f t="shared" si="3"/>
        <v>November 2025</v>
      </c>
      <c r="M236" s="61">
        <f t="shared" si="4"/>
        <v>0.80623608017817372</v>
      </c>
      <c r="N236" s="62"/>
    </row>
    <row r="237" spans="1:14" ht="22.5" customHeight="1">
      <c r="A237" s="2">
        <v>45977.22379481481</v>
      </c>
      <c r="B237" s="3">
        <v>45976</v>
      </c>
      <c r="C237" s="4">
        <v>22</v>
      </c>
      <c r="D237" s="4">
        <v>14</v>
      </c>
      <c r="E237" s="4">
        <v>8</v>
      </c>
      <c r="F237" s="4" t="s">
        <v>582</v>
      </c>
      <c r="G237" s="4" t="s">
        <v>12</v>
      </c>
      <c r="H237" s="4">
        <v>1037</v>
      </c>
      <c r="I237" s="4">
        <f t="shared" si="0"/>
        <v>2</v>
      </c>
      <c r="J237" s="4">
        <f t="shared" si="1"/>
        <v>674</v>
      </c>
      <c r="K237" s="4">
        <f t="shared" si="2"/>
        <v>666</v>
      </c>
      <c r="L237" s="4" t="str">
        <f t="shared" si="3"/>
        <v>November 2025</v>
      </c>
      <c r="M237" s="61">
        <f t="shared" si="4"/>
        <v>0.64995178399228548</v>
      </c>
      <c r="N237" s="62"/>
    </row>
    <row r="238" spans="1:14" ht="22.5" customHeight="1">
      <c r="A238" s="2">
        <v>45977.223174120372</v>
      </c>
      <c r="B238" s="3">
        <v>45976</v>
      </c>
      <c r="C238" s="4">
        <v>7</v>
      </c>
      <c r="D238" s="4">
        <v>26</v>
      </c>
      <c r="E238" s="4">
        <v>6</v>
      </c>
      <c r="F238" s="4" t="s">
        <v>501</v>
      </c>
      <c r="G238" s="4" t="s">
        <v>7</v>
      </c>
      <c r="H238" s="4">
        <v>375</v>
      </c>
      <c r="I238" s="4">
        <f t="shared" si="0"/>
        <v>1</v>
      </c>
      <c r="J238" s="4">
        <f t="shared" si="1"/>
        <v>236</v>
      </c>
      <c r="K238" s="4">
        <f t="shared" si="2"/>
        <v>230</v>
      </c>
      <c r="L238" s="4" t="str">
        <f t="shared" si="3"/>
        <v>November 2025</v>
      </c>
      <c r="M238" s="61">
        <f t="shared" si="4"/>
        <v>0.6293333333333333</v>
      </c>
      <c r="N238" s="62"/>
    </row>
    <row r="239" spans="1:14" ht="22.5" customHeight="1">
      <c r="A239" s="2">
        <v>45977.222740393518</v>
      </c>
      <c r="B239" s="3">
        <v>45975</v>
      </c>
      <c r="C239" s="4">
        <v>11</v>
      </c>
      <c r="D239" s="4">
        <v>23</v>
      </c>
      <c r="E239" s="4">
        <v>4</v>
      </c>
      <c r="F239" s="4" t="s">
        <v>582</v>
      </c>
      <c r="G239" s="4" t="s">
        <v>14</v>
      </c>
      <c r="H239" s="4">
        <v>449</v>
      </c>
      <c r="I239" s="4">
        <f t="shared" si="0"/>
        <v>0</v>
      </c>
      <c r="J239" s="4">
        <f t="shared" si="1"/>
        <v>353</v>
      </c>
      <c r="K239" s="4">
        <f t="shared" si="2"/>
        <v>349</v>
      </c>
      <c r="L239" s="4" t="str">
        <f t="shared" si="3"/>
        <v>November 2025</v>
      </c>
      <c r="M239" s="61">
        <f t="shared" si="4"/>
        <v>0.78619153674832964</v>
      </c>
      <c r="N239" s="62"/>
    </row>
    <row r="240" spans="1:14" ht="22.5" customHeight="1">
      <c r="A240" s="2">
        <v>45977.222113946758</v>
      </c>
      <c r="B240" s="3">
        <v>45975</v>
      </c>
      <c r="C240" s="4">
        <v>24</v>
      </c>
      <c r="D240" s="4">
        <v>16</v>
      </c>
      <c r="E240" s="4">
        <v>11</v>
      </c>
      <c r="F240" s="4" t="s">
        <v>549</v>
      </c>
      <c r="G240" s="4" t="s">
        <v>12</v>
      </c>
      <c r="H240" s="4">
        <v>1039</v>
      </c>
      <c r="I240" s="4">
        <f t="shared" si="0"/>
        <v>2</v>
      </c>
      <c r="J240" s="4">
        <f t="shared" si="1"/>
        <v>736</v>
      </c>
      <c r="K240" s="4">
        <f t="shared" si="2"/>
        <v>725</v>
      </c>
      <c r="L240" s="4" t="str">
        <f t="shared" si="3"/>
        <v>November 2025</v>
      </c>
      <c r="M240" s="61">
        <f t="shared" si="4"/>
        <v>0.7083734359961501</v>
      </c>
      <c r="N240" s="62"/>
    </row>
    <row r="241" spans="1:14" ht="22.5" customHeight="1">
      <c r="A241" s="2">
        <v>45977.221114907406</v>
      </c>
      <c r="B241" s="3">
        <v>45975</v>
      </c>
      <c r="C241" s="4">
        <v>7</v>
      </c>
      <c r="D241" s="4">
        <v>25</v>
      </c>
      <c r="E241" s="4">
        <v>6</v>
      </c>
      <c r="F241" s="4" t="s">
        <v>501</v>
      </c>
      <c r="G241" s="4" t="s">
        <v>7</v>
      </c>
      <c r="H241" s="4">
        <v>376</v>
      </c>
      <c r="I241" s="4">
        <f t="shared" si="0"/>
        <v>0</v>
      </c>
      <c r="J241" s="4">
        <f t="shared" si="1"/>
        <v>235</v>
      </c>
      <c r="K241" s="4">
        <f t="shared" si="2"/>
        <v>229</v>
      </c>
      <c r="L241" s="4" t="str">
        <f t="shared" si="3"/>
        <v>November 2025</v>
      </c>
      <c r="M241" s="61">
        <f t="shared" si="4"/>
        <v>0.625</v>
      </c>
      <c r="N241" s="62"/>
    </row>
    <row r="242" spans="1:14" ht="22.5" customHeight="1">
      <c r="A242" s="2">
        <v>45977.220187951389</v>
      </c>
      <c r="B242" s="3">
        <v>45974</v>
      </c>
      <c r="C242" s="4">
        <v>11</v>
      </c>
      <c r="D242" s="4">
        <v>27</v>
      </c>
      <c r="E242" s="4">
        <v>3</v>
      </c>
      <c r="F242" s="4" t="s">
        <v>556</v>
      </c>
      <c r="G242" s="4" t="s">
        <v>14</v>
      </c>
      <c r="H242" s="4">
        <v>449</v>
      </c>
      <c r="I242" s="4">
        <f t="shared" si="0"/>
        <v>0</v>
      </c>
      <c r="J242" s="4">
        <f t="shared" si="1"/>
        <v>357</v>
      </c>
      <c r="K242" s="4">
        <f t="shared" si="2"/>
        <v>354</v>
      </c>
      <c r="L242" s="4" t="str">
        <f t="shared" si="3"/>
        <v>November 2025</v>
      </c>
      <c r="M242" s="61">
        <f t="shared" si="4"/>
        <v>0.7951002227171492</v>
      </c>
      <c r="N242" s="62"/>
    </row>
    <row r="243" spans="1:14" ht="22.5" customHeight="1">
      <c r="A243" s="2">
        <v>45977.219600706019</v>
      </c>
      <c r="B243" s="3">
        <v>45974</v>
      </c>
      <c r="C243" s="4">
        <v>21</v>
      </c>
      <c r="D243" s="4">
        <v>24</v>
      </c>
      <c r="E243" s="4">
        <v>10</v>
      </c>
      <c r="F243" s="4" t="s">
        <v>547</v>
      </c>
      <c r="G243" s="4" t="s">
        <v>12</v>
      </c>
      <c r="H243" s="4">
        <v>1041</v>
      </c>
      <c r="I243" s="4">
        <f t="shared" si="0"/>
        <v>3</v>
      </c>
      <c r="J243" s="4">
        <f t="shared" si="1"/>
        <v>654</v>
      </c>
      <c r="K243" s="4">
        <f t="shared" si="2"/>
        <v>644</v>
      </c>
      <c r="L243" s="4" t="str">
        <f t="shared" si="3"/>
        <v>November 2025</v>
      </c>
      <c r="M243" s="61">
        <f t="shared" si="4"/>
        <v>0.62824207492795392</v>
      </c>
      <c r="N243" s="62"/>
    </row>
    <row r="244" spans="1:14" ht="22.5" customHeight="1">
      <c r="A244" s="2">
        <v>45977.218858298613</v>
      </c>
      <c r="B244" s="3">
        <v>45974</v>
      </c>
      <c r="C244" s="4">
        <v>7</v>
      </c>
      <c r="D244" s="4">
        <v>26</v>
      </c>
      <c r="E244" s="4">
        <v>5</v>
      </c>
      <c r="F244" s="4" t="s">
        <v>501</v>
      </c>
      <c r="G244" s="4" t="s">
        <v>7</v>
      </c>
      <c r="H244" s="4">
        <v>376</v>
      </c>
      <c r="I244" s="4">
        <f t="shared" si="0"/>
        <v>1</v>
      </c>
      <c r="J244" s="4">
        <f t="shared" si="1"/>
        <v>236</v>
      </c>
      <c r="K244" s="4">
        <f t="shared" si="2"/>
        <v>231</v>
      </c>
      <c r="L244" s="4" t="str">
        <f t="shared" si="3"/>
        <v>November 2025</v>
      </c>
      <c r="M244" s="61">
        <f t="shared" si="4"/>
        <v>0.62765957446808507</v>
      </c>
      <c r="N244" s="62"/>
    </row>
    <row r="245" spans="1:14" ht="22.5" customHeight="1">
      <c r="A245" s="2">
        <v>45973.772258101853</v>
      </c>
      <c r="B245" s="3">
        <v>45973</v>
      </c>
      <c r="C245" s="4">
        <v>12</v>
      </c>
      <c r="D245" s="4">
        <v>15</v>
      </c>
      <c r="E245" s="4">
        <v>4</v>
      </c>
      <c r="F245" s="4" t="s">
        <v>556</v>
      </c>
      <c r="G245" s="4" t="s">
        <v>14</v>
      </c>
      <c r="H245" s="4">
        <v>449</v>
      </c>
      <c r="I245" s="4">
        <f t="shared" si="0"/>
        <v>0</v>
      </c>
      <c r="J245" s="4">
        <f t="shared" si="1"/>
        <v>375</v>
      </c>
      <c r="K245" s="4">
        <f t="shared" si="2"/>
        <v>371</v>
      </c>
      <c r="L245" s="4" t="str">
        <f t="shared" si="3"/>
        <v>November 2025</v>
      </c>
      <c r="M245" s="61">
        <f t="shared" si="4"/>
        <v>0.83518930957683746</v>
      </c>
      <c r="N245" s="62"/>
    </row>
    <row r="246" spans="1:14" ht="22.5" customHeight="1">
      <c r="A246" s="2">
        <v>45973.771273738428</v>
      </c>
      <c r="B246" s="3">
        <v>45973</v>
      </c>
      <c r="C246" s="4">
        <v>23</v>
      </c>
      <c r="D246" s="4">
        <v>14</v>
      </c>
      <c r="E246" s="4">
        <v>11</v>
      </c>
      <c r="F246" s="4" t="s">
        <v>1606</v>
      </c>
      <c r="G246" s="4" t="s">
        <v>12</v>
      </c>
      <c r="H246" s="4">
        <v>1044</v>
      </c>
      <c r="I246" s="4">
        <f t="shared" si="0"/>
        <v>3</v>
      </c>
      <c r="J246" s="4">
        <f t="shared" si="1"/>
        <v>704</v>
      </c>
      <c r="K246" s="4">
        <f t="shared" si="2"/>
        <v>693</v>
      </c>
      <c r="L246" s="4" t="str">
        <f t="shared" si="3"/>
        <v>November 2025</v>
      </c>
      <c r="M246" s="61">
        <f t="shared" si="4"/>
        <v>0.67432950191570884</v>
      </c>
      <c r="N246" s="62"/>
    </row>
    <row r="247" spans="1:14" ht="22.5" customHeight="1">
      <c r="A247" s="2">
        <v>45973.769751099535</v>
      </c>
      <c r="B247" s="3">
        <v>45973</v>
      </c>
      <c r="C247" s="4">
        <v>7</v>
      </c>
      <c r="D247" s="4">
        <v>24</v>
      </c>
      <c r="E247" s="4">
        <v>6</v>
      </c>
      <c r="F247" s="4" t="s">
        <v>501</v>
      </c>
      <c r="G247" s="4" t="s">
        <v>7</v>
      </c>
      <c r="H247" s="4">
        <v>377</v>
      </c>
      <c r="I247" s="4">
        <f t="shared" si="0"/>
        <v>0</v>
      </c>
      <c r="J247" s="4">
        <f t="shared" si="1"/>
        <v>234</v>
      </c>
      <c r="K247" s="4">
        <f t="shared" si="2"/>
        <v>228</v>
      </c>
      <c r="L247" s="4" t="str">
        <f t="shared" si="3"/>
        <v>November 2025</v>
      </c>
      <c r="M247" s="61">
        <f t="shared" si="4"/>
        <v>0.62068965517241381</v>
      </c>
      <c r="N247" s="62"/>
    </row>
    <row r="248" spans="1:14" ht="22.5" customHeight="1">
      <c r="A248" s="2">
        <v>45973.7690659375</v>
      </c>
      <c r="B248" s="3">
        <v>45972</v>
      </c>
      <c r="C248" s="4">
        <v>12</v>
      </c>
      <c r="D248" s="4">
        <v>14</v>
      </c>
      <c r="E248" s="4">
        <v>5</v>
      </c>
      <c r="F248" s="4" t="s">
        <v>582</v>
      </c>
      <c r="G248" s="4" t="s">
        <v>14</v>
      </c>
      <c r="H248" s="4">
        <v>449</v>
      </c>
      <c r="I248" s="4">
        <f t="shared" si="0"/>
        <v>0</v>
      </c>
      <c r="J248" s="4">
        <f t="shared" si="1"/>
        <v>374</v>
      </c>
      <c r="K248" s="4">
        <f t="shared" si="2"/>
        <v>369</v>
      </c>
      <c r="L248" s="4" t="str">
        <f t="shared" si="3"/>
        <v>November 2025</v>
      </c>
      <c r="M248" s="61">
        <f t="shared" si="4"/>
        <v>0.83296213808463249</v>
      </c>
      <c r="N248" s="62"/>
    </row>
    <row r="249" spans="1:14" ht="22.5" customHeight="1">
      <c r="A249" s="2">
        <v>45973.768655266205</v>
      </c>
      <c r="B249" s="3">
        <v>45972</v>
      </c>
      <c r="C249" s="4">
        <v>23</v>
      </c>
      <c r="D249" s="4">
        <v>4</v>
      </c>
      <c r="E249" s="4">
        <v>10</v>
      </c>
      <c r="F249" s="4" t="s">
        <v>549</v>
      </c>
      <c r="G249" s="4" t="s">
        <v>12</v>
      </c>
      <c r="H249" s="4">
        <v>1047</v>
      </c>
      <c r="I249" s="4">
        <f t="shared" si="0"/>
        <v>2</v>
      </c>
      <c r="J249" s="4">
        <f t="shared" si="1"/>
        <v>694</v>
      </c>
      <c r="K249" s="4">
        <f t="shared" si="2"/>
        <v>684</v>
      </c>
      <c r="L249" s="4" t="str">
        <f t="shared" si="3"/>
        <v>November 2025</v>
      </c>
      <c r="M249" s="61">
        <f t="shared" si="4"/>
        <v>0.6628462273161414</v>
      </c>
      <c r="N249" s="62"/>
    </row>
    <row r="250" spans="1:14" ht="22.5" customHeight="1">
      <c r="A250" s="2">
        <v>45973.768082858791</v>
      </c>
      <c r="B250" s="3">
        <v>45972</v>
      </c>
      <c r="C250" s="4">
        <v>8</v>
      </c>
      <c r="D250" s="4">
        <v>4</v>
      </c>
      <c r="E250" s="4">
        <v>6</v>
      </c>
      <c r="F250" s="4" t="s">
        <v>501</v>
      </c>
      <c r="G250" s="4" t="s">
        <v>7</v>
      </c>
      <c r="H250" s="4">
        <v>377</v>
      </c>
      <c r="I250" s="4">
        <f t="shared" si="0"/>
        <v>1</v>
      </c>
      <c r="J250" s="4">
        <f t="shared" si="1"/>
        <v>244</v>
      </c>
      <c r="K250" s="4">
        <f t="shared" si="2"/>
        <v>238</v>
      </c>
      <c r="L250" s="4" t="str">
        <f t="shared" si="3"/>
        <v>November 2025</v>
      </c>
      <c r="M250" s="61">
        <f t="shared" si="4"/>
        <v>0.64721485411140589</v>
      </c>
      <c r="N250" s="62"/>
    </row>
    <row r="251" spans="1:14" ht="22.5" customHeight="1">
      <c r="A251" s="2">
        <v>45973.767348946756</v>
      </c>
      <c r="B251" s="3">
        <v>45971</v>
      </c>
      <c r="C251" s="4">
        <v>11</v>
      </c>
      <c r="D251" s="4">
        <v>13</v>
      </c>
      <c r="E251" s="4">
        <v>4</v>
      </c>
      <c r="F251" s="4" t="s">
        <v>582</v>
      </c>
      <c r="G251" s="4" t="s">
        <v>14</v>
      </c>
      <c r="H251" s="4">
        <v>449</v>
      </c>
      <c r="I251" s="4">
        <f t="shared" si="0"/>
        <v>0</v>
      </c>
      <c r="J251" s="4">
        <f t="shared" si="1"/>
        <v>343</v>
      </c>
      <c r="K251" s="4">
        <f t="shared" si="2"/>
        <v>339</v>
      </c>
      <c r="L251" s="4" t="str">
        <f t="shared" si="3"/>
        <v>November 2025</v>
      </c>
      <c r="M251" s="61">
        <f t="shared" si="4"/>
        <v>0.7639198218262806</v>
      </c>
      <c r="N251" s="62"/>
    </row>
    <row r="252" spans="1:14" ht="22.5" customHeight="1">
      <c r="A252" s="2">
        <v>45973.766821192126</v>
      </c>
      <c r="B252" s="3">
        <v>45971</v>
      </c>
      <c r="C252" s="4">
        <v>23</v>
      </c>
      <c r="D252" s="4">
        <v>12</v>
      </c>
      <c r="E252" s="4">
        <v>11</v>
      </c>
      <c r="F252" s="4" t="s">
        <v>549</v>
      </c>
      <c r="G252" s="4" t="s">
        <v>12</v>
      </c>
      <c r="H252" s="4">
        <v>1049</v>
      </c>
      <c r="I252" s="4">
        <f t="shared" si="0"/>
        <v>2</v>
      </c>
      <c r="J252" s="4">
        <f t="shared" si="1"/>
        <v>702</v>
      </c>
      <c r="K252" s="4">
        <f t="shared" si="2"/>
        <v>691</v>
      </c>
      <c r="L252" s="4" t="str">
        <f t="shared" si="3"/>
        <v>November 2025</v>
      </c>
      <c r="M252" s="61">
        <f t="shared" si="4"/>
        <v>0.66920877025738801</v>
      </c>
      <c r="N252" s="62"/>
    </row>
    <row r="253" spans="1:14" ht="22.5" customHeight="1">
      <c r="A253" s="2">
        <v>45973.766100821755</v>
      </c>
      <c r="B253" s="3">
        <v>45971</v>
      </c>
      <c r="C253" s="4">
        <v>8</v>
      </c>
      <c r="D253" s="4">
        <v>8</v>
      </c>
      <c r="E253" s="4">
        <v>7</v>
      </c>
      <c r="F253" s="4" t="s">
        <v>501</v>
      </c>
      <c r="G253" s="4" t="s">
        <v>7</v>
      </c>
      <c r="H253" s="4">
        <v>378</v>
      </c>
      <c r="I253" s="4">
        <f t="shared" si="0"/>
        <v>1</v>
      </c>
      <c r="J253" s="4">
        <f t="shared" si="1"/>
        <v>248</v>
      </c>
      <c r="K253" s="4">
        <f t="shared" si="2"/>
        <v>241</v>
      </c>
      <c r="L253" s="4" t="str">
        <f t="shared" si="3"/>
        <v>November 2025</v>
      </c>
      <c r="M253" s="61">
        <f t="shared" si="4"/>
        <v>0.65608465608465605</v>
      </c>
      <c r="N253" s="62"/>
    </row>
    <row r="254" spans="1:14" ht="22.5" customHeight="1">
      <c r="A254" s="2">
        <v>45970.799352465277</v>
      </c>
      <c r="B254" s="3">
        <v>45970</v>
      </c>
      <c r="C254" s="4">
        <v>12</v>
      </c>
      <c r="D254" s="4">
        <v>23</v>
      </c>
      <c r="E254" s="4">
        <v>4</v>
      </c>
      <c r="F254" s="4" t="s">
        <v>556</v>
      </c>
      <c r="G254" s="4" t="s">
        <v>14</v>
      </c>
      <c r="H254" s="4">
        <v>449</v>
      </c>
      <c r="I254" s="4">
        <f t="shared" si="0"/>
        <v>0</v>
      </c>
      <c r="J254" s="4">
        <f t="shared" si="1"/>
        <v>383</v>
      </c>
      <c r="K254" s="4">
        <f t="shared" si="2"/>
        <v>379</v>
      </c>
      <c r="L254" s="4" t="str">
        <f t="shared" si="3"/>
        <v>November 2025</v>
      </c>
      <c r="M254" s="61">
        <f t="shared" si="4"/>
        <v>0.85300668151447656</v>
      </c>
      <c r="N254" s="62"/>
    </row>
    <row r="255" spans="1:14" ht="22.5" customHeight="1">
      <c r="A255" s="2">
        <v>45970.798734490745</v>
      </c>
      <c r="B255" s="3">
        <v>45970</v>
      </c>
      <c r="C255" s="4">
        <v>24</v>
      </c>
      <c r="D255" s="4">
        <v>6</v>
      </c>
      <c r="E255" s="4">
        <v>12</v>
      </c>
      <c r="F255" s="4" t="s">
        <v>582</v>
      </c>
      <c r="G255" s="4" t="s">
        <v>12</v>
      </c>
      <c r="H255" s="4">
        <v>1051</v>
      </c>
      <c r="I255" s="4">
        <f t="shared" si="0"/>
        <v>0</v>
      </c>
      <c r="J255" s="4">
        <f t="shared" si="1"/>
        <v>726</v>
      </c>
      <c r="K255" s="4">
        <f t="shared" si="2"/>
        <v>714</v>
      </c>
      <c r="L255" s="4" t="str">
        <f t="shared" si="3"/>
        <v>November 2025</v>
      </c>
      <c r="M255" s="61">
        <f t="shared" si="4"/>
        <v>0.69077069457659368</v>
      </c>
      <c r="N255" s="62"/>
    </row>
    <row r="256" spans="1:14" ht="22.5" customHeight="1">
      <c r="A256" s="2">
        <v>45970.797521157408</v>
      </c>
      <c r="B256" s="3">
        <v>45970</v>
      </c>
      <c r="C256" s="4">
        <v>7</v>
      </c>
      <c r="D256" s="4">
        <v>5</v>
      </c>
      <c r="E256" s="4">
        <v>7</v>
      </c>
      <c r="F256" s="4" t="s">
        <v>556</v>
      </c>
      <c r="G256" s="4" t="s">
        <v>7</v>
      </c>
      <c r="H256" s="4">
        <v>379</v>
      </c>
      <c r="I256" s="4">
        <f t="shared" si="0"/>
        <v>0</v>
      </c>
      <c r="J256" s="4">
        <f t="shared" si="1"/>
        <v>215</v>
      </c>
      <c r="K256" s="4">
        <f t="shared" si="2"/>
        <v>208</v>
      </c>
      <c r="L256" s="4" t="str">
        <f t="shared" si="3"/>
        <v>November 2025</v>
      </c>
      <c r="M256" s="61">
        <f t="shared" si="4"/>
        <v>0.56728232189973615</v>
      </c>
      <c r="N256" s="62"/>
    </row>
    <row r="257" spans="1:14" ht="22.5" customHeight="1">
      <c r="A257" s="2">
        <v>45970.796833310189</v>
      </c>
      <c r="B257" s="3">
        <v>45969</v>
      </c>
      <c r="C257" s="4">
        <v>12</v>
      </c>
      <c r="D257" s="4">
        <v>10</v>
      </c>
      <c r="E257" s="4">
        <v>5</v>
      </c>
      <c r="F257" s="4" t="s">
        <v>547</v>
      </c>
      <c r="G257" s="4" t="s">
        <v>14</v>
      </c>
      <c r="H257" s="4">
        <v>449</v>
      </c>
      <c r="I257" s="4">
        <f t="shared" ref="I257:I511" si="5">IFERROR(ABS(H257 - INDEX(H258:H6089, MATCH(G257, G258:G6089, 0))), "")</f>
        <v>0</v>
      </c>
      <c r="J257" s="4">
        <f t="shared" ref="J257:J511" si="6">(C257*30+D257)</f>
        <v>370</v>
      </c>
      <c r="K257" s="4">
        <f t="shared" ref="K257:K511" si="7">J257-E257</f>
        <v>365</v>
      </c>
      <c r="L257" s="4" t="str">
        <f t="shared" ref="L257:L511" si="8">TEXT(B257, "MMMM YYYY")</f>
        <v>November 2025</v>
      </c>
      <c r="M257" s="61">
        <f t="shared" ref="M257:M511" si="9">J257/H257</f>
        <v>0.82405345211581293</v>
      </c>
      <c r="N257" s="62"/>
    </row>
    <row r="258" spans="1:14" ht="22.5" customHeight="1">
      <c r="A258" s="2">
        <v>45970.795982488431</v>
      </c>
      <c r="B258" s="3">
        <v>45969</v>
      </c>
      <c r="C258" s="4">
        <v>23</v>
      </c>
      <c r="D258" s="4">
        <v>29</v>
      </c>
      <c r="E258" s="4">
        <v>12</v>
      </c>
      <c r="F258" s="4" t="s">
        <v>582</v>
      </c>
      <c r="G258" s="4" t="s">
        <v>12</v>
      </c>
      <c r="H258" s="4">
        <v>1051</v>
      </c>
      <c r="I258" s="4">
        <f t="shared" si="5"/>
        <v>2</v>
      </c>
      <c r="J258" s="4">
        <f t="shared" si="6"/>
        <v>719</v>
      </c>
      <c r="K258" s="4">
        <f t="shared" si="7"/>
        <v>707</v>
      </c>
      <c r="L258" s="4" t="str">
        <f t="shared" si="8"/>
        <v>November 2025</v>
      </c>
      <c r="M258" s="61">
        <f t="shared" si="9"/>
        <v>0.68411037107516648</v>
      </c>
      <c r="N258" s="62"/>
    </row>
    <row r="259" spans="1:14" ht="22.5" customHeight="1">
      <c r="A259" s="2">
        <v>45970.794817523143</v>
      </c>
      <c r="B259" s="3">
        <v>45969</v>
      </c>
      <c r="C259" s="4">
        <v>7</v>
      </c>
      <c r="D259" s="4">
        <v>8</v>
      </c>
      <c r="E259" s="4">
        <v>7</v>
      </c>
      <c r="F259" s="4" t="s">
        <v>501</v>
      </c>
      <c r="G259" s="4" t="s">
        <v>7</v>
      </c>
      <c r="H259" s="4">
        <v>379</v>
      </c>
      <c r="I259" s="4">
        <f t="shared" si="5"/>
        <v>1</v>
      </c>
      <c r="J259" s="4">
        <f t="shared" si="6"/>
        <v>218</v>
      </c>
      <c r="K259" s="4">
        <f t="shared" si="7"/>
        <v>211</v>
      </c>
      <c r="L259" s="4" t="str">
        <f t="shared" si="8"/>
        <v>November 2025</v>
      </c>
      <c r="M259" s="61">
        <f t="shared" si="9"/>
        <v>0.57519788918205805</v>
      </c>
      <c r="N259" s="62"/>
    </row>
    <row r="260" spans="1:14" ht="22.5" customHeight="1">
      <c r="A260" s="2">
        <v>45970.794194548609</v>
      </c>
      <c r="B260" s="3">
        <v>45968</v>
      </c>
      <c r="C260" s="4">
        <v>11</v>
      </c>
      <c r="D260" s="4">
        <v>12</v>
      </c>
      <c r="E260" s="4">
        <v>5</v>
      </c>
      <c r="F260" s="4" t="s">
        <v>556</v>
      </c>
      <c r="G260" s="4" t="s">
        <v>14</v>
      </c>
      <c r="H260" s="4">
        <v>449</v>
      </c>
      <c r="I260" s="4">
        <f t="shared" si="5"/>
        <v>1</v>
      </c>
      <c r="J260" s="4">
        <f t="shared" si="6"/>
        <v>342</v>
      </c>
      <c r="K260" s="4">
        <f t="shared" si="7"/>
        <v>337</v>
      </c>
      <c r="L260" s="4" t="str">
        <f t="shared" si="8"/>
        <v>November 2025</v>
      </c>
      <c r="M260" s="61">
        <f t="shared" si="9"/>
        <v>0.76169265033407574</v>
      </c>
      <c r="N260" s="62"/>
    </row>
    <row r="261" spans="1:14" ht="22.5" customHeight="1">
      <c r="A261" s="2">
        <v>45970.793192025463</v>
      </c>
      <c r="B261" s="3">
        <v>45968</v>
      </c>
      <c r="C261" s="4">
        <v>23</v>
      </c>
      <c r="D261" s="4">
        <v>2</v>
      </c>
      <c r="E261" s="4">
        <v>11</v>
      </c>
      <c r="F261" s="4" t="s">
        <v>547</v>
      </c>
      <c r="G261" s="4" t="s">
        <v>12</v>
      </c>
      <c r="H261" s="4">
        <v>1053</v>
      </c>
      <c r="I261" s="4">
        <f t="shared" si="5"/>
        <v>1</v>
      </c>
      <c r="J261" s="4">
        <f t="shared" si="6"/>
        <v>692</v>
      </c>
      <c r="K261" s="4">
        <f t="shared" si="7"/>
        <v>681</v>
      </c>
      <c r="L261" s="4" t="str">
        <f t="shared" si="8"/>
        <v>November 2025</v>
      </c>
      <c r="M261" s="61">
        <f t="shared" si="9"/>
        <v>0.65716999050332381</v>
      </c>
      <c r="N261" s="62"/>
    </row>
    <row r="262" spans="1:14" ht="22.5" customHeight="1">
      <c r="A262" s="2">
        <v>45970.792268495366</v>
      </c>
      <c r="B262" s="3">
        <v>45968</v>
      </c>
      <c r="C262" s="4">
        <v>7</v>
      </c>
      <c r="D262" s="4">
        <v>17</v>
      </c>
      <c r="E262" s="4">
        <v>6</v>
      </c>
      <c r="F262" s="4" t="s">
        <v>501</v>
      </c>
      <c r="G262" s="4" t="s">
        <v>7</v>
      </c>
      <c r="H262" s="4">
        <v>380</v>
      </c>
      <c r="I262" s="4">
        <f t="shared" si="5"/>
        <v>1</v>
      </c>
      <c r="J262" s="4">
        <f t="shared" si="6"/>
        <v>227</v>
      </c>
      <c r="K262" s="4">
        <f t="shared" si="7"/>
        <v>221</v>
      </c>
      <c r="L262" s="4" t="str">
        <f t="shared" si="8"/>
        <v>November 2025</v>
      </c>
      <c r="M262" s="61">
        <f t="shared" si="9"/>
        <v>0.59736842105263155</v>
      </c>
      <c r="N262" s="62"/>
    </row>
    <row r="263" spans="1:14" ht="22.5" customHeight="1">
      <c r="A263" s="2">
        <v>45970.791683784722</v>
      </c>
      <c r="B263" s="3">
        <v>45967</v>
      </c>
      <c r="C263" s="4">
        <v>12</v>
      </c>
      <c r="D263" s="4">
        <v>5</v>
      </c>
      <c r="E263" s="4">
        <v>4</v>
      </c>
      <c r="F263" s="4" t="s">
        <v>556</v>
      </c>
      <c r="G263" s="4" t="s">
        <v>14</v>
      </c>
      <c r="H263" s="4">
        <v>450</v>
      </c>
      <c r="I263" s="4">
        <f t="shared" si="5"/>
        <v>0</v>
      </c>
      <c r="J263" s="4">
        <f t="shared" si="6"/>
        <v>365</v>
      </c>
      <c r="K263" s="4">
        <f t="shared" si="7"/>
        <v>361</v>
      </c>
      <c r="L263" s="4" t="str">
        <f t="shared" si="8"/>
        <v>November 2025</v>
      </c>
      <c r="M263" s="61">
        <f t="shared" si="9"/>
        <v>0.81111111111111112</v>
      </c>
      <c r="N263" s="62"/>
    </row>
    <row r="264" spans="1:14" ht="22.5" customHeight="1">
      <c r="A264" s="2">
        <v>45970.790827372686</v>
      </c>
      <c r="B264" s="3">
        <v>45967</v>
      </c>
      <c r="C264" s="4">
        <v>22</v>
      </c>
      <c r="D264" s="4">
        <v>20</v>
      </c>
      <c r="E264" s="4">
        <v>12</v>
      </c>
      <c r="F264" s="4" t="s">
        <v>547</v>
      </c>
      <c r="G264" s="4" t="s">
        <v>12</v>
      </c>
      <c r="H264" s="4">
        <v>1054</v>
      </c>
      <c r="I264" s="4">
        <f t="shared" si="5"/>
        <v>1</v>
      </c>
      <c r="J264" s="4">
        <f t="shared" si="6"/>
        <v>680</v>
      </c>
      <c r="K264" s="4">
        <f t="shared" si="7"/>
        <v>668</v>
      </c>
      <c r="L264" s="4" t="str">
        <f t="shared" si="8"/>
        <v>November 2025</v>
      </c>
      <c r="M264" s="61">
        <f t="shared" si="9"/>
        <v>0.64516129032258063</v>
      </c>
      <c r="N264" s="62"/>
    </row>
    <row r="265" spans="1:14" ht="22.5" customHeight="1">
      <c r="A265" s="2">
        <v>45970.78823549769</v>
      </c>
      <c r="B265" s="3">
        <v>45967</v>
      </c>
      <c r="C265" s="4">
        <v>7</v>
      </c>
      <c r="D265" s="4">
        <v>27</v>
      </c>
      <c r="E265" s="4">
        <v>7</v>
      </c>
      <c r="F265" s="4" t="s">
        <v>501</v>
      </c>
      <c r="G265" s="4" t="s">
        <v>7</v>
      </c>
      <c r="H265" s="4">
        <v>381</v>
      </c>
      <c r="I265" s="4">
        <f t="shared" si="5"/>
        <v>0</v>
      </c>
      <c r="J265" s="4">
        <f t="shared" si="6"/>
        <v>237</v>
      </c>
      <c r="K265" s="4">
        <f t="shared" si="7"/>
        <v>230</v>
      </c>
      <c r="L265" s="4" t="str">
        <f t="shared" si="8"/>
        <v>November 2025</v>
      </c>
      <c r="M265" s="61">
        <f t="shared" si="9"/>
        <v>0.62204724409448819</v>
      </c>
      <c r="N265" s="62"/>
    </row>
    <row r="266" spans="1:14" ht="22.5" customHeight="1">
      <c r="A266" s="2">
        <v>45967.247812569447</v>
      </c>
      <c r="B266" s="3">
        <v>45966</v>
      </c>
      <c r="C266" s="4">
        <v>12</v>
      </c>
      <c r="D266" s="4">
        <v>1</v>
      </c>
      <c r="E266" s="4">
        <v>4</v>
      </c>
      <c r="F266" s="4" t="s">
        <v>582</v>
      </c>
      <c r="G266" s="4" t="s">
        <v>14</v>
      </c>
      <c r="H266" s="4">
        <v>450</v>
      </c>
      <c r="I266" s="4">
        <f t="shared" si="5"/>
        <v>0</v>
      </c>
      <c r="J266" s="4">
        <f t="shared" si="6"/>
        <v>361</v>
      </c>
      <c r="K266" s="4">
        <f t="shared" si="7"/>
        <v>357</v>
      </c>
      <c r="L266" s="4" t="str">
        <f t="shared" si="8"/>
        <v>November 2025</v>
      </c>
      <c r="M266" s="61">
        <f t="shared" si="9"/>
        <v>0.80222222222222217</v>
      </c>
      <c r="N266" s="62"/>
    </row>
    <row r="267" spans="1:14" ht="22.5" customHeight="1">
      <c r="A267" s="2">
        <v>45967.247385243056</v>
      </c>
      <c r="B267" s="3">
        <v>45966</v>
      </c>
      <c r="C267" s="4">
        <v>24</v>
      </c>
      <c r="D267" s="4">
        <v>6</v>
      </c>
      <c r="E267" s="4">
        <v>11</v>
      </c>
      <c r="F267" s="4" t="s">
        <v>549</v>
      </c>
      <c r="G267" s="4" t="s">
        <v>12</v>
      </c>
      <c r="H267" s="4">
        <v>1055</v>
      </c>
      <c r="I267" s="4">
        <f t="shared" si="5"/>
        <v>1</v>
      </c>
      <c r="J267" s="4">
        <f t="shared" si="6"/>
        <v>726</v>
      </c>
      <c r="K267" s="4">
        <f t="shared" si="7"/>
        <v>715</v>
      </c>
      <c r="L267" s="4" t="str">
        <f t="shared" si="8"/>
        <v>November 2025</v>
      </c>
      <c r="M267" s="61">
        <f t="shared" si="9"/>
        <v>0.68815165876777251</v>
      </c>
      <c r="N267" s="62"/>
    </row>
    <row r="268" spans="1:14" ht="22.5" customHeight="1">
      <c r="A268" s="2">
        <v>45967.24589229167</v>
      </c>
      <c r="B268" s="3">
        <v>45966</v>
      </c>
      <c r="C268" s="4">
        <v>7</v>
      </c>
      <c r="D268" s="4">
        <v>22</v>
      </c>
      <c r="E268" s="4">
        <v>5</v>
      </c>
      <c r="F268" s="4" t="s">
        <v>501</v>
      </c>
      <c r="G268" s="4" t="s">
        <v>7</v>
      </c>
      <c r="H268" s="4">
        <v>381</v>
      </c>
      <c r="I268" s="4">
        <f t="shared" si="5"/>
        <v>0</v>
      </c>
      <c r="J268" s="4">
        <f t="shared" si="6"/>
        <v>232</v>
      </c>
      <c r="K268" s="4">
        <f t="shared" si="7"/>
        <v>227</v>
      </c>
      <c r="L268" s="4" t="str">
        <f t="shared" si="8"/>
        <v>November 2025</v>
      </c>
      <c r="M268" s="61">
        <f t="shared" si="9"/>
        <v>0.60892388451443569</v>
      </c>
      <c r="N268" s="62"/>
    </row>
    <row r="269" spans="1:14" ht="22.5" customHeight="1">
      <c r="A269" s="2">
        <v>45967.245332615741</v>
      </c>
      <c r="B269" s="3">
        <v>45965</v>
      </c>
      <c r="C269" s="4">
        <v>12</v>
      </c>
      <c r="D269" s="4">
        <v>8</v>
      </c>
      <c r="E269" s="4">
        <v>5</v>
      </c>
      <c r="F269" s="4" t="s">
        <v>582</v>
      </c>
      <c r="G269" s="4" t="s">
        <v>14</v>
      </c>
      <c r="H269" s="4">
        <v>450</v>
      </c>
      <c r="I269" s="4">
        <f t="shared" si="5"/>
        <v>0</v>
      </c>
      <c r="J269" s="4">
        <f t="shared" si="6"/>
        <v>368</v>
      </c>
      <c r="K269" s="4">
        <f t="shared" si="7"/>
        <v>363</v>
      </c>
      <c r="L269" s="4" t="str">
        <f t="shared" si="8"/>
        <v>November 2025</v>
      </c>
      <c r="M269" s="61">
        <f t="shared" si="9"/>
        <v>0.81777777777777783</v>
      </c>
      <c r="N269" s="62"/>
    </row>
    <row r="270" spans="1:14" ht="22.5" customHeight="1">
      <c r="A270" s="2">
        <v>45967.2449227662</v>
      </c>
      <c r="B270" s="3">
        <v>45965</v>
      </c>
      <c r="C270" s="4">
        <v>24</v>
      </c>
      <c r="D270" s="4">
        <v>16</v>
      </c>
      <c r="E270" s="4">
        <v>12</v>
      </c>
      <c r="F270" s="4" t="s">
        <v>547</v>
      </c>
      <c r="G270" s="4" t="s">
        <v>12</v>
      </c>
      <c r="H270" s="4">
        <v>1056</v>
      </c>
      <c r="I270" s="4">
        <f t="shared" si="5"/>
        <v>2</v>
      </c>
      <c r="J270" s="4">
        <f t="shared" si="6"/>
        <v>736</v>
      </c>
      <c r="K270" s="4">
        <f t="shared" si="7"/>
        <v>724</v>
      </c>
      <c r="L270" s="4" t="str">
        <f t="shared" si="8"/>
        <v>November 2025</v>
      </c>
      <c r="M270" s="61">
        <f t="shared" si="9"/>
        <v>0.69696969696969702</v>
      </c>
      <c r="N270" s="62"/>
    </row>
    <row r="271" spans="1:14" ht="22.5" customHeight="1">
      <c r="A271" s="2">
        <v>45967.244253703699</v>
      </c>
      <c r="B271" s="3">
        <v>45965</v>
      </c>
      <c r="C271" s="4">
        <v>7</v>
      </c>
      <c r="D271" s="4">
        <v>12</v>
      </c>
      <c r="E271" s="4">
        <v>6</v>
      </c>
      <c r="F271" s="4" t="s">
        <v>501</v>
      </c>
      <c r="G271" s="4" t="s">
        <v>7</v>
      </c>
      <c r="H271" s="4">
        <v>381</v>
      </c>
      <c r="I271" s="4">
        <f t="shared" si="5"/>
        <v>1</v>
      </c>
      <c r="J271" s="4">
        <f t="shared" si="6"/>
        <v>222</v>
      </c>
      <c r="K271" s="4">
        <f t="shared" si="7"/>
        <v>216</v>
      </c>
      <c r="L271" s="4" t="str">
        <f t="shared" si="8"/>
        <v>November 2025</v>
      </c>
      <c r="M271" s="61">
        <f t="shared" si="9"/>
        <v>0.58267716535433067</v>
      </c>
      <c r="N271" s="62"/>
    </row>
    <row r="272" spans="1:14" ht="22.5" customHeight="1">
      <c r="A272" s="2">
        <v>45965.439465995369</v>
      </c>
      <c r="B272" s="3">
        <v>45964</v>
      </c>
      <c r="C272" s="4">
        <v>13</v>
      </c>
      <c r="D272" s="4">
        <v>3</v>
      </c>
      <c r="E272" s="4">
        <v>5</v>
      </c>
      <c r="F272" s="4" t="s">
        <v>547</v>
      </c>
      <c r="G272" s="4" t="s">
        <v>14</v>
      </c>
      <c r="H272" s="4">
        <v>450</v>
      </c>
      <c r="I272" s="4">
        <f t="shared" si="5"/>
        <v>0</v>
      </c>
      <c r="J272" s="4">
        <f t="shared" si="6"/>
        <v>393</v>
      </c>
      <c r="K272" s="4">
        <f t="shared" si="7"/>
        <v>388</v>
      </c>
      <c r="L272" s="4" t="str">
        <f t="shared" si="8"/>
        <v>November 2025</v>
      </c>
      <c r="M272" s="61">
        <f t="shared" si="9"/>
        <v>0.87333333333333329</v>
      </c>
      <c r="N272" s="62"/>
    </row>
    <row r="273" spans="1:14" ht="22.5" customHeight="1">
      <c r="A273" s="2">
        <v>45965.437977696754</v>
      </c>
      <c r="B273" s="3">
        <v>45964</v>
      </c>
      <c r="C273" s="4">
        <v>23</v>
      </c>
      <c r="D273" s="4">
        <v>17</v>
      </c>
      <c r="E273" s="4">
        <v>11</v>
      </c>
      <c r="F273" s="4" t="s">
        <v>309</v>
      </c>
      <c r="G273" s="4" t="s">
        <v>12</v>
      </c>
      <c r="H273" s="4">
        <v>1058</v>
      </c>
      <c r="I273" s="4">
        <f t="shared" si="5"/>
        <v>1</v>
      </c>
      <c r="J273" s="4">
        <f t="shared" si="6"/>
        <v>707</v>
      </c>
      <c r="K273" s="4">
        <f t="shared" si="7"/>
        <v>696</v>
      </c>
      <c r="L273" s="4" t="str">
        <f t="shared" si="8"/>
        <v>November 2025</v>
      </c>
      <c r="M273" s="61">
        <f t="shared" si="9"/>
        <v>0.66824196597353502</v>
      </c>
      <c r="N273" s="62"/>
    </row>
    <row r="274" spans="1:14" ht="22.5" customHeight="1">
      <c r="A274" s="2">
        <v>45965.436208333333</v>
      </c>
      <c r="B274" s="3">
        <v>45964</v>
      </c>
      <c r="C274" s="4">
        <v>8</v>
      </c>
      <c r="D274" s="4">
        <v>3</v>
      </c>
      <c r="E274" s="4">
        <v>5</v>
      </c>
      <c r="F274" s="4" t="s">
        <v>501</v>
      </c>
      <c r="G274" s="4" t="s">
        <v>7</v>
      </c>
      <c r="H274" s="4">
        <v>382</v>
      </c>
      <c r="I274" s="4">
        <f t="shared" si="5"/>
        <v>0</v>
      </c>
      <c r="J274" s="4">
        <f t="shared" si="6"/>
        <v>243</v>
      </c>
      <c r="K274" s="4">
        <f t="shared" si="7"/>
        <v>238</v>
      </c>
      <c r="L274" s="4" t="str">
        <f t="shared" si="8"/>
        <v>November 2025</v>
      </c>
      <c r="M274" s="61">
        <f t="shared" si="9"/>
        <v>0.63612565445026181</v>
      </c>
      <c r="N274" s="62"/>
    </row>
    <row r="275" spans="1:14" ht="22.5" customHeight="1">
      <c r="A275" s="2">
        <v>45965.433831238421</v>
      </c>
      <c r="B275" s="3">
        <v>45963</v>
      </c>
      <c r="C275" s="4">
        <v>11</v>
      </c>
      <c r="D275" s="4">
        <v>27</v>
      </c>
      <c r="E275" s="4">
        <v>3</v>
      </c>
      <c r="F275" s="4" t="s">
        <v>623</v>
      </c>
      <c r="G275" s="4" t="s">
        <v>14</v>
      </c>
      <c r="H275" s="4">
        <v>450</v>
      </c>
      <c r="I275" s="4">
        <f t="shared" si="5"/>
        <v>0</v>
      </c>
      <c r="J275" s="4">
        <f t="shared" si="6"/>
        <v>357</v>
      </c>
      <c r="K275" s="4">
        <f t="shared" si="7"/>
        <v>354</v>
      </c>
      <c r="L275" s="4" t="str">
        <f t="shared" si="8"/>
        <v>November 2025</v>
      </c>
      <c r="M275" s="61">
        <f t="shared" si="9"/>
        <v>0.79333333333333333</v>
      </c>
      <c r="N275" s="62"/>
    </row>
    <row r="276" spans="1:14" ht="22.5" customHeight="1">
      <c r="A276" s="2">
        <v>45965.432872476857</v>
      </c>
      <c r="B276" s="3">
        <v>45963</v>
      </c>
      <c r="C276" s="4">
        <v>24</v>
      </c>
      <c r="D276" s="4">
        <v>29</v>
      </c>
      <c r="E276" s="4">
        <v>12</v>
      </c>
      <c r="F276" s="4" t="s">
        <v>623</v>
      </c>
      <c r="G276" s="4" t="s">
        <v>12</v>
      </c>
      <c r="H276" s="4">
        <v>1059</v>
      </c>
      <c r="I276" s="4">
        <f t="shared" si="5"/>
        <v>2</v>
      </c>
      <c r="J276" s="4">
        <f t="shared" si="6"/>
        <v>749</v>
      </c>
      <c r="K276" s="4">
        <f t="shared" si="7"/>
        <v>737</v>
      </c>
      <c r="L276" s="4" t="str">
        <f t="shared" si="8"/>
        <v>November 2025</v>
      </c>
      <c r="M276" s="61">
        <f t="shared" si="9"/>
        <v>0.70727101038715767</v>
      </c>
      <c r="N276" s="62"/>
    </row>
    <row r="277" spans="1:14" ht="22.5" customHeight="1">
      <c r="A277" s="2">
        <v>45965.432059872684</v>
      </c>
      <c r="B277" s="3">
        <v>45963</v>
      </c>
      <c r="C277" s="4">
        <v>8</v>
      </c>
      <c r="D277" s="4">
        <v>3</v>
      </c>
      <c r="E277" s="4">
        <v>6</v>
      </c>
      <c r="F277" s="4" t="s">
        <v>623</v>
      </c>
      <c r="G277" s="4" t="s">
        <v>7</v>
      </c>
      <c r="H277" s="4">
        <v>382</v>
      </c>
      <c r="I277" s="4">
        <f t="shared" si="5"/>
        <v>1</v>
      </c>
      <c r="J277" s="4">
        <f t="shared" si="6"/>
        <v>243</v>
      </c>
      <c r="K277" s="4">
        <f t="shared" si="7"/>
        <v>237</v>
      </c>
      <c r="L277" s="4" t="str">
        <f t="shared" si="8"/>
        <v>November 2025</v>
      </c>
      <c r="M277" s="61">
        <f t="shared" si="9"/>
        <v>0.63612565445026181</v>
      </c>
      <c r="N277" s="62"/>
    </row>
    <row r="278" spans="1:14" ht="22.5" customHeight="1">
      <c r="A278" s="2">
        <v>45962.699308009258</v>
      </c>
      <c r="B278" s="3">
        <v>45962</v>
      </c>
      <c r="C278" s="4">
        <v>11</v>
      </c>
      <c r="D278" s="4">
        <v>23</v>
      </c>
      <c r="E278" s="4">
        <v>5</v>
      </c>
      <c r="F278" s="4" t="s">
        <v>623</v>
      </c>
      <c r="G278" s="4" t="s">
        <v>14</v>
      </c>
      <c r="H278" s="4">
        <v>450</v>
      </c>
      <c r="I278" s="4">
        <f t="shared" si="5"/>
        <v>0</v>
      </c>
      <c r="J278" s="4">
        <f t="shared" si="6"/>
        <v>353</v>
      </c>
      <c r="K278" s="4">
        <f t="shared" si="7"/>
        <v>348</v>
      </c>
      <c r="L278" s="4" t="str">
        <f t="shared" si="8"/>
        <v>November 2025</v>
      </c>
      <c r="M278" s="61">
        <f t="shared" si="9"/>
        <v>0.7844444444444445</v>
      </c>
      <c r="N278" s="62"/>
    </row>
    <row r="279" spans="1:14" ht="22.5" customHeight="1">
      <c r="A279" s="2">
        <v>45962.698718391199</v>
      </c>
      <c r="B279" s="3">
        <v>45962</v>
      </c>
      <c r="C279" s="4">
        <v>25</v>
      </c>
      <c r="D279" s="4">
        <v>11</v>
      </c>
      <c r="E279" s="4">
        <v>10</v>
      </c>
      <c r="F279" s="4" t="s">
        <v>623</v>
      </c>
      <c r="G279" s="4" t="s">
        <v>12</v>
      </c>
      <c r="H279" s="4">
        <v>1061</v>
      </c>
      <c r="I279" s="4">
        <f t="shared" si="5"/>
        <v>3</v>
      </c>
      <c r="J279" s="4">
        <f t="shared" si="6"/>
        <v>761</v>
      </c>
      <c r="K279" s="4">
        <f t="shared" si="7"/>
        <v>751</v>
      </c>
      <c r="L279" s="4" t="str">
        <f t="shared" si="8"/>
        <v>November 2025</v>
      </c>
      <c r="M279" s="61">
        <f t="shared" si="9"/>
        <v>0.71724787935909518</v>
      </c>
      <c r="N279" s="62"/>
    </row>
    <row r="280" spans="1:14" ht="22.5" customHeight="1">
      <c r="A280" s="2">
        <v>45962.691283368054</v>
      </c>
      <c r="B280" s="3">
        <v>45962</v>
      </c>
      <c r="C280" s="4">
        <v>8</v>
      </c>
      <c r="D280" s="4">
        <v>1</v>
      </c>
      <c r="E280" s="4">
        <v>6</v>
      </c>
      <c r="F280" s="4" t="s">
        <v>501</v>
      </c>
      <c r="G280" s="4" t="s">
        <v>7</v>
      </c>
      <c r="H280" s="4">
        <v>383</v>
      </c>
      <c r="I280" s="4">
        <f t="shared" si="5"/>
        <v>2</v>
      </c>
      <c r="J280" s="4">
        <f t="shared" si="6"/>
        <v>241</v>
      </c>
      <c r="K280" s="4">
        <f t="shared" si="7"/>
        <v>235</v>
      </c>
      <c r="L280" s="4" t="str">
        <f t="shared" si="8"/>
        <v>November 2025</v>
      </c>
      <c r="M280" s="61">
        <f t="shared" si="9"/>
        <v>0.62924281984334207</v>
      </c>
      <c r="N280" s="62"/>
    </row>
    <row r="281" spans="1:14" ht="22.5" customHeight="1">
      <c r="A281" s="2">
        <v>45961.952521851854</v>
      </c>
      <c r="B281" s="3">
        <v>45961</v>
      </c>
      <c r="C281" s="4">
        <v>11</v>
      </c>
      <c r="D281" s="4">
        <v>15</v>
      </c>
      <c r="E281" s="4">
        <v>4</v>
      </c>
      <c r="F281" s="4" t="s">
        <v>549</v>
      </c>
      <c r="G281" s="4" t="s">
        <v>14</v>
      </c>
      <c r="H281" s="4">
        <v>450</v>
      </c>
      <c r="I281" s="4">
        <f t="shared" si="5"/>
        <v>0</v>
      </c>
      <c r="J281" s="4">
        <f t="shared" si="6"/>
        <v>345</v>
      </c>
      <c r="K281" s="4">
        <f t="shared" si="7"/>
        <v>341</v>
      </c>
      <c r="L281" s="4" t="str">
        <f t="shared" si="8"/>
        <v>October 2025</v>
      </c>
      <c r="M281" s="61">
        <f t="shared" si="9"/>
        <v>0.76666666666666672</v>
      </c>
      <c r="N281" s="62"/>
    </row>
    <row r="282" spans="1:14" ht="22.5" customHeight="1">
      <c r="A282" s="2">
        <v>45961.951069432871</v>
      </c>
      <c r="B282" s="3">
        <v>45961</v>
      </c>
      <c r="C282" s="4">
        <v>25</v>
      </c>
      <c r="D282" s="4">
        <v>29</v>
      </c>
      <c r="E282" s="4">
        <v>11</v>
      </c>
      <c r="F282" s="4" t="s">
        <v>137</v>
      </c>
      <c r="G282" s="4" t="s">
        <v>12</v>
      </c>
      <c r="H282" s="4">
        <v>1064</v>
      </c>
      <c r="I282" s="4">
        <f t="shared" si="5"/>
        <v>2</v>
      </c>
      <c r="J282" s="4">
        <f t="shared" si="6"/>
        <v>779</v>
      </c>
      <c r="K282" s="4">
        <f t="shared" si="7"/>
        <v>768</v>
      </c>
      <c r="L282" s="4" t="str">
        <f t="shared" si="8"/>
        <v>October 2025</v>
      </c>
      <c r="M282" s="61">
        <f t="shared" si="9"/>
        <v>0.7321428571428571</v>
      </c>
      <c r="N282" s="62"/>
    </row>
    <row r="283" spans="1:14" ht="22.5" customHeight="1">
      <c r="A283" s="2">
        <v>45961.950259664351</v>
      </c>
      <c r="B283" s="3">
        <v>45961</v>
      </c>
      <c r="C283" s="4">
        <v>7</v>
      </c>
      <c r="D283" s="4">
        <v>20</v>
      </c>
      <c r="E283" s="4">
        <v>5</v>
      </c>
      <c r="F283" s="4" t="s">
        <v>501</v>
      </c>
      <c r="G283" s="4" t="s">
        <v>7</v>
      </c>
      <c r="H283" s="4">
        <v>385</v>
      </c>
      <c r="I283" s="4">
        <f t="shared" si="5"/>
        <v>0</v>
      </c>
      <c r="J283" s="4">
        <f t="shared" si="6"/>
        <v>230</v>
      </c>
      <c r="K283" s="4">
        <f t="shared" si="7"/>
        <v>225</v>
      </c>
      <c r="L283" s="4" t="str">
        <f t="shared" si="8"/>
        <v>October 2025</v>
      </c>
      <c r="M283" s="61">
        <f t="shared" si="9"/>
        <v>0.59740259740259738</v>
      </c>
      <c r="N283" s="62"/>
    </row>
    <row r="284" spans="1:14" ht="22.5" customHeight="1">
      <c r="A284" s="2">
        <v>45961.949677349534</v>
      </c>
      <c r="B284" s="3">
        <v>45960</v>
      </c>
      <c r="C284" s="4">
        <v>11</v>
      </c>
      <c r="D284" s="4">
        <v>13</v>
      </c>
      <c r="E284" s="4">
        <v>5</v>
      </c>
      <c r="F284" s="4" t="s">
        <v>547</v>
      </c>
      <c r="G284" s="4" t="s">
        <v>14</v>
      </c>
      <c r="H284" s="4">
        <v>450</v>
      </c>
      <c r="I284" s="4">
        <f t="shared" si="5"/>
        <v>0</v>
      </c>
      <c r="J284" s="4">
        <f t="shared" si="6"/>
        <v>343</v>
      </c>
      <c r="K284" s="4">
        <f t="shared" si="7"/>
        <v>338</v>
      </c>
      <c r="L284" s="4" t="str">
        <f t="shared" si="8"/>
        <v>October 2025</v>
      </c>
      <c r="M284" s="61">
        <f t="shared" si="9"/>
        <v>0.76222222222222225</v>
      </c>
      <c r="N284" s="62"/>
    </row>
    <row r="285" spans="1:14" ht="22.5" customHeight="1">
      <c r="A285" s="2">
        <v>45961.949168553241</v>
      </c>
      <c r="B285" s="3">
        <v>45960</v>
      </c>
      <c r="C285" s="4">
        <v>24</v>
      </c>
      <c r="D285" s="4">
        <v>3</v>
      </c>
      <c r="E285" s="4">
        <v>10</v>
      </c>
      <c r="F285" s="4" t="s">
        <v>309</v>
      </c>
      <c r="G285" s="4" t="s">
        <v>12</v>
      </c>
      <c r="H285" s="4">
        <v>1066</v>
      </c>
      <c r="I285" s="4">
        <f t="shared" si="5"/>
        <v>0</v>
      </c>
      <c r="J285" s="4">
        <f t="shared" si="6"/>
        <v>723</v>
      </c>
      <c r="K285" s="4">
        <f t="shared" si="7"/>
        <v>713</v>
      </c>
      <c r="L285" s="4" t="str">
        <f t="shared" si="8"/>
        <v>October 2025</v>
      </c>
      <c r="M285" s="61">
        <f t="shared" si="9"/>
        <v>0.6782363977485929</v>
      </c>
      <c r="N285" s="62"/>
    </row>
    <row r="286" spans="1:14" ht="22.5" customHeight="1">
      <c r="A286" s="2">
        <v>45961.948482858796</v>
      </c>
      <c r="B286" s="3">
        <v>45960</v>
      </c>
      <c r="C286" s="4">
        <v>7</v>
      </c>
      <c r="D286" s="4">
        <v>29</v>
      </c>
      <c r="E286" s="4">
        <v>4</v>
      </c>
      <c r="F286" s="4" t="s">
        <v>501</v>
      </c>
      <c r="G286" s="4" t="s">
        <v>7</v>
      </c>
      <c r="H286" s="4">
        <v>385</v>
      </c>
      <c r="I286" s="4">
        <f t="shared" si="5"/>
        <v>0</v>
      </c>
      <c r="J286" s="4">
        <f t="shared" si="6"/>
        <v>239</v>
      </c>
      <c r="K286" s="4">
        <f t="shared" si="7"/>
        <v>235</v>
      </c>
      <c r="L286" s="4" t="str">
        <f t="shared" si="8"/>
        <v>October 2025</v>
      </c>
      <c r="M286" s="61">
        <f t="shared" si="9"/>
        <v>0.62077922077922076</v>
      </c>
      <c r="N286" s="62"/>
    </row>
    <row r="287" spans="1:14" ht="22.5" customHeight="1">
      <c r="A287" s="2">
        <v>45959.985273900464</v>
      </c>
      <c r="B287" s="3">
        <v>45959</v>
      </c>
      <c r="C287" s="4">
        <v>11</v>
      </c>
      <c r="D287" s="4">
        <v>1</v>
      </c>
      <c r="E287" s="4">
        <v>3</v>
      </c>
      <c r="F287" s="4" t="s">
        <v>623</v>
      </c>
      <c r="G287" s="4" t="s">
        <v>14</v>
      </c>
      <c r="H287" s="4">
        <v>450</v>
      </c>
      <c r="I287" s="4">
        <f t="shared" si="5"/>
        <v>0</v>
      </c>
      <c r="J287" s="4">
        <f t="shared" si="6"/>
        <v>331</v>
      </c>
      <c r="K287" s="4">
        <f t="shared" si="7"/>
        <v>328</v>
      </c>
      <c r="L287" s="4" t="str">
        <f t="shared" si="8"/>
        <v>October 2025</v>
      </c>
      <c r="M287" s="61">
        <f t="shared" si="9"/>
        <v>0.73555555555555552</v>
      </c>
      <c r="N287" s="62"/>
    </row>
    <row r="288" spans="1:14" ht="22.5" customHeight="1">
      <c r="A288" s="2">
        <v>45959.98480283565</v>
      </c>
      <c r="B288" s="3">
        <v>45959</v>
      </c>
      <c r="C288" s="4">
        <v>25</v>
      </c>
      <c r="D288" s="4">
        <v>16</v>
      </c>
      <c r="E288" s="4">
        <v>12</v>
      </c>
      <c r="F288" s="4" t="s">
        <v>549</v>
      </c>
      <c r="G288" s="4" t="s">
        <v>12</v>
      </c>
      <c r="H288" s="4">
        <v>1066</v>
      </c>
      <c r="I288" s="4">
        <f t="shared" si="5"/>
        <v>2</v>
      </c>
      <c r="J288" s="4">
        <f t="shared" si="6"/>
        <v>766</v>
      </c>
      <c r="K288" s="4">
        <f t="shared" si="7"/>
        <v>754</v>
      </c>
      <c r="L288" s="4" t="str">
        <f t="shared" si="8"/>
        <v>October 2025</v>
      </c>
      <c r="M288" s="61">
        <f t="shared" si="9"/>
        <v>0.7185741088180112</v>
      </c>
      <c r="N288" s="62"/>
    </row>
    <row r="289" spans="1:14" ht="22.5" customHeight="1">
      <c r="A289" s="2">
        <v>45959.983480868061</v>
      </c>
      <c r="B289" s="3">
        <v>45959</v>
      </c>
      <c r="C289" s="4">
        <v>8</v>
      </c>
      <c r="D289" s="4">
        <v>1</v>
      </c>
      <c r="E289" s="4">
        <v>7</v>
      </c>
      <c r="F289" s="4" t="s">
        <v>501</v>
      </c>
      <c r="G289" s="4" t="s">
        <v>7</v>
      </c>
      <c r="H289" s="4">
        <v>385</v>
      </c>
      <c r="I289" s="4">
        <f t="shared" si="5"/>
        <v>1</v>
      </c>
      <c r="J289" s="4">
        <f t="shared" si="6"/>
        <v>241</v>
      </c>
      <c r="K289" s="4">
        <f t="shared" si="7"/>
        <v>234</v>
      </c>
      <c r="L289" s="4" t="str">
        <f t="shared" si="8"/>
        <v>October 2025</v>
      </c>
      <c r="M289" s="61">
        <f t="shared" si="9"/>
        <v>0.62597402597402596</v>
      </c>
      <c r="N289" s="62"/>
    </row>
    <row r="290" spans="1:14" ht="22.5" customHeight="1">
      <c r="A290" s="2">
        <v>45959.982819143523</v>
      </c>
      <c r="B290" s="3">
        <v>45958</v>
      </c>
      <c r="C290" s="4">
        <v>11</v>
      </c>
      <c r="D290" s="4">
        <v>18</v>
      </c>
      <c r="E290" s="4">
        <v>4</v>
      </c>
      <c r="F290" s="4" t="s">
        <v>624</v>
      </c>
      <c r="G290" s="4" t="s">
        <v>14</v>
      </c>
      <c r="H290" s="4">
        <v>450</v>
      </c>
      <c r="I290" s="4">
        <f t="shared" si="5"/>
        <v>0</v>
      </c>
      <c r="J290" s="4">
        <f t="shared" si="6"/>
        <v>348</v>
      </c>
      <c r="K290" s="4">
        <f t="shared" si="7"/>
        <v>344</v>
      </c>
      <c r="L290" s="4" t="str">
        <f t="shared" si="8"/>
        <v>October 2025</v>
      </c>
      <c r="M290" s="61">
        <f t="shared" si="9"/>
        <v>0.77333333333333332</v>
      </c>
      <c r="N290" s="62"/>
    </row>
    <row r="291" spans="1:14" ht="22.5" customHeight="1">
      <c r="A291" s="2">
        <v>45959.982165243055</v>
      </c>
      <c r="B291" s="3">
        <v>45958</v>
      </c>
      <c r="C291" s="4">
        <v>23</v>
      </c>
      <c r="D291" s="4">
        <v>8</v>
      </c>
      <c r="E291" s="4">
        <v>10</v>
      </c>
      <c r="F291" s="4" t="s">
        <v>624</v>
      </c>
      <c r="G291" s="4" t="s">
        <v>12</v>
      </c>
      <c r="H291" s="4">
        <v>1068</v>
      </c>
      <c r="I291" s="4">
        <f t="shared" si="5"/>
        <v>1</v>
      </c>
      <c r="J291" s="4">
        <f t="shared" si="6"/>
        <v>698</v>
      </c>
      <c r="K291" s="4">
        <f t="shared" si="7"/>
        <v>688</v>
      </c>
      <c r="L291" s="4" t="str">
        <f t="shared" si="8"/>
        <v>October 2025</v>
      </c>
      <c r="M291" s="61">
        <f t="shared" si="9"/>
        <v>0.65355805243445697</v>
      </c>
      <c r="N291" s="62"/>
    </row>
    <row r="292" spans="1:14" ht="22.5" customHeight="1">
      <c r="A292" s="2">
        <v>45959.980548148145</v>
      </c>
      <c r="B292" s="3">
        <v>45958</v>
      </c>
      <c r="C292" s="4">
        <v>7</v>
      </c>
      <c r="D292" s="4">
        <v>16</v>
      </c>
      <c r="E292" s="4">
        <v>5</v>
      </c>
      <c r="F292" s="4" t="s">
        <v>501</v>
      </c>
      <c r="G292" s="4" t="s">
        <v>7</v>
      </c>
      <c r="H292" s="4">
        <v>386</v>
      </c>
      <c r="I292" s="4">
        <f t="shared" si="5"/>
        <v>0</v>
      </c>
      <c r="J292" s="4">
        <f t="shared" si="6"/>
        <v>226</v>
      </c>
      <c r="K292" s="4">
        <f t="shared" si="7"/>
        <v>221</v>
      </c>
      <c r="L292" s="4" t="str">
        <f t="shared" si="8"/>
        <v>October 2025</v>
      </c>
      <c r="M292" s="61">
        <f t="shared" si="9"/>
        <v>0.58549222797927458</v>
      </c>
      <c r="N292" s="62"/>
    </row>
    <row r="293" spans="1:14" ht="22.5" customHeight="1">
      <c r="A293" s="2">
        <v>45958.007889652778</v>
      </c>
      <c r="B293" s="3">
        <v>45957</v>
      </c>
      <c r="C293" s="4">
        <v>11</v>
      </c>
      <c r="D293" s="4">
        <v>18</v>
      </c>
      <c r="E293" s="4">
        <v>2</v>
      </c>
      <c r="F293" s="4" t="s">
        <v>309</v>
      </c>
      <c r="G293" s="4" t="s">
        <v>14</v>
      </c>
      <c r="H293" s="4">
        <v>450</v>
      </c>
      <c r="I293" s="4">
        <f t="shared" si="5"/>
        <v>0</v>
      </c>
      <c r="J293" s="4">
        <f t="shared" si="6"/>
        <v>348</v>
      </c>
      <c r="K293" s="4">
        <f t="shared" si="7"/>
        <v>346</v>
      </c>
      <c r="L293" s="4" t="str">
        <f t="shared" si="8"/>
        <v>October 2025</v>
      </c>
      <c r="M293" s="61">
        <f t="shared" si="9"/>
        <v>0.77333333333333332</v>
      </c>
      <c r="N293" s="62"/>
    </row>
    <row r="294" spans="1:14" ht="22.5" customHeight="1">
      <c r="A294" s="2">
        <v>45958.007229884257</v>
      </c>
      <c r="B294" s="3">
        <v>45957</v>
      </c>
      <c r="C294" s="4">
        <v>24</v>
      </c>
      <c r="D294" s="4">
        <v>27</v>
      </c>
      <c r="E294" s="4">
        <v>12</v>
      </c>
      <c r="F294" s="4" t="s">
        <v>623</v>
      </c>
      <c r="G294" s="4" t="s">
        <v>12</v>
      </c>
      <c r="H294" s="4">
        <v>1069</v>
      </c>
      <c r="I294" s="4">
        <f t="shared" si="5"/>
        <v>2</v>
      </c>
      <c r="J294" s="4">
        <f t="shared" si="6"/>
        <v>747</v>
      </c>
      <c r="K294" s="4">
        <f t="shared" si="7"/>
        <v>735</v>
      </c>
      <c r="L294" s="4" t="str">
        <f t="shared" si="8"/>
        <v>October 2025</v>
      </c>
      <c r="M294" s="61">
        <f t="shared" si="9"/>
        <v>0.69878391019644526</v>
      </c>
      <c r="N294" s="62"/>
    </row>
    <row r="295" spans="1:14" ht="22.5" customHeight="1">
      <c r="A295" s="2">
        <v>45958.004456678245</v>
      </c>
      <c r="B295" s="3">
        <v>45957</v>
      </c>
      <c r="C295" s="4">
        <v>8</v>
      </c>
      <c r="D295" s="4">
        <v>1</v>
      </c>
      <c r="E295" s="4">
        <v>7</v>
      </c>
      <c r="F295" s="4" t="s">
        <v>501</v>
      </c>
      <c r="G295" s="4" t="s">
        <v>7</v>
      </c>
      <c r="H295" s="4">
        <v>386</v>
      </c>
      <c r="I295" s="4">
        <f t="shared" si="5"/>
        <v>0</v>
      </c>
      <c r="J295" s="4">
        <f t="shared" si="6"/>
        <v>241</v>
      </c>
      <c r="K295" s="4">
        <f t="shared" si="7"/>
        <v>234</v>
      </c>
      <c r="L295" s="4" t="str">
        <f t="shared" si="8"/>
        <v>October 2025</v>
      </c>
      <c r="M295" s="61">
        <f t="shared" si="9"/>
        <v>0.62435233160621761</v>
      </c>
      <c r="N295" s="62"/>
    </row>
    <row r="296" spans="1:14" ht="22.5" customHeight="1">
      <c r="A296" s="2">
        <v>45958.003733749996</v>
      </c>
      <c r="B296" s="3">
        <v>45956</v>
      </c>
      <c r="C296" s="4">
        <v>10</v>
      </c>
      <c r="D296" s="4">
        <v>5</v>
      </c>
      <c r="E296" s="4">
        <v>3</v>
      </c>
      <c r="F296" s="4" t="s">
        <v>623</v>
      </c>
      <c r="G296" s="4" t="s">
        <v>14</v>
      </c>
      <c r="H296" s="4">
        <v>450</v>
      </c>
      <c r="I296" s="4">
        <f t="shared" si="5"/>
        <v>0</v>
      </c>
      <c r="J296" s="4">
        <f t="shared" si="6"/>
        <v>305</v>
      </c>
      <c r="K296" s="4">
        <f t="shared" si="7"/>
        <v>302</v>
      </c>
      <c r="L296" s="4" t="str">
        <f t="shared" si="8"/>
        <v>October 2025</v>
      </c>
      <c r="M296" s="61">
        <f t="shared" si="9"/>
        <v>0.67777777777777781</v>
      </c>
      <c r="N296" s="62"/>
    </row>
    <row r="297" spans="1:14" ht="22.5" customHeight="1">
      <c r="A297" s="2">
        <v>45958.003367048615</v>
      </c>
      <c r="B297" s="3">
        <v>45956</v>
      </c>
      <c r="C297" s="4">
        <v>23</v>
      </c>
      <c r="D297" s="4">
        <v>15</v>
      </c>
      <c r="E297" s="4">
        <v>11</v>
      </c>
      <c r="F297" s="4" t="s">
        <v>624</v>
      </c>
      <c r="G297" s="4" t="s">
        <v>12</v>
      </c>
      <c r="H297" s="4">
        <v>1071</v>
      </c>
      <c r="I297" s="4">
        <f t="shared" si="5"/>
        <v>1</v>
      </c>
      <c r="J297" s="4">
        <f t="shared" si="6"/>
        <v>705</v>
      </c>
      <c r="K297" s="4">
        <f t="shared" si="7"/>
        <v>694</v>
      </c>
      <c r="L297" s="4" t="str">
        <f t="shared" si="8"/>
        <v>October 2025</v>
      </c>
      <c r="M297" s="61">
        <f t="shared" si="9"/>
        <v>0.65826330532212884</v>
      </c>
      <c r="N297" s="62"/>
    </row>
    <row r="298" spans="1:14" ht="22.5" customHeight="1">
      <c r="A298" s="2">
        <v>45958.002816712964</v>
      </c>
      <c r="B298" s="3">
        <v>45956</v>
      </c>
      <c r="C298" s="4">
        <v>7</v>
      </c>
      <c r="D298" s="4">
        <v>13</v>
      </c>
      <c r="E298" s="4">
        <v>7</v>
      </c>
      <c r="F298" s="4" t="s">
        <v>501</v>
      </c>
      <c r="G298" s="4" t="s">
        <v>7</v>
      </c>
      <c r="H298" s="4">
        <v>386</v>
      </c>
      <c r="I298" s="4">
        <f t="shared" si="5"/>
        <v>1</v>
      </c>
      <c r="J298" s="4">
        <f t="shared" si="6"/>
        <v>223</v>
      </c>
      <c r="K298" s="4">
        <f t="shared" si="7"/>
        <v>216</v>
      </c>
      <c r="L298" s="4" t="str">
        <f t="shared" si="8"/>
        <v>October 2025</v>
      </c>
      <c r="M298" s="61">
        <f t="shared" si="9"/>
        <v>0.57772020725388606</v>
      </c>
      <c r="N298" s="62"/>
    </row>
    <row r="299" spans="1:14" ht="22.5" customHeight="1">
      <c r="A299" s="2">
        <v>45956.043961215277</v>
      </c>
      <c r="B299" s="3">
        <v>45955</v>
      </c>
      <c r="C299" s="4">
        <v>10</v>
      </c>
      <c r="D299" s="4">
        <v>3</v>
      </c>
      <c r="E299" s="4">
        <v>5</v>
      </c>
      <c r="F299" s="4" t="s">
        <v>549</v>
      </c>
      <c r="G299" s="4" t="s">
        <v>14</v>
      </c>
      <c r="H299" s="4">
        <v>450</v>
      </c>
      <c r="I299" s="4">
        <f t="shared" si="5"/>
        <v>0</v>
      </c>
      <c r="J299" s="4">
        <f t="shared" si="6"/>
        <v>303</v>
      </c>
      <c r="K299" s="4">
        <f t="shared" si="7"/>
        <v>298</v>
      </c>
      <c r="L299" s="4" t="str">
        <f t="shared" si="8"/>
        <v>October 2025</v>
      </c>
      <c r="M299" s="61">
        <f t="shared" si="9"/>
        <v>0.67333333333333334</v>
      </c>
      <c r="N299" s="62"/>
    </row>
    <row r="300" spans="1:14" ht="22.5" customHeight="1">
      <c r="A300" s="2">
        <v>45956.043115995373</v>
      </c>
      <c r="B300" s="3">
        <v>45955</v>
      </c>
      <c r="C300" s="4">
        <v>24</v>
      </c>
      <c r="D300" s="4">
        <v>10</v>
      </c>
      <c r="E300" s="4">
        <v>11</v>
      </c>
      <c r="F300" s="4" t="s">
        <v>309</v>
      </c>
      <c r="G300" s="4" t="s">
        <v>12</v>
      </c>
      <c r="H300" s="4">
        <v>1072</v>
      </c>
      <c r="I300" s="4">
        <f t="shared" si="5"/>
        <v>1</v>
      </c>
      <c r="J300" s="4">
        <f t="shared" si="6"/>
        <v>730</v>
      </c>
      <c r="K300" s="4">
        <f t="shared" si="7"/>
        <v>719</v>
      </c>
      <c r="L300" s="4" t="str">
        <f t="shared" si="8"/>
        <v>October 2025</v>
      </c>
      <c r="M300" s="61">
        <f t="shared" si="9"/>
        <v>0.68097014925373134</v>
      </c>
      <c r="N300" s="62"/>
    </row>
    <row r="301" spans="1:14" ht="22.5" customHeight="1">
      <c r="A301" s="2">
        <v>45956.042420902777</v>
      </c>
      <c r="B301" s="3">
        <v>45955</v>
      </c>
      <c r="C301" s="4">
        <v>7</v>
      </c>
      <c r="D301" s="4">
        <v>25</v>
      </c>
      <c r="E301" s="4">
        <v>5</v>
      </c>
      <c r="F301" s="4" t="s">
        <v>501</v>
      </c>
      <c r="G301" s="4" t="s">
        <v>7</v>
      </c>
      <c r="H301" s="4">
        <v>387</v>
      </c>
      <c r="I301" s="4">
        <f t="shared" si="5"/>
        <v>0</v>
      </c>
      <c r="J301" s="4">
        <f t="shared" si="6"/>
        <v>235</v>
      </c>
      <c r="K301" s="4">
        <f t="shared" si="7"/>
        <v>230</v>
      </c>
      <c r="L301" s="4" t="str">
        <f t="shared" si="8"/>
        <v>October 2025</v>
      </c>
      <c r="M301" s="61">
        <f t="shared" si="9"/>
        <v>0.60723514211886309</v>
      </c>
      <c r="N301" s="62"/>
    </row>
    <row r="302" spans="1:14" ht="22.5" customHeight="1">
      <c r="A302" s="2">
        <v>45955.22652924768</v>
      </c>
      <c r="B302" s="3">
        <v>45954</v>
      </c>
      <c r="C302" s="4">
        <v>10</v>
      </c>
      <c r="D302" s="4">
        <v>1</v>
      </c>
      <c r="E302" s="4">
        <v>4</v>
      </c>
      <c r="F302" s="4" t="s">
        <v>547</v>
      </c>
      <c r="G302" s="4" t="s">
        <v>14</v>
      </c>
      <c r="H302" s="4">
        <v>450</v>
      </c>
      <c r="I302" s="4">
        <f t="shared" si="5"/>
        <v>0</v>
      </c>
      <c r="J302" s="4">
        <f t="shared" si="6"/>
        <v>301</v>
      </c>
      <c r="K302" s="4">
        <f t="shared" si="7"/>
        <v>297</v>
      </c>
      <c r="L302" s="4" t="str">
        <f t="shared" si="8"/>
        <v>October 2025</v>
      </c>
      <c r="M302" s="61">
        <f t="shared" si="9"/>
        <v>0.66888888888888887</v>
      </c>
      <c r="N302" s="62"/>
    </row>
    <row r="303" spans="1:14" ht="22.5" customHeight="1">
      <c r="A303" s="2">
        <v>45955.22520912037</v>
      </c>
      <c r="B303" s="3">
        <v>45954</v>
      </c>
      <c r="C303" s="4">
        <v>23</v>
      </c>
      <c r="D303" s="4">
        <v>15</v>
      </c>
      <c r="E303" s="4">
        <v>14</v>
      </c>
      <c r="F303" s="4" t="s">
        <v>309</v>
      </c>
      <c r="G303" s="4" t="s">
        <v>12</v>
      </c>
      <c r="H303" s="4">
        <v>1073</v>
      </c>
      <c r="I303" s="4">
        <f t="shared" si="5"/>
        <v>2</v>
      </c>
      <c r="J303" s="4">
        <f t="shared" si="6"/>
        <v>705</v>
      </c>
      <c r="K303" s="4">
        <f t="shared" si="7"/>
        <v>691</v>
      </c>
      <c r="L303" s="4" t="str">
        <f t="shared" si="8"/>
        <v>October 2025</v>
      </c>
      <c r="M303" s="61">
        <f t="shared" si="9"/>
        <v>0.65703634669151911</v>
      </c>
      <c r="N303" s="62"/>
    </row>
    <row r="304" spans="1:14" ht="22.5" customHeight="1">
      <c r="A304" s="2">
        <v>45955.222459942132</v>
      </c>
      <c r="B304" s="3">
        <v>45954</v>
      </c>
      <c r="C304" s="4">
        <v>8</v>
      </c>
      <c r="D304" s="4">
        <v>5</v>
      </c>
      <c r="E304" s="4">
        <v>6</v>
      </c>
      <c r="F304" s="4" t="s">
        <v>501</v>
      </c>
      <c r="G304" s="4" t="s">
        <v>7</v>
      </c>
      <c r="H304" s="4">
        <v>387</v>
      </c>
      <c r="I304" s="4">
        <f t="shared" si="5"/>
        <v>1</v>
      </c>
      <c r="J304" s="4">
        <f t="shared" si="6"/>
        <v>245</v>
      </c>
      <c r="K304" s="4">
        <f t="shared" si="7"/>
        <v>239</v>
      </c>
      <c r="L304" s="4" t="str">
        <f t="shared" si="8"/>
        <v>October 2025</v>
      </c>
      <c r="M304" s="61">
        <f t="shared" si="9"/>
        <v>0.63307493540051685</v>
      </c>
      <c r="N304" s="62"/>
    </row>
    <row r="305" spans="1:14" ht="22.5" customHeight="1">
      <c r="A305" s="2">
        <v>45955.199857754633</v>
      </c>
      <c r="B305" s="3">
        <v>45953</v>
      </c>
      <c r="C305" s="4">
        <v>9</v>
      </c>
      <c r="D305" s="4">
        <v>26</v>
      </c>
      <c r="E305" s="4">
        <v>5</v>
      </c>
      <c r="F305" s="4" t="s">
        <v>547</v>
      </c>
      <c r="G305" s="4" t="s">
        <v>14</v>
      </c>
      <c r="H305" s="4">
        <v>450</v>
      </c>
      <c r="I305" s="4">
        <f t="shared" si="5"/>
        <v>0</v>
      </c>
      <c r="J305" s="4">
        <f t="shared" si="6"/>
        <v>296</v>
      </c>
      <c r="K305" s="4">
        <f t="shared" si="7"/>
        <v>291</v>
      </c>
      <c r="L305" s="4" t="str">
        <f t="shared" si="8"/>
        <v>October 2025</v>
      </c>
      <c r="M305" s="61">
        <f t="shared" si="9"/>
        <v>0.65777777777777779</v>
      </c>
      <c r="N305" s="62"/>
    </row>
    <row r="306" spans="1:14" ht="22.5" customHeight="1">
      <c r="A306" s="2">
        <v>45955.199237743058</v>
      </c>
      <c r="B306" s="3">
        <v>45953</v>
      </c>
      <c r="C306" s="4">
        <v>24</v>
      </c>
      <c r="D306" s="4">
        <v>26</v>
      </c>
      <c r="E306" s="4">
        <v>14</v>
      </c>
      <c r="F306" s="4" t="s">
        <v>137</v>
      </c>
      <c r="G306" s="4" t="s">
        <v>12</v>
      </c>
      <c r="H306" s="4">
        <v>1075</v>
      </c>
      <c r="I306" s="4">
        <f t="shared" si="5"/>
        <v>1</v>
      </c>
      <c r="J306" s="4">
        <f t="shared" si="6"/>
        <v>746</v>
      </c>
      <c r="K306" s="4">
        <f t="shared" si="7"/>
        <v>732</v>
      </c>
      <c r="L306" s="4" t="str">
        <f t="shared" si="8"/>
        <v>October 2025</v>
      </c>
      <c r="M306" s="61">
        <f t="shared" si="9"/>
        <v>0.69395348837209303</v>
      </c>
      <c r="N306" s="62"/>
    </row>
    <row r="307" spans="1:14" ht="22.5" customHeight="1">
      <c r="A307" s="2">
        <v>45955.190968078707</v>
      </c>
      <c r="B307" s="3">
        <v>45953</v>
      </c>
      <c r="C307" s="4">
        <v>8</v>
      </c>
      <c r="D307" s="4">
        <v>9</v>
      </c>
      <c r="E307" s="4">
        <v>7</v>
      </c>
      <c r="F307" s="4" t="s">
        <v>501</v>
      </c>
      <c r="G307" s="4" t="s">
        <v>7</v>
      </c>
      <c r="H307" s="4">
        <v>388</v>
      </c>
      <c r="I307" s="4">
        <f t="shared" si="5"/>
        <v>1</v>
      </c>
      <c r="J307" s="4">
        <f t="shared" si="6"/>
        <v>249</v>
      </c>
      <c r="K307" s="4">
        <f t="shared" si="7"/>
        <v>242</v>
      </c>
      <c r="L307" s="4" t="str">
        <f t="shared" si="8"/>
        <v>October 2025</v>
      </c>
      <c r="M307" s="61">
        <f t="shared" si="9"/>
        <v>0.64175257731958768</v>
      </c>
      <c r="N307" s="62"/>
    </row>
    <row r="308" spans="1:14" ht="22.5" customHeight="1">
      <c r="A308" s="2">
        <v>45953.340937013891</v>
      </c>
      <c r="B308" s="3">
        <v>45952</v>
      </c>
      <c r="C308" s="4">
        <v>9</v>
      </c>
      <c r="D308" s="4">
        <v>4</v>
      </c>
      <c r="E308" s="4">
        <v>6</v>
      </c>
      <c r="F308" s="4" t="s">
        <v>547</v>
      </c>
      <c r="G308" s="4" t="s">
        <v>14</v>
      </c>
      <c r="H308" s="4">
        <v>450</v>
      </c>
      <c r="I308" s="4">
        <f t="shared" si="5"/>
        <v>0</v>
      </c>
      <c r="J308" s="4">
        <f t="shared" si="6"/>
        <v>274</v>
      </c>
      <c r="K308" s="4">
        <f t="shared" si="7"/>
        <v>268</v>
      </c>
      <c r="L308" s="4" t="str">
        <f t="shared" si="8"/>
        <v>October 2025</v>
      </c>
      <c r="M308" s="61">
        <f t="shared" si="9"/>
        <v>0.60888888888888892</v>
      </c>
      <c r="N308" s="62"/>
    </row>
    <row r="309" spans="1:14" ht="22.5" customHeight="1">
      <c r="A309" s="2">
        <v>45953.338040196759</v>
      </c>
      <c r="B309" s="3">
        <v>45952</v>
      </c>
      <c r="C309" s="4">
        <v>25</v>
      </c>
      <c r="D309" s="4">
        <v>17</v>
      </c>
      <c r="E309" s="4">
        <v>14</v>
      </c>
      <c r="F309" s="4" t="s">
        <v>309</v>
      </c>
      <c r="G309" s="4" t="s">
        <v>12</v>
      </c>
      <c r="H309" s="4">
        <v>1076</v>
      </c>
      <c r="I309" s="4">
        <f t="shared" si="5"/>
        <v>2</v>
      </c>
      <c r="J309" s="4">
        <f t="shared" si="6"/>
        <v>767</v>
      </c>
      <c r="K309" s="4">
        <f t="shared" si="7"/>
        <v>753</v>
      </c>
      <c r="L309" s="4" t="str">
        <f t="shared" si="8"/>
        <v>October 2025</v>
      </c>
      <c r="M309" s="61">
        <f t="shared" si="9"/>
        <v>0.71282527881040891</v>
      </c>
      <c r="N309" s="62"/>
    </row>
    <row r="310" spans="1:14" ht="22.5" customHeight="1">
      <c r="A310" s="2">
        <v>45953.334937210646</v>
      </c>
      <c r="B310" s="3">
        <v>45952</v>
      </c>
      <c r="C310" s="4">
        <v>8</v>
      </c>
      <c r="D310" s="4">
        <v>7</v>
      </c>
      <c r="E310" s="4">
        <v>6</v>
      </c>
      <c r="F310" s="4" t="s">
        <v>501</v>
      </c>
      <c r="G310" s="4" t="s">
        <v>7</v>
      </c>
      <c r="H310" s="4">
        <v>389</v>
      </c>
      <c r="I310" s="4">
        <f t="shared" si="5"/>
        <v>1</v>
      </c>
      <c r="J310" s="4">
        <f t="shared" si="6"/>
        <v>247</v>
      </c>
      <c r="K310" s="4">
        <f t="shared" si="7"/>
        <v>241</v>
      </c>
      <c r="L310" s="4" t="str">
        <f t="shared" si="8"/>
        <v>October 2025</v>
      </c>
      <c r="M310" s="61">
        <f t="shared" si="9"/>
        <v>0.63496143958868889</v>
      </c>
      <c r="N310" s="62"/>
    </row>
    <row r="311" spans="1:14" ht="22.5" customHeight="1">
      <c r="A311" s="2">
        <v>45953.334116423612</v>
      </c>
      <c r="B311" s="3">
        <v>45951</v>
      </c>
      <c r="C311" s="4">
        <v>8</v>
      </c>
      <c r="D311" s="4">
        <v>25</v>
      </c>
      <c r="E311" s="4">
        <v>3</v>
      </c>
      <c r="F311" s="4" t="s">
        <v>547</v>
      </c>
      <c r="G311" s="4" t="s">
        <v>14</v>
      </c>
      <c r="H311" s="4">
        <v>450</v>
      </c>
      <c r="I311" s="4">
        <f t="shared" si="5"/>
        <v>0</v>
      </c>
      <c r="J311" s="4">
        <f t="shared" si="6"/>
        <v>265</v>
      </c>
      <c r="K311" s="4">
        <f t="shared" si="7"/>
        <v>262</v>
      </c>
      <c r="L311" s="4" t="str">
        <f t="shared" si="8"/>
        <v>October 2025</v>
      </c>
      <c r="M311" s="61">
        <f t="shared" si="9"/>
        <v>0.58888888888888891</v>
      </c>
      <c r="N311" s="62"/>
    </row>
    <row r="312" spans="1:14" ht="22.5" customHeight="1">
      <c r="A312" s="2">
        <v>45953.33364222222</v>
      </c>
      <c r="B312" s="3">
        <v>45951</v>
      </c>
      <c r="C312" s="4">
        <v>26</v>
      </c>
      <c r="D312" s="4">
        <v>11</v>
      </c>
      <c r="E312" s="4">
        <v>15</v>
      </c>
      <c r="F312" s="4" t="s">
        <v>623</v>
      </c>
      <c r="G312" s="4" t="s">
        <v>12</v>
      </c>
      <c r="H312" s="4">
        <v>1078</v>
      </c>
      <c r="I312" s="4">
        <f t="shared" si="5"/>
        <v>3</v>
      </c>
      <c r="J312" s="4">
        <f t="shared" si="6"/>
        <v>791</v>
      </c>
      <c r="K312" s="4">
        <f t="shared" si="7"/>
        <v>776</v>
      </c>
      <c r="L312" s="4" t="str">
        <f t="shared" si="8"/>
        <v>October 2025</v>
      </c>
      <c r="M312" s="61">
        <f t="shared" si="9"/>
        <v>0.73376623376623373</v>
      </c>
      <c r="N312" s="62"/>
    </row>
    <row r="313" spans="1:14" ht="22.5" customHeight="1">
      <c r="A313" s="2">
        <v>45953.330998958336</v>
      </c>
      <c r="B313" s="3">
        <v>45951</v>
      </c>
      <c r="C313" s="4">
        <v>8</v>
      </c>
      <c r="D313" s="4">
        <v>17</v>
      </c>
      <c r="E313" s="4">
        <v>8</v>
      </c>
      <c r="F313" s="4" t="s">
        <v>501</v>
      </c>
      <c r="G313" s="4" t="s">
        <v>7</v>
      </c>
      <c r="H313" s="4">
        <v>390</v>
      </c>
      <c r="I313" s="4">
        <f t="shared" si="5"/>
        <v>3</v>
      </c>
      <c r="J313" s="4">
        <f t="shared" si="6"/>
        <v>257</v>
      </c>
      <c r="K313" s="4">
        <f t="shared" si="7"/>
        <v>249</v>
      </c>
      <c r="L313" s="4" t="str">
        <f t="shared" si="8"/>
        <v>October 2025</v>
      </c>
      <c r="M313" s="61">
        <f t="shared" si="9"/>
        <v>0.65897435897435896</v>
      </c>
      <c r="N313" s="62"/>
    </row>
    <row r="314" spans="1:14" ht="22.5" customHeight="1">
      <c r="A314" s="2">
        <v>45950.799609305555</v>
      </c>
      <c r="B314" s="3">
        <v>45950</v>
      </c>
      <c r="C314" s="4">
        <v>8</v>
      </c>
      <c r="D314" s="4">
        <v>21</v>
      </c>
      <c r="E314" s="4">
        <v>5</v>
      </c>
      <c r="F314" s="4" t="s">
        <v>549</v>
      </c>
      <c r="G314" s="4" t="s">
        <v>14</v>
      </c>
      <c r="H314" s="4">
        <v>450</v>
      </c>
      <c r="I314" s="4">
        <f t="shared" si="5"/>
        <v>0</v>
      </c>
      <c r="J314" s="4">
        <f t="shared" si="6"/>
        <v>261</v>
      </c>
      <c r="K314" s="4">
        <f t="shared" si="7"/>
        <v>256</v>
      </c>
      <c r="L314" s="4" t="str">
        <f t="shared" si="8"/>
        <v>October 2025</v>
      </c>
      <c r="M314" s="61">
        <f t="shared" si="9"/>
        <v>0.57999999999999996</v>
      </c>
      <c r="N314" s="62"/>
    </row>
    <row r="315" spans="1:14" ht="22.5" customHeight="1">
      <c r="A315" s="2">
        <v>45950.798430057868</v>
      </c>
      <c r="B315" s="3">
        <v>45950</v>
      </c>
      <c r="C315" s="4">
        <v>26</v>
      </c>
      <c r="D315" s="4">
        <v>3</v>
      </c>
      <c r="E315" s="4">
        <v>14</v>
      </c>
      <c r="F315" s="4" t="s">
        <v>623</v>
      </c>
      <c r="G315" s="4" t="s">
        <v>12</v>
      </c>
      <c r="H315" s="4">
        <v>1081</v>
      </c>
      <c r="I315" s="4">
        <f t="shared" si="5"/>
        <v>1</v>
      </c>
      <c r="J315" s="4">
        <f t="shared" si="6"/>
        <v>783</v>
      </c>
      <c r="K315" s="4">
        <f t="shared" si="7"/>
        <v>769</v>
      </c>
      <c r="L315" s="4" t="str">
        <f t="shared" si="8"/>
        <v>October 2025</v>
      </c>
      <c r="M315" s="61">
        <f t="shared" si="9"/>
        <v>0.72432932469935241</v>
      </c>
      <c r="N315" s="62"/>
    </row>
    <row r="316" spans="1:14" ht="22.5" customHeight="1">
      <c r="A316" s="2">
        <v>45950.797315532407</v>
      </c>
      <c r="B316" s="3">
        <v>45950</v>
      </c>
      <c r="C316" s="4">
        <v>8</v>
      </c>
      <c r="D316" s="4">
        <v>7</v>
      </c>
      <c r="E316" s="4">
        <v>6</v>
      </c>
      <c r="F316" s="4" t="s">
        <v>501</v>
      </c>
      <c r="G316" s="4" t="s">
        <v>7</v>
      </c>
      <c r="H316" s="4">
        <v>393</v>
      </c>
      <c r="I316" s="4">
        <f t="shared" si="5"/>
        <v>0</v>
      </c>
      <c r="J316" s="4">
        <f t="shared" si="6"/>
        <v>247</v>
      </c>
      <c r="K316" s="4">
        <f t="shared" si="7"/>
        <v>241</v>
      </c>
      <c r="L316" s="4" t="str">
        <f t="shared" si="8"/>
        <v>October 2025</v>
      </c>
      <c r="M316" s="61">
        <f t="shared" si="9"/>
        <v>0.62849872773536897</v>
      </c>
      <c r="N316" s="62"/>
    </row>
    <row r="317" spans="1:14" ht="22.5" customHeight="1">
      <c r="A317" s="2">
        <v>45950.759828298615</v>
      </c>
      <c r="B317" s="3">
        <v>45949</v>
      </c>
      <c r="C317" s="4">
        <v>8</v>
      </c>
      <c r="D317" s="4">
        <v>4</v>
      </c>
      <c r="E317" s="4">
        <v>5</v>
      </c>
      <c r="F317" s="4" t="s">
        <v>623</v>
      </c>
      <c r="G317" s="4" t="s">
        <v>14</v>
      </c>
      <c r="H317" s="4">
        <v>450</v>
      </c>
      <c r="I317" s="4">
        <f t="shared" si="5"/>
        <v>0</v>
      </c>
      <c r="J317" s="4">
        <f t="shared" si="6"/>
        <v>244</v>
      </c>
      <c r="K317" s="4">
        <f t="shared" si="7"/>
        <v>239</v>
      </c>
      <c r="L317" s="4" t="str">
        <f t="shared" si="8"/>
        <v>October 2025</v>
      </c>
      <c r="M317" s="61">
        <f t="shared" si="9"/>
        <v>0.54222222222222227</v>
      </c>
      <c r="N317" s="62"/>
    </row>
    <row r="318" spans="1:14" ht="22.5" customHeight="1">
      <c r="A318" s="2">
        <v>45950.757607453706</v>
      </c>
      <c r="B318" s="3">
        <v>45949</v>
      </c>
      <c r="C318" s="4">
        <v>26</v>
      </c>
      <c r="D318" s="4">
        <v>11</v>
      </c>
      <c r="E318" s="4">
        <v>18</v>
      </c>
      <c r="F318" s="4" t="s">
        <v>624</v>
      </c>
      <c r="G318" s="4" t="s">
        <v>12</v>
      </c>
      <c r="H318" s="4">
        <v>1082</v>
      </c>
      <c r="I318" s="4">
        <f t="shared" si="5"/>
        <v>0</v>
      </c>
      <c r="J318" s="4">
        <f t="shared" si="6"/>
        <v>791</v>
      </c>
      <c r="K318" s="4">
        <f t="shared" si="7"/>
        <v>773</v>
      </c>
      <c r="L318" s="4" t="str">
        <f t="shared" si="8"/>
        <v>October 2025</v>
      </c>
      <c r="M318" s="61">
        <f t="shared" si="9"/>
        <v>0.73105360443622924</v>
      </c>
      <c r="N318" s="62"/>
    </row>
    <row r="319" spans="1:14" ht="22.5" customHeight="1">
      <c r="A319" s="2">
        <v>45950.756682013889</v>
      </c>
      <c r="B319" s="3">
        <v>45949</v>
      </c>
      <c r="C319" s="4">
        <v>8</v>
      </c>
      <c r="D319" s="4">
        <v>6</v>
      </c>
      <c r="E319" s="4">
        <v>7</v>
      </c>
      <c r="F319" s="4" t="s">
        <v>501</v>
      </c>
      <c r="G319" s="4" t="s">
        <v>7</v>
      </c>
      <c r="H319" s="4">
        <v>393</v>
      </c>
      <c r="I319" s="4">
        <f t="shared" si="5"/>
        <v>1</v>
      </c>
      <c r="J319" s="4">
        <f t="shared" si="6"/>
        <v>246</v>
      </c>
      <c r="K319" s="4">
        <f t="shared" si="7"/>
        <v>239</v>
      </c>
      <c r="L319" s="4" t="str">
        <f t="shared" si="8"/>
        <v>October 2025</v>
      </c>
      <c r="M319" s="61">
        <f t="shared" si="9"/>
        <v>0.62595419847328249</v>
      </c>
      <c r="N319" s="62"/>
    </row>
    <row r="320" spans="1:14" ht="22.5" customHeight="1">
      <c r="A320" s="2">
        <v>45950.754886122682</v>
      </c>
      <c r="B320" s="3">
        <v>45948</v>
      </c>
      <c r="C320" s="4">
        <v>7</v>
      </c>
      <c r="D320" s="4">
        <v>22</v>
      </c>
      <c r="E320" s="4">
        <v>4</v>
      </c>
      <c r="F320" s="4" t="s">
        <v>547</v>
      </c>
      <c r="G320" s="4" t="s">
        <v>14</v>
      </c>
      <c r="H320" s="4">
        <v>450</v>
      </c>
      <c r="I320" s="4">
        <f t="shared" si="5"/>
        <v>0</v>
      </c>
      <c r="J320" s="4">
        <f t="shared" si="6"/>
        <v>232</v>
      </c>
      <c r="K320" s="4">
        <f t="shared" si="7"/>
        <v>228</v>
      </c>
      <c r="L320" s="4" t="str">
        <f t="shared" si="8"/>
        <v>October 2025</v>
      </c>
      <c r="M320" s="61">
        <f t="shared" si="9"/>
        <v>0.51555555555555554</v>
      </c>
      <c r="N320" s="62"/>
    </row>
    <row r="321" spans="1:14" ht="22.5" customHeight="1">
      <c r="A321" s="2">
        <v>45950.753897951392</v>
      </c>
      <c r="B321" s="3">
        <v>45948</v>
      </c>
      <c r="C321" s="4">
        <v>25</v>
      </c>
      <c r="D321" s="4">
        <v>20</v>
      </c>
      <c r="E321" s="4">
        <v>15</v>
      </c>
      <c r="F321" s="4" t="s">
        <v>624</v>
      </c>
      <c r="G321" s="4" t="s">
        <v>12</v>
      </c>
      <c r="H321" s="4">
        <v>1082</v>
      </c>
      <c r="I321" s="4">
        <f t="shared" si="5"/>
        <v>1</v>
      </c>
      <c r="J321" s="4">
        <f t="shared" si="6"/>
        <v>770</v>
      </c>
      <c r="K321" s="4">
        <f t="shared" si="7"/>
        <v>755</v>
      </c>
      <c r="L321" s="4" t="str">
        <f t="shared" si="8"/>
        <v>October 2025</v>
      </c>
      <c r="M321" s="61">
        <f t="shared" si="9"/>
        <v>0.71164510166358597</v>
      </c>
      <c r="N321" s="62"/>
    </row>
    <row r="322" spans="1:14" ht="22.5" customHeight="1">
      <c r="A322" s="2">
        <v>45950.751960682872</v>
      </c>
      <c r="B322" s="3">
        <v>45948</v>
      </c>
      <c r="C322" s="4">
        <v>8</v>
      </c>
      <c r="D322" s="4">
        <v>9</v>
      </c>
      <c r="E322" s="4">
        <v>8</v>
      </c>
      <c r="F322" s="4" t="s">
        <v>501</v>
      </c>
      <c r="G322" s="4" t="s">
        <v>7</v>
      </c>
      <c r="H322" s="4">
        <v>394</v>
      </c>
      <c r="I322" s="4">
        <f t="shared" si="5"/>
        <v>1</v>
      </c>
      <c r="J322" s="4">
        <f t="shared" si="6"/>
        <v>249</v>
      </c>
      <c r="K322" s="4">
        <f t="shared" si="7"/>
        <v>241</v>
      </c>
      <c r="L322" s="4" t="str">
        <f t="shared" si="8"/>
        <v>October 2025</v>
      </c>
      <c r="M322" s="61">
        <f t="shared" si="9"/>
        <v>0.63197969543147203</v>
      </c>
      <c r="N322" s="62"/>
    </row>
    <row r="323" spans="1:14" ht="22.5" customHeight="1">
      <c r="A323" s="2">
        <v>45948.205240914351</v>
      </c>
      <c r="B323" s="3">
        <v>45947</v>
      </c>
      <c r="C323" s="4">
        <v>7</v>
      </c>
      <c r="D323" s="4">
        <v>2</v>
      </c>
      <c r="E323" s="4">
        <v>3</v>
      </c>
      <c r="F323" s="4" t="s">
        <v>623</v>
      </c>
      <c r="G323" s="4" t="s">
        <v>14</v>
      </c>
      <c r="H323" s="4">
        <v>450</v>
      </c>
      <c r="I323" s="4">
        <f t="shared" si="5"/>
        <v>0</v>
      </c>
      <c r="J323" s="4">
        <f t="shared" si="6"/>
        <v>212</v>
      </c>
      <c r="K323" s="4">
        <f t="shared" si="7"/>
        <v>209</v>
      </c>
      <c r="L323" s="4" t="str">
        <f t="shared" si="8"/>
        <v>October 2025</v>
      </c>
      <c r="M323" s="61">
        <f t="shared" si="9"/>
        <v>0.47111111111111109</v>
      </c>
      <c r="N323" s="62"/>
    </row>
    <row r="324" spans="1:14" ht="22.5" customHeight="1">
      <c r="A324" s="2">
        <v>45948.204674907407</v>
      </c>
      <c r="B324" s="3">
        <v>45947</v>
      </c>
      <c r="C324" s="4">
        <v>24</v>
      </c>
      <c r="D324" s="4">
        <v>21</v>
      </c>
      <c r="E324" s="4">
        <v>14</v>
      </c>
      <c r="F324" s="4" t="s">
        <v>137</v>
      </c>
      <c r="G324" s="4" t="s">
        <v>12</v>
      </c>
      <c r="H324" s="4">
        <v>1083</v>
      </c>
      <c r="I324" s="4">
        <f t="shared" si="5"/>
        <v>1</v>
      </c>
      <c r="J324" s="4">
        <f t="shared" si="6"/>
        <v>741</v>
      </c>
      <c r="K324" s="4">
        <f t="shared" si="7"/>
        <v>727</v>
      </c>
      <c r="L324" s="4" t="str">
        <f t="shared" si="8"/>
        <v>October 2025</v>
      </c>
      <c r="M324" s="61">
        <f t="shared" si="9"/>
        <v>0.68421052631578949</v>
      </c>
      <c r="N324" s="62"/>
    </row>
    <row r="325" spans="1:14" ht="22.5" customHeight="1">
      <c r="A325" s="2">
        <v>45948.202214421297</v>
      </c>
      <c r="B325" s="3">
        <v>45947</v>
      </c>
      <c r="C325" s="4">
        <v>8</v>
      </c>
      <c r="D325" s="4">
        <v>28</v>
      </c>
      <c r="E325" s="4">
        <v>6</v>
      </c>
      <c r="F325" s="4" t="s">
        <v>501</v>
      </c>
      <c r="G325" s="4" t="s">
        <v>7</v>
      </c>
      <c r="H325" s="4">
        <v>395</v>
      </c>
      <c r="I325" s="4">
        <f t="shared" si="5"/>
        <v>0</v>
      </c>
      <c r="J325" s="4">
        <f t="shared" si="6"/>
        <v>268</v>
      </c>
      <c r="K325" s="4">
        <f t="shared" si="7"/>
        <v>262</v>
      </c>
      <c r="L325" s="4" t="str">
        <f t="shared" si="8"/>
        <v>October 2025</v>
      </c>
      <c r="M325" s="61">
        <f t="shared" si="9"/>
        <v>0.6784810126582278</v>
      </c>
      <c r="N325" s="62"/>
    </row>
    <row r="326" spans="1:14" ht="22.5" customHeight="1">
      <c r="A326" s="2">
        <v>45947.519046851856</v>
      </c>
      <c r="B326" s="3">
        <v>45946</v>
      </c>
      <c r="C326" s="4">
        <v>6</v>
      </c>
      <c r="D326" s="4">
        <v>21</v>
      </c>
      <c r="E326" s="4">
        <v>2</v>
      </c>
      <c r="F326" s="4" t="s">
        <v>623</v>
      </c>
      <c r="G326" s="4" t="s">
        <v>14</v>
      </c>
      <c r="H326" s="4">
        <v>450</v>
      </c>
      <c r="I326" s="4">
        <f t="shared" si="5"/>
        <v>0</v>
      </c>
      <c r="J326" s="4">
        <f t="shared" si="6"/>
        <v>201</v>
      </c>
      <c r="K326" s="4">
        <f t="shared" si="7"/>
        <v>199</v>
      </c>
      <c r="L326" s="4" t="str">
        <f t="shared" si="8"/>
        <v>October 2025</v>
      </c>
      <c r="M326" s="61">
        <f t="shared" si="9"/>
        <v>0.44666666666666666</v>
      </c>
      <c r="N326" s="62"/>
    </row>
    <row r="327" spans="1:14" ht="22.5" customHeight="1">
      <c r="A327" s="2">
        <v>45947.518409490745</v>
      </c>
      <c r="B327" s="3">
        <v>45946</v>
      </c>
      <c r="C327" s="4">
        <v>24</v>
      </c>
      <c r="D327" s="4">
        <v>25</v>
      </c>
      <c r="E327" s="4">
        <v>11</v>
      </c>
      <c r="F327" s="4" t="s">
        <v>624</v>
      </c>
      <c r="G327" s="4" t="s">
        <v>12</v>
      </c>
      <c r="H327" s="4">
        <v>1084</v>
      </c>
      <c r="I327" s="4">
        <f t="shared" si="5"/>
        <v>3</v>
      </c>
      <c r="J327" s="4">
        <f t="shared" si="6"/>
        <v>745</v>
      </c>
      <c r="K327" s="4">
        <f t="shared" si="7"/>
        <v>734</v>
      </c>
      <c r="L327" s="4" t="str">
        <f t="shared" si="8"/>
        <v>October 2025</v>
      </c>
      <c r="M327" s="61">
        <f t="shared" si="9"/>
        <v>0.6872693726937269</v>
      </c>
      <c r="N327" s="62"/>
    </row>
    <row r="328" spans="1:14" ht="22.5" customHeight="1">
      <c r="A328" s="2">
        <v>45947.517394849536</v>
      </c>
      <c r="B328" s="3">
        <v>45946</v>
      </c>
      <c r="C328" s="4">
        <v>9</v>
      </c>
      <c r="D328" s="4">
        <v>1</v>
      </c>
      <c r="E328" s="4">
        <v>5</v>
      </c>
      <c r="F328" s="4" t="s">
        <v>501</v>
      </c>
      <c r="G328" s="4" t="s">
        <v>7</v>
      </c>
      <c r="H328" s="4">
        <v>395</v>
      </c>
      <c r="I328" s="4">
        <f t="shared" si="5"/>
        <v>1</v>
      </c>
      <c r="J328" s="4">
        <f t="shared" si="6"/>
        <v>271</v>
      </c>
      <c r="K328" s="4">
        <f t="shared" si="7"/>
        <v>266</v>
      </c>
      <c r="L328" s="4" t="str">
        <f t="shared" si="8"/>
        <v>October 2025</v>
      </c>
      <c r="M328" s="61">
        <f t="shared" si="9"/>
        <v>0.6860759493670886</v>
      </c>
      <c r="N328" s="62"/>
    </row>
    <row r="329" spans="1:14" ht="22.5" customHeight="1">
      <c r="A329" s="2">
        <v>45947.516064733798</v>
      </c>
      <c r="B329" s="3">
        <v>45945</v>
      </c>
      <c r="C329" s="4">
        <v>6</v>
      </c>
      <c r="D329" s="4">
        <v>2</v>
      </c>
      <c r="E329" s="4">
        <v>3</v>
      </c>
      <c r="F329" s="4" t="s">
        <v>137</v>
      </c>
      <c r="G329" s="4" t="s">
        <v>14</v>
      </c>
      <c r="H329" s="4">
        <v>450</v>
      </c>
      <c r="I329" s="4">
        <f t="shared" si="5"/>
        <v>0</v>
      </c>
      <c r="J329" s="4">
        <f t="shared" si="6"/>
        <v>182</v>
      </c>
      <c r="K329" s="4">
        <f t="shared" si="7"/>
        <v>179</v>
      </c>
      <c r="L329" s="4" t="str">
        <f t="shared" si="8"/>
        <v>October 2025</v>
      </c>
      <c r="M329" s="61">
        <f t="shared" si="9"/>
        <v>0.40444444444444444</v>
      </c>
      <c r="N329" s="62"/>
    </row>
    <row r="330" spans="1:14" ht="22.5" customHeight="1">
      <c r="A330" s="2">
        <v>45947.515500740745</v>
      </c>
      <c r="B330" s="3">
        <v>45945</v>
      </c>
      <c r="C330" s="4">
        <v>25</v>
      </c>
      <c r="D330" s="4">
        <v>15</v>
      </c>
      <c r="E330" s="4">
        <v>13</v>
      </c>
      <c r="F330" s="4" t="s">
        <v>623</v>
      </c>
      <c r="G330" s="4" t="s">
        <v>12</v>
      </c>
      <c r="H330" s="4">
        <v>1087</v>
      </c>
      <c r="I330" s="4">
        <f t="shared" si="5"/>
        <v>0</v>
      </c>
      <c r="J330" s="4">
        <f t="shared" si="6"/>
        <v>765</v>
      </c>
      <c r="K330" s="4">
        <f t="shared" si="7"/>
        <v>752</v>
      </c>
      <c r="L330" s="4" t="str">
        <f t="shared" si="8"/>
        <v>October 2025</v>
      </c>
      <c r="M330" s="61">
        <f t="shared" si="9"/>
        <v>0.70377184912603497</v>
      </c>
      <c r="N330" s="62"/>
    </row>
    <row r="331" spans="1:14" ht="22.5" customHeight="1">
      <c r="A331" s="2">
        <v>45947.514373912039</v>
      </c>
      <c r="B331" s="3">
        <v>45945</v>
      </c>
      <c r="C331" s="4">
        <v>9</v>
      </c>
      <c r="D331" s="4">
        <v>2</v>
      </c>
      <c r="E331" s="4">
        <v>7</v>
      </c>
      <c r="F331" s="4" t="s">
        <v>501</v>
      </c>
      <c r="G331" s="4" t="s">
        <v>7</v>
      </c>
      <c r="H331" s="4">
        <v>396</v>
      </c>
      <c r="I331" s="4">
        <f t="shared" si="5"/>
        <v>0</v>
      </c>
      <c r="J331" s="4">
        <f t="shared" si="6"/>
        <v>272</v>
      </c>
      <c r="K331" s="4">
        <f t="shared" si="7"/>
        <v>265</v>
      </c>
      <c r="L331" s="4" t="str">
        <f t="shared" si="8"/>
        <v>October 2025</v>
      </c>
      <c r="M331" s="61">
        <f t="shared" si="9"/>
        <v>0.68686868686868685</v>
      </c>
      <c r="N331" s="62"/>
    </row>
    <row r="332" spans="1:14" ht="22.5" customHeight="1">
      <c r="A332" s="2">
        <v>45945.108275578707</v>
      </c>
      <c r="B332" s="3">
        <v>45944</v>
      </c>
      <c r="C332" s="4">
        <v>5</v>
      </c>
      <c r="D332" s="4">
        <v>4</v>
      </c>
      <c r="E332" s="4">
        <v>0</v>
      </c>
      <c r="F332" s="4" t="s">
        <v>624</v>
      </c>
      <c r="G332" s="4" t="s">
        <v>14</v>
      </c>
      <c r="H332" s="4">
        <v>450</v>
      </c>
      <c r="I332" s="4">
        <f t="shared" si="5"/>
        <v>0</v>
      </c>
      <c r="J332" s="4">
        <f t="shared" si="6"/>
        <v>154</v>
      </c>
      <c r="K332" s="4">
        <f t="shared" si="7"/>
        <v>154</v>
      </c>
      <c r="L332" s="4" t="str">
        <f t="shared" si="8"/>
        <v>October 2025</v>
      </c>
      <c r="M332" s="61">
        <f t="shared" si="9"/>
        <v>0.34222222222222221</v>
      </c>
      <c r="N332" s="62"/>
    </row>
    <row r="333" spans="1:14" ht="22.5" customHeight="1">
      <c r="A333" s="2">
        <v>45945.107455335645</v>
      </c>
      <c r="B333" s="3">
        <v>45944</v>
      </c>
      <c r="C333" s="4">
        <v>23</v>
      </c>
      <c r="D333" s="4">
        <v>15</v>
      </c>
      <c r="E333" s="4">
        <v>12</v>
      </c>
      <c r="F333" s="4" t="s">
        <v>1607</v>
      </c>
      <c r="G333" s="4" t="s">
        <v>12</v>
      </c>
      <c r="H333" s="4">
        <v>1087</v>
      </c>
      <c r="I333" s="4">
        <f t="shared" si="5"/>
        <v>2</v>
      </c>
      <c r="J333" s="4">
        <f t="shared" si="6"/>
        <v>705</v>
      </c>
      <c r="K333" s="4">
        <f t="shared" si="7"/>
        <v>693</v>
      </c>
      <c r="L333" s="4" t="str">
        <f t="shared" si="8"/>
        <v>October 2025</v>
      </c>
      <c r="M333" s="61">
        <f t="shared" si="9"/>
        <v>0.64857405703771853</v>
      </c>
      <c r="N333" s="62"/>
    </row>
    <row r="334" spans="1:14" ht="22.5" customHeight="1">
      <c r="A334" s="2">
        <v>45945.104525069444</v>
      </c>
      <c r="B334" s="3">
        <v>45944</v>
      </c>
      <c r="C334" s="4">
        <v>8</v>
      </c>
      <c r="D334" s="4">
        <v>11</v>
      </c>
      <c r="E334" s="4">
        <v>6</v>
      </c>
      <c r="F334" s="4" t="s">
        <v>224</v>
      </c>
      <c r="G334" s="4" t="s">
        <v>7</v>
      </c>
      <c r="H334" s="4">
        <v>396</v>
      </c>
      <c r="I334" s="4">
        <f t="shared" si="5"/>
        <v>0</v>
      </c>
      <c r="J334" s="4">
        <f t="shared" si="6"/>
        <v>251</v>
      </c>
      <c r="K334" s="4">
        <f t="shared" si="7"/>
        <v>245</v>
      </c>
      <c r="L334" s="4" t="str">
        <f t="shared" si="8"/>
        <v>October 2025</v>
      </c>
      <c r="M334" s="61">
        <f t="shared" si="9"/>
        <v>0.63383838383838387</v>
      </c>
      <c r="N334" s="62"/>
    </row>
    <row r="335" spans="1:14" ht="22.5" customHeight="1">
      <c r="A335" s="2">
        <v>45945.103838414347</v>
      </c>
      <c r="B335" s="3">
        <v>45943</v>
      </c>
      <c r="C335" s="4">
        <v>5</v>
      </c>
      <c r="D335" s="4">
        <v>1</v>
      </c>
      <c r="E335" s="4">
        <v>2</v>
      </c>
      <c r="F335" s="4" t="s">
        <v>1607</v>
      </c>
      <c r="G335" s="4" t="s">
        <v>14</v>
      </c>
      <c r="H335" s="4">
        <v>450</v>
      </c>
      <c r="I335" s="4">
        <f t="shared" si="5"/>
        <v>0</v>
      </c>
      <c r="J335" s="4">
        <f t="shared" si="6"/>
        <v>151</v>
      </c>
      <c r="K335" s="4">
        <f t="shared" si="7"/>
        <v>149</v>
      </c>
      <c r="L335" s="4" t="str">
        <f t="shared" si="8"/>
        <v>October 2025</v>
      </c>
      <c r="M335" s="61">
        <f t="shared" si="9"/>
        <v>0.33555555555555555</v>
      </c>
      <c r="N335" s="62"/>
    </row>
    <row r="336" spans="1:14" ht="22.5" customHeight="1">
      <c r="A336" s="2">
        <v>45945.102959178243</v>
      </c>
      <c r="B336" s="3">
        <v>45943</v>
      </c>
      <c r="C336" s="4">
        <v>24</v>
      </c>
      <c r="D336" s="4">
        <v>13</v>
      </c>
      <c r="E336" s="4">
        <v>10</v>
      </c>
      <c r="F336" s="4" t="s">
        <v>224</v>
      </c>
      <c r="G336" s="4" t="s">
        <v>12</v>
      </c>
      <c r="H336" s="4">
        <v>1089</v>
      </c>
      <c r="I336" s="4">
        <f t="shared" si="5"/>
        <v>1</v>
      </c>
      <c r="J336" s="4">
        <f t="shared" si="6"/>
        <v>733</v>
      </c>
      <c r="K336" s="4">
        <f t="shared" si="7"/>
        <v>723</v>
      </c>
      <c r="L336" s="4" t="str">
        <f t="shared" si="8"/>
        <v>October 2025</v>
      </c>
      <c r="M336" s="61">
        <f t="shared" si="9"/>
        <v>0.67309458218549123</v>
      </c>
      <c r="N336" s="62"/>
    </row>
    <row r="337" spans="1:14" ht="22.5" customHeight="1">
      <c r="A337" s="2">
        <v>45945.102220914356</v>
      </c>
      <c r="B337" s="3">
        <v>45943</v>
      </c>
      <c r="C337" s="4">
        <v>8</v>
      </c>
      <c r="D337" s="4">
        <v>7</v>
      </c>
      <c r="E337" s="4">
        <v>6</v>
      </c>
      <c r="F337" s="4" t="s">
        <v>624</v>
      </c>
      <c r="G337" s="4" t="s">
        <v>7</v>
      </c>
      <c r="H337" s="4">
        <v>396</v>
      </c>
      <c r="I337" s="4">
        <f t="shared" si="5"/>
        <v>1</v>
      </c>
      <c r="J337" s="4">
        <f t="shared" si="6"/>
        <v>247</v>
      </c>
      <c r="K337" s="4">
        <f t="shared" si="7"/>
        <v>241</v>
      </c>
      <c r="L337" s="4" t="str">
        <f t="shared" si="8"/>
        <v>October 2025</v>
      </c>
      <c r="M337" s="61">
        <f t="shared" si="9"/>
        <v>0.6237373737373737</v>
      </c>
      <c r="N337" s="62"/>
    </row>
    <row r="338" spans="1:14" ht="22.5" customHeight="1">
      <c r="A338" s="2">
        <v>45945.100153888889</v>
      </c>
      <c r="B338" s="3">
        <v>45942</v>
      </c>
      <c r="C338" s="4">
        <v>5</v>
      </c>
      <c r="D338" s="4">
        <v>1</v>
      </c>
      <c r="E338" s="4">
        <v>4</v>
      </c>
      <c r="F338" s="4" t="s">
        <v>624</v>
      </c>
      <c r="G338" s="4" t="s">
        <v>14</v>
      </c>
      <c r="H338" s="4">
        <v>450</v>
      </c>
      <c r="I338" s="4">
        <f t="shared" si="5"/>
        <v>0</v>
      </c>
      <c r="J338" s="4">
        <f t="shared" si="6"/>
        <v>151</v>
      </c>
      <c r="K338" s="4">
        <f t="shared" si="7"/>
        <v>147</v>
      </c>
      <c r="L338" s="4" t="str">
        <f t="shared" si="8"/>
        <v>October 2025</v>
      </c>
      <c r="M338" s="61">
        <f t="shared" si="9"/>
        <v>0.33555555555555555</v>
      </c>
      <c r="N338" s="62"/>
    </row>
    <row r="339" spans="1:14" ht="22.5" customHeight="1">
      <c r="A339" s="2">
        <v>45945.099299988426</v>
      </c>
      <c r="B339" s="3">
        <v>45942</v>
      </c>
      <c r="C339" s="4">
        <v>24</v>
      </c>
      <c r="D339" s="4">
        <v>28</v>
      </c>
      <c r="E339" s="4">
        <v>11</v>
      </c>
      <c r="F339" s="4" t="s">
        <v>624</v>
      </c>
      <c r="G339" s="4" t="s">
        <v>12</v>
      </c>
      <c r="H339" s="4">
        <v>1090</v>
      </c>
      <c r="I339" s="4">
        <f t="shared" si="5"/>
        <v>0</v>
      </c>
      <c r="J339" s="4">
        <f t="shared" si="6"/>
        <v>748</v>
      </c>
      <c r="K339" s="4">
        <f t="shared" si="7"/>
        <v>737</v>
      </c>
      <c r="L339" s="4" t="str">
        <f t="shared" si="8"/>
        <v>October 2025</v>
      </c>
      <c r="M339" s="61">
        <f t="shared" si="9"/>
        <v>0.68623853211009178</v>
      </c>
      <c r="N339" s="62"/>
    </row>
    <row r="340" spans="1:14" ht="22.5" customHeight="1">
      <c r="A340" s="2">
        <v>45945.098482094909</v>
      </c>
      <c r="B340" s="3">
        <v>45942</v>
      </c>
      <c r="C340" s="4">
        <v>8</v>
      </c>
      <c r="D340" s="4">
        <v>11</v>
      </c>
      <c r="E340" s="4">
        <v>5</v>
      </c>
      <c r="F340" s="4" t="s">
        <v>624</v>
      </c>
      <c r="G340" s="4" t="s">
        <v>7</v>
      </c>
      <c r="H340" s="4">
        <v>397</v>
      </c>
      <c r="I340" s="4">
        <f t="shared" si="5"/>
        <v>0</v>
      </c>
      <c r="J340" s="4">
        <f t="shared" si="6"/>
        <v>251</v>
      </c>
      <c r="K340" s="4">
        <f t="shared" si="7"/>
        <v>246</v>
      </c>
      <c r="L340" s="4" t="str">
        <f t="shared" si="8"/>
        <v>October 2025</v>
      </c>
      <c r="M340" s="61">
        <f t="shared" si="9"/>
        <v>0.63224181360201515</v>
      </c>
      <c r="N340" s="62"/>
    </row>
    <row r="341" spans="1:14" ht="22.5" customHeight="1">
      <c r="A341" s="2">
        <v>45942.633567893514</v>
      </c>
      <c r="B341" s="3">
        <v>45941</v>
      </c>
      <c r="C341" s="4">
        <v>4</v>
      </c>
      <c r="D341" s="4">
        <v>3</v>
      </c>
      <c r="E341" s="4">
        <v>0</v>
      </c>
      <c r="F341" s="4" t="s">
        <v>1607</v>
      </c>
      <c r="G341" s="4" t="s">
        <v>14</v>
      </c>
      <c r="H341" s="4">
        <v>450</v>
      </c>
      <c r="I341" s="4">
        <f t="shared" si="5"/>
        <v>0</v>
      </c>
      <c r="J341" s="4">
        <f t="shared" si="6"/>
        <v>123</v>
      </c>
      <c r="K341" s="4">
        <f t="shared" si="7"/>
        <v>123</v>
      </c>
      <c r="L341" s="4" t="str">
        <f t="shared" si="8"/>
        <v>October 2025</v>
      </c>
      <c r="M341" s="61">
        <f t="shared" si="9"/>
        <v>0.27333333333333332</v>
      </c>
      <c r="N341" s="62"/>
    </row>
    <row r="342" spans="1:14" ht="22.5" customHeight="1">
      <c r="A342" s="2">
        <v>45942.631235763889</v>
      </c>
      <c r="B342" s="3">
        <v>45941</v>
      </c>
      <c r="C342" s="4">
        <v>24</v>
      </c>
      <c r="D342" s="4">
        <v>5</v>
      </c>
      <c r="E342" s="4">
        <v>13</v>
      </c>
      <c r="F342" s="4" t="s">
        <v>224</v>
      </c>
      <c r="G342" s="4" t="s">
        <v>12</v>
      </c>
      <c r="H342" s="4">
        <v>1090</v>
      </c>
      <c r="I342" s="4">
        <f t="shared" si="5"/>
        <v>1</v>
      </c>
      <c r="J342" s="4">
        <f t="shared" si="6"/>
        <v>725</v>
      </c>
      <c r="K342" s="4">
        <f t="shared" si="7"/>
        <v>712</v>
      </c>
      <c r="L342" s="4" t="str">
        <f t="shared" si="8"/>
        <v>October 2025</v>
      </c>
      <c r="M342" s="61">
        <f t="shared" si="9"/>
        <v>0.66513761467889909</v>
      </c>
      <c r="N342" s="62"/>
    </row>
    <row r="343" spans="1:14" ht="22.5" customHeight="1">
      <c r="A343" s="2">
        <v>45942.630479965279</v>
      </c>
      <c r="B343" s="3">
        <v>45941</v>
      </c>
      <c r="C343" s="4">
        <v>8</v>
      </c>
      <c r="D343" s="4">
        <v>1</v>
      </c>
      <c r="E343" s="4">
        <v>8</v>
      </c>
      <c r="F343" s="4" t="s">
        <v>501</v>
      </c>
      <c r="G343" s="4" t="s">
        <v>7</v>
      </c>
      <c r="H343" s="4">
        <v>397</v>
      </c>
      <c r="I343" s="4">
        <f t="shared" si="5"/>
        <v>0</v>
      </c>
      <c r="J343" s="4">
        <f t="shared" si="6"/>
        <v>241</v>
      </c>
      <c r="K343" s="4">
        <f t="shared" si="7"/>
        <v>233</v>
      </c>
      <c r="L343" s="4" t="str">
        <f t="shared" si="8"/>
        <v>October 2025</v>
      </c>
      <c r="M343" s="61">
        <f t="shared" si="9"/>
        <v>0.60705289672544083</v>
      </c>
      <c r="N343" s="62"/>
    </row>
    <row r="344" spans="1:14" ht="22.5" customHeight="1">
      <c r="A344" s="2">
        <v>45941.108394791663</v>
      </c>
      <c r="B344" s="3">
        <v>45940</v>
      </c>
      <c r="C344" s="4">
        <v>4</v>
      </c>
      <c r="D344" s="4">
        <v>10</v>
      </c>
      <c r="E344" s="4">
        <v>2</v>
      </c>
      <c r="F344" s="4" t="s">
        <v>623</v>
      </c>
      <c r="G344" s="4" t="s">
        <v>14</v>
      </c>
      <c r="H344" s="4">
        <v>450</v>
      </c>
      <c r="I344" s="4">
        <f t="shared" si="5"/>
        <v>0</v>
      </c>
      <c r="J344" s="4">
        <f t="shared" si="6"/>
        <v>130</v>
      </c>
      <c r="K344" s="4">
        <f t="shared" si="7"/>
        <v>128</v>
      </c>
      <c r="L344" s="4" t="str">
        <f t="shared" si="8"/>
        <v>October 2025</v>
      </c>
      <c r="M344" s="61">
        <f t="shared" si="9"/>
        <v>0.28888888888888886</v>
      </c>
      <c r="N344" s="62"/>
    </row>
    <row r="345" spans="1:14" ht="22.5" customHeight="1">
      <c r="A345" s="2">
        <v>45941.107980439818</v>
      </c>
      <c r="B345" s="3">
        <v>45940</v>
      </c>
      <c r="C345" s="4">
        <v>24</v>
      </c>
      <c r="D345" s="4">
        <v>22</v>
      </c>
      <c r="E345" s="4">
        <v>14</v>
      </c>
      <c r="F345" s="4" t="s">
        <v>1607</v>
      </c>
      <c r="G345" s="4" t="s">
        <v>12</v>
      </c>
      <c r="H345" s="4">
        <v>1091</v>
      </c>
      <c r="I345" s="4">
        <f t="shared" si="5"/>
        <v>1</v>
      </c>
      <c r="J345" s="4">
        <f t="shared" si="6"/>
        <v>742</v>
      </c>
      <c r="K345" s="4">
        <f t="shared" si="7"/>
        <v>728</v>
      </c>
      <c r="L345" s="4" t="str">
        <f t="shared" si="8"/>
        <v>October 2025</v>
      </c>
      <c r="M345" s="61">
        <f t="shared" si="9"/>
        <v>0.68010999083409718</v>
      </c>
      <c r="N345" s="62"/>
    </row>
    <row r="346" spans="1:14" ht="22.5" customHeight="1">
      <c r="A346" s="2">
        <v>45941.098533333337</v>
      </c>
      <c r="B346" s="3">
        <v>45940</v>
      </c>
      <c r="C346" s="4">
        <v>7</v>
      </c>
      <c r="D346" s="4">
        <v>24</v>
      </c>
      <c r="E346" s="4">
        <v>6</v>
      </c>
      <c r="F346" s="4" t="s">
        <v>224</v>
      </c>
      <c r="G346" s="4" t="s">
        <v>7</v>
      </c>
      <c r="H346" s="4">
        <v>397</v>
      </c>
      <c r="I346" s="4">
        <f t="shared" si="5"/>
        <v>1</v>
      </c>
      <c r="J346" s="4">
        <f t="shared" si="6"/>
        <v>234</v>
      </c>
      <c r="K346" s="4">
        <f t="shared" si="7"/>
        <v>228</v>
      </c>
      <c r="L346" s="4" t="str">
        <f t="shared" si="8"/>
        <v>October 2025</v>
      </c>
      <c r="M346" s="61">
        <f t="shared" si="9"/>
        <v>0.58942065491183881</v>
      </c>
      <c r="N346" s="62"/>
    </row>
    <row r="347" spans="1:14" ht="22.5" customHeight="1">
      <c r="A347" s="2">
        <v>45941.095221412033</v>
      </c>
      <c r="B347" s="3">
        <v>45939</v>
      </c>
      <c r="C347" s="4">
        <v>3</v>
      </c>
      <c r="D347" s="4">
        <v>20</v>
      </c>
      <c r="E347" s="4">
        <v>4</v>
      </c>
      <c r="F347" s="4" t="s">
        <v>224</v>
      </c>
      <c r="G347" s="4" t="s">
        <v>14</v>
      </c>
      <c r="H347" s="4">
        <v>450</v>
      </c>
      <c r="I347" s="4">
        <f t="shared" si="5"/>
        <v>0</v>
      </c>
      <c r="J347" s="4">
        <f t="shared" si="6"/>
        <v>110</v>
      </c>
      <c r="K347" s="4">
        <f t="shared" si="7"/>
        <v>106</v>
      </c>
      <c r="L347" s="4" t="str">
        <f t="shared" si="8"/>
        <v>October 2025</v>
      </c>
      <c r="M347" s="61">
        <f t="shared" si="9"/>
        <v>0.24444444444444444</v>
      </c>
      <c r="N347" s="62"/>
    </row>
    <row r="348" spans="1:14" ht="22.5" customHeight="1">
      <c r="A348" s="2">
        <v>45941.094484918984</v>
      </c>
      <c r="B348" s="3">
        <v>45939</v>
      </c>
      <c r="C348" s="4">
        <v>25</v>
      </c>
      <c r="D348" s="4">
        <v>26</v>
      </c>
      <c r="E348" s="4">
        <v>13</v>
      </c>
      <c r="F348" s="4" t="s">
        <v>1607</v>
      </c>
      <c r="G348" s="4" t="s">
        <v>12</v>
      </c>
      <c r="H348" s="4">
        <v>1092</v>
      </c>
      <c r="I348" s="4">
        <f t="shared" si="5"/>
        <v>0</v>
      </c>
      <c r="J348" s="4">
        <f t="shared" si="6"/>
        <v>776</v>
      </c>
      <c r="K348" s="4">
        <f t="shared" si="7"/>
        <v>763</v>
      </c>
      <c r="L348" s="4" t="str">
        <f t="shared" si="8"/>
        <v>October 2025</v>
      </c>
      <c r="M348" s="61">
        <f t="shared" si="9"/>
        <v>0.71062271062271065</v>
      </c>
      <c r="N348" s="62"/>
    </row>
    <row r="349" spans="1:14" ht="22.5" customHeight="1">
      <c r="A349" s="2">
        <v>45941.092824537038</v>
      </c>
      <c r="B349" s="3">
        <v>45939</v>
      </c>
      <c r="C349" s="4">
        <v>7</v>
      </c>
      <c r="D349" s="4">
        <v>27</v>
      </c>
      <c r="E349" s="4">
        <v>6</v>
      </c>
      <c r="F349" s="4" t="s">
        <v>224</v>
      </c>
      <c r="G349" s="4" t="s">
        <v>7</v>
      </c>
      <c r="H349" s="4">
        <v>398</v>
      </c>
      <c r="I349" s="4">
        <f t="shared" si="5"/>
        <v>9</v>
      </c>
      <c r="J349" s="4">
        <f t="shared" si="6"/>
        <v>237</v>
      </c>
      <c r="K349" s="4">
        <f t="shared" si="7"/>
        <v>231</v>
      </c>
      <c r="L349" s="4" t="str">
        <f t="shared" si="8"/>
        <v>October 2025</v>
      </c>
      <c r="M349" s="61">
        <f t="shared" si="9"/>
        <v>0.59547738693467334</v>
      </c>
      <c r="N349" s="62"/>
    </row>
    <row r="350" spans="1:14" ht="22.5" customHeight="1">
      <c r="A350" s="2">
        <v>45940.055885937501</v>
      </c>
      <c r="B350" s="3">
        <v>45938</v>
      </c>
      <c r="C350" s="4">
        <v>2</v>
      </c>
      <c r="D350" s="4">
        <v>3</v>
      </c>
      <c r="E350" s="4">
        <v>0</v>
      </c>
      <c r="F350" s="4" t="s">
        <v>224</v>
      </c>
      <c r="G350" s="4" t="s">
        <v>14</v>
      </c>
      <c r="H350" s="4">
        <v>450</v>
      </c>
      <c r="I350" s="4">
        <f t="shared" si="5"/>
        <v>0</v>
      </c>
      <c r="J350" s="4">
        <f t="shared" si="6"/>
        <v>63</v>
      </c>
      <c r="K350" s="4">
        <f t="shared" si="7"/>
        <v>63</v>
      </c>
      <c r="L350" s="4" t="str">
        <f t="shared" si="8"/>
        <v>October 2025</v>
      </c>
      <c r="M350" s="61">
        <f t="shared" si="9"/>
        <v>0.14000000000000001</v>
      </c>
      <c r="N350" s="62"/>
    </row>
    <row r="351" spans="1:14" ht="22.5" customHeight="1">
      <c r="A351" s="2">
        <v>45940.054188136579</v>
      </c>
      <c r="B351" s="3">
        <v>45938</v>
      </c>
      <c r="C351" s="4">
        <v>23</v>
      </c>
      <c r="D351" s="4">
        <v>20</v>
      </c>
      <c r="E351" s="4">
        <v>11</v>
      </c>
      <c r="F351" s="4" t="s">
        <v>1607</v>
      </c>
      <c r="G351" s="4" t="s">
        <v>12</v>
      </c>
      <c r="H351" s="4">
        <v>1092</v>
      </c>
      <c r="I351" s="4">
        <f t="shared" si="5"/>
        <v>0</v>
      </c>
      <c r="J351" s="4">
        <f t="shared" si="6"/>
        <v>710</v>
      </c>
      <c r="K351" s="4">
        <f t="shared" si="7"/>
        <v>699</v>
      </c>
      <c r="L351" s="4" t="str">
        <f t="shared" si="8"/>
        <v>October 2025</v>
      </c>
      <c r="M351" s="61">
        <f t="shared" si="9"/>
        <v>0.6501831501831502</v>
      </c>
      <c r="N351" s="62"/>
    </row>
    <row r="352" spans="1:14" ht="22.5" customHeight="1">
      <c r="A352" s="2">
        <v>45939.887163009262</v>
      </c>
      <c r="B352" s="3">
        <v>45938</v>
      </c>
      <c r="C352" s="4">
        <v>8</v>
      </c>
      <c r="D352" s="4">
        <v>11</v>
      </c>
      <c r="E352" s="4">
        <v>7</v>
      </c>
      <c r="F352" s="4" t="s">
        <v>1607</v>
      </c>
      <c r="G352" s="4" t="s">
        <v>7</v>
      </c>
      <c r="H352" s="4">
        <v>389</v>
      </c>
      <c r="I352" s="4">
        <f t="shared" si="5"/>
        <v>1</v>
      </c>
      <c r="J352" s="4">
        <f t="shared" si="6"/>
        <v>251</v>
      </c>
      <c r="K352" s="4">
        <f t="shared" si="7"/>
        <v>244</v>
      </c>
      <c r="L352" s="4" t="str">
        <f t="shared" si="8"/>
        <v>October 2025</v>
      </c>
      <c r="M352" s="61">
        <f t="shared" si="9"/>
        <v>0.64524421593830339</v>
      </c>
      <c r="N352" s="62"/>
    </row>
    <row r="353" spans="1:14" ht="22.5" customHeight="1">
      <c r="A353" s="2">
        <v>45939.884534652781</v>
      </c>
      <c r="B353" s="3">
        <v>45937</v>
      </c>
      <c r="C353" s="4">
        <v>2</v>
      </c>
      <c r="D353" s="4">
        <v>16</v>
      </c>
      <c r="E353" s="4">
        <v>0</v>
      </c>
      <c r="F353" s="4" t="s">
        <v>224</v>
      </c>
      <c r="G353" s="4" t="s">
        <v>14</v>
      </c>
      <c r="H353" s="4">
        <v>450</v>
      </c>
      <c r="I353" s="4">
        <f t="shared" si="5"/>
        <v>0</v>
      </c>
      <c r="J353" s="4">
        <f t="shared" si="6"/>
        <v>76</v>
      </c>
      <c r="K353" s="4">
        <f t="shared" si="7"/>
        <v>76</v>
      </c>
      <c r="L353" s="4" t="str">
        <f t="shared" si="8"/>
        <v>October 2025</v>
      </c>
      <c r="M353" s="61">
        <f t="shared" si="9"/>
        <v>0.16888888888888889</v>
      </c>
      <c r="N353" s="62"/>
    </row>
    <row r="354" spans="1:14" ht="22.5" customHeight="1">
      <c r="A354" s="2">
        <v>45939.882884270832</v>
      </c>
      <c r="B354" s="3">
        <v>45937</v>
      </c>
      <c r="C354" s="4">
        <v>24</v>
      </c>
      <c r="D354" s="4">
        <v>15</v>
      </c>
      <c r="E354" s="4">
        <v>12</v>
      </c>
      <c r="F354" s="4" t="s">
        <v>1607</v>
      </c>
      <c r="G354" s="4" t="s">
        <v>12</v>
      </c>
      <c r="H354" s="4">
        <v>1092</v>
      </c>
      <c r="I354" s="4">
        <f t="shared" si="5"/>
        <v>1</v>
      </c>
      <c r="J354" s="4">
        <f t="shared" si="6"/>
        <v>735</v>
      </c>
      <c r="K354" s="4">
        <f t="shared" si="7"/>
        <v>723</v>
      </c>
      <c r="L354" s="4" t="str">
        <f t="shared" si="8"/>
        <v>October 2025</v>
      </c>
      <c r="M354" s="61">
        <f t="shared" si="9"/>
        <v>0.67307692307692313</v>
      </c>
      <c r="N354" s="62"/>
    </row>
    <row r="355" spans="1:14" ht="22.5" customHeight="1">
      <c r="A355" s="2">
        <v>45938.33927232639</v>
      </c>
      <c r="B355" s="3">
        <v>45937</v>
      </c>
      <c r="C355" s="4">
        <v>7</v>
      </c>
      <c r="D355" s="4">
        <v>29</v>
      </c>
      <c r="E355" s="4">
        <v>8</v>
      </c>
      <c r="F355" s="4" t="s">
        <v>224</v>
      </c>
      <c r="G355" s="4" t="s">
        <v>7</v>
      </c>
      <c r="H355" s="4">
        <v>390</v>
      </c>
      <c r="I355" s="4">
        <f t="shared" si="5"/>
        <v>0</v>
      </c>
      <c r="J355" s="4">
        <f t="shared" si="6"/>
        <v>239</v>
      </c>
      <c r="K355" s="4">
        <f t="shared" si="7"/>
        <v>231</v>
      </c>
      <c r="L355" s="4" t="str">
        <f t="shared" si="8"/>
        <v>October 2025</v>
      </c>
      <c r="M355" s="61">
        <f t="shared" si="9"/>
        <v>0.61282051282051286</v>
      </c>
      <c r="N355" s="62"/>
    </row>
    <row r="356" spans="1:14" ht="22.5" customHeight="1">
      <c r="A356" s="2">
        <v>45938.317147743059</v>
      </c>
      <c r="B356" s="3">
        <v>45936</v>
      </c>
      <c r="C356" s="4">
        <v>2</v>
      </c>
      <c r="D356" s="4">
        <v>9</v>
      </c>
      <c r="E356" s="4">
        <v>0</v>
      </c>
      <c r="F356" s="4" t="s">
        <v>137</v>
      </c>
      <c r="G356" s="4" t="s">
        <v>14</v>
      </c>
      <c r="H356" s="4">
        <v>450</v>
      </c>
      <c r="I356" s="4">
        <f t="shared" si="5"/>
        <v>0</v>
      </c>
      <c r="J356" s="4">
        <f t="shared" si="6"/>
        <v>69</v>
      </c>
      <c r="K356" s="4">
        <f t="shared" si="7"/>
        <v>69</v>
      </c>
      <c r="L356" s="4" t="str">
        <f t="shared" si="8"/>
        <v>October 2025</v>
      </c>
      <c r="M356" s="61">
        <f t="shared" si="9"/>
        <v>0.15333333333333332</v>
      </c>
      <c r="N356" s="62"/>
    </row>
    <row r="357" spans="1:14" ht="22.5" customHeight="1">
      <c r="A357" s="2">
        <v>45938.316296770834</v>
      </c>
      <c r="B357" s="3">
        <v>45936</v>
      </c>
      <c r="C357" s="4">
        <v>24</v>
      </c>
      <c r="D357" s="4">
        <v>22</v>
      </c>
      <c r="E357" s="4">
        <v>15</v>
      </c>
      <c r="F357" s="4" t="s">
        <v>623</v>
      </c>
      <c r="G357" s="4" t="s">
        <v>12</v>
      </c>
      <c r="H357" s="4">
        <v>1093</v>
      </c>
      <c r="I357" s="4">
        <f t="shared" si="5"/>
        <v>0</v>
      </c>
      <c r="J357" s="4">
        <f t="shared" si="6"/>
        <v>742</v>
      </c>
      <c r="K357" s="4">
        <f t="shared" si="7"/>
        <v>727</v>
      </c>
      <c r="L357" s="4" t="str">
        <f t="shared" si="8"/>
        <v>October 2025</v>
      </c>
      <c r="M357" s="61">
        <f t="shared" si="9"/>
        <v>0.67886550777676125</v>
      </c>
      <c r="N357" s="62"/>
    </row>
    <row r="358" spans="1:14" ht="22.5" customHeight="1">
      <c r="A358" s="2">
        <v>45938.315498287033</v>
      </c>
      <c r="B358" s="3">
        <v>45936</v>
      </c>
      <c r="C358" s="4">
        <v>8</v>
      </c>
      <c r="D358" s="4">
        <v>1</v>
      </c>
      <c r="E358" s="4">
        <v>9</v>
      </c>
      <c r="F358" s="4" t="s">
        <v>137</v>
      </c>
      <c r="G358" s="4" t="s">
        <v>7</v>
      </c>
      <c r="H358" s="4">
        <v>390</v>
      </c>
      <c r="I358" s="4">
        <f t="shared" si="5"/>
        <v>1</v>
      </c>
      <c r="J358" s="4">
        <f t="shared" si="6"/>
        <v>241</v>
      </c>
      <c r="K358" s="4">
        <f t="shared" si="7"/>
        <v>232</v>
      </c>
      <c r="L358" s="4" t="str">
        <f t="shared" si="8"/>
        <v>October 2025</v>
      </c>
      <c r="M358" s="61">
        <f t="shared" si="9"/>
        <v>0.61794871794871797</v>
      </c>
      <c r="N358" s="62"/>
    </row>
    <row r="359" spans="1:14" ht="22.5" customHeight="1">
      <c r="A359" s="2">
        <v>45938.314452430554</v>
      </c>
      <c r="B359" s="3">
        <v>45935</v>
      </c>
      <c r="C359" s="4">
        <v>1</v>
      </c>
      <c r="D359" s="4">
        <v>25</v>
      </c>
      <c r="E359" s="4">
        <v>0</v>
      </c>
      <c r="F359" s="4" t="s">
        <v>624</v>
      </c>
      <c r="G359" s="4" t="s">
        <v>14</v>
      </c>
      <c r="H359" s="4">
        <v>450</v>
      </c>
      <c r="I359" s="4">
        <f t="shared" si="5"/>
        <v>0</v>
      </c>
      <c r="J359" s="4">
        <f t="shared" si="6"/>
        <v>55</v>
      </c>
      <c r="K359" s="4">
        <f t="shared" si="7"/>
        <v>55</v>
      </c>
      <c r="L359" s="4" t="str">
        <f t="shared" si="8"/>
        <v>October 2025</v>
      </c>
      <c r="M359" s="61">
        <f t="shared" si="9"/>
        <v>0.12222222222222222</v>
      </c>
      <c r="N359" s="62"/>
    </row>
    <row r="360" spans="1:14" ht="22.5" customHeight="1">
      <c r="A360" s="2">
        <v>45938.313741215279</v>
      </c>
      <c r="B360" s="3">
        <v>45935</v>
      </c>
      <c r="C360" s="4">
        <v>23</v>
      </c>
      <c r="D360" s="4">
        <v>17</v>
      </c>
      <c r="E360" s="4">
        <v>13</v>
      </c>
      <c r="F360" s="4" t="s">
        <v>624</v>
      </c>
      <c r="G360" s="4" t="s">
        <v>12</v>
      </c>
      <c r="H360" s="4">
        <v>1093</v>
      </c>
      <c r="I360" s="4">
        <f t="shared" si="5"/>
        <v>1</v>
      </c>
      <c r="J360" s="4">
        <f t="shared" si="6"/>
        <v>707</v>
      </c>
      <c r="K360" s="4">
        <f t="shared" si="7"/>
        <v>694</v>
      </c>
      <c r="L360" s="4" t="str">
        <f t="shared" si="8"/>
        <v>October 2025</v>
      </c>
      <c r="M360" s="61">
        <f t="shared" si="9"/>
        <v>0.64684354986276305</v>
      </c>
      <c r="N360" s="62"/>
    </row>
    <row r="361" spans="1:14" ht="22.5" customHeight="1">
      <c r="A361" s="2">
        <v>45938.313199027776</v>
      </c>
      <c r="B361" s="3">
        <v>45935</v>
      </c>
      <c r="C361" s="4">
        <v>7</v>
      </c>
      <c r="D361" s="4">
        <v>28</v>
      </c>
      <c r="E361" s="4">
        <v>8</v>
      </c>
      <c r="F361" s="4" t="s">
        <v>624</v>
      </c>
      <c r="G361" s="4" t="s">
        <v>7</v>
      </c>
      <c r="H361" s="4">
        <v>391</v>
      </c>
      <c r="I361" s="4">
        <f t="shared" si="5"/>
        <v>0</v>
      </c>
      <c r="J361" s="4">
        <f t="shared" si="6"/>
        <v>238</v>
      </c>
      <c r="K361" s="4">
        <f t="shared" si="7"/>
        <v>230</v>
      </c>
      <c r="L361" s="4" t="str">
        <f t="shared" si="8"/>
        <v>October 2025</v>
      </c>
      <c r="M361" s="61">
        <f t="shared" si="9"/>
        <v>0.60869565217391308</v>
      </c>
      <c r="N361" s="62"/>
    </row>
    <row r="362" spans="1:14" ht="22.5" customHeight="1">
      <c r="A362" s="2">
        <v>45936.451331527773</v>
      </c>
      <c r="B362" s="3">
        <v>45934</v>
      </c>
      <c r="C362" s="4">
        <v>1</v>
      </c>
      <c r="D362" s="4">
        <v>20</v>
      </c>
      <c r="E362" s="4">
        <v>0</v>
      </c>
      <c r="F362" s="4" t="s">
        <v>224</v>
      </c>
      <c r="G362" s="4" t="s">
        <v>14</v>
      </c>
      <c r="H362" s="4">
        <v>450</v>
      </c>
      <c r="I362" s="4">
        <f t="shared" si="5"/>
        <v>0</v>
      </c>
      <c r="J362" s="4">
        <f t="shared" si="6"/>
        <v>50</v>
      </c>
      <c r="K362" s="4">
        <f t="shared" si="7"/>
        <v>50</v>
      </c>
      <c r="L362" s="4" t="str">
        <f t="shared" si="8"/>
        <v>October 2025</v>
      </c>
      <c r="M362" s="61">
        <f t="shared" si="9"/>
        <v>0.1111111111111111</v>
      </c>
      <c r="N362" s="62"/>
    </row>
    <row r="363" spans="1:14" ht="22.5" customHeight="1">
      <c r="A363" s="2">
        <v>45936.259443530093</v>
      </c>
      <c r="B363" s="3">
        <v>45934</v>
      </c>
      <c r="C363" s="4">
        <v>24</v>
      </c>
      <c r="D363" s="4">
        <v>16</v>
      </c>
      <c r="E363" s="4">
        <v>11</v>
      </c>
      <c r="F363" s="4" t="s">
        <v>623</v>
      </c>
      <c r="G363" s="4" t="s">
        <v>12</v>
      </c>
      <c r="H363" s="4">
        <v>1094</v>
      </c>
      <c r="I363" s="4">
        <f t="shared" si="5"/>
        <v>2</v>
      </c>
      <c r="J363" s="4">
        <f t="shared" si="6"/>
        <v>736</v>
      </c>
      <c r="K363" s="4">
        <f t="shared" si="7"/>
        <v>725</v>
      </c>
      <c r="L363" s="4" t="str">
        <f t="shared" si="8"/>
        <v>October 2025</v>
      </c>
      <c r="M363" s="61">
        <f t="shared" si="9"/>
        <v>0.67276051188299812</v>
      </c>
      <c r="N363" s="62"/>
    </row>
    <row r="364" spans="1:14" ht="22.5" customHeight="1">
      <c r="A364" s="2">
        <v>45936.258823703705</v>
      </c>
      <c r="B364" s="3">
        <v>45934</v>
      </c>
      <c r="C364" s="4">
        <v>8</v>
      </c>
      <c r="D364" s="4">
        <v>6</v>
      </c>
      <c r="E364" s="4">
        <v>7</v>
      </c>
      <c r="F364" s="4" t="s">
        <v>64</v>
      </c>
      <c r="G364" s="4" t="s">
        <v>7</v>
      </c>
      <c r="H364" s="4">
        <v>391</v>
      </c>
      <c r="I364" s="4">
        <f t="shared" si="5"/>
        <v>0</v>
      </c>
      <c r="J364" s="4">
        <f t="shared" si="6"/>
        <v>246</v>
      </c>
      <c r="K364" s="4">
        <f t="shared" si="7"/>
        <v>239</v>
      </c>
      <c r="L364" s="4" t="str">
        <f t="shared" si="8"/>
        <v>October 2025</v>
      </c>
      <c r="M364" s="61">
        <f t="shared" si="9"/>
        <v>0.62915601023017897</v>
      </c>
      <c r="N364" s="62"/>
    </row>
    <row r="365" spans="1:14" ht="22.5" customHeight="1">
      <c r="A365" s="2">
        <v>45933.860788888887</v>
      </c>
      <c r="B365" s="3">
        <v>45933</v>
      </c>
      <c r="C365" s="4">
        <v>0</v>
      </c>
      <c r="D365" s="4">
        <v>29</v>
      </c>
      <c r="E365" s="4">
        <v>0</v>
      </c>
      <c r="F365" s="4" t="s">
        <v>224</v>
      </c>
      <c r="G365" s="4" t="s">
        <v>14</v>
      </c>
      <c r="H365" s="4">
        <v>450</v>
      </c>
      <c r="I365" s="4">
        <f t="shared" si="5"/>
        <v>0</v>
      </c>
      <c r="J365" s="4">
        <f t="shared" si="6"/>
        <v>29</v>
      </c>
      <c r="K365" s="4">
        <f t="shared" si="7"/>
        <v>29</v>
      </c>
      <c r="L365" s="4" t="str">
        <f t="shared" si="8"/>
        <v>October 2025</v>
      </c>
      <c r="M365" s="61">
        <f t="shared" si="9"/>
        <v>6.4444444444444443E-2</v>
      </c>
      <c r="N365" s="62"/>
    </row>
    <row r="366" spans="1:14" ht="22.5" customHeight="1">
      <c r="A366" s="2">
        <v>45933.860282048612</v>
      </c>
      <c r="B366" s="3">
        <v>45933</v>
      </c>
      <c r="C366" s="4">
        <v>25</v>
      </c>
      <c r="D366" s="4">
        <v>7</v>
      </c>
      <c r="E366" s="4">
        <v>10</v>
      </c>
      <c r="F366" s="4" t="s">
        <v>1607</v>
      </c>
      <c r="G366" s="4" t="s">
        <v>12</v>
      </c>
      <c r="H366" s="4">
        <v>1096</v>
      </c>
      <c r="I366" s="4">
        <f t="shared" si="5"/>
        <v>2</v>
      </c>
      <c r="J366" s="4">
        <f t="shared" si="6"/>
        <v>757</v>
      </c>
      <c r="K366" s="4">
        <f t="shared" si="7"/>
        <v>747</v>
      </c>
      <c r="L366" s="4" t="str">
        <f t="shared" si="8"/>
        <v>October 2025</v>
      </c>
      <c r="M366" s="61">
        <f t="shared" si="9"/>
        <v>0.69069343065693434</v>
      </c>
      <c r="N366" s="62"/>
    </row>
    <row r="367" spans="1:14" ht="22.5" customHeight="1">
      <c r="A367" s="2">
        <v>45933.858601111111</v>
      </c>
      <c r="B367" s="3">
        <v>45933</v>
      </c>
      <c r="C367" s="4">
        <v>8</v>
      </c>
      <c r="D367" s="4">
        <v>20</v>
      </c>
      <c r="E367" s="4">
        <v>6</v>
      </c>
      <c r="F367" s="4" t="s">
        <v>224</v>
      </c>
      <c r="G367" s="4" t="s">
        <v>7</v>
      </c>
      <c r="H367" s="4">
        <v>391</v>
      </c>
      <c r="I367" s="4">
        <f t="shared" si="5"/>
        <v>1</v>
      </c>
      <c r="J367" s="4">
        <f t="shared" si="6"/>
        <v>260</v>
      </c>
      <c r="K367" s="4">
        <f t="shared" si="7"/>
        <v>254</v>
      </c>
      <c r="L367" s="4" t="str">
        <f t="shared" si="8"/>
        <v>October 2025</v>
      </c>
      <c r="M367" s="61">
        <f t="shared" si="9"/>
        <v>0.66496163682864451</v>
      </c>
      <c r="N367" s="62"/>
    </row>
    <row r="368" spans="1:14" ht="22.5" customHeight="1">
      <c r="A368" s="2">
        <v>45933.858186759258</v>
      </c>
      <c r="B368" s="3">
        <v>45932</v>
      </c>
      <c r="C368" s="4">
        <v>0</v>
      </c>
      <c r="D368" s="4">
        <v>23</v>
      </c>
      <c r="E368" s="4">
        <v>0</v>
      </c>
      <c r="F368" s="4" t="s">
        <v>224</v>
      </c>
      <c r="G368" s="4" t="s">
        <v>14</v>
      </c>
      <c r="H368" s="4">
        <v>450</v>
      </c>
      <c r="I368" s="4">
        <f t="shared" si="5"/>
        <v>0</v>
      </c>
      <c r="J368" s="4">
        <f t="shared" si="6"/>
        <v>23</v>
      </c>
      <c r="K368" s="4">
        <f t="shared" si="7"/>
        <v>23</v>
      </c>
      <c r="L368" s="4" t="str">
        <f t="shared" si="8"/>
        <v>October 2025</v>
      </c>
      <c r="M368" s="61">
        <f t="shared" si="9"/>
        <v>5.1111111111111114E-2</v>
      </c>
      <c r="N368" s="62"/>
    </row>
    <row r="369" spans="1:14" ht="22.5" customHeight="1">
      <c r="A369" s="2">
        <v>45933.857482951389</v>
      </c>
      <c r="B369" s="3">
        <v>45932</v>
      </c>
      <c r="C369" s="4">
        <v>25</v>
      </c>
      <c r="D369" s="4">
        <v>1</v>
      </c>
      <c r="E369" s="4">
        <v>13</v>
      </c>
      <c r="F369" s="4" t="s">
        <v>1607</v>
      </c>
      <c r="G369" s="4" t="s">
        <v>12</v>
      </c>
      <c r="H369" s="4">
        <v>1098</v>
      </c>
      <c r="I369" s="4">
        <f t="shared" si="5"/>
        <v>0</v>
      </c>
      <c r="J369" s="4">
        <f t="shared" si="6"/>
        <v>751</v>
      </c>
      <c r="K369" s="4">
        <f t="shared" si="7"/>
        <v>738</v>
      </c>
      <c r="L369" s="4" t="str">
        <f t="shared" si="8"/>
        <v>October 2025</v>
      </c>
      <c r="M369" s="61">
        <f t="shared" si="9"/>
        <v>0.68397085610200359</v>
      </c>
      <c r="N369" s="62"/>
    </row>
    <row r="370" spans="1:14" ht="22.5" customHeight="1">
      <c r="A370" s="2">
        <v>45933.853290625004</v>
      </c>
      <c r="B370" s="3">
        <v>45932</v>
      </c>
      <c r="C370" s="4">
        <v>8</v>
      </c>
      <c r="D370" s="4">
        <v>23</v>
      </c>
      <c r="E370" s="4">
        <v>7</v>
      </c>
      <c r="F370" s="4" t="s">
        <v>224</v>
      </c>
      <c r="G370" s="4" t="s">
        <v>7</v>
      </c>
      <c r="H370" s="4">
        <v>392</v>
      </c>
      <c r="I370" s="4">
        <f t="shared" si="5"/>
        <v>0</v>
      </c>
      <c r="J370" s="4">
        <f t="shared" si="6"/>
        <v>263</v>
      </c>
      <c r="K370" s="4">
        <f t="shared" si="7"/>
        <v>256</v>
      </c>
      <c r="L370" s="4" t="str">
        <f t="shared" si="8"/>
        <v>October 2025</v>
      </c>
      <c r="M370" s="61">
        <f t="shared" si="9"/>
        <v>0.67091836734693877</v>
      </c>
      <c r="N370" s="62"/>
    </row>
    <row r="371" spans="1:14" ht="22.5" customHeight="1">
      <c r="A371" s="2">
        <v>45933.851682581022</v>
      </c>
      <c r="B371" s="3">
        <v>45931</v>
      </c>
      <c r="C371" s="4">
        <v>0</v>
      </c>
      <c r="D371" s="4">
        <v>26</v>
      </c>
      <c r="E371" s="4">
        <v>0</v>
      </c>
      <c r="F371" s="4" t="s">
        <v>224</v>
      </c>
      <c r="G371" s="4" t="s">
        <v>14</v>
      </c>
      <c r="H371" s="4">
        <v>450</v>
      </c>
      <c r="I371" s="4">
        <f t="shared" si="5"/>
        <v>0</v>
      </c>
      <c r="J371" s="4">
        <f t="shared" si="6"/>
        <v>26</v>
      </c>
      <c r="K371" s="4">
        <f t="shared" si="7"/>
        <v>26</v>
      </c>
      <c r="L371" s="4" t="str">
        <f t="shared" si="8"/>
        <v>October 2025</v>
      </c>
      <c r="M371" s="61">
        <f t="shared" si="9"/>
        <v>5.7777777777777775E-2</v>
      </c>
      <c r="N371" s="62"/>
    </row>
    <row r="372" spans="1:14" ht="22.5" customHeight="1">
      <c r="A372" s="2">
        <v>45933.850507974537</v>
      </c>
      <c r="B372" s="3">
        <v>45931</v>
      </c>
      <c r="C372" s="4">
        <v>26</v>
      </c>
      <c r="D372" s="4">
        <v>9</v>
      </c>
      <c r="E372" s="4">
        <v>13</v>
      </c>
      <c r="F372" s="4" t="s">
        <v>1607</v>
      </c>
      <c r="G372" s="4" t="s">
        <v>12</v>
      </c>
      <c r="H372" s="4">
        <v>1098</v>
      </c>
      <c r="I372" s="4">
        <f t="shared" si="5"/>
        <v>2</v>
      </c>
      <c r="J372" s="4">
        <f t="shared" si="6"/>
        <v>789</v>
      </c>
      <c r="K372" s="4">
        <f t="shared" si="7"/>
        <v>776</v>
      </c>
      <c r="L372" s="4" t="str">
        <f t="shared" si="8"/>
        <v>October 2025</v>
      </c>
      <c r="M372" s="61">
        <f t="shared" si="9"/>
        <v>0.71857923497267762</v>
      </c>
      <c r="N372" s="62"/>
    </row>
    <row r="373" spans="1:14" ht="22.5" customHeight="1">
      <c r="A373" s="2">
        <v>45933.849030219906</v>
      </c>
      <c r="B373" s="3">
        <v>45931</v>
      </c>
      <c r="C373" s="4">
        <v>8</v>
      </c>
      <c r="D373" s="4">
        <v>12</v>
      </c>
      <c r="E373" s="4">
        <v>10</v>
      </c>
      <c r="F373" s="4" t="s">
        <v>224</v>
      </c>
      <c r="G373" s="4" t="s">
        <v>7</v>
      </c>
      <c r="H373" s="4">
        <v>392</v>
      </c>
      <c r="I373" s="4">
        <f t="shared" si="5"/>
        <v>2</v>
      </c>
      <c r="J373" s="4">
        <f t="shared" si="6"/>
        <v>252</v>
      </c>
      <c r="K373" s="4">
        <f t="shared" si="7"/>
        <v>242</v>
      </c>
      <c r="L373" s="4" t="str">
        <f t="shared" si="8"/>
        <v>October 2025</v>
      </c>
      <c r="M373" s="61">
        <f t="shared" si="9"/>
        <v>0.6428571428571429</v>
      </c>
      <c r="N373" s="62"/>
    </row>
    <row r="374" spans="1:14" ht="22.5" customHeight="1">
      <c r="A374" s="2">
        <v>45933.845560393514</v>
      </c>
      <c r="B374" s="3">
        <v>45930</v>
      </c>
      <c r="C374" s="4">
        <v>0</v>
      </c>
      <c r="D374" s="4">
        <v>22</v>
      </c>
      <c r="E374" s="4">
        <v>0</v>
      </c>
      <c r="F374" s="4" t="s">
        <v>224</v>
      </c>
      <c r="G374" s="4" t="s">
        <v>14</v>
      </c>
      <c r="H374" s="4">
        <v>450</v>
      </c>
      <c r="I374" s="4">
        <f t="shared" si="5"/>
        <v>0</v>
      </c>
      <c r="J374" s="4">
        <f t="shared" si="6"/>
        <v>22</v>
      </c>
      <c r="K374" s="4">
        <f t="shared" si="7"/>
        <v>22</v>
      </c>
      <c r="L374" s="4" t="str">
        <f t="shared" si="8"/>
        <v>September 2025</v>
      </c>
      <c r="M374" s="61">
        <f t="shared" si="9"/>
        <v>4.8888888888888891E-2</v>
      </c>
      <c r="N374" s="62"/>
    </row>
    <row r="375" spans="1:14" ht="22.5" customHeight="1">
      <c r="A375" s="2">
        <v>45933.843480636569</v>
      </c>
      <c r="B375" s="3">
        <v>45930</v>
      </c>
      <c r="C375" s="4">
        <v>25</v>
      </c>
      <c r="D375" s="4">
        <v>13</v>
      </c>
      <c r="E375" s="4">
        <v>12</v>
      </c>
      <c r="F375" s="4" t="s">
        <v>1607</v>
      </c>
      <c r="G375" s="4" t="s">
        <v>12</v>
      </c>
      <c r="H375" s="4">
        <v>1100</v>
      </c>
      <c r="I375" s="4">
        <f t="shared" si="5"/>
        <v>1</v>
      </c>
      <c r="J375" s="4">
        <f t="shared" si="6"/>
        <v>763</v>
      </c>
      <c r="K375" s="4">
        <f t="shared" si="7"/>
        <v>751</v>
      </c>
      <c r="L375" s="4" t="str">
        <f t="shared" si="8"/>
        <v>September 2025</v>
      </c>
      <c r="M375" s="61">
        <f t="shared" si="9"/>
        <v>0.69363636363636361</v>
      </c>
      <c r="N375" s="62"/>
    </row>
    <row r="376" spans="1:14" ht="22.5" customHeight="1">
      <c r="A376" s="2">
        <v>45933.842892928238</v>
      </c>
      <c r="B376" s="3">
        <v>45930</v>
      </c>
      <c r="C376" s="4">
        <v>9</v>
      </c>
      <c r="D376" s="4">
        <v>8</v>
      </c>
      <c r="E376" s="4">
        <v>6</v>
      </c>
      <c r="F376" s="4" t="s">
        <v>224</v>
      </c>
      <c r="G376" s="4" t="s">
        <v>7</v>
      </c>
      <c r="H376" s="4">
        <v>394</v>
      </c>
      <c r="I376" s="4">
        <f t="shared" si="5"/>
        <v>0</v>
      </c>
      <c r="J376" s="4">
        <f t="shared" si="6"/>
        <v>278</v>
      </c>
      <c r="K376" s="4">
        <f t="shared" si="7"/>
        <v>272</v>
      </c>
      <c r="L376" s="4" t="str">
        <f t="shared" si="8"/>
        <v>September 2025</v>
      </c>
      <c r="M376" s="61">
        <f t="shared" si="9"/>
        <v>0.70558375634517767</v>
      </c>
      <c r="N376" s="62"/>
    </row>
    <row r="377" spans="1:14" ht="22.5" customHeight="1">
      <c r="A377" s="2">
        <v>45929.614333981481</v>
      </c>
      <c r="B377" s="3">
        <v>45929</v>
      </c>
      <c r="C377" s="4">
        <v>0</v>
      </c>
      <c r="D377" s="4">
        <v>21</v>
      </c>
      <c r="E377" s="4">
        <v>0</v>
      </c>
      <c r="F377" s="4" t="s">
        <v>623</v>
      </c>
      <c r="G377" s="4" t="s">
        <v>14</v>
      </c>
      <c r="H377" s="4">
        <v>450</v>
      </c>
      <c r="I377" s="4">
        <f t="shared" si="5"/>
        <v>0</v>
      </c>
      <c r="J377" s="4">
        <f t="shared" si="6"/>
        <v>21</v>
      </c>
      <c r="K377" s="4">
        <f t="shared" si="7"/>
        <v>21</v>
      </c>
      <c r="L377" s="4" t="str">
        <f t="shared" si="8"/>
        <v>September 2025</v>
      </c>
      <c r="M377" s="61">
        <f t="shared" si="9"/>
        <v>4.6666666666666669E-2</v>
      </c>
      <c r="N377" s="62"/>
    </row>
    <row r="378" spans="1:14" ht="22.5" customHeight="1">
      <c r="A378" s="2">
        <v>45929.613951018517</v>
      </c>
      <c r="B378" s="3">
        <v>45928</v>
      </c>
      <c r="C378" s="4">
        <v>0</v>
      </c>
      <c r="D378" s="4">
        <v>11</v>
      </c>
      <c r="E378" s="4">
        <v>0</v>
      </c>
      <c r="F378" s="4" t="s">
        <v>623</v>
      </c>
      <c r="G378" s="4" t="s">
        <v>14</v>
      </c>
      <c r="H378" s="4">
        <v>450</v>
      </c>
      <c r="I378" s="4">
        <f t="shared" si="5"/>
        <v>0</v>
      </c>
      <c r="J378" s="4">
        <f t="shared" si="6"/>
        <v>11</v>
      </c>
      <c r="K378" s="4">
        <f t="shared" si="7"/>
        <v>11</v>
      </c>
      <c r="L378" s="4" t="str">
        <f t="shared" si="8"/>
        <v>September 2025</v>
      </c>
      <c r="M378" s="61">
        <f t="shared" si="9"/>
        <v>2.4444444444444446E-2</v>
      </c>
      <c r="N378" s="62"/>
    </row>
    <row r="379" spans="1:14" ht="22.5" customHeight="1">
      <c r="A379" s="2">
        <v>45929.613417974542</v>
      </c>
      <c r="B379" s="3">
        <v>45927</v>
      </c>
      <c r="C379" s="4">
        <v>0</v>
      </c>
      <c r="D379" s="4">
        <v>7</v>
      </c>
      <c r="E379" s="4">
        <v>0</v>
      </c>
      <c r="F379" s="4" t="s">
        <v>623</v>
      </c>
      <c r="G379" s="4" t="s">
        <v>14</v>
      </c>
      <c r="H379" s="4">
        <v>450</v>
      </c>
      <c r="I379" s="4">
        <f t="shared" si="5"/>
        <v>0</v>
      </c>
      <c r="J379" s="4">
        <f t="shared" si="6"/>
        <v>7</v>
      </c>
      <c r="K379" s="4">
        <f t="shared" si="7"/>
        <v>7</v>
      </c>
      <c r="L379" s="4" t="str">
        <f t="shared" si="8"/>
        <v>September 2025</v>
      </c>
      <c r="M379" s="61">
        <f t="shared" si="9"/>
        <v>1.5555555555555555E-2</v>
      </c>
      <c r="N379" s="62"/>
    </row>
    <row r="380" spans="1:14" ht="22.5" customHeight="1">
      <c r="A380" s="2">
        <v>45929.612475636575</v>
      </c>
      <c r="B380" s="3">
        <v>45929</v>
      </c>
      <c r="C380" s="4">
        <v>26</v>
      </c>
      <c r="D380" s="4">
        <v>1</v>
      </c>
      <c r="E380" s="4">
        <v>12</v>
      </c>
      <c r="F380" s="4" t="s">
        <v>623</v>
      </c>
      <c r="G380" s="4" t="s">
        <v>12</v>
      </c>
      <c r="H380" s="4">
        <v>1101</v>
      </c>
      <c r="I380" s="4">
        <f t="shared" si="5"/>
        <v>1</v>
      </c>
      <c r="J380" s="4">
        <f t="shared" si="6"/>
        <v>781</v>
      </c>
      <c r="K380" s="4">
        <f t="shared" si="7"/>
        <v>769</v>
      </c>
      <c r="L380" s="4" t="str">
        <f t="shared" si="8"/>
        <v>September 2025</v>
      </c>
      <c r="M380" s="61">
        <f t="shared" si="9"/>
        <v>0.70935513169845599</v>
      </c>
      <c r="N380" s="62"/>
    </row>
    <row r="381" spans="1:14" ht="22.5" customHeight="1">
      <c r="A381" s="2">
        <v>45929.611509456023</v>
      </c>
      <c r="B381" s="3">
        <v>45929</v>
      </c>
      <c r="C381" s="4">
        <v>9</v>
      </c>
      <c r="D381" s="4">
        <v>2</v>
      </c>
      <c r="E381" s="4">
        <v>4</v>
      </c>
      <c r="F381" s="4" t="s">
        <v>224</v>
      </c>
      <c r="G381" s="4" t="s">
        <v>7</v>
      </c>
      <c r="H381" s="4">
        <v>394</v>
      </c>
      <c r="I381" s="4">
        <f t="shared" si="5"/>
        <v>1</v>
      </c>
      <c r="J381" s="4">
        <f t="shared" si="6"/>
        <v>272</v>
      </c>
      <c r="K381" s="4">
        <f t="shared" si="7"/>
        <v>268</v>
      </c>
      <c r="L381" s="4" t="str">
        <f t="shared" si="8"/>
        <v>September 2025</v>
      </c>
      <c r="M381" s="61">
        <f t="shared" si="9"/>
        <v>0.69035532994923854</v>
      </c>
      <c r="N381" s="62"/>
    </row>
    <row r="382" spans="1:14" ht="22.5" customHeight="1">
      <c r="A382" s="2">
        <v>45929.61070711806</v>
      </c>
      <c r="B382" s="3">
        <v>45928</v>
      </c>
      <c r="C382" s="4">
        <v>26</v>
      </c>
      <c r="D382" s="4">
        <v>1</v>
      </c>
      <c r="E382" s="4">
        <v>10</v>
      </c>
      <c r="F382" s="4" t="s">
        <v>623</v>
      </c>
      <c r="G382" s="4" t="s">
        <v>12</v>
      </c>
      <c r="H382" s="4">
        <v>1102</v>
      </c>
      <c r="I382" s="4">
        <f t="shared" si="5"/>
        <v>2</v>
      </c>
      <c r="J382" s="4">
        <f t="shared" si="6"/>
        <v>781</v>
      </c>
      <c r="K382" s="4">
        <f t="shared" si="7"/>
        <v>771</v>
      </c>
      <c r="L382" s="4" t="str">
        <f t="shared" si="8"/>
        <v>September 2025</v>
      </c>
      <c r="M382" s="61">
        <f t="shared" si="9"/>
        <v>0.70871143375680579</v>
      </c>
      <c r="N382" s="62"/>
    </row>
    <row r="383" spans="1:14" ht="22.5" customHeight="1">
      <c r="A383" s="2">
        <v>45929.610041064814</v>
      </c>
      <c r="B383" s="3">
        <v>45928</v>
      </c>
      <c r="C383" s="4">
        <v>9</v>
      </c>
      <c r="D383" s="4">
        <v>1</v>
      </c>
      <c r="E383" s="4">
        <v>6</v>
      </c>
      <c r="F383" s="4" t="s">
        <v>623</v>
      </c>
      <c r="G383" s="4" t="s">
        <v>7</v>
      </c>
      <c r="H383" s="4">
        <v>395</v>
      </c>
      <c r="I383" s="4">
        <f t="shared" si="5"/>
        <v>0</v>
      </c>
      <c r="J383" s="4">
        <f t="shared" si="6"/>
        <v>271</v>
      </c>
      <c r="K383" s="4">
        <f t="shared" si="7"/>
        <v>265</v>
      </c>
      <c r="L383" s="4" t="str">
        <f t="shared" si="8"/>
        <v>September 2025</v>
      </c>
      <c r="M383" s="61">
        <f t="shared" si="9"/>
        <v>0.6860759493670886</v>
      </c>
      <c r="N383" s="62"/>
    </row>
    <row r="384" spans="1:14" ht="22.5" customHeight="1">
      <c r="A384" s="2">
        <v>45929.606787997684</v>
      </c>
      <c r="B384" s="3">
        <v>45927</v>
      </c>
      <c r="C384" s="4">
        <v>26</v>
      </c>
      <c r="D384" s="4">
        <v>9</v>
      </c>
      <c r="E384" s="4">
        <v>11</v>
      </c>
      <c r="F384" s="4" t="s">
        <v>623</v>
      </c>
      <c r="G384" s="4" t="s">
        <v>12</v>
      </c>
      <c r="H384" s="4">
        <v>1104</v>
      </c>
      <c r="I384" s="4">
        <f t="shared" si="5"/>
        <v>1</v>
      </c>
      <c r="J384" s="4">
        <f t="shared" si="6"/>
        <v>789</v>
      </c>
      <c r="K384" s="4">
        <f t="shared" si="7"/>
        <v>778</v>
      </c>
      <c r="L384" s="4" t="str">
        <f t="shared" si="8"/>
        <v>September 2025</v>
      </c>
      <c r="M384" s="61">
        <f t="shared" si="9"/>
        <v>0.71467391304347827</v>
      </c>
      <c r="N384" s="62"/>
    </row>
    <row r="385" spans="1:14" ht="22.5" customHeight="1">
      <c r="A385" s="2">
        <v>45929.606134166665</v>
      </c>
      <c r="B385" s="3">
        <v>45927</v>
      </c>
      <c r="C385" s="4">
        <v>9</v>
      </c>
      <c r="D385" s="4">
        <v>8</v>
      </c>
      <c r="E385" s="4">
        <v>5</v>
      </c>
      <c r="F385" s="4" t="s">
        <v>224</v>
      </c>
      <c r="G385" s="4" t="s">
        <v>7</v>
      </c>
      <c r="H385" s="4">
        <v>395</v>
      </c>
      <c r="I385" s="4">
        <f t="shared" si="5"/>
        <v>1</v>
      </c>
      <c r="J385" s="4">
        <f t="shared" si="6"/>
        <v>278</v>
      </c>
      <c r="K385" s="4">
        <f t="shared" si="7"/>
        <v>273</v>
      </c>
      <c r="L385" s="4" t="str">
        <f t="shared" si="8"/>
        <v>September 2025</v>
      </c>
      <c r="M385" s="61">
        <f t="shared" si="9"/>
        <v>0.70379746835443036</v>
      </c>
      <c r="N385" s="62"/>
    </row>
    <row r="386" spans="1:14" ht="22.5" customHeight="1">
      <c r="A386" s="2">
        <v>45927.595048472227</v>
      </c>
      <c r="B386" s="3">
        <v>45926</v>
      </c>
      <c r="C386" s="4">
        <v>0</v>
      </c>
      <c r="D386" s="4">
        <v>8</v>
      </c>
      <c r="E386" s="4">
        <v>0</v>
      </c>
      <c r="F386" s="4" t="s">
        <v>309</v>
      </c>
      <c r="G386" s="4" t="s">
        <v>14</v>
      </c>
      <c r="H386" s="4">
        <v>450</v>
      </c>
      <c r="I386" s="4">
        <f t="shared" si="5"/>
        <v>0</v>
      </c>
      <c r="J386" s="4">
        <f t="shared" si="6"/>
        <v>8</v>
      </c>
      <c r="K386" s="4">
        <f t="shared" si="7"/>
        <v>8</v>
      </c>
      <c r="L386" s="4" t="str">
        <f t="shared" si="8"/>
        <v>September 2025</v>
      </c>
      <c r="M386" s="61">
        <f t="shared" si="9"/>
        <v>1.7777777777777778E-2</v>
      </c>
      <c r="N386" s="62"/>
    </row>
    <row r="387" spans="1:14" ht="22.5" customHeight="1">
      <c r="A387" s="2">
        <v>45927.594153182872</v>
      </c>
      <c r="B387" s="3">
        <v>45926</v>
      </c>
      <c r="C387" s="4">
        <v>26</v>
      </c>
      <c r="D387" s="4">
        <v>15</v>
      </c>
      <c r="E387" s="4">
        <v>12</v>
      </c>
      <c r="F387" s="4" t="s">
        <v>623</v>
      </c>
      <c r="G387" s="4" t="s">
        <v>12</v>
      </c>
      <c r="H387" s="4">
        <v>1105</v>
      </c>
      <c r="I387" s="4">
        <f t="shared" si="5"/>
        <v>3</v>
      </c>
      <c r="J387" s="4">
        <f t="shared" si="6"/>
        <v>795</v>
      </c>
      <c r="K387" s="4">
        <f t="shared" si="7"/>
        <v>783</v>
      </c>
      <c r="L387" s="4" t="str">
        <f t="shared" si="8"/>
        <v>September 2025</v>
      </c>
      <c r="M387" s="61">
        <f t="shared" si="9"/>
        <v>0.71945701357466063</v>
      </c>
      <c r="N387" s="62"/>
    </row>
    <row r="388" spans="1:14" ht="22.5" customHeight="1">
      <c r="A388" s="2">
        <v>45927.588224722218</v>
      </c>
      <c r="B388" s="3">
        <v>45926</v>
      </c>
      <c r="C388" s="4">
        <v>9</v>
      </c>
      <c r="D388" s="4">
        <v>4</v>
      </c>
      <c r="E388" s="4">
        <v>7</v>
      </c>
      <c r="F388" s="4" t="s">
        <v>224</v>
      </c>
      <c r="G388" s="4" t="s">
        <v>7</v>
      </c>
      <c r="H388" s="4">
        <v>396</v>
      </c>
      <c r="I388" s="4">
        <f t="shared" si="5"/>
        <v>0</v>
      </c>
      <c r="J388" s="4">
        <f t="shared" si="6"/>
        <v>274</v>
      </c>
      <c r="K388" s="4">
        <f t="shared" si="7"/>
        <v>267</v>
      </c>
      <c r="L388" s="4" t="str">
        <f t="shared" si="8"/>
        <v>September 2025</v>
      </c>
      <c r="M388" s="61">
        <f t="shared" si="9"/>
        <v>0.69191919191919193</v>
      </c>
      <c r="N388" s="62"/>
    </row>
    <row r="389" spans="1:14" ht="22.5" customHeight="1">
      <c r="A389" s="2">
        <v>45927.579843321757</v>
      </c>
      <c r="B389" s="3">
        <v>45925</v>
      </c>
      <c r="C389" s="4">
        <v>0</v>
      </c>
      <c r="D389" s="4">
        <v>10</v>
      </c>
      <c r="E389" s="4">
        <v>0</v>
      </c>
      <c r="F389" s="4" t="s">
        <v>137</v>
      </c>
      <c r="G389" s="4" t="s">
        <v>14</v>
      </c>
      <c r="H389" s="4">
        <v>450</v>
      </c>
      <c r="I389" s="4">
        <f t="shared" si="5"/>
        <v>0</v>
      </c>
      <c r="J389" s="4">
        <f t="shared" si="6"/>
        <v>10</v>
      </c>
      <c r="K389" s="4">
        <f t="shared" si="7"/>
        <v>10</v>
      </c>
      <c r="L389" s="4" t="str">
        <f t="shared" si="8"/>
        <v>September 2025</v>
      </c>
      <c r="M389" s="61">
        <f t="shared" si="9"/>
        <v>2.2222222222222223E-2</v>
      </c>
      <c r="N389" s="62"/>
    </row>
    <row r="390" spans="1:14" ht="22.5" customHeight="1">
      <c r="A390" s="2">
        <v>45927.5789825463</v>
      </c>
      <c r="B390" s="3">
        <v>45924</v>
      </c>
      <c r="C390" s="4">
        <v>0</v>
      </c>
      <c r="D390" s="4">
        <v>6</v>
      </c>
      <c r="E390" s="4">
        <v>0</v>
      </c>
      <c r="F390" s="4" t="s">
        <v>137</v>
      </c>
      <c r="G390" s="4" t="s">
        <v>14</v>
      </c>
      <c r="H390" s="4">
        <v>450</v>
      </c>
      <c r="I390" s="4">
        <f t="shared" si="5"/>
        <v>0</v>
      </c>
      <c r="J390" s="4">
        <f t="shared" si="6"/>
        <v>6</v>
      </c>
      <c r="K390" s="4">
        <f t="shared" si="7"/>
        <v>6</v>
      </c>
      <c r="L390" s="4" t="str">
        <f t="shared" si="8"/>
        <v>September 2025</v>
      </c>
      <c r="M390" s="61">
        <f t="shared" si="9"/>
        <v>1.3333333333333334E-2</v>
      </c>
      <c r="N390" s="62"/>
    </row>
    <row r="391" spans="1:14" ht="22.5" customHeight="1">
      <c r="A391" s="2">
        <v>45927.578637210652</v>
      </c>
      <c r="B391" s="3">
        <v>45923</v>
      </c>
      <c r="C391" s="4">
        <v>0</v>
      </c>
      <c r="D391" s="4">
        <v>6</v>
      </c>
      <c r="E391" s="4">
        <v>0</v>
      </c>
      <c r="F391" s="4" t="s">
        <v>137</v>
      </c>
      <c r="G391" s="4" t="s">
        <v>14</v>
      </c>
      <c r="H391" s="4">
        <v>450</v>
      </c>
      <c r="I391" s="4">
        <f t="shared" si="5"/>
        <v>0</v>
      </c>
      <c r="J391" s="4">
        <f t="shared" si="6"/>
        <v>6</v>
      </c>
      <c r="K391" s="4">
        <f t="shared" si="7"/>
        <v>6</v>
      </c>
      <c r="L391" s="4" t="str">
        <f t="shared" si="8"/>
        <v>September 2025</v>
      </c>
      <c r="M391" s="61">
        <f t="shared" si="9"/>
        <v>1.3333333333333334E-2</v>
      </c>
      <c r="N391" s="62"/>
    </row>
    <row r="392" spans="1:14" ht="22.5" customHeight="1">
      <c r="A392" s="2">
        <v>45925.857680046298</v>
      </c>
      <c r="B392" s="3">
        <v>45925</v>
      </c>
      <c r="C392" s="4">
        <v>27</v>
      </c>
      <c r="D392" s="4">
        <v>15</v>
      </c>
      <c r="E392" s="4">
        <v>11</v>
      </c>
      <c r="F392" s="4" t="s">
        <v>224</v>
      </c>
      <c r="G392" s="4" t="s">
        <v>12</v>
      </c>
      <c r="H392" s="4">
        <v>1108</v>
      </c>
      <c r="I392" s="4">
        <f t="shared" si="5"/>
        <v>1</v>
      </c>
      <c r="J392" s="4">
        <f t="shared" si="6"/>
        <v>825</v>
      </c>
      <c r="K392" s="4">
        <f t="shared" si="7"/>
        <v>814</v>
      </c>
      <c r="L392" s="4" t="str">
        <f t="shared" si="8"/>
        <v>September 2025</v>
      </c>
      <c r="M392" s="61">
        <f t="shared" si="9"/>
        <v>0.74458483754512639</v>
      </c>
      <c r="N392" s="62"/>
    </row>
    <row r="393" spans="1:14" ht="22.5" customHeight="1">
      <c r="A393" s="2">
        <v>45925.857116087966</v>
      </c>
      <c r="B393" s="3">
        <v>45925</v>
      </c>
      <c r="C393" s="4">
        <v>9</v>
      </c>
      <c r="D393" s="4">
        <v>1</v>
      </c>
      <c r="E393" s="4">
        <v>6</v>
      </c>
      <c r="F393" s="4" t="s">
        <v>623</v>
      </c>
      <c r="G393" s="4" t="s">
        <v>7</v>
      </c>
      <c r="H393" s="4">
        <v>396</v>
      </c>
      <c r="I393" s="4">
        <f t="shared" si="5"/>
        <v>0</v>
      </c>
      <c r="J393" s="4">
        <f t="shared" si="6"/>
        <v>271</v>
      </c>
      <c r="K393" s="4">
        <f t="shared" si="7"/>
        <v>265</v>
      </c>
      <c r="L393" s="4" t="str">
        <f t="shared" si="8"/>
        <v>September 2025</v>
      </c>
      <c r="M393" s="61">
        <f t="shared" si="9"/>
        <v>0.68434343434343436</v>
      </c>
      <c r="N393" s="62"/>
    </row>
    <row r="394" spans="1:14" ht="22.5" customHeight="1">
      <c r="A394" s="2">
        <v>45925.856525902782</v>
      </c>
      <c r="B394" s="3">
        <v>45924</v>
      </c>
      <c r="C394" s="4">
        <v>27</v>
      </c>
      <c r="D394" s="4">
        <v>12</v>
      </c>
      <c r="E394" s="4">
        <v>10</v>
      </c>
      <c r="F394" s="4" t="s">
        <v>224</v>
      </c>
      <c r="G394" s="4" t="s">
        <v>12</v>
      </c>
      <c r="H394" s="4">
        <v>1109</v>
      </c>
      <c r="I394" s="4">
        <f t="shared" si="5"/>
        <v>0</v>
      </c>
      <c r="J394" s="4">
        <f t="shared" si="6"/>
        <v>822</v>
      </c>
      <c r="K394" s="4">
        <f t="shared" si="7"/>
        <v>812</v>
      </c>
      <c r="L394" s="4" t="str">
        <f t="shared" si="8"/>
        <v>September 2025</v>
      </c>
      <c r="M394" s="61">
        <f t="shared" si="9"/>
        <v>0.74120829576194769</v>
      </c>
      <c r="N394" s="62"/>
    </row>
    <row r="395" spans="1:14" ht="22.5" customHeight="1">
      <c r="A395" s="2">
        <v>45925.855769270835</v>
      </c>
      <c r="B395" s="3">
        <v>45924</v>
      </c>
      <c r="C395" s="4">
        <v>8</v>
      </c>
      <c r="D395" s="4">
        <v>8</v>
      </c>
      <c r="E395" s="4">
        <v>5</v>
      </c>
      <c r="F395" s="4" t="s">
        <v>64</v>
      </c>
      <c r="G395" s="4" t="s">
        <v>7</v>
      </c>
      <c r="H395" s="4">
        <v>396</v>
      </c>
      <c r="I395" s="4">
        <f t="shared" si="5"/>
        <v>1</v>
      </c>
      <c r="J395" s="4">
        <f t="shared" si="6"/>
        <v>248</v>
      </c>
      <c r="K395" s="4">
        <f t="shared" si="7"/>
        <v>243</v>
      </c>
      <c r="L395" s="4" t="str">
        <f t="shared" si="8"/>
        <v>September 2025</v>
      </c>
      <c r="M395" s="61">
        <f t="shared" si="9"/>
        <v>0.6262626262626263</v>
      </c>
      <c r="N395" s="62"/>
    </row>
    <row r="396" spans="1:14" ht="22.5" customHeight="1">
      <c r="A396" s="2">
        <v>45924.718944016204</v>
      </c>
      <c r="B396" s="3">
        <v>45923</v>
      </c>
      <c r="C396" s="4">
        <v>27</v>
      </c>
      <c r="D396" s="4">
        <v>1</v>
      </c>
      <c r="E396" s="4">
        <v>11</v>
      </c>
      <c r="F396" s="4" t="s">
        <v>623</v>
      </c>
      <c r="G396" s="4" t="s">
        <v>12</v>
      </c>
      <c r="H396" s="4">
        <v>1109</v>
      </c>
      <c r="I396" s="4">
        <f t="shared" si="5"/>
        <v>0</v>
      </c>
      <c r="J396" s="4">
        <f t="shared" si="6"/>
        <v>811</v>
      </c>
      <c r="K396" s="4">
        <f t="shared" si="7"/>
        <v>800</v>
      </c>
      <c r="L396" s="4" t="str">
        <f t="shared" si="8"/>
        <v>September 2025</v>
      </c>
      <c r="M396" s="61">
        <f t="shared" si="9"/>
        <v>0.73128944995491429</v>
      </c>
      <c r="N396" s="62"/>
    </row>
    <row r="397" spans="1:14" ht="22.5" customHeight="1">
      <c r="A397" s="2">
        <v>45924.71114885417</v>
      </c>
      <c r="B397" s="3">
        <v>45923</v>
      </c>
      <c r="C397" s="4">
        <v>9</v>
      </c>
      <c r="D397" s="4">
        <v>20</v>
      </c>
      <c r="E397" s="4">
        <v>7</v>
      </c>
      <c r="F397" s="4" t="s">
        <v>623</v>
      </c>
      <c r="G397" s="4" t="s">
        <v>7</v>
      </c>
      <c r="H397" s="4">
        <v>397</v>
      </c>
      <c r="I397" s="4">
        <f t="shared" si="5"/>
        <v>0</v>
      </c>
      <c r="J397" s="4">
        <f t="shared" si="6"/>
        <v>290</v>
      </c>
      <c r="K397" s="4">
        <f t="shared" si="7"/>
        <v>283</v>
      </c>
      <c r="L397" s="4" t="str">
        <f t="shared" si="8"/>
        <v>September 2025</v>
      </c>
      <c r="M397" s="61">
        <f t="shared" si="9"/>
        <v>0.73047858942065491</v>
      </c>
      <c r="N397" s="62"/>
    </row>
    <row r="398" spans="1:14" ht="22.5" customHeight="1">
      <c r="A398" s="2">
        <v>45923.392184004631</v>
      </c>
      <c r="B398" s="3">
        <v>45922</v>
      </c>
      <c r="C398" s="4">
        <v>0</v>
      </c>
      <c r="D398" s="4">
        <v>4</v>
      </c>
      <c r="E398" s="4">
        <v>0</v>
      </c>
      <c r="F398" s="4" t="s">
        <v>137</v>
      </c>
      <c r="G398" s="4" t="s">
        <v>14</v>
      </c>
      <c r="H398" s="4">
        <v>450</v>
      </c>
      <c r="I398" s="4">
        <f t="shared" si="5"/>
        <v>0</v>
      </c>
      <c r="J398" s="4">
        <f t="shared" si="6"/>
        <v>4</v>
      </c>
      <c r="K398" s="4">
        <f t="shared" si="7"/>
        <v>4</v>
      </c>
      <c r="L398" s="4" t="str">
        <f t="shared" si="8"/>
        <v>September 2025</v>
      </c>
      <c r="M398" s="61">
        <f t="shared" si="9"/>
        <v>8.8888888888888889E-3</v>
      </c>
      <c r="N398" s="62"/>
    </row>
    <row r="399" spans="1:14" ht="22.5" customHeight="1">
      <c r="A399" s="2">
        <v>45923.391584710647</v>
      </c>
      <c r="B399" s="3">
        <v>45922</v>
      </c>
      <c r="C399" s="4">
        <v>27</v>
      </c>
      <c r="D399" s="4">
        <v>9</v>
      </c>
      <c r="E399" s="4">
        <v>10</v>
      </c>
      <c r="F399" s="4" t="s">
        <v>623</v>
      </c>
      <c r="G399" s="4" t="s">
        <v>12</v>
      </c>
      <c r="H399" s="4">
        <v>1109</v>
      </c>
      <c r="I399" s="4">
        <f t="shared" si="5"/>
        <v>1</v>
      </c>
      <c r="J399" s="4">
        <f t="shared" si="6"/>
        <v>819</v>
      </c>
      <c r="K399" s="4">
        <f t="shared" si="7"/>
        <v>809</v>
      </c>
      <c r="L399" s="4" t="str">
        <f t="shared" si="8"/>
        <v>September 2025</v>
      </c>
      <c r="M399" s="61">
        <f t="shared" si="9"/>
        <v>0.73850315599639316</v>
      </c>
      <c r="N399" s="62"/>
    </row>
    <row r="400" spans="1:14" ht="22.5" customHeight="1">
      <c r="A400" s="2">
        <v>45923.37248273148</v>
      </c>
      <c r="B400" s="3">
        <v>45922</v>
      </c>
      <c r="C400" s="4">
        <v>9</v>
      </c>
      <c r="D400" s="4">
        <v>10</v>
      </c>
      <c r="E400" s="4">
        <v>6</v>
      </c>
      <c r="F400" s="4" t="s">
        <v>137</v>
      </c>
      <c r="G400" s="4" t="s">
        <v>7</v>
      </c>
      <c r="H400" s="4">
        <v>397</v>
      </c>
      <c r="I400" s="4">
        <f t="shared" si="5"/>
        <v>0</v>
      </c>
      <c r="J400" s="4">
        <f t="shared" si="6"/>
        <v>280</v>
      </c>
      <c r="K400" s="4">
        <f t="shared" si="7"/>
        <v>274</v>
      </c>
      <c r="L400" s="4" t="str">
        <f t="shared" si="8"/>
        <v>September 2025</v>
      </c>
      <c r="M400" s="61">
        <f t="shared" si="9"/>
        <v>0.70528967254408059</v>
      </c>
      <c r="N400" s="62"/>
    </row>
    <row r="401" spans="1:14" ht="22.5" customHeight="1">
      <c r="A401" s="2">
        <v>45923.370726145833</v>
      </c>
      <c r="B401" s="3">
        <v>45921</v>
      </c>
      <c r="C401" s="4">
        <v>0</v>
      </c>
      <c r="D401" s="4">
        <v>3</v>
      </c>
      <c r="E401" s="4">
        <v>0</v>
      </c>
      <c r="F401" s="4" t="s">
        <v>623</v>
      </c>
      <c r="G401" s="4" t="s">
        <v>14</v>
      </c>
      <c r="H401" s="4">
        <v>450</v>
      </c>
      <c r="I401" s="4">
        <f t="shared" si="5"/>
        <v>0</v>
      </c>
      <c r="J401" s="4">
        <f t="shared" si="6"/>
        <v>3</v>
      </c>
      <c r="K401" s="4">
        <f t="shared" si="7"/>
        <v>3</v>
      </c>
      <c r="L401" s="4" t="str">
        <f t="shared" si="8"/>
        <v>September 2025</v>
      </c>
      <c r="M401" s="61">
        <f t="shared" si="9"/>
        <v>6.6666666666666671E-3</v>
      </c>
      <c r="N401" s="62"/>
    </row>
    <row r="402" spans="1:14" ht="22.5" customHeight="1">
      <c r="A402" s="2">
        <v>45923.370160115737</v>
      </c>
      <c r="B402" s="3">
        <v>45921</v>
      </c>
      <c r="C402" s="4">
        <v>27</v>
      </c>
      <c r="D402" s="4">
        <v>15</v>
      </c>
      <c r="E402" s="4">
        <v>8</v>
      </c>
      <c r="F402" s="4" t="s">
        <v>623</v>
      </c>
      <c r="G402" s="4" t="s">
        <v>12</v>
      </c>
      <c r="H402" s="4">
        <v>1110</v>
      </c>
      <c r="I402" s="4">
        <f t="shared" si="5"/>
        <v>2</v>
      </c>
      <c r="J402" s="4">
        <f t="shared" si="6"/>
        <v>825</v>
      </c>
      <c r="K402" s="4">
        <f t="shared" si="7"/>
        <v>817</v>
      </c>
      <c r="L402" s="4" t="str">
        <f t="shared" si="8"/>
        <v>September 2025</v>
      </c>
      <c r="M402" s="61">
        <f t="shared" si="9"/>
        <v>0.7432432432432432</v>
      </c>
      <c r="N402" s="62"/>
    </row>
    <row r="403" spans="1:14" ht="22.5" customHeight="1">
      <c r="A403" s="2">
        <v>45923.359423379632</v>
      </c>
      <c r="B403" s="3">
        <v>45921</v>
      </c>
      <c r="C403" s="4">
        <v>8</v>
      </c>
      <c r="D403" s="4">
        <v>17</v>
      </c>
      <c r="E403" s="4">
        <v>5</v>
      </c>
      <c r="F403" s="4" t="s">
        <v>623</v>
      </c>
      <c r="G403" s="4" t="s">
        <v>7</v>
      </c>
      <c r="H403" s="4">
        <v>397</v>
      </c>
      <c r="I403" s="4">
        <f t="shared" si="5"/>
        <v>1</v>
      </c>
      <c r="J403" s="4">
        <f t="shared" si="6"/>
        <v>257</v>
      </c>
      <c r="K403" s="4">
        <f t="shared" si="7"/>
        <v>252</v>
      </c>
      <c r="L403" s="4" t="str">
        <f t="shared" si="8"/>
        <v>September 2025</v>
      </c>
      <c r="M403" s="61">
        <f t="shared" si="9"/>
        <v>0.64735516372795965</v>
      </c>
      <c r="N403" s="62"/>
    </row>
    <row r="404" spans="1:14" ht="22.5" customHeight="1">
      <c r="A404" s="2">
        <v>45922.054099039349</v>
      </c>
      <c r="B404" s="3">
        <v>45920</v>
      </c>
      <c r="C404" s="4">
        <v>0</v>
      </c>
      <c r="D404" s="4">
        <v>2</v>
      </c>
      <c r="E404" s="4">
        <v>0</v>
      </c>
      <c r="F404" s="4" t="s">
        <v>137</v>
      </c>
      <c r="G404" s="4" t="s">
        <v>14</v>
      </c>
      <c r="H404" s="4">
        <v>450</v>
      </c>
      <c r="I404" s="4">
        <f t="shared" si="5"/>
        <v>0</v>
      </c>
      <c r="J404" s="4">
        <f t="shared" si="6"/>
        <v>2</v>
      </c>
      <c r="K404" s="4">
        <f t="shared" si="7"/>
        <v>2</v>
      </c>
      <c r="L404" s="4" t="str">
        <f t="shared" si="8"/>
        <v>September 2025</v>
      </c>
      <c r="M404" s="61">
        <f t="shared" si="9"/>
        <v>4.4444444444444444E-3</v>
      </c>
      <c r="N404" s="62"/>
    </row>
    <row r="405" spans="1:14" ht="22.5" customHeight="1">
      <c r="A405" s="2">
        <v>45921.504458414347</v>
      </c>
      <c r="B405" s="3">
        <v>45920</v>
      </c>
      <c r="C405" s="4">
        <v>26</v>
      </c>
      <c r="D405" s="4">
        <v>22</v>
      </c>
      <c r="E405" s="4">
        <v>10</v>
      </c>
      <c r="F405" s="4" t="s">
        <v>623</v>
      </c>
      <c r="G405" s="4" t="s">
        <v>12</v>
      </c>
      <c r="H405" s="4">
        <v>1112</v>
      </c>
      <c r="I405" s="4">
        <f t="shared" si="5"/>
        <v>0</v>
      </c>
      <c r="J405" s="4">
        <f t="shared" si="6"/>
        <v>802</v>
      </c>
      <c r="K405" s="4">
        <f t="shared" si="7"/>
        <v>792</v>
      </c>
      <c r="L405" s="4" t="str">
        <f t="shared" si="8"/>
        <v>September 2025</v>
      </c>
      <c r="M405" s="61">
        <f t="shared" si="9"/>
        <v>0.72122302158273377</v>
      </c>
      <c r="N405" s="62"/>
    </row>
    <row r="406" spans="1:14" ht="22.5" customHeight="1">
      <c r="A406" s="2">
        <v>45921.500597731487</v>
      </c>
      <c r="B406" s="3">
        <v>45920</v>
      </c>
      <c r="C406" s="4">
        <v>9</v>
      </c>
      <c r="D406" s="4">
        <v>2</v>
      </c>
      <c r="E406" s="4">
        <v>5</v>
      </c>
      <c r="F406" s="4" t="s">
        <v>309</v>
      </c>
      <c r="G406" s="4" t="s">
        <v>7</v>
      </c>
      <c r="H406" s="4">
        <v>398</v>
      </c>
      <c r="I406" s="4">
        <f t="shared" si="5"/>
        <v>0</v>
      </c>
      <c r="J406" s="4">
        <f t="shared" si="6"/>
        <v>272</v>
      </c>
      <c r="K406" s="4">
        <f t="shared" si="7"/>
        <v>267</v>
      </c>
      <c r="L406" s="4" t="str">
        <f t="shared" si="8"/>
        <v>September 2025</v>
      </c>
      <c r="M406" s="61">
        <f t="shared" si="9"/>
        <v>0.68341708542713564</v>
      </c>
      <c r="N406" s="62"/>
    </row>
    <row r="407" spans="1:14" ht="22.5" customHeight="1">
      <c r="A407" s="2">
        <v>45920.166603240737</v>
      </c>
      <c r="B407" s="3">
        <v>45919</v>
      </c>
      <c r="C407" s="4">
        <v>26</v>
      </c>
      <c r="D407" s="4">
        <v>21</v>
      </c>
      <c r="E407" s="4">
        <v>12</v>
      </c>
      <c r="F407" s="4" t="s">
        <v>623</v>
      </c>
      <c r="G407" s="4" t="s">
        <v>12</v>
      </c>
      <c r="H407" s="4">
        <v>1112</v>
      </c>
      <c r="I407" s="4">
        <f t="shared" si="5"/>
        <v>1</v>
      </c>
      <c r="J407" s="4">
        <f t="shared" si="6"/>
        <v>801</v>
      </c>
      <c r="K407" s="4">
        <f t="shared" si="7"/>
        <v>789</v>
      </c>
      <c r="L407" s="4" t="str">
        <f t="shared" si="8"/>
        <v>September 2025</v>
      </c>
      <c r="M407" s="61">
        <f t="shared" si="9"/>
        <v>0.72032374100719421</v>
      </c>
      <c r="N407" s="62"/>
    </row>
    <row r="408" spans="1:14" ht="22.5" customHeight="1">
      <c r="A408" s="2">
        <v>45920.165703981482</v>
      </c>
      <c r="B408" s="3">
        <v>45919</v>
      </c>
      <c r="C408" s="4">
        <v>8</v>
      </c>
      <c r="D408" s="4">
        <v>29</v>
      </c>
      <c r="E408" s="4">
        <v>5</v>
      </c>
      <c r="F408" s="4" t="s">
        <v>137</v>
      </c>
      <c r="G408" s="4" t="s">
        <v>7</v>
      </c>
      <c r="H408" s="4">
        <v>398</v>
      </c>
      <c r="I408" s="4">
        <f t="shared" si="5"/>
        <v>0</v>
      </c>
      <c r="J408" s="4">
        <f t="shared" si="6"/>
        <v>269</v>
      </c>
      <c r="K408" s="4">
        <f t="shared" si="7"/>
        <v>264</v>
      </c>
      <c r="L408" s="4" t="str">
        <f t="shared" si="8"/>
        <v>September 2025</v>
      </c>
      <c r="M408" s="61">
        <f t="shared" si="9"/>
        <v>0.67587939698492461</v>
      </c>
      <c r="N408" s="62"/>
    </row>
    <row r="409" spans="1:14" ht="22.5" customHeight="1">
      <c r="A409" s="2">
        <v>45918.595141307873</v>
      </c>
      <c r="B409" s="3">
        <v>45918</v>
      </c>
      <c r="C409" s="4">
        <v>26</v>
      </c>
      <c r="D409" s="4">
        <v>3</v>
      </c>
      <c r="E409" s="4">
        <v>9</v>
      </c>
      <c r="F409" s="4" t="s">
        <v>137</v>
      </c>
      <c r="G409" s="4" t="s">
        <v>12</v>
      </c>
      <c r="H409" s="4">
        <v>1113</v>
      </c>
      <c r="I409" s="4">
        <f t="shared" si="5"/>
        <v>1</v>
      </c>
      <c r="J409" s="4">
        <f t="shared" si="6"/>
        <v>783</v>
      </c>
      <c r="K409" s="4">
        <f t="shared" si="7"/>
        <v>774</v>
      </c>
      <c r="L409" s="4" t="str">
        <f t="shared" si="8"/>
        <v>September 2025</v>
      </c>
      <c r="M409" s="61">
        <f t="shared" si="9"/>
        <v>0.70350404312668469</v>
      </c>
      <c r="N409" s="62"/>
    </row>
    <row r="410" spans="1:14" ht="22.5" customHeight="1">
      <c r="A410" s="2">
        <v>45918.592462523149</v>
      </c>
      <c r="B410" s="3">
        <v>45918</v>
      </c>
      <c r="C410" s="4">
        <v>8</v>
      </c>
      <c r="D410" s="4">
        <v>29</v>
      </c>
      <c r="E410" s="4">
        <v>6</v>
      </c>
      <c r="F410" s="4" t="s">
        <v>309</v>
      </c>
      <c r="G410" s="4" t="s">
        <v>7</v>
      </c>
      <c r="H410" s="4">
        <v>398</v>
      </c>
      <c r="I410" s="4">
        <f t="shared" si="5"/>
        <v>0</v>
      </c>
      <c r="J410" s="4">
        <f t="shared" si="6"/>
        <v>269</v>
      </c>
      <c r="K410" s="4">
        <f t="shared" si="7"/>
        <v>263</v>
      </c>
      <c r="L410" s="4" t="str">
        <f t="shared" si="8"/>
        <v>September 2025</v>
      </c>
      <c r="M410" s="61">
        <f t="shared" si="9"/>
        <v>0.67587939698492461</v>
      </c>
      <c r="N410" s="62"/>
    </row>
    <row r="411" spans="1:14" ht="22.5" customHeight="1">
      <c r="A411" s="2">
        <v>45918.59031428241</v>
      </c>
      <c r="B411" s="3">
        <v>45917</v>
      </c>
      <c r="C411" s="4">
        <v>26</v>
      </c>
      <c r="D411" s="4">
        <v>15</v>
      </c>
      <c r="E411" s="4">
        <v>11</v>
      </c>
      <c r="F411" s="4" t="s">
        <v>137</v>
      </c>
      <c r="G411" s="4" t="s">
        <v>12</v>
      </c>
      <c r="H411" s="4">
        <v>1114</v>
      </c>
      <c r="I411" s="4">
        <f t="shared" si="5"/>
        <v>2</v>
      </c>
      <c r="J411" s="4">
        <f t="shared" si="6"/>
        <v>795</v>
      </c>
      <c r="K411" s="4">
        <f t="shared" si="7"/>
        <v>784</v>
      </c>
      <c r="L411" s="4" t="str">
        <f t="shared" si="8"/>
        <v>September 2025</v>
      </c>
      <c r="M411" s="61">
        <f t="shared" si="9"/>
        <v>0.71364452423698388</v>
      </c>
      <c r="N411" s="62"/>
    </row>
    <row r="412" spans="1:14" ht="22.5" customHeight="1">
      <c r="A412" s="2">
        <v>45918.588853541667</v>
      </c>
      <c r="B412" s="3">
        <v>45917</v>
      </c>
      <c r="C412" s="4">
        <v>8</v>
      </c>
      <c r="D412" s="4">
        <v>28</v>
      </c>
      <c r="E412" s="4">
        <v>7</v>
      </c>
      <c r="F412" s="4" t="s">
        <v>137</v>
      </c>
      <c r="G412" s="4" t="s">
        <v>7</v>
      </c>
      <c r="H412" s="4">
        <v>398</v>
      </c>
      <c r="I412" s="4">
        <f t="shared" si="5"/>
        <v>1</v>
      </c>
      <c r="J412" s="4">
        <f t="shared" si="6"/>
        <v>268</v>
      </c>
      <c r="K412" s="4">
        <f t="shared" si="7"/>
        <v>261</v>
      </c>
      <c r="L412" s="4" t="str">
        <f t="shared" si="8"/>
        <v>September 2025</v>
      </c>
      <c r="M412" s="61">
        <f t="shared" si="9"/>
        <v>0.6733668341708543</v>
      </c>
      <c r="N412" s="62"/>
    </row>
    <row r="413" spans="1:14" ht="22.5" customHeight="1">
      <c r="A413" s="2">
        <v>45917.627116932868</v>
      </c>
      <c r="B413" s="3">
        <v>45917</v>
      </c>
      <c r="C413" s="4">
        <v>0</v>
      </c>
      <c r="D413" s="4">
        <v>4</v>
      </c>
      <c r="E413" s="4">
        <v>0</v>
      </c>
      <c r="F413" s="4" t="s">
        <v>624</v>
      </c>
      <c r="G413" s="4" t="s">
        <v>14</v>
      </c>
      <c r="H413" s="4">
        <v>450</v>
      </c>
      <c r="I413" s="4" t="str">
        <f t="shared" si="5"/>
        <v/>
      </c>
      <c r="J413" s="4">
        <f t="shared" si="6"/>
        <v>4</v>
      </c>
      <c r="K413" s="4">
        <f t="shared" si="7"/>
        <v>4</v>
      </c>
      <c r="L413" s="4" t="str">
        <f t="shared" si="8"/>
        <v>September 2025</v>
      </c>
      <c r="M413" s="61">
        <f t="shared" si="9"/>
        <v>8.8888888888888889E-3</v>
      </c>
      <c r="N413" s="62"/>
    </row>
    <row r="414" spans="1:14" ht="22.5" customHeight="1">
      <c r="A414" s="2">
        <v>45917.207351979167</v>
      </c>
      <c r="B414" s="3">
        <v>45916</v>
      </c>
      <c r="C414" s="4">
        <v>26</v>
      </c>
      <c r="D414" s="4">
        <v>29</v>
      </c>
      <c r="E414" s="4">
        <v>12</v>
      </c>
      <c r="F414" s="4" t="s">
        <v>623</v>
      </c>
      <c r="G414" s="4" t="s">
        <v>12</v>
      </c>
      <c r="H414" s="4">
        <v>1116</v>
      </c>
      <c r="I414" s="4">
        <f t="shared" si="5"/>
        <v>0</v>
      </c>
      <c r="J414" s="4">
        <f t="shared" si="6"/>
        <v>809</v>
      </c>
      <c r="K414" s="4">
        <f t="shared" si="7"/>
        <v>797</v>
      </c>
      <c r="L414" s="4" t="str">
        <f t="shared" si="8"/>
        <v>September 2025</v>
      </c>
      <c r="M414" s="61">
        <f t="shared" si="9"/>
        <v>0.72491039426523296</v>
      </c>
      <c r="N414" s="62"/>
    </row>
    <row r="415" spans="1:14" ht="22.5" customHeight="1">
      <c r="A415" s="2">
        <v>45917.206705335644</v>
      </c>
      <c r="B415" s="3">
        <v>45916</v>
      </c>
      <c r="C415" s="4">
        <v>9</v>
      </c>
      <c r="D415" s="4">
        <v>0</v>
      </c>
      <c r="E415" s="4">
        <v>4</v>
      </c>
      <c r="F415" s="4" t="s">
        <v>624</v>
      </c>
      <c r="G415" s="4" t="s">
        <v>7</v>
      </c>
      <c r="H415" s="4">
        <v>399</v>
      </c>
      <c r="I415" s="4">
        <f t="shared" si="5"/>
        <v>0</v>
      </c>
      <c r="J415" s="4">
        <f t="shared" si="6"/>
        <v>270</v>
      </c>
      <c r="K415" s="4">
        <f t="shared" si="7"/>
        <v>266</v>
      </c>
      <c r="L415" s="4" t="str">
        <f t="shared" si="8"/>
        <v>September 2025</v>
      </c>
      <c r="M415" s="61">
        <f t="shared" si="9"/>
        <v>0.67669172932330823</v>
      </c>
      <c r="N415" s="62"/>
    </row>
    <row r="416" spans="1:14" ht="22.5" customHeight="1">
      <c r="A416" s="2">
        <v>45916.348512928242</v>
      </c>
      <c r="B416" s="3">
        <v>45915</v>
      </c>
      <c r="C416" s="4">
        <v>26</v>
      </c>
      <c r="D416" s="4">
        <v>20</v>
      </c>
      <c r="E416" s="4">
        <v>11</v>
      </c>
      <c r="F416" s="4" t="s">
        <v>624</v>
      </c>
      <c r="G416" s="4" t="s">
        <v>12</v>
      </c>
      <c r="H416" s="4">
        <v>1116</v>
      </c>
      <c r="I416" s="4">
        <f t="shared" si="5"/>
        <v>1</v>
      </c>
      <c r="J416" s="4">
        <f t="shared" si="6"/>
        <v>800</v>
      </c>
      <c r="K416" s="4">
        <f t="shared" si="7"/>
        <v>789</v>
      </c>
      <c r="L416" s="4" t="str">
        <f t="shared" si="8"/>
        <v>September 2025</v>
      </c>
      <c r="M416" s="61">
        <f t="shared" si="9"/>
        <v>0.71684587813620071</v>
      </c>
      <c r="N416" s="62"/>
    </row>
    <row r="417" spans="1:14" ht="22.5" customHeight="1">
      <c r="A417" s="2">
        <v>45916.347906435185</v>
      </c>
      <c r="B417" s="3">
        <v>45915</v>
      </c>
      <c r="C417" s="4">
        <v>9</v>
      </c>
      <c r="D417" s="4">
        <v>19</v>
      </c>
      <c r="E417" s="4">
        <v>6</v>
      </c>
      <c r="F417" s="4" t="s">
        <v>137</v>
      </c>
      <c r="G417" s="4" t="s">
        <v>7</v>
      </c>
      <c r="H417" s="4">
        <v>399</v>
      </c>
      <c r="I417" s="4">
        <f t="shared" si="5"/>
        <v>0</v>
      </c>
      <c r="J417" s="4">
        <f t="shared" si="6"/>
        <v>289</v>
      </c>
      <c r="K417" s="4">
        <f t="shared" si="7"/>
        <v>283</v>
      </c>
      <c r="L417" s="4" t="str">
        <f t="shared" si="8"/>
        <v>September 2025</v>
      </c>
      <c r="M417" s="61">
        <f t="shared" si="9"/>
        <v>0.72431077694235591</v>
      </c>
      <c r="N417" s="62"/>
    </row>
    <row r="418" spans="1:14" ht="22.5" customHeight="1">
      <c r="A418" s="2">
        <v>45915.290059004634</v>
      </c>
      <c r="B418" s="3">
        <v>45914</v>
      </c>
      <c r="C418" s="4">
        <v>25</v>
      </c>
      <c r="D418" s="4">
        <v>5</v>
      </c>
      <c r="E418" s="4">
        <v>10</v>
      </c>
      <c r="F418" s="4" t="s">
        <v>623</v>
      </c>
      <c r="G418" s="4" t="s">
        <v>12</v>
      </c>
      <c r="H418" s="4">
        <v>1117</v>
      </c>
      <c r="I418" s="4">
        <f t="shared" si="5"/>
        <v>0</v>
      </c>
      <c r="J418" s="4">
        <f t="shared" si="6"/>
        <v>755</v>
      </c>
      <c r="K418" s="4">
        <f t="shared" si="7"/>
        <v>745</v>
      </c>
      <c r="L418" s="4" t="str">
        <f t="shared" si="8"/>
        <v>September 2025</v>
      </c>
      <c r="M418" s="61">
        <f t="shared" si="9"/>
        <v>0.67591763652641002</v>
      </c>
      <c r="N418" s="62"/>
    </row>
    <row r="419" spans="1:14" ht="22.5" customHeight="1">
      <c r="A419" s="2">
        <v>45915.289108518518</v>
      </c>
      <c r="B419" s="3">
        <v>45914</v>
      </c>
      <c r="C419" s="4">
        <v>8</v>
      </c>
      <c r="D419" s="4">
        <v>0</v>
      </c>
      <c r="E419" s="4">
        <v>5</v>
      </c>
      <c r="F419" s="4" t="s">
        <v>624</v>
      </c>
      <c r="G419" s="4" t="s">
        <v>7</v>
      </c>
      <c r="H419" s="4">
        <v>399</v>
      </c>
      <c r="I419" s="4">
        <f t="shared" si="5"/>
        <v>0</v>
      </c>
      <c r="J419" s="4">
        <f t="shared" si="6"/>
        <v>240</v>
      </c>
      <c r="K419" s="4">
        <f t="shared" si="7"/>
        <v>235</v>
      </c>
      <c r="L419" s="4" t="str">
        <f t="shared" si="8"/>
        <v>September 2025</v>
      </c>
      <c r="M419" s="61">
        <f t="shared" si="9"/>
        <v>0.60150375939849621</v>
      </c>
      <c r="N419" s="62"/>
    </row>
    <row r="420" spans="1:14" ht="22.5" customHeight="1">
      <c r="A420" s="2">
        <v>45913.717658194444</v>
      </c>
      <c r="B420" s="3">
        <v>45913</v>
      </c>
      <c r="C420" s="4">
        <v>26</v>
      </c>
      <c r="D420" s="4">
        <v>15</v>
      </c>
      <c r="E420" s="4">
        <v>13</v>
      </c>
      <c r="F420" s="4" t="s">
        <v>624</v>
      </c>
      <c r="G420" s="4" t="s">
        <v>12</v>
      </c>
      <c r="H420" s="4">
        <v>1117</v>
      </c>
      <c r="I420" s="4">
        <f t="shared" si="5"/>
        <v>0</v>
      </c>
      <c r="J420" s="4">
        <f t="shared" si="6"/>
        <v>795</v>
      </c>
      <c r="K420" s="4">
        <f t="shared" si="7"/>
        <v>782</v>
      </c>
      <c r="L420" s="4" t="str">
        <f t="shared" si="8"/>
        <v>September 2025</v>
      </c>
      <c r="M420" s="61">
        <f t="shared" si="9"/>
        <v>0.71172784243509402</v>
      </c>
      <c r="N420" s="62"/>
    </row>
    <row r="421" spans="1:14" ht="22.5" customHeight="1">
      <c r="A421" s="2">
        <v>45913.716944050924</v>
      </c>
      <c r="B421" s="3">
        <v>45913</v>
      </c>
      <c r="C421" s="4">
        <v>9</v>
      </c>
      <c r="D421" s="4">
        <v>6</v>
      </c>
      <c r="E421" s="4">
        <v>7</v>
      </c>
      <c r="F421" s="4" t="s">
        <v>624</v>
      </c>
      <c r="G421" s="4" t="s">
        <v>7</v>
      </c>
      <c r="H421" s="4">
        <v>399</v>
      </c>
      <c r="I421" s="4">
        <f t="shared" si="5"/>
        <v>0</v>
      </c>
      <c r="J421" s="4">
        <f t="shared" si="6"/>
        <v>276</v>
      </c>
      <c r="K421" s="4">
        <f t="shared" si="7"/>
        <v>269</v>
      </c>
      <c r="L421" s="4" t="str">
        <f t="shared" si="8"/>
        <v>September 2025</v>
      </c>
      <c r="M421" s="61">
        <f t="shared" si="9"/>
        <v>0.69172932330827064</v>
      </c>
      <c r="N421" s="62"/>
    </row>
    <row r="422" spans="1:14" ht="22.5" customHeight="1">
      <c r="A422" s="2">
        <v>45913.71628601852</v>
      </c>
      <c r="B422" s="3">
        <v>45912</v>
      </c>
      <c r="C422" s="4">
        <v>26</v>
      </c>
      <c r="D422" s="4">
        <v>14</v>
      </c>
      <c r="E422" s="4">
        <v>11</v>
      </c>
      <c r="F422" s="4" t="s">
        <v>624</v>
      </c>
      <c r="G422" s="4" t="s">
        <v>12</v>
      </c>
      <c r="H422" s="4">
        <v>1117</v>
      </c>
      <c r="I422" s="4">
        <f t="shared" si="5"/>
        <v>0</v>
      </c>
      <c r="J422" s="4">
        <f t="shared" si="6"/>
        <v>794</v>
      </c>
      <c r="K422" s="4">
        <f t="shared" si="7"/>
        <v>783</v>
      </c>
      <c r="L422" s="4" t="str">
        <f t="shared" si="8"/>
        <v>September 2025</v>
      </c>
      <c r="M422" s="61">
        <f t="shared" si="9"/>
        <v>0.71083258728737686</v>
      </c>
      <c r="N422" s="62"/>
    </row>
    <row r="423" spans="1:14" ht="22.5" customHeight="1">
      <c r="A423" s="2">
        <v>45913.715517303237</v>
      </c>
      <c r="B423" s="3">
        <v>45912</v>
      </c>
      <c r="C423" s="4">
        <v>9</v>
      </c>
      <c r="D423" s="4">
        <v>12</v>
      </c>
      <c r="E423" s="4">
        <v>6</v>
      </c>
      <c r="F423" s="4" t="s">
        <v>137</v>
      </c>
      <c r="G423" s="4" t="s">
        <v>7</v>
      </c>
      <c r="H423" s="4">
        <v>399</v>
      </c>
      <c r="I423" s="4">
        <f t="shared" si="5"/>
        <v>0</v>
      </c>
      <c r="J423" s="4">
        <f t="shared" si="6"/>
        <v>282</v>
      </c>
      <c r="K423" s="4">
        <f t="shared" si="7"/>
        <v>276</v>
      </c>
      <c r="L423" s="4" t="str">
        <f t="shared" si="8"/>
        <v>September 2025</v>
      </c>
      <c r="M423" s="61">
        <f t="shared" si="9"/>
        <v>0.70676691729323304</v>
      </c>
      <c r="N423" s="62"/>
    </row>
    <row r="424" spans="1:14" ht="22.5" customHeight="1">
      <c r="A424" s="2">
        <v>45912.353563379627</v>
      </c>
      <c r="B424" s="3">
        <v>45911</v>
      </c>
      <c r="C424" s="4">
        <v>27</v>
      </c>
      <c r="D424" s="4">
        <v>24</v>
      </c>
      <c r="E424" s="4">
        <v>16</v>
      </c>
      <c r="F424" s="4" t="s">
        <v>623</v>
      </c>
      <c r="G424" s="4" t="s">
        <v>12</v>
      </c>
      <c r="H424" s="4">
        <v>1117</v>
      </c>
      <c r="I424" s="4">
        <f t="shared" si="5"/>
        <v>0</v>
      </c>
      <c r="J424" s="4">
        <f t="shared" si="6"/>
        <v>834</v>
      </c>
      <c r="K424" s="4">
        <f t="shared" si="7"/>
        <v>818</v>
      </c>
      <c r="L424" s="4" t="str">
        <f t="shared" si="8"/>
        <v>September 2025</v>
      </c>
      <c r="M424" s="61">
        <f t="shared" si="9"/>
        <v>0.74664279319606086</v>
      </c>
      <c r="N424" s="62"/>
    </row>
    <row r="425" spans="1:14" ht="22.5" customHeight="1">
      <c r="A425" s="2">
        <v>45912.328160081015</v>
      </c>
      <c r="B425" s="3">
        <v>45911</v>
      </c>
      <c r="C425" s="4">
        <v>9</v>
      </c>
      <c r="D425" s="4">
        <v>11</v>
      </c>
      <c r="E425" s="4">
        <v>8</v>
      </c>
      <c r="F425" s="4" t="s">
        <v>137</v>
      </c>
      <c r="G425" s="4" t="s">
        <v>7</v>
      </c>
      <c r="H425" s="4">
        <v>399</v>
      </c>
      <c r="I425" s="4">
        <f t="shared" si="5"/>
        <v>0</v>
      </c>
      <c r="J425" s="4">
        <f t="shared" si="6"/>
        <v>281</v>
      </c>
      <c r="K425" s="4">
        <f t="shared" si="7"/>
        <v>273</v>
      </c>
      <c r="L425" s="4" t="str">
        <f t="shared" si="8"/>
        <v>September 2025</v>
      </c>
      <c r="M425" s="61">
        <f t="shared" si="9"/>
        <v>0.7042606516290727</v>
      </c>
      <c r="N425" s="62"/>
    </row>
    <row r="426" spans="1:14" ht="22.5" customHeight="1">
      <c r="A426" s="2">
        <v>45911.739472650464</v>
      </c>
      <c r="B426" s="3">
        <v>45910</v>
      </c>
      <c r="C426" s="4">
        <v>28</v>
      </c>
      <c r="D426" s="4">
        <v>8</v>
      </c>
      <c r="E426" s="4">
        <v>11</v>
      </c>
      <c r="F426" s="4" t="s">
        <v>624</v>
      </c>
      <c r="G426" s="4" t="s">
        <v>12</v>
      </c>
      <c r="H426" s="4">
        <v>1117</v>
      </c>
      <c r="I426" s="4">
        <f t="shared" si="5"/>
        <v>2</v>
      </c>
      <c r="J426" s="4">
        <f t="shared" si="6"/>
        <v>848</v>
      </c>
      <c r="K426" s="4">
        <f t="shared" si="7"/>
        <v>837</v>
      </c>
      <c r="L426" s="4" t="str">
        <f t="shared" si="8"/>
        <v>September 2025</v>
      </c>
      <c r="M426" s="61">
        <f t="shared" si="9"/>
        <v>0.75917636526410026</v>
      </c>
      <c r="N426" s="62"/>
    </row>
    <row r="427" spans="1:14" ht="22.5" customHeight="1">
      <c r="A427" s="2">
        <v>45911.738236203702</v>
      </c>
      <c r="B427" s="3">
        <v>45910</v>
      </c>
      <c r="C427" s="4">
        <v>9</v>
      </c>
      <c r="D427" s="4">
        <v>20</v>
      </c>
      <c r="E427" s="4">
        <v>6</v>
      </c>
      <c r="F427" s="4" t="s">
        <v>137</v>
      </c>
      <c r="G427" s="4" t="s">
        <v>7</v>
      </c>
      <c r="H427" s="4">
        <v>399</v>
      </c>
      <c r="I427" s="4">
        <f t="shared" si="5"/>
        <v>1</v>
      </c>
      <c r="J427" s="4">
        <f t="shared" si="6"/>
        <v>290</v>
      </c>
      <c r="K427" s="4">
        <f t="shared" si="7"/>
        <v>284</v>
      </c>
      <c r="L427" s="4" t="str">
        <f t="shared" si="8"/>
        <v>September 2025</v>
      </c>
      <c r="M427" s="61">
        <f t="shared" si="9"/>
        <v>0.72681704260651625</v>
      </c>
      <c r="N427" s="62"/>
    </row>
    <row r="428" spans="1:14" ht="22.5" customHeight="1">
      <c r="A428" s="2">
        <v>45910.7288094213</v>
      </c>
      <c r="B428" s="3">
        <v>45909</v>
      </c>
      <c r="C428" s="4">
        <v>28</v>
      </c>
      <c r="D428" s="4">
        <v>25</v>
      </c>
      <c r="E428" s="4">
        <v>12</v>
      </c>
      <c r="F428" s="4" t="s">
        <v>623</v>
      </c>
      <c r="G428" s="4" t="s">
        <v>12</v>
      </c>
      <c r="H428" s="4">
        <v>1119</v>
      </c>
      <c r="I428" s="4">
        <f t="shared" si="5"/>
        <v>0</v>
      </c>
      <c r="J428" s="4">
        <f t="shared" si="6"/>
        <v>865</v>
      </c>
      <c r="K428" s="4">
        <f t="shared" si="7"/>
        <v>853</v>
      </c>
      <c r="L428" s="4" t="str">
        <f t="shared" si="8"/>
        <v>September 2025</v>
      </c>
      <c r="M428" s="61">
        <f t="shared" si="9"/>
        <v>0.77301161751563896</v>
      </c>
      <c r="N428" s="62"/>
    </row>
    <row r="429" spans="1:14" ht="22.5" customHeight="1">
      <c r="A429" s="2">
        <v>45910.72755408565</v>
      </c>
      <c r="B429" s="3">
        <v>45909</v>
      </c>
      <c r="C429" s="4">
        <v>9</v>
      </c>
      <c r="D429" s="4">
        <v>28</v>
      </c>
      <c r="E429" s="4">
        <v>7</v>
      </c>
      <c r="F429" s="4" t="s">
        <v>623</v>
      </c>
      <c r="G429" s="4" t="s">
        <v>7</v>
      </c>
      <c r="H429" s="4">
        <v>400</v>
      </c>
      <c r="I429" s="4">
        <f t="shared" si="5"/>
        <v>0</v>
      </c>
      <c r="J429" s="4">
        <f t="shared" si="6"/>
        <v>298</v>
      </c>
      <c r="K429" s="4">
        <f t="shared" si="7"/>
        <v>291</v>
      </c>
      <c r="L429" s="4" t="str">
        <f t="shared" si="8"/>
        <v>September 2025</v>
      </c>
      <c r="M429" s="61">
        <f t="shared" si="9"/>
        <v>0.745</v>
      </c>
      <c r="N429" s="62"/>
    </row>
    <row r="430" spans="1:14" ht="22.5" customHeight="1">
      <c r="A430" s="2">
        <v>45909.127432546295</v>
      </c>
      <c r="B430" s="3">
        <v>45908</v>
      </c>
      <c r="C430" s="4">
        <v>29</v>
      </c>
      <c r="D430" s="4">
        <v>4</v>
      </c>
      <c r="E430" s="4">
        <v>12</v>
      </c>
      <c r="F430" s="4" t="s">
        <v>623</v>
      </c>
      <c r="G430" s="4" t="s">
        <v>12</v>
      </c>
      <c r="H430" s="4">
        <v>1119</v>
      </c>
      <c r="I430" s="4">
        <f t="shared" si="5"/>
        <v>1</v>
      </c>
      <c r="J430" s="4">
        <f t="shared" si="6"/>
        <v>874</v>
      </c>
      <c r="K430" s="4">
        <f t="shared" si="7"/>
        <v>862</v>
      </c>
      <c r="L430" s="4" t="str">
        <f t="shared" si="8"/>
        <v>September 2025</v>
      </c>
      <c r="M430" s="61">
        <f t="shared" si="9"/>
        <v>0.78105451295799821</v>
      </c>
      <c r="N430" s="62"/>
    </row>
    <row r="431" spans="1:14" ht="22.5" customHeight="1">
      <c r="A431" s="2">
        <v>45909.124315451394</v>
      </c>
      <c r="B431" s="3">
        <v>45908</v>
      </c>
      <c r="C431" s="4">
        <v>10</v>
      </c>
      <c r="D431" s="4">
        <v>12</v>
      </c>
      <c r="E431" s="4">
        <v>6</v>
      </c>
      <c r="F431" s="4" t="s">
        <v>137</v>
      </c>
      <c r="G431" s="4" t="s">
        <v>7</v>
      </c>
      <c r="H431" s="4">
        <v>400</v>
      </c>
      <c r="I431" s="4">
        <f t="shared" si="5"/>
        <v>0</v>
      </c>
      <c r="J431" s="4">
        <f t="shared" si="6"/>
        <v>312</v>
      </c>
      <c r="K431" s="4">
        <f t="shared" si="7"/>
        <v>306</v>
      </c>
      <c r="L431" s="4" t="str">
        <f t="shared" si="8"/>
        <v>September 2025</v>
      </c>
      <c r="M431" s="61">
        <f t="shared" si="9"/>
        <v>0.78</v>
      </c>
      <c r="N431" s="62"/>
    </row>
    <row r="432" spans="1:14" ht="22.5" customHeight="1">
      <c r="A432" s="2">
        <v>45908.261935000002</v>
      </c>
      <c r="B432" s="3">
        <v>45907</v>
      </c>
      <c r="C432" s="4">
        <v>28</v>
      </c>
      <c r="D432" s="4">
        <v>10</v>
      </c>
      <c r="E432" s="4">
        <v>12</v>
      </c>
      <c r="F432" s="4" t="s">
        <v>623</v>
      </c>
      <c r="G432" s="4" t="s">
        <v>12</v>
      </c>
      <c r="H432" s="4">
        <v>1120</v>
      </c>
      <c r="I432" s="4">
        <f t="shared" si="5"/>
        <v>0</v>
      </c>
      <c r="J432" s="4">
        <f t="shared" si="6"/>
        <v>850</v>
      </c>
      <c r="K432" s="4">
        <f t="shared" si="7"/>
        <v>838</v>
      </c>
      <c r="L432" s="4" t="str">
        <f t="shared" si="8"/>
        <v>September 2025</v>
      </c>
      <c r="M432" s="61">
        <f t="shared" si="9"/>
        <v>0.7589285714285714</v>
      </c>
      <c r="N432" s="62"/>
    </row>
    <row r="433" spans="1:14" ht="22.5" customHeight="1">
      <c r="A433" s="2">
        <v>45908.261241886576</v>
      </c>
      <c r="B433" s="3">
        <v>45907</v>
      </c>
      <c r="C433" s="4">
        <v>9</v>
      </c>
      <c r="D433" s="4">
        <v>28</v>
      </c>
      <c r="E433" s="4">
        <v>7</v>
      </c>
      <c r="F433" s="4" t="s">
        <v>623</v>
      </c>
      <c r="G433" s="4" t="s">
        <v>7</v>
      </c>
      <c r="H433" s="4">
        <v>400</v>
      </c>
      <c r="I433" s="4">
        <f t="shared" si="5"/>
        <v>0</v>
      </c>
      <c r="J433" s="4">
        <f t="shared" si="6"/>
        <v>298</v>
      </c>
      <c r="K433" s="4">
        <f t="shared" si="7"/>
        <v>291</v>
      </c>
      <c r="L433" s="4" t="str">
        <f t="shared" si="8"/>
        <v>September 2025</v>
      </c>
      <c r="M433" s="61">
        <f t="shared" si="9"/>
        <v>0.745</v>
      </c>
      <c r="N433" s="62"/>
    </row>
    <row r="434" spans="1:14" ht="22.5" customHeight="1">
      <c r="A434" s="2">
        <v>45907.041350567131</v>
      </c>
      <c r="B434" s="3">
        <v>45906</v>
      </c>
      <c r="C434" s="4">
        <v>29</v>
      </c>
      <c r="D434" s="4">
        <v>19</v>
      </c>
      <c r="E434" s="4">
        <v>12</v>
      </c>
      <c r="F434" s="4" t="s">
        <v>623</v>
      </c>
      <c r="G434" s="4" t="s">
        <v>12</v>
      </c>
      <c r="H434" s="4">
        <v>1120</v>
      </c>
      <c r="I434" s="4">
        <f t="shared" si="5"/>
        <v>0</v>
      </c>
      <c r="J434" s="4">
        <f t="shared" si="6"/>
        <v>889</v>
      </c>
      <c r="K434" s="4">
        <f t="shared" si="7"/>
        <v>877</v>
      </c>
      <c r="L434" s="4" t="str">
        <f t="shared" si="8"/>
        <v>September 2025</v>
      </c>
      <c r="M434" s="61">
        <f t="shared" si="9"/>
        <v>0.79374999999999996</v>
      </c>
      <c r="N434" s="62"/>
    </row>
    <row r="435" spans="1:14" ht="22.5" customHeight="1">
      <c r="A435" s="2">
        <v>45907.040687199071</v>
      </c>
      <c r="B435" s="3">
        <v>45906</v>
      </c>
      <c r="C435" s="4">
        <v>10</v>
      </c>
      <c r="D435" s="4">
        <v>8</v>
      </c>
      <c r="E435" s="4">
        <v>5</v>
      </c>
      <c r="F435" s="4" t="s">
        <v>624</v>
      </c>
      <c r="G435" s="4" t="s">
        <v>7</v>
      </c>
      <c r="H435" s="4">
        <v>400</v>
      </c>
      <c r="I435" s="4">
        <f t="shared" si="5"/>
        <v>1</v>
      </c>
      <c r="J435" s="4">
        <f t="shared" si="6"/>
        <v>308</v>
      </c>
      <c r="K435" s="4">
        <f t="shared" si="7"/>
        <v>303</v>
      </c>
      <c r="L435" s="4" t="str">
        <f t="shared" si="8"/>
        <v>September 2025</v>
      </c>
      <c r="M435" s="61">
        <f t="shared" si="9"/>
        <v>0.77</v>
      </c>
      <c r="N435" s="62"/>
    </row>
    <row r="436" spans="1:14" ht="22.5" customHeight="1">
      <c r="A436" s="2">
        <v>45907.039695081017</v>
      </c>
      <c r="B436" s="3">
        <v>45905</v>
      </c>
      <c r="C436" s="4">
        <v>29</v>
      </c>
      <c r="D436" s="4">
        <v>12</v>
      </c>
      <c r="E436" s="4">
        <v>10</v>
      </c>
      <c r="F436" s="4" t="s">
        <v>624</v>
      </c>
      <c r="G436" s="4" t="s">
        <v>12</v>
      </c>
      <c r="H436" s="4">
        <v>1120</v>
      </c>
      <c r="I436" s="4">
        <f t="shared" si="5"/>
        <v>0</v>
      </c>
      <c r="J436" s="4">
        <f t="shared" si="6"/>
        <v>882</v>
      </c>
      <c r="K436" s="4">
        <f t="shared" si="7"/>
        <v>872</v>
      </c>
      <c r="L436" s="4" t="str">
        <f t="shared" si="8"/>
        <v>September 2025</v>
      </c>
      <c r="M436" s="61">
        <f t="shared" si="9"/>
        <v>0.78749999999999998</v>
      </c>
      <c r="N436" s="62"/>
    </row>
    <row r="437" spans="1:14" ht="22.5" customHeight="1">
      <c r="A437" s="2">
        <v>45906.860270462959</v>
      </c>
      <c r="B437" s="3">
        <v>45905</v>
      </c>
      <c r="C437" s="4">
        <v>10</v>
      </c>
      <c r="D437" s="4">
        <v>7</v>
      </c>
      <c r="E437" s="4">
        <v>6</v>
      </c>
      <c r="F437" s="4" t="s">
        <v>549</v>
      </c>
      <c r="G437" s="4" t="s">
        <v>7</v>
      </c>
      <c r="H437" s="4">
        <v>401</v>
      </c>
      <c r="I437" s="4">
        <f t="shared" si="5"/>
        <v>0</v>
      </c>
      <c r="J437" s="4">
        <f t="shared" si="6"/>
        <v>307</v>
      </c>
      <c r="K437" s="4">
        <f t="shared" si="7"/>
        <v>301</v>
      </c>
      <c r="L437" s="4" t="str">
        <f t="shared" si="8"/>
        <v>September 2025</v>
      </c>
      <c r="M437" s="61">
        <f t="shared" si="9"/>
        <v>0.76558603491271815</v>
      </c>
      <c r="N437" s="62"/>
    </row>
    <row r="438" spans="1:14" ht="22.5" customHeight="1">
      <c r="A438" s="2">
        <v>45905.706952476852</v>
      </c>
      <c r="B438" s="3">
        <v>45904</v>
      </c>
      <c r="C438" s="4">
        <v>29</v>
      </c>
      <c r="D438" s="4">
        <v>5</v>
      </c>
      <c r="E438" s="4">
        <v>14</v>
      </c>
      <c r="F438" s="4" t="s">
        <v>623</v>
      </c>
      <c r="G438" s="4" t="s">
        <v>12</v>
      </c>
      <c r="H438" s="4">
        <v>1120</v>
      </c>
      <c r="I438" s="4">
        <f t="shared" si="5"/>
        <v>2</v>
      </c>
      <c r="J438" s="4">
        <f t="shared" si="6"/>
        <v>875</v>
      </c>
      <c r="K438" s="4">
        <f t="shared" si="7"/>
        <v>861</v>
      </c>
      <c r="L438" s="4" t="str">
        <f t="shared" si="8"/>
        <v>September 2025</v>
      </c>
      <c r="M438" s="61">
        <f t="shared" si="9"/>
        <v>0.78125</v>
      </c>
      <c r="N438" s="62"/>
    </row>
    <row r="439" spans="1:14" ht="22.5" customHeight="1">
      <c r="A439" s="2">
        <v>45905.705162615741</v>
      </c>
      <c r="B439" s="3">
        <v>45904</v>
      </c>
      <c r="C439" s="4">
        <v>10</v>
      </c>
      <c r="D439" s="4">
        <v>7</v>
      </c>
      <c r="E439" s="4">
        <v>6</v>
      </c>
      <c r="F439" s="4" t="s">
        <v>549</v>
      </c>
      <c r="G439" s="4" t="s">
        <v>7</v>
      </c>
      <c r="H439" s="4">
        <v>401</v>
      </c>
      <c r="I439" s="4">
        <f t="shared" si="5"/>
        <v>1</v>
      </c>
      <c r="J439" s="4">
        <f t="shared" si="6"/>
        <v>307</v>
      </c>
      <c r="K439" s="4">
        <f t="shared" si="7"/>
        <v>301</v>
      </c>
      <c r="L439" s="4" t="str">
        <f t="shared" si="8"/>
        <v>September 2025</v>
      </c>
      <c r="M439" s="61">
        <f t="shared" si="9"/>
        <v>0.76558603491271815</v>
      </c>
      <c r="N439" s="62"/>
    </row>
    <row r="440" spans="1:14" ht="22.5" customHeight="1">
      <c r="A440" s="2">
        <v>45904.598835277779</v>
      </c>
      <c r="B440" s="3">
        <v>45903</v>
      </c>
      <c r="C440" s="4">
        <v>28</v>
      </c>
      <c r="D440" s="4">
        <v>28</v>
      </c>
      <c r="E440" s="4">
        <v>11</v>
      </c>
      <c r="F440" s="4" t="s">
        <v>623</v>
      </c>
      <c r="G440" s="4" t="s">
        <v>12</v>
      </c>
      <c r="H440" s="4">
        <v>1122</v>
      </c>
      <c r="I440" s="4">
        <f t="shared" si="5"/>
        <v>0</v>
      </c>
      <c r="J440" s="4">
        <f t="shared" si="6"/>
        <v>868</v>
      </c>
      <c r="K440" s="4">
        <f t="shared" si="7"/>
        <v>857</v>
      </c>
      <c r="L440" s="4" t="str">
        <f t="shared" si="8"/>
        <v>September 2025</v>
      </c>
      <c r="M440" s="61">
        <f t="shared" si="9"/>
        <v>0.77361853832442062</v>
      </c>
      <c r="N440" s="62"/>
    </row>
    <row r="441" spans="1:14" ht="22.5" customHeight="1">
      <c r="A441" s="2">
        <v>45904.598192187499</v>
      </c>
      <c r="B441" s="3">
        <v>45903</v>
      </c>
      <c r="C441" s="4">
        <v>10</v>
      </c>
      <c r="D441" s="4">
        <v>1</v>
      </c>
      <c r="E441" s="4">
        <v>6</v>
      </c>
      <c r="F441" s="4" t="s">
        <v>549</v>
      </c>
      <c r="G441" s="4" t="s">
        <v>7</v>
      </c>
      <c r="H441" s="4">
        <v>402</v>
      </c>
      <c r="I441" s="4">
        <f t="shared" si="5"/>
        <v>0</v>
      </c>
      <c r="J441" s="4">
        <f t="shared" si="6"/>
        <v>301</v>
      </c>
      <c r="K441" s="4">
        <f t="shared" si="7"/>
        <v>295</v>
      </c>
      <c r="L441" s="4" t="str">
        <f t="shared" si="8"/>
        <v>September 2025</v>
      </c>
      <c r="M441" s="61">
        <f t="shared" si="9"/>
        <v>0.74875621890547261</v>
      </c>
      <c r="N441" s="62"/>
    </row>
    <row r="442" spans="1:14" ht="22.5" customHeight="1">
      <c r="A442" s="2">
        <v>45903.374971631943</v>
      </c>
      <c r="B442" s="3">
        <v>45902</v>
      </c>
      <c r="C442" s="4">
        <v>29</v>
      </c>
      <c r="D442" s="4">
        <v>8</v>
      </c>
      <c r="E442" s="4">
        <v>10</v>
      </c>
      <c r="F442" s="4" t="s">
        <v>624</v>
      </c>
      <c r="G442" s="4" t="s">
        <v>12</v>
      </c>
      <c r="H442" s="4">
        <v>1122</v>
      </c>
      <c r="I442" s="4">
        <f t="shared" si="5"/>
        <v>0</v>
      </c>
      <c r="J442" s="4">
        <f t="shared" si="6"/>
        <v>878</v>
      </c>
      <c r="K442" s="4">
        <f t="shared" si="7"/>
        <v>868</v>
      </c>
      <c r="L442" s="4" t="str">
        <f t="shared" si="8"/>
        <v>September 2025</v>
      </c>
      <c r="M442" s="61">
        <f t="shared" si="9"/>
        <v>0.78253119429590012</v>
      </c>
      <c r="N442" s="62"/>
    </row>
    <row r="443" spans="1:14" ht="22.5" customHeight="1">
      <c r="A443" s="2">
        <v>45903.37427148148</v>
      </c>
      <c r="B443" s="3">
        <v>45902</v>
      </c>
      <c r="C443" s="4">
        <v>10</v>
      </c>
      <c r="D443" s="4">
        <v>2</v>
      </c>
      <c r="E443" s="4">
        <v>7</v>
      </c>
      <c r="F443" s="4" t="s">
        <v>624</v>
      </c>
      <c r="G443" s="4" t="s">
        <v>7</v>
      </c>
      <c r="H443" s="4">
        <v>402</v>
      </c>
      <c r="I443" s="4">
        <f t="shared" si="5"/>
        <v>0</v>
      </c>
      <c r="J443" s="4">
        <f t="shared" si="6"/>
        <v>302</v>
      </c>
      <c r="K443" s="4">
        <f t="shared" si="7"/>
        <v>295</v>
      </c>
      <c r="L443" s="4" t="str">
        <f t="shared" si="8"/>
        <v>September 2025</v>
      </c>
      <c r="M443" s="61">
        <f t="shared" si="9"/>
        <v>0.75124378109452739</v>
      </c>
      <c r="N443" s="62"/>
    </row>
    <row r="444" spans="1:14" ht="22.5" customHeight="1">
      <c r="A444" s="2">
        <v>45903.373847418981</v>
      </c>
      <c r="B444" s="3">
        <v>45901</v>
      </c>
      <c r="C444" s="4">
        <v>29</v>
      </c>
      <c r="D444" s="4">
        <v>18</v>
      </c>
      <c r="E444" s="4">
        <v>12</v>
      </c>
      <c r="F444" s="4" t="s">
        <v>624</v>
      </c>
      <c r="G444" s="4" t="s">
        <v>12</v>
      </c>
      <c r="H444" s="4">
        <v>1122</v>
      </c>
      <c r="I444" s="4">
        <f t="shared" si="5"/>
        <v>0</v>
      </c>
      <c r="J444" s="4">
        <f t="shared" si="6"/>
        <v>888</v>
      </c>
      <c r="K444" s="4">
        <f t="shared" si="7"/>
        <v>876</v>
      </c>
      <c r="L444" s="4" t="str">
        <f t="shared" si="8"/>
        <v>September 2025</v>
      </c>
      <c r="M444" s="61">
        <f t="shared" si="9"/>
        <v>0.79144385026737973</v>
      </c>
      <c r="N444" s="62"/>
    </row>
    <row r="445" spans="1:14" ht="22.5" customHeight="1">
      <c r="A445" s="2">
        <v>45903.372825648148</v>
      </c>
      <c r="B445" s="3">
        <v>45901</v>
      </c>
      <c r="C445" s="4">
        <v>10</v>
      </c>
      <c r="D445" s="4">
        <v>3</v>
      </c>
      <c r="E445" s="4">
        <v>6</v>
      </c>
      <c r="F445" s="4" t="s">
        <v>624</v>
      </c>
      <c r="G445" s="4" t="s">
        <v>7</v>
      </c>
      <c r="H445" s="4">
        <v>402</v>
      </c>
      <c r="I445" s="4">
        <f t="shared" si="5"/>
        <v>0</v>
      </c>
      <c r="J445" s="4">
        <f t="shared" si="6"/>
        <v>303</v>
      </c>
      <c r="K445" s="4">
        <f t="shared" si="7"/>
        <v>297</v>
      </c>
      <c r="L445" s="4" t="str">
        <f t="shared" si="8"/>
        <v>September 2025</v>
      </c>
      <c r="M445" s="61">
        <f t="shared" si="9"/>
        <v>0.75373134328358204</v>
      </c>
      <c r="N445" s="62"/>
    </row>
    <row r="446" spans="1:14" ht="22.5" customHeight="1">
      <c r="A446" s="2">
        <v>45901.545539074075</v>
      </c>
      <c r="B446" s="3">
        <v>45900</v>
      </c>
      <c r="C446" s="4">
        <v>28</v>
      </c>
      <c r="D446" s="4">
        <v>24</v>
      </c>
      <c r="E446" s="4">
        <v>13</v>
      </c>
      <c r="F446" s="4" t="s">
        <v>623</v>
      </c>
      <c r="G446" s="4" t="s">
        <v>12</v>
      </c>
      <c r="H446" s="4">
        <v>1122</v>
      </c>
      <c r="I446" s="4">
        <f t="shared" si="5"/>
        <v>1</v>
      </c>
      <c r="J446" s="4">
        <f t="shared" si="6"/>
        <v>864</v>
      </c>
      <c r="K446" s="4">
        <f t="shared" si="7"/>
        <v>851</v>
      </c>
      <c r="L446" s="4" t="str">
        <f t="shared" si="8"/>
        <v>August 2025</v>
      </c>
      <c r="M446" s="61">
        <f t="shared" si="9"/>
        <v>0.77005347593582885</v>
      </c>
      <c r="N446" s="62"/>
    </row>
    <row r="447" spans="1:14" ht="22.5" customHeight="1">
      <c r="A447" s="2">
        <v>45901.545057719908</v>
      </c>
      <c r="B447" s="3">
        <v>45900</v>
      </c>
      <c r="C447" s="4">
        <v>10</v>
      </c>
      <c r="D447" s="4">
        <v>5</v>
      </c>
      <c r="E447" s="4">
        <v>6</v>
      </c>
      <c r="F447" s="4" t="s">
        <v>624</v>
      </c>
      <c r="G447" s="4" t="s">
        <v>7</v>
      </c>
      <c r="H447" s="4">
        <v>402</v>
      </c>
      <c r="I447" s="4">
        <f t="shared" si="5"/>
        <v>0</v>
      </c>
      <c r="J447" s="4">
        <f t="shared" si="6"/>
        <v>305</v>
      </c>
      <c r="K447" s="4">
        <f t="shared" si="7"/>
        <v>299</v>
      </c>
      <c r="L447" s="4" t="str">
        <f t="shared" si="8"/>
        <v>August 2025</v>
      </c>
      <c r="M447" s="61">
        <f t="shared" si="9"/>
        <v>0.75870646766169159</v>
      </c>
      <c r="N447" s="62"/>
    </row>
    <row r="448" spans="1:14" ht="22.5" customHeight="1">
      <c r="A448" s="2">
        <v>45901.544479374999</v>
      </c>
      <c r="B448" s="3">
        <v>45899</v>
      </c>
      <c r="C448" s="4">
        <v>29</v>
      </c>
      <c r="D448" s="4">
        <v>23</v>
      </c>
      <c r="E448" s="4">
        <v>10</v>
      </c>
      <c r="F448" s="4" t="s">
        <v>624</v>
      </c>
      <c r="G448" s="4" t="s">
        <v>12</v>
      </c>
      <c r="H448" s="4">
        <v>1123</v>
      </c>
      <c r="I448" s="4">
        <f t="shared" si="5"/>
        <v>0</v>
      </c>
      <c r="J448" s="4">
        <f t="shared" si="6"/>
        <v>893</v>
      </c>
      <c r="K448" s="4">
        <f t="shared" si="7"/>
        <v>883</v>
      </c>
      <c r="L448" s="4" t="str">
        <f t="shared" si="8"/>
        <v>August 2025</v>
      </c>
      <c r="M448" s="61">
        <f t="shared" si="9"/>
        <v>0.79519145146927872</v>
      </c>
      <c r="N448" s="62"/>
    </row>
    <row r="449" spans="1:14" ht="22.5" customHeight="1">
      <c r="A449" s="2">
        <v>45901.544052581019</v>
      </c>
      <c r="B449" s="3">
        <v>45899</v>
      </c>
      <c r="C449" s="4">
        <v>10</v>
      </c>
      <c r="D449" s="4">
        <v>3</v>
      </c>
      <c r="E449" s="4">
        <v>7</v>
      </c>
      <c r="F449" s="4" t="s">
        <v>624</v>
      </c>
      <c r="G449" s="4" t="s">
        <v>7</v>
      </c>
      <c r="H449" s="4">
        <v>402</v>
      </c>
      <c r="I449" s="4">
        <f t="shared" si="5"/>
        <v>0</v>
      </c>
      <c r="J449" s="4">
        <f t="shared" si="6"/>
        <v>303</v>
      </c>
      <c r="K449" s="4">
        <f t="shared" si="7"/>
        <v>296</v>
      </c>
      <c r="L449" s="4" t="str">
        <f t="shared" si="8"/>
        <v>August 2025</v>
      </c>
      <c r="M449" s="61">
        <f t="shared" si="9"/>
        <v>0.75373134328358204</v>
      </c>
      <c r="N449" s="62"/>
    </row>
    <row r="450" spans="1:14" ht="22.5" customHeight="1">
      <c r="A450" s="2">
        <v>45901.542791064814</v>
      </c>
      <c r="B450" s="3">
        <v>45898</v>
      </c>
      <c r="C450" s="4">
        <v>30</v>
      </c>
      <c r="D450" s="4">
        <v>8</v>
      </c>
      <c r="E450" s="4">
        <v>11</v>
      </c>
      <c r="F450" s="4" t="s">
        <v>624</v>
      </c>
      <c r="G450" s="4" t="s">
        <v>12</v>
      </c>
      <c r="H450" s="4">
        <v>1123</v>
      </c>
      <c r="I450" s="4">
        <f t="shared" si="5"/>
        <v>0</v>
      </c>
      <c r="J450" s="4">
        <f t="shared" si="6"/>
        <v>908</v>
      </c>
      <c r="K450" s="4">
        <f t="shared" si="7"/>
        <v>897</v>
      </c>
      <c r="L450" s="4" t="str">
        <f t="shared" si="8"/>
        <v>August 2025</v>
      </c>
      <c r="M450" s="61">
        <f t="shared" si="9"/>
        <v>0.8085485307212823</v>
      </c>
      <c r="N450" s="62"/>
    </row>
    <row r="451" spans="1:14" ht="22.5" customHeight="1">
      <c r="A451" s="2">
        <v>45901.54206097222</v>
      </c>
      <c r="B451" s="3">
        <v>45898</v>
      </c>
      <c r="C451" s="4">
        <v>10</v>
      </c>
      <c r="D451" s="4">
        <v>12</v>
      </c>
      <c r="E451" s="4">
        <v>6</v>
      </c>
      <c r="F451" s="4" t="s">
        <v>624</v>
      </c>
      <c r="G451" s="4" t="s">
        <v>7</v>
      </c>
      <c r="H451" s="4">
        <v>402</v>
      </c>
      <c r="I451" s="4">
        <f t="shared" si="5"/>
        <v>0</v>
      </c>
      <c r="J451" s="4">
        <f t="shared" si="6"/>
        <v>312</v>
      </c>
      <c r="K451" s="4">
        <f t="shared" si="7"/>
        <v>306</v>
      </c>
      <c r="L451" s="4" t="str">
        <f t="shared" si="8"/>
        <v>August 2025</v>
      </c>
      <c r="M451" s="61">
        <f t="shared" si="9"/>
        <v>0.77611940298507465</v>
      </c>
      <c r="N451" s="62"/>
    </row>
    <row r="452" spans="1:14" ht="22.5" customHeight="1">
      <c r="A452" s="2">
        <v>45898.050262245371</v>
      </c>
      <c r="B452" s="3">
        <v>45897</v>
      </c>
      <c r="C452" s="4">
        <v>30</v>
      </c>
      <c r="D452" s="4">
        <v>17</v>
      </c>
      <c r="E452" s="4">
        <v>12</v>
      </c>
      <c r="F452" s="4" t="s">
        <v>624</v>
      </c>
      <c r="G452" s="4" t="s">
        <v>12</v>
      </c>
      <c r="H452" s="4">
        <v>1123</v>
      </c>
      <c r="I452" s="4">
        <f t="shared" si="5"/>
        <v>0</v>
      </c>
      <c r="J452" s="4">
        <f t="shared" si="6"/>
        <v>917</v>
      </c>
      <c r="K452" s="4">
        <f t="shared" si="7"/>
        <v>905</v>
      </c>
      <c r="L452" s="4" t="str">
        <f t="shared" si="8"/>
        <v>August 2025</v>
      </c>
      <c r="M452" s="61">
        <f t="shared" si="9"/>
        <v>0.81656277827248447</v>
      </c>
      <c r="N452" s="62"/>
    </row>
    <row r="453" spans="1:14" ht="22.5" customHeight="1">
      <c r="A453" s="2">
        <v>45898.049575682875</v>
      </c>
      <c r="B453" s="3">
        <v>45897</v>
      </c>
      <c r="C453" s="4">
        <v>10</v>
      </c>
      <c r="D453" s="4">
        <v>19</v>
      </c>
      <c r="E453" s="4">
        <v>6</v>
      </c>
      <c r="F453" s="4" t="s">
        <v>549</v>
      </c>
      <c r="G453" s="4" t="s">
        <v>7</v>
      </c>
      <c r="H453" s="4">
        <v>402</v>
      </c>
      <c r="I453" s="4">
        <f t="shared" si="5"/>
        <v>0</v>
      </c>
      <c r="J453" s="4">
        <f t="shared" si="6"/>
        <v>319</v>
      </c>
      <c r="K453" s="4">
        <f t="shared" si="7"/>
        <v>313</v>
      </c>
      <c r="L453" s="4" t="str">
        <f t="shared" si="8"/>
        <v>August 2025</v>
      </c>
      <c r="M453" s="61">
        <f t="shared" si="9"/>
        <v>0.79353233830845771</v>
      </c>
      <c r="N453" s="62"/>
    </row>
    <row r="454" spans="1:14" ht="22.5" customHeight="1">
      <c r="A454" s="2">
        <v>45897.281548032406</v>
      </c>
      <c r="B454" s="3">
        <v>45896</v>
      </c>
      <c r="C454" s="4">
        <v>30</v>
      </c>
      <c r="D454" s="4">
        <v>2</v>
      </c>
      <c r="E454" s="4">
        <v>11</v>
      </c>
      <c r="F454" s="4" t="s">
        <v>624</v>
      </c>
      <c r="G454" s="4" t="s">
        <v>12</v>
      </c>
      <c r="H454" s="4">
        <v>1123</v>
      </c>
      <c r="I454" s="4">
        <f t="shared" si="5"/>
        <v>2</v>
      </c>
      <c r="J454" s="4">
        <f t="shared" si="6"/>
        <v>902</v>
      </c>
      <c r="K454" s="4">
        <f t="shared" si="7"/>
        <v>891</v>
      </c>
      <c r="L454" s="4" t="str">
        <f t="shared" si="8"/>
        <v>August 2025</v>
      </c>
      <c r="M454" s="61">
        <f t="shared" si="9"/>
        <v>0.80320569902048089</v>
      </c>
      <c r="N454" s="62"/>
    </row>
    <row r="455" spans="1:14" ht="22.5" customHeight="1">
      <c r="A455" s="2">
        <v>45897.247892511572</v>
      </c>
      <c r="B455" s="3">
        <v>45896</v>
      </c>
      <c r="C455" s="4">
        <v>10</v>
      </c>
      <c r="D455" s="4">
        <v>6</v>
      </c>
      <c r="E455" s="4">
        <v>7</v>
      </c>
      <c r="F455" s="4" t="s">
        <v>137</v>
      </c>
      <c r="G455" s="4" t="s">
        <v>7</v>
      </c>
      <c r="H455" s="4">
        <v>402</v>
      </c>
      <c r="I455" s="4">
        <f t="shared" si="5"/>
        <v>0</v>
      </c>
      <c r="J455" s="4">
        <f t="shared" si="6"/>
        <v>306</v>
      </c>
      <c r="K455" s="4">
        <f t="shared" si="7"/>
        <v>299</v>
      </c>
      <c r="L455" s="4" t="str">
        <f t="shared" si="8"/>
        <v>August 2025</v>
      </c>
      <c r="M455" s="61">
        <f t="shared" si="9"/>
        <v>0.76119402985074625</v>
      </c>
      <c r="N455" s="62"/>
    </row>
    <row r="456" spans="1:14" ht="22.5" customHeight="1">
      <c r="A456" s="2">
        <v>45896.512610740741</v>
      </c>
      <c r="B456" s="3">
        <v>45895</v>
      </c>
      <c r="C456" s="4">
        <v>30</v>
      </c>
      <c r="D456" s="4">
        <v>6</v>
      </c>
      <c r="E456" s="4">
        <v>11</v>
      </c>
      <c r="F456" s="4" t="s">
        <v>623</v>
      </c>
      <c r="G456" s="4" t="s">
        <v>12</v>
      </c>
      <c r="H456" s="4">
        <v>1125</v>
      </c>
      <c r="I456" s="4">
        <f t="shared" si="5"/>
        <v>0</v>
      </c>
      <c r="J456" s="4">
        <f t="shared" si="6"/>
        <v>906</v>
      </c>
      <c r="K456" s="4">
        <f t="shared" si="7"/>
        <v>895</v>
      </c>
      <c r="L456" s="4" t="str">
        <f t="shared" si="8"/>
        <v>August 2025</v>
      </c>
      <c r="M456" s="61">
        <f t="shared" si="9"/>
        <v>0.80533333333333335</v>
      </c>
      <c r="N456" s="62"/>
    </row>
    <row r="457" spans="1:14" ht="22.5" customHeight="1">
      <c r="A457" s="2">
        <v>45896.511456724533</v>
      </c>
      <c r="B457" s="3">
        <v>45895</v>
      </c>
      <c r="C457" s="4">
        <v>10</v>
      </c>
      <c r="D457" s="4">
        <v>22</v>
      </c>
      <c r="E457" s="4">
        <v>6</v>
      </c>
      <c r="F457" s="4" t="s">
        <v>549</v>
      </c>
      <c r="G457" s="4" t="s">
        <v>7</v>
      </c>
      <c r="H457" s="4">
        <v>402</v>
      </c>
      <c r="I457" s="4">
        <f t="shared" si="5"/>
        <v>0</v>
      </c>
      <c r="J457" s="4">
        <f t="shared" si="6"/>
        <v>322</v>
      </c>
      <c r="K457" s="4">
        <f t="shared" si="7"/>
        <v>316</v>
      </c>
      <c r="L457" s="4" t="str">
        <f t="shared" si="8"/>
        <v>August 2025</v>
      </c>
      <c r="M457" s="61">
        <f t="shared" si="9"/>
        <v>0.80099502487562191</v>
      </c>
      <c r="N457" s="62"/>
    </row>
    <row r="458" spans="1:14" ht="22.5" customHeight="1">
      <c r="A458" s="2">
        <v>45895.509952233799</v>
      </c>
      <c r="B458" s="3">
        <v>45894</v>
      </c>
      <c r="C458" s="4">
        <v>31</v>
      </c>
      <c r="D458" s="4">
        <v>3</v>
      </c>
      <c r="E458" s="4">
        <v>12</v>
      </c>
      <c r="F458" s="4" t="s">
        <v>623</v>
      </c>
      <c r="G458" s="4" t="s">
        <v>12</v>
      </c>
      <c r="H458" s="4">
        <v>1125</v>
      </c>
      <c r="I458" s="4">
        <f t="shared" si="5"/>
        <v>0</v>
      </c>
      <c r="J458" s="4">
        <f t="shared" si="6"/>
        <v>933</v>
      </c>
      <c r="K458" s="4">
        <f t="shared" si="7"/>
        <v>921</v>
      </c>
      <c r="L458" s="4" t="str">
        <f t="shared" si="8"/>
        <v>August 2025</v>
      </c>
      <c r="M458" s="61">
        <f t="shared" si="9"/>
        <v>0.82933333333333337</v>
      </c>
      <c r="N458" s="62"/>
    </row>
    <row r="459" spans="1:14" ht="22.5" customHeight="1">
      <c r="A459" s="2">
        <v>45895.440023379633</v>
      </c>
      <c r="B459" s="3">
        <v>45894</v>
      </c>
      <c r="C459" s="4">
        <v>10</v>
      </c>
      <c r="D459" s="4">
        <v>18</v>
      </c>
      <c r="E459" s="4">
        <v>5</v>
      </c>
      <c r="F459" s="4" t="s">
        <v>549</v>
      </c>
      <c r="G459" s="4" t="s">
        <v>7</v>
      </c>
      <c r="H459" s="4">
        <v>402</v>
      </c>
      <c r="I459" s="4">
        <f t="shared" si="5"/>
        <v>0</v>
      </c>
      <c r="J459" s="4">
        <f t="shared" si="6"/>
        <v>318</v>
      </c>
      <c r="K459" s="4">
        <f t="shared" si="7"/>
        <v>313</v>
      </c>
      <c r="L459" s="4" t="str">
        <f t="shared" si="8"/>
        <v>August 2025</v>
      </c>
      <c r="M459" s="61">
        <f t="shared" si="9"/>
        <v>0.79104477611940294</v>
      </c>
      <c r="N459" s="62"/>
    </row>
    <row r="460" spans="1:14" ht="22.5" customHeight="1">
      <c r="A460" s="2">
        <v>45894.797482592592</v>
      </c>
      <c r="B460" s="3">
        <v>45893</v>
      </c>
      <c r="C460" s="4">
        <v>30</v>
      </c>
      <c r="D460" s="4">
        <v>19</v>
      </c>
      <c r="E460" s="4">
        <v>13</v>
      </c>
      <c r="F460" s="4" t="s">
        <v>624</v>
      </c>
      <c r="G460" s="4" t="s">
        <v>12</v>
      </c>
      <c r="H460" s="4">
        <v>1125</v>
      </c>
      <c r="I460" s="4">
        <f t="shared" si="5"/>
        <v>1</v>
      </c>
      <c r="J460" s="4">
        <f t="shared" si="6"/>
        <v>919</v>
      </c>
      <c r="K460" s="4">
        <f t="shared" si="7"/>
        <v>906</v>
      </c>
      <c r="L460" s="4" t="str">
        <f t="shared" si="8"/>
        <v>August 2025</v>
      </c>
      <c r="M460" s="61">
        <f t="shared" si="9"/>
        <v>0.81688888888888889</v>
      </c>
      <c r="N460" s="62"/>
    </row>
    <row r="461" spans="1:14" ht="22.5" customHeight="1">
      <c r="A461" s="2">
        <v>45894.796577546294</v>
      </c>
      <c r="B461" s="3">
        <v>45893</v>
      </c>
      <c r="C461" s="4">
        <v>10</v>
      </c>
      <c r="D461" s="4">
        <v>20</v>
      </c>
      <c r="E461" s="4">
        <v>6</v>
      </c>
      <c r="F461" s="4" t="s">
        <v>137</v>
      </c>
      <c r="G461" s="4" t="s">
        <v>7</v>
      </c>
      <c r="H461" s="4">
        <v>402</v>
      </c>
      <c r="I461" s="4">
        <f t="shared" si="5"/>
        <v>0</v>
      </c>
      <c r="J461" s="4">
        <f t="shared" si="6"/>
        <v>320</v>
      </c>
      <c r="K461" s="4">
        <f t="shared" si="7"/>
        <v>314</v>
      </c>
      <c r="L461" s="4" t="str">
        <f t="shared" si="8"/>
        <v>August 2025</v>
      </c>
      <c r="M461" s="61">
        <f t="shared" si="9"/>
        <v>0.79601990049751248</v>
      </c>
      <c r="N461" s="62"/>
    </row>
    <row r="462" spans="1:14" ht="22.5" customHeight="1">
      <c r="A462" s="2">
        <v>45893.252770636573</v>
      </c>
      <c r="B462" s="3">
        <v>45892</v>
      </c>
      <c r="C462" s="4">
        <v>30</v>
      </c>
      <c r="D462" s="4">
        <v>18</v>
      </c>
      <c r="E462" s="4">
        <v>13</v>
      </c>
      <c r="F462" s="4" t="s">
        <v>624</v>
      </c>
      <c r="G462" s="4" t="s">
        <v>12</v>
      </c>
      <c r="H462" s="4">
        <v>1126</v>
      </c>
      <c r="I462" s="4">
        <f t="shared" si="5"/>
        <v>0</v>
      </c>
      <c r="J462" s="4">
        <f t="shared" si="6"/>
        <v>918</v>
      </c>
      <c r="K462" s="4">
        <f t="shared" si="7"/>
        <v>905</v>
      </c>
      <c r="L462" s="4" t="str">
        <f t="shared" si="8"/>
        <v>August 2025</v>
      </c>
      <c r="M462" s="61">
        <f t="shared" si="9"/>
        <v>0.81527531083481353</v>
      </c>
      <c r="N462" s="62"/>
    </row>
    <row r="463" spans="1:14" ht="22.5" customHeight="1">
      <c r="A463" s="2">
        <v>45893.252083541665</v>
      </c>
      <c r="B463" s="3">
        <v>45892</v>
      </c>
      <c r="C463" s="4">
        <v>10</v>
      </c>
      <c r="D463" s="4">
        <v>20</v>
      </c>
      <c r="E463" s="4">
        <v>7</v>
      </c>
      <c r="F463" s="4" t="s">
        <v>137</v>
      </c>
      <c r="G463" s="4" t="s">
        <v>7</v>
      </c>
      <c r="H463" s="4">
        <v>402</v>
      </c>
      <c r="I463" s="4">
        <f t="shared" si="5"/>
        <v>1</v>
      </c>
      <c r="J463" s="4">
        <f t="shared" si="6"/>
        <v>320</v>
      </c>
      <c r="K463" s="4">
        <f t="shared" si="7"/>
        <v>313</v>
      </c>
      <c r="L463" s="4" t="str">
        <f t="shared" si="8"/>
        <v>August 2025</v>
      </c>
      <c r="M463" s="61">
        <f t="shared" si="9"/>
        <v>0.79601990049751248</v>
      </c>
      <c r="N463" s="62"/>
    </row>
    <row r="464" spans="1:14" ht="22.5" customHeight="1">
      <c r="A464" s="2">
        <v>45892.389057245367</v>
      </c>
      <c r="B464" s="3">
        <v>45891</v>
      </c>
      <c r="C464" s="4">
        <v>30</v>
      </c>
      <c r="D464" s="4">
        <v>14</v>
      </c>
      <c r="E464" s="4">
        <v>11</v>
      </c>
      <c r="F464" s="4" t="s">
        <v>623</v>
      </c>
      <c r="G464" s="4" t="s">
        <v>12</v>
      </c>
      <c r="H464" s="4">
        <v>1126</v>
      </c>
      <c r="I464" s="4">
        <f t="shared" si="5"/>
        <v>2</v>
      </c>
      <c r="J464" s="4">
        <f t="shared" si="6"/>
        <v>914</v>
      </c>
      <c r="K464" s="4">
        <f t="shared" si="7"/>
        <v>903</v>
      </c>
      <c r="L464" s="4" t="str">
        <f t="shared" si="8"/>
        <v>August 2025</v>
      </c>
      <c r="M464" s="61">
        <f t="shared" si="9"/>
        <v>0.81172291296625221</v>
      </c>
      <c r="N464" s="62"/>
    </row>
    <row r="465" spans="1:14" ht="22.5" customHeight="1">
      <c r="A465" s="2">
        <v>45892.388531365737</v>
      </c>
      <c r="B465" s="3">
        <v>45891</v>
      </c>
      <c r="C465" s="4">
        <v>10</v>
      </c>
      <c r="D465" s="4">
        <v>15</v>
      </c>
      <c r="E465" s="4">
        <v>6</v>
      </c>
      <c r="F465" s="4" t="s">
        <v>137</v>
      </c>
      <c r="G465" s="4" t="s">
        <v>7</v>
      </c>
      <c r="H465" s="4">
        <v>403</v>
      </c>
      <c r="I465" s="4">
        <f t="shared" si="5"/>
        <v>3</v>
      </c>
      <c r="J465" s="4">
        <f t="shared" si="6"/>
        <v>315</v>
      </c>
      <c r="K465" s="4">
        <f t="shared" si="7"/>
        <v>309</v>
      </c>
      <c r="L465" s="4" t="str">
        <f t="shared" si="8"/>
        <v>August 2025</v>
      </c>
      <c r="M465" s="61">
        <f t="shared" si="9"/>
        <v>0.78163771712158814</v>
      </c>
      <c r="N465" s="62"/>
    </row>
    <row r="466" spans="1:14" ht="22.5" customHeight="1">
      <c r="A466" s="2">
        <v>45891.362359502316</v>
      </c>
      <c r="B466" s="3">
        <v>45890</v>
      </c>
      <c r="C466" s="4">
        <v>30</v>
      </c>
      <c r="D466" s="4">
        <v>17</v>
      </c>
      <c r="E466" s="4">
        <v>10</v>
      </c>
      <c r="F466" s="4" t="s">
        <v>623</v>
      </c>
      <c r="G466" s="4" t="s">
        <v>12</v>
      </c>
      <c r="H466" s="4">
        <v>1128</v>
      </c>
      <c r="I466" s="4">
        <f t="shared" si="5"/>
        <v>0</v>
      </c>
      <c r="J466" s="4">
        <f t="shared" si="6"/>
        <v>917</v>
      </c>
      <c r="K466" s="4">
        <f t="shared" si="7"/>
        <v>907</v>
      </c>
      <c r="L466" s="4" t="str">
        <f t="shared" si="8"/>
        <v>August 2025</v>
      </c>
      <c r="M466" s="61">
        <f t="shared" si="9"/>
        <v>0.81294326241134751</v>
      </c>
      <c r="N466" s="62"/>
    </row>
    <row r="467" spans="1:14" ht="22.5" customHeight="1">
      <c r="A467" s="2">
        <v>45891.361792928241</v>
      </c>
      <c r="B467" s="3">
        <v>45890</v>
      </c>
      <c r="C467" s="4">
        <v>10</v>
      </c>
      <c r="D467" s="4">
        <v>18</v>
      </c>
      <c r="E467" s="4">
        <v>5</v>
      </c>
      <c r="F467" s="4" t="s">
        <v>137</v>
      </c>
      <c r="G467" s="4" t="s">
        <v>7</v>
      </c>
      <c r="H467" s="4">
        <v>406</v>
      </c>
      <c r="I467" s="4">
        <f t="shared" si="5"/>
        <v>0</v>
      </c>
      <c r="J467" s="4">
        <f t="shared" si="6"/>
        <v>318</v>
      </c>
      <c r="K467" s="4">
        <f t="shared" si="7"/>
        <v>313</v>
      </c>
      <c r="L467" s="4" t="str">
        <f t="shared" si="8"/>
        <v>August 2025</v>
      </c>
      <c r="M467" s="61">
        <f t="shared" si="9"/>
        <v>0.78325123152709364</v>
      </c>
      <c r="N467" s="62"/>
    </row>
    <row r="468" spans="1:14" ht="22.5" customHeight="1">
      <c r="A468" s="2">
        <v>45890.582663819441</v>
      </c>
      <c r="B468" s="3">
        <v>45889</v>
      </c>
      <c r="C468" s="4">
        <v>30</v>
      </c>
      <c r="D468" s="4">
        <v>8</v>
      </c>
      <c r="E468" s="4">
        <v>11</v>
      </c>
      <c r="F468" s="4" t="s">
        <v>624</v>
      </c>
      <c r="G468" s="4" t="s">
        <v>12</v>
      </c>
      <c r="H468" s="4">
        <v>1128</v>
      </c>
      <c r="I468" s="4">
        <f t="shared" si="5"/>
        <v>0</v>
      </c>
      <c r="J468" s="4">
        <f t="shared" si="6"/>
        <v>908</v>
      </c>
      <c r="K468" s="4">
        <f t="shared" si="7"/>
        <v>897</v>
      </c>
      <c r="L468" s="4" t="str">
        <f t="shared" si="8"/>
        <v>August 2025</v>
      </c>
      <c r="M468" s="61">
        <f t="shared" si="9"/>
        <v>0.80496453900709219</v>
      </c>
      <c r="N468" s="62"/>
    </row>
    <row r="469" spans="1:14" ht="22.5" customHeight="1">
      <c r="A469" s="2">
        <v>45890.582113796292</v>
      </c>
      <c r="B469" s="3">
        <v>45889</v>
      </c>
      <c r="C469" s="4">
        <v>10</v>
      </c>
      <c r="D469" s="4">
        <v>9</v>
      </c>
      <c r="E469" s="4">
        <v>5</v>
      </c>
      <c r="F469" s="4" t="s">
        <v>309</v>
      </c>
      <c r="G469" s="4" t="s">
        <v>7</v>
      </c>
      <c r="H469" s="4">
        <v>406</v>
      </c>
      <c r="I469" s="4">
        <f t="shared" si="5"/>
        <v>0</v>
      </c>
      <c r="J469" s="4">
        <f t="shared" si="6"/>
        <v>309</v>
      </c>
      <c r="K469" s="4">
        <f t="shared" si="7"/>
        <v>304</v>
      </c>
      <c r="L469" s="4" t="str">
        <f t="shared" si="8"/>
        <v>August 2025</v>
      </c>
      <c r="M469" s="61">
        <f t="shared" si="9"/>
        <v>0.76108374384236455</v>
      </c>
      <c r="N469" s="62"/>
    </row>
    <row r="470" spans="1:14" ht="22.5" customHeight="1">
      <c r="A470" s="2">
        <v>45889.195332106479</v>
      </c>
      <c r="B470" s="3">
        <v>45888</v>
      </c>
      <c r="C470" s="4">
        <v>31</v>
      </c>
      <c r="D470" s="4">
        <v>4</v>
      </c>
      <c r="E470" s="4">
        <v>14</v>
      </c>
      <c r="F470" s="4" t="s">
        <v>623</v>
      </c>
      <c r="G470" s="4" t="s">
        <v>12</v>
      </c>
      <c r="H470" s="4">
        <v>1128</v>
      </c>
      <c r="I470" s="4">
        <f t="shared" si="5"/>
        <v>2</v>
      </c>
      <c r="J470" s="4">
        <f t="shared" si="6"/>
        <v>934</v>
      </c>
      <c r="K470" s="4">
        <f t="shared" si="7"/>
        <v>920</v>
      </c>
      <c r="L470" s="4" t="str">
        <f t="shared" si="8"/>
        <v>August 2025</v>
      </c>
      <c r="M470" s="61">
        <f t="shared" si="9"/>
        <v>0.82801418439716312</v>
      </c>
      <c r="N470" s="62"/>
    </row>
    <row r="471" spans="1:14" ht="22.5" customHeight="1">
      <c r="A471" s="2">
        <v>45889.194379710651</v>
      </c>
      <c r="B471" s="3">
        <v>45888</v>
      </c>
      <c r="C471" s="4">
        <v>10</v>
      </c>
      <c r="D471" s="4">
        <v>24</v>
      </c>
      <c r="E471" s="4">
        <v>8</v>
      </c>
      <c r="F471" s="4" t="s">
        <v>624</v>
      </c>
      <c r="G471" s="4" t="s">
        <v>7</v>
      </c>
      <c r="H471" s="4">
        <v>406</v>
      </c>
      <c r="I471" s="4">
        <f t="shared" si="5"/>
        <v>0</v>
      </c>
      <c r="J471" s="4">
        <f t="shared" si="6"/>
        <v>324</v>
      </c>
      <c r="K471" s="4">
        <f t="shared" si="7"/>
        <v>316</v>
      </c>
      <c r="L471" s="4" t="str">
        <f t="shared" si="8"/>
        <v>August 2025</v>
      </c>
      <c r="M471" s="61">
        <f t="shared" si="9"/>
        <v>0.79802955665024633</v>
      </c>
      <c r="N471" s="62"/>
    </row>
    <row r="472" spans="1:14" ht="22.5" customHeight="1">
      <c r="A472" s="2">
        <v>45889.188206527775</v>
      </c>
      <c r="B472" s="3">
        <v>45886</v>
      </c>
      <c r="C472" s="4">
        <v>31</v>
      </c>
      <c r="D472" s="4">
        <v>3</v>
      </c>
      <c r="E472" s="4">
        <v>12</v>
      </c>
      <c r="F472" s="4" t="s">
        <v>623</v>
      </c>
      <c r="G472" s="4" t="s">
        <v>12</v>
      </c>
      <c r="H472" s="4">
        <v>1130</v>
      </c>
      <c r="I472" s="4">
        <f t="shared" si="5"/>
        <v>2</v>
      </c>
      <c r="J472" s="4">
        <f t="shared" si="6"/>
        <v>933</v>
      </c>
      <c r="K472" s="4">
        <f t="shared" si="7"/>
        <v>921</v>
      </c>
      <c r="L472" s="4" t="str">
        <f t="shared" si="8"/>
        <v>August 2025</v>
      </c>
      <c r="M472" s="61">
        <f t="shared" si="9"/>
        <v>0.82566371681415929</v>
      </c>
      <c r="N472" s="62"/>
    </row>
    <row r="473" spans="1:14" ht="22.5" customHeight="1">
      <c r="A473" s="2">
        <v>45889.184078657403</v>
      </c>
      <c r="B473" s="3">
        <v>45886</v>
      </c>
      <c r="C473" s="4">
        <v>10</v>
      </c>
      <c r="D473" s="4">
        <v>23</v>
      </c>
      <c r="E473" s="4">
        <v>5</v>
      </c>
      <c r="F473" s="4" t="s">
        <v>624</v>
      </c>
      <c r="G473" s="4" t="s">
        <v>7</v>
      </c>
      <c r="H473" s="4">
        <v>406</v>
      </c>
      <c r="I473" s="4">
        <f t="shared" si="5"/>
        <v>0</v>
      </c>
      <c r="J473" s="4">
        <f t="shared" si="6"/>
        <v>323</v>
      </c>
      <c r="K473" s="4">
        <f t="shared" si="7"/>
        <v>318</v>
      </c>
      <c r="L473" s="4" t="str">
        <f t="shared" si="8"/>
        <v>August 2025</v>
      </c>
      <c r="M473" s="61">
        <f t="shared" si="9"/>
        <v>0.79556650246305416</v>
      </c>
      <c r="N473" s="62"/>
    </row>
    <row r="474" spans="1:14" ht="22.5" customHeight="1">
      <c r="A474" s="2">
        <v>45887.691696759255</v>
      </c>
      <c r="B474" s="3">
        <v>45887</v>
      </c>
      <c r="C474" s="4">
        <v>31</v>
      </c>
      <c r="D474" s="4">
        <v>8</v>
      </c>
      <c r="E474" s="4">
        <v>14</v>
      </c>
      <c r="F474" s="4" t="s">
        <v>624</v>
      </c>
      <c r="G474" s="4" t="s">
        <v>12</v>
      </c>
      <c r="H474" s="4">
        <v>1128</v>
      </c>
      <c r="I474" s="4">
        <f t="shared" si="5"/>
        <v>2</v>
      </c>
      <c r="J474" s="4">
        <f t="shared" si="6"/>
        <v>938</v>
      </c>
      <c r="K474" s="4">
        <f t="shared" si="7"/>
        <v>924</v>
      </c>
      <c r="L474" s="4" t="str">
        <f t="shared" si="8"/>
        <v>August 2025</v>
      </c>
      <c r="M474" s="61">
        <f t="shared" si="9"/>
        <v>0.83156028368794321</v>
      </c>
      <c r="N474" s="62"/>
    </row>
    <row r="475" spans="1:14" ht="22.5" customHeight="1">
      <c r="A475" s="2">
        <v>45887.690826342594</v>
      </c>
      <c r="B475" s="3">
        <v>45887</v>
      </c>
      <c r="C475" s="4">
        <v>10</v>
      </c>
      <c r="D475" s="4">
        <v>13</v>
      </c>
      <c r="E475" s="4">
        <v>7</v>
      </c>
      <c r="F475" s="4" t="s">
        <v>137</v>
      </c>
      <c r="G475" s="4" t="s">
        <v>7</v>
      </c>
      <c r="H475" s="4">
        <v>406</v>
      </c>
      <c r="I475" s="4">
        <f t="shared" si="5"/>
        <v>0</v>
      </c>
      <c r="J475" s="4">
        <f t="shared" si="6"/>
        <v>313</v>
      </c>
      <c r="K475" s="4">
        <f t="shared" si="7"/>
        <v>306</v>
      </c>
      <c r="L475" s="4" t="str">
        <f t="shared" si="8"/>
        <v>August 2025</v>
      </c>
      <c r="M475" s="61">
        <f t="shared" si="9"/>
        <v>0.77093596059113301</v>
      </c>
      <c r="N475" s="62"/>
    </row>
    <row r="476" spans="1:14" ht="22.5" customHeight="1">
      <c r="A476" s="2">
        <v>45886.699377870369</v>
      </c>
      <c r="B476" s="3">
        <v>45885</v>
      </c>
      <c r="C476" s="4">
        <v>30</v>
      </c>
      <c r="D476" s="4">
        <v>12</v>
      </c>
      <c r="E476" s="4">
        <v>11</v>
      </c>
      <c r="F476" s="4" t="s">
        <v>655</v>
      </c>
      <c r="G476" s="4" t="s">
        <v>12</v>
      </c>
      <c r="H476" s="4">
        <v>1130</v>
      </c>
      <c r="I476" s="4">
        <f t="shared" si="5"/>
        <v>0</v>
      </c>
      <c r="J476" s="4">
        <f t="shared" si="6"/>
        <v>912</v>
      </c>
      <c r="K476" s="4">
        <f t="shared" si="7"/>
        <v>901</v>
      </c>
      <c r="L476" s="4" t="str">
        <f t="shared" si="8"/>
        <v>August 2025</v>
      </c>
      <c r="M476" s="61">
        <f t="shared" si="9"/>
        <v>0.8070796460176991</v>
      </c>
      <c r="N476" s="62"/>
    </row>
    <row r="477" spans="1:14" ht="22.5" customHeight="1">
      <c r="A477" s="2">
        <v>45886.698891469903</v>
      </c>
      <c r="B477" s="3">
        <v>45885</v>
      </c>
      <c r="C477" s="4">
        <v>10</v>
      </c>
      <c r="D477" s="4">
        <v>19</v>
      </c>
      <c r="E477" s="4">
        <v>6</v>
      </c>
      <c r="F477" s="4" t="s">
        <v>105</v>
      </c>
      <c r="G477" s="4" t="s">
        <v>7</v>
      </c>
      <c r="H477" s="4">
        <v>406</v>
      </c>
      <c r="I477" s="4">
        <f t="shared" si="5"/>
        <v>0</v>
      </c>
      <c r="J477" s="4">
        <f t="shared" si="6"/>
        <v>319</v>
      </c>
      <c r="K477" s="4">
        <f t="shared" si="7"/>
        <v>313</v>
      </c>
      <c r="L477" s="4" t="str">
        <f t="shared" si="8"/>
        <v>August 2025</v>
      </c>
      <c r="M477" s="61">
        <f t="shared" si="9"/>
        <v>0.7857142857142857</v>
      </c>
      <c r="N477" s="62"/>
    </row>
    <row r="478" spans="1:14" ht="22.5" customHeight="1">
      <c r="A478" s="2">
        <v>45884.943635243057</v>
      </c>
      <c r="B478" s="3">
        <v>45884</v>
      </c>
      <c r="C478" s="4">
        <v>31</v>
      </c>
      <c r="D478" s="4">
        <v>4</v>
      </c>
      <c r="E478" s="4">
        <v>13</v>
      </c>
      <c r="F478" s="4" t="s">
        <v>624</v>
      </c>
      <c r="G478" s="4" t="s">
        <v>12</v>
      </c>
      <c r="H478" s="4">
        <v>1130</v>
      </c>
      <c r="I478" s="4">
        <f t="shared" si="5"/>
        <v>0</v>
      </c>
      <c r="J478" s="4">
        <f t="shared" si="6"/>
        <v>934</v>
      </c>
      <c r="K478" s="4">
        <f t="shared" si="7"/>
        <v>921</v>
      </c>
      <c r="L478" s="4" t="str">
        <f t="shared" si="8"/>
        <v>August 2025</v>
      </c>
      <c r="M478" s="61">
        <f t="shared" si="9"/>
        <v>0.82654867256637166</v>
      </c>
      <c r="N478" s="62"/>
    </row>
    <row r="479" spans="1:14" ht="22.5" customHeight="1">
      <c r="A479" s="2">
        <v>45884.942664606482</v>
      </c>
      <c r="B479" s="3">
        <v>45884</v>
      </c>
      <c r="C479" s="4">
        <v>10</v>
      </c>
      <c r="D479" s="4">
        <v>22</v>
      </c>
      <c r="E479" s="4">
        <v>7</v>
      </c>
      <c r="F479" s="4" t="s">
        <v>137</v>
      </c>
      <c r="G479" s="4" t="s">
        <v>7</v>
      </c>
      <c r="H479" s="4">
        <v>406</v>
      </c>
      <c r="I479" s="4">
        <f t="shared" si="5"/>
        <v>0</v>
      </c>
      <c r="J479" s="4">
        <f t="shared" si="6"/>
        <v>322</v>
      </c>
      <c r="K479" s="4">
        <f t="shared" si="7"/>
        <v>315</v>
      </c>
      <c r="L479" s="4" t="str">
        <f t="shared" si="8"/>
        <v>August 2025</v>
      </c>
      <c r="M479" s="61">
        <f t="shared" si="9"/>
        <v>0.7931034482758621</v>
      </c>
      <c r="N479" s="62"/>
    </row>
    <row r="480" spans="1:14" ht="22.5" customHeight="1">
      <c r="A480" s="2">
        <v>45883.80896603009</v>
      </c>
      <c r="B480" s="3">
        <v>45883</v>
      </c>
      <c r="C480" s="4">
        <v>31</v>
      </c>
      <c r="D480" s="4">
        <v>17</v>
      </c>
      <c r="E480" s="4">
        <v>12</v>
      </c>
      <c r="F480" s="4" t="s">
        <v>623</v>
      </c>
      <c r="G480" s="4" t="s">
        <v>12</v>
      </c>
      <c r="H480" s="4">
        <v>1130</v>
      </c>
      <c r="I480" s="4">
        <f t="shared" si="5"/>
        <v>0</v>
      </c>
      <c r="J480" s="4">
        <f t="shared" si="6"/>
        <v>947</v>
      </c>
      <c r="K480" s="4">
        <f t="shared" si="7"/>
        <v>935</v>
      </c>
      <c r="L480" s="4" t="str">
        <f t="shared" si="8"/>
        <v>August 2025</v>
      </c>
      <c r="M480" s="61">
        <f t="shared" si="9"/>
        <v>0.83805309734513278</v>
      </c>
      <c r="N480" s="62"/>
    </row>
    <row r="481" spans="1:14" ht="22.5" customHeight="1">
      <c r="A481" s="2">
        <v>45883.808372824074</v>
      </c>
      <c r="B481" s="3">
        <v>45883</v>
      </c>
      <c r="C481" s="4">
        <v>10</v>
      </c>
      <c r="D481" s="4">
        <v>18</v>
      </c>
      <c r="E481" s="4">
        <v>5</v>
      </c>
      <c r="F481" s="4" t="s">
        <v>137</v>
      </c>
      <c r="G481" s="4" t="s">
        <v>7</v>
      </c>
      <c r="H481" s="4">
        <v>406</v>
      </c>
      <c r="I481" s="4">
        <f t="shared" si="5"/>
        <v>0</v>
      </c>
      <c r="J481" s="4">
        <f t="shared" si="6"/>
        <v>318</v>
      </c>
      <c r="K481" s="4">
        <f t="shared" si="7"/>
        <v>313</v>
      </c>
      <c r="L481" s="4" t="str">
        <f t="shared" si="8"/>
        <v>August 2025</v>
      </c>
      <c r="M481" s="61">
        <f t="shared" si="9"/>
        <v>0.78325123152709364</v>
      </c>
      <c r="N481" s="62"/>
    </row>
    <row r="482" spans="1:14" ht="22.5" customHeight="1">
      <c r="A482" s="2">
        <v>45883.276878807868</v>
      </c>
      <c r="B482" s="3">
        <v>45882</v>
      </c>
      <c r="C482" s="4">
        <v>31</v>
      </c>
      <c r="D482" s="4">
        <v>2</v>
      </c>
      <c r="E482" s="4">
        <v>11</v>
      </c>
      <c r="F482" s="4" t="s">
        <v>624</v>
      </c>
      <c r="G482" s="4" t="s">
        <v>12</v>
      </c>
      <c r="H482" s="4">
        <v>1130</v>
      </c>
      <c r="I482" s="4">
        <f t="shared" si="5"/>
        <v>0</v>
      </c>
      <c r="J482" s="4">
        <f t="shared" si="6"/>
        <v>932</v>
      </c>
      <c r="K482" s="4">
        <f t="shared" si="7"/>
        <v>921</v>
      </c>
      <c r="L482" s="4" t="str">
        <f t="shared" si="8"/>
        <v>August 2025</v>
      </c>
      <c r="M482" s="61">
        <f t="shared" si="9"/>
        <v>0.82477876106194692</v>
      </c>
      <c r="N482" s="62"/>
    </row>
    <row r="483" spans="1:14" ht="22.5" customHeight="1">
      <c r="A483" s="2">
        <v>45883.276349386579</v>
      </c>
      <c r="B483" s="3">
        <v>45882</v>
      </c>
      <c r="C483" s="4">
        <v>10</v>
      </c>
      <c r="D483" s="4">
        <v>15</v>
      </c>
      <c r="E483" s="4">
        <v>6</v>
      </c>
      <c r="F483" s="4" t="s">
        <v>137</v>
      </c>
      <c r="G483" s="4" t="s">
        <v>7</v>
      </c>
      <c r="H483" s="4">
        <v>406</v>
      </c>
      <c r="I483" s="4">
        <f t="shared" si="5"/>
        <v>0</v>
      </c>
      <c r="J483" s="4">
        <f t="shared" si="6"/>
        <v>315</v>
      </c>
      <c r="K483" s="4">
        <f t="shared" si="7"/>
        <v>309</v>
      </c>
      <c r="L483" s="4" t="str">
        <f t="shared" si="8"/>
        <v>August 2025</v>
      </c>
      <c r="M483" s="61">
        <f t="shared" si="9"/>
        <v>0.77586206896551724</v>
      </c>
      <c r="N483" s="62"/>
    </row>
    <row r="484" spans="1:14" ht="22.5" customHeight="1">
      <c r="A484" s="2">
        <v>45882.424714212961</v>
      </c>
      <c r="B484" s="3">
        <v>45881</v>
      </c>
      <c r="C484" s="4">
        <v>31</v>
      </c>
      <c r="D484" s="4">
        <v>10</v>
      </c>
      <c r="E484" s="4">
        <v>14</v>
      </c>
      <c r="F484" s="4" t="s">
        <v>624</v>
      </c>
      <c r="G484" s="4" t="s">
        <v>12</v>
      </c>
      <c r="H484" s="4">
        <v>1130</v>
      </c>
      <c r="I484" s="4">
        <f t="shared" si="5"/>
        <v>0</v>
      </c>
      <c r="J484" s="4">
        <f t="shared" si="6"/>
        <v>940</v>
      </c>
      <c r="K484" s="4">
        <f t="shared" si="7"/>
        <v>926</v>
      </c>
      <c r="L484" s="4" t="str">
        <f t="shared" si="8"/>
        <v>August 2025</v>
      </c>
      <c r="M484" s="61">
        <f t="shared" si="9"/>
        <v>0.83185840707964598</v>
      </c>
      <c r="N484" s="62"/>
    </row>
    <row r="485" spans="1:14" ht="22.5" customHeight="1">
      <c r="A485" s="2">
        <v>45882.424131689811</v>
      </c>
      <c r="B485" s="3">
        <v>45881</v>
      </c>
      <c r="C485" s="4">
        <v>10</v>
      </c>
      <c r="D485" s="4">
        <v>14</v>
      </c>
      <c r="E485" s="4">
        <v>7</v>
      </c>
      <c r="F485" s="4" t="s">
        <v>624</v>
      </c>
      <c r="G485" s="4" t="s">
        <v>7</v>
      </c>
      <c r="H485" s="4">
        <v>406</v>
      </c>
      <c r="I485" s="4">
        <f t="shared" si="5"/>
        <v>0</v>
      </c>
      <c r="J485" s="4">
        <f t="shared" si="6"/>
        <v>314</v>
      </c>
      <c r="K485" s="4">
        <f t="shared" si="7"/>
        <v>307</v>
      </c>
      <c r="L485" s="4" t="str">
        <f t="shared" si="8"/>
        <v>August 2025</v>
      </c>
      <c r="M485" s="61">
        <f t="shared" si="9"/>
        <v>0.77339901477832518</v>
      </c>
      <c r="N485" s="62"/>
    </row>
    <row r="486" spans="1:14" ht="22.5" customHeight="1">
      <c r="A486" s="2">
        <v>45881.419730486115</v>
      </c>
      <c r="B486" s="3">
        <v>45880</v>
      </c>
      <c r="C486" s="4">
        <v>31</v>
      </c>
      <c r="D486" s="4">
        <v>19</v>
      </c>
      <c r="E486" s="4">
        <v>11</v>
      </c>
      <c r="F486" s="4" t="s">
        <v>623</v>
      </c>
      <c r="G486" s="4" t="s">
        <v>12</v>
      </c>
      <c r="H486" s="4">
        <v>1130</v>
      </c>
      <c r="I486" s="4">
        <f t="shared" si="5"/>
        <v>0</v>
      </c>
      <c r="J486" s="4">
        <f t="shared" si="6"/>
        <v>949</v>
      </c>
      <c r="K486" s="4">
        <f t="shared" si="7"/>
        <v>938</v>
      </c>
      <c r="L486" s="4" t="str">
        <f t="shared" si="8"/>
        <v>August 2025</v>
      </c>
      <c r="M486" s="61">
        <f t="shared" si="9"/>
        <v>0.83982300884955752</v>
      </c>
      <c r="N486" s="62"/>
    </row>
    <row r="487" spans="1:14" ht="22.5" customHeight="1">
      <c r="A487" s="2">
        <v>45881.41933049768</v>
      </c>
      <c r="B487" s="3">
        <v>45880</v>
      </c>
      <c r="C487" s="4">
        <v>10</v>
      </c>
      <c r="D487" s="4">
        <v>17</v>
      </c>
      <c r="E487" s="4">
        <v>6</v>
      </c>
      <c r="F487" s="4" t="s">
        <v>137</v>
      </c>
      <c r="G487" s="4" t="s">
        <v>7</v>
      </c>
      <c r="H487" s="4">
        <v>406</v>
      </c>
      <c r="I487" s="4">
        <f t="shared" si="5"/>
        <v>0</v>
      </c>
      <c r="J487" s="4">
        <f t="shared" si="6"/>
        <v>317</v>
      </c>
      <c r="K487" s="4">
        <f t="shared" si="7"/>
        <v>311</v>
      </c>
      <c r="L487" s="4" t="str">
        <f t="shared" si="8"/>
        <v>August 2025</v>
      </c>
      <c r="M487" s="61">
        <f t="shared" si="9"/>
        <v>0.78078817733990147</v>
      </c>
      <c r="N487" s="62"/>
    </row>
    <row r="488" spans="1:14" ht="22.5" customHeight="1">
      <c r="A488" s="2">
        <v>45880.569289814812</v>
      </c>
      <c r="B488" s="3">
        <v>45879</v>
      </c>
      <c r="C488" s="4">
        <v>31</v>
      </c>
      <c r="D488" s="4">
        <v>3</v>
      </c>
      <c r="E488" s="4">
        <v>14</v>
      </c>
      <c r="F488" s="4" t="s">
        <v>623</v>
      </c>
      <c r="G488" s="4" t="s">
        <v>12</v>
      </c>
      <c r="H488" s="4">
        <v>1130</v>
      </c>
      <c r="I488" s="4">
        <f t="shared" si="5"/>
        <v>0</v>
      </c>
      <c r="J488" s="4">
        <f t="shared" si="6"/>
        <v>933</v>
      </c>
      <c r="K488" s="4">
        <f t="shared" si="7"/>
        <v>919</v>
      </c>
      <c r="L488" s="4" t="str">
        <f t="shared" si="8"/>
        <v>August 2025</v>
      </c>
      <c r="M488" s="61">
        <f t="shared" si="9"/>
        <v>0.82566371681415929</v>
      </c>
      <c r="N488" s="62"/>
    </row>
    <row r="489" spans="1:14" ht="22.5" customHeight="1">
      <c r="A489" s="2">
        <v>45880.568733391206</v>
      </c>
      <c r="B489" s="3">
        <v>45879</v>
      </c>
      <c r="C489" s="4">
        <v>10</v>
      </c>
      <c r="D489" s="4">
        <v>15</v>
      </c>
      <c r="E489" s="4">
        <v>7</v>
      </c>
      <c r="F489" s="4" t="s">
        <v>623</v>
      </c>
      <c r="G489" s="4" t="s">
        <v>7</v>
      </c>
      <c r="H489" s="4">
        <v>406</v>
      </c>
      <c r="I489" s="4">
        <f t="shared" si="5"/>
        <v>0</v>
      </c>
      <c r="J489" s="4">
        <f t="shared" si="6"/>
        <v>315</v>
      </c>
      <c r="K489" s="4">
        <f t="shared" si="7"/>
        <v>308</v>
      </c>
      <c r="L489" s="4" t="str">
        <f t="shared" si="8"/>
        <v>August 2025</v>
      </c>
      <c r="M489" s="61">
        <f t="shared" si="9"/>
        <v>0.77586206896551724</v>
      </c>
      <c r="N489" s="62"/>
    </row>
    <row r="490" spans="1:14" ht="22.5" customHeight="1">
      <c r="A490" s="2">
        <v>45879.705930787037</v>
      </c>
      <c r="B490" s="3">
        <v>45878</v>
      </c>
      <c r="C490" s="4">
        <v>30</v>
      </c>
      <c r="D490" s="4">
        <v>25</v>
      </c>
      <c r="E490" s="4">
        <v>12</v>
      </c>
      <c r="F490" s="4" t="s">
        <v>623</v>
      </c>
      <c r="G490" s="4" t="s">
        <v>12</v>
      </c>
      <c r="H490" s="4">
        <v>1130</v>
      </c>
      <c r="I490" s="4">
        <f t="shared" si="5"/>
        <v>0</v>
      </c>
      <c r="J490" s="4">
        <f t="shared" si="6"/>
        <v>925</v>
      </c>
      <c r="K490" s="4">
        <f t="shared" si="7"/>
        <v>913</v>
      </c>
      <c r="L490" s="4" t="str">
        <f t="shared" si="8"/>
        <v>August 2025</v>
      </c>
      <c r="M490" s="61">
        <f t="shared" si="9"/>
        <v>0.81858407079646023</v>
      </c>
      <c r="N490" s="62"/>
    </row>
    <row r="491" spans="1:14" ht="22.5" customHeight="1">
      <c r="A491" s="2">
        <v>45879.705480428238</v>
      </c>
      <c r="B491" s="3">
        <v>45878</v>
      </c>
      <c r="C491" s="4">
        <v>10</v>
      </c>
      <c r="D491" s="4">
        <v>2</v>
      </c>
      <c r="E491" s="4">
        <v>6</v>
      </c>
      <c r="F491" s="4" t="s">
        <v>137</v>
      </c>
      <c r="G491" s="4" t="s">
        <v>7</v>
      </c>
      <c r="H491" s="4">
        <v>406</v>
      </c>
      <c r="I491" s="4">
        <f t="shared" si="5"/>
        <v>0</v>
      </c>
      <c r="J491" s="4">
        <f t="shared" si="6"/>
        <v>302</v>
      </c>
      <c r="K491" s="4">
        <f t="shared" si="7"/>
        <v>296</v>
      </c>
      <c r="L491" s="4" t="str">
        <f t="shared" si="8"/>
        <v>August 2025</v>
      </c>
      <c r="M491" s="61">
        <f t="shared" si="9"/>
        <v>0.74384236453201968</v>
      </c>
      <c r="N491" s="62"/>
    </row>
    <row r="492" spans="1:14" ht="22.5" customHeight="1">
      <c r="A492" s="2">
        <v>45877.752316053244</v>
      </c>
      <c r="B492" s="3">
        <v>45875</v>
      </c>
      <c r="C492" s="4">
        <v>30</v>
      </c>
      <c r="D492" s="4">
        <v>24</v>
      </c>
      <c r="E492" s="4">
        <v>9</v>
      </c>
      <c r="F492" s="4" t="s">
        <v>623</v>
      </c>
      <c r="G492" s="4" t="s">
        <v>12</v>
      </c>
      <c r="H492" s="4">
        <v>1130</v>
      </c>
      <c r="I492" s="4">
        <f t="shared" si="5"/>
        <v>0</v>
      </c>
      <c r="J492" s="4">
        <f t="shared" si="6"/>
        <v>924</v>
      </c>
      <c r="K492" s="4">
        <f t="shared" si="7"/>
        <v>915</v>
      </c>
      <c r="L492" s="4" t="str">
        <f t="shared" si="8"/>
        <v>August 2025</v>
      </c>
      <c r="M492" s="61">
        <f t="shared" si="9"/>
        <v>0.81769911504424775</v>
      </c>
      <c r="N492" s="62"/>
    </row>
    <row r="493" spans="1:14" ht="22.5" customHeight="1">
      <c r="A493" s="2">
        <v>45877.665129201385</v>
      </c>
      <c r="B493" s="3">
        <v>45877</v>
      </c>
      <c r="C493" s="4">
        <v>31</v>
      </c>
      <c r="D493" s="4">
        <v>4</v>
      </c>
      <c r="E493" s="4">
        <v>10</v>
      </c>
      <c r="F493" s="4" t="s">
        <v>623</v>
      </c>
      <c r="G493" s="4" t="s">
        <v>12</v>
      </c>
      <c r="H493" s="4">
        <v>1130</v>
      </c>
      <c r="I493" s="4">
        <f t="shared" si="5"/>
        <v>0</v>
      </c>
      <c r="J493" s="4">
        <f t="shared" si="6"/>
        <v>934</v>
      </c>
      <c r="K493" s="4">
        <f t="shared" si="7"/>
        <v>924</v>
      </c>
      <c r="L493" s="4" t="str">
        <f t="shared" si="8"/>
        <v>August 2025</v>
      </c>
      <c r="M493" s="61">
        <f t="shared" si="9"/>
        <v>0.82654867256637166</v>
      </c>
      <c r="N493" s="62"/>
    </row>
    <row r="494" spans="1:14" ht="22.5" customHeight="1">
      <c r="A494" s="2">
        <v>45877.664308136576</v>
      </c>
      <c r="B494" s="3">
        <v>45877</v>
      </c>
      <c r="C494" s="4">
        <v>10</v>
      </c>
      <c r="D494" s="4">
        <v>13</v>
      </c>
      <c r="E494" s="4">
        <v>7</v>
      </c>
      <c r="F494" s="4" t="s">
        <v>624</v>
      </c>
      <c r="G494" s="4" t="s">
        <v>7</v>
      </c>
      <c r="H494" s="4">
        <v>406</v>
      </c>
      <c r="I494" s="4">
        <f t="shared" si="5"/>
        <v>0</v>
      </c>
      <c r="J494" s="4">
        <f t="shared" si="6"/>
        <v>313</v>
      </c>
      <c r="K494" s="4">
        <f t="shared" si="7"/>
        <v>306</v>
      </c>
      <c r="L494" s="4" t="str">
        <f t="shared" si="8"/>
        <v>August 2025</v>
      </c>
      <c r="M494" s="61">
        <f t="shared" si="9"/>
        <v>0.77093596059113301</v>
      </c>
      <c r="N494" s="62"/>
    </row>
    <row r="495" spans="1:14" ht="22.5" customHeight="1">
      <c r="A495" s="2">
        <v>45877.66349554398</v>
      </c>
      <c r="B495" s="3">
        <v>45876</v>
      </c>
      <c r="C495" s="4">
        <v>30</v>
      </c>
      <c r="D495" s="4">
        <v>19</v>
      </c>
      <c r="E495" s="4">
        <v>13</v>
      </c>
      <c r="F495" s="4" t="s">
        <v>623</v>
      </c>
      <c r="G495" s="4" t="s">
        <v>12</v>
      </c>
      <c r="H495" s="4">
        <v>1130</v>
      </c>
      <c r="I495" s="4">
        <f t="shared" si="5"/>
        <v>0</v>
      </c>
      <c r="J495" s="4">
        <f t="shared" si="6"/>
        <v>919</v>
      </c>
      <c r="K495" s="4">
        <f t="shared" si="7"/>
        <v>906</v>
      </c>
      <c r="L495" s="4" t="str">
        <f t="shared" si="8"/>
        <v>August 2025</v>
      </c>
      <c r="M495" s="61">
        <f t="shared" si="9"/>
        <v>0.81327433628318579</v>
      </c>
      <c r="N495" s="62"/>
    </row>
    <row r="496" spans="1:14" ht="22.5" customHeight="1">
      <c r="A496" s="2">
        <v>45877.662506469904</v>
      </c>
      <c r="B496" s="3">
        <v>45876</v>
      </c>
      <c r="C496" s="4">
        <v>10</v>
      </c>
      <c r="D496" s="4">
        <v>7</v>
      </c>
      <c r="E496" s="4">
        <v>5</v>
      </c>
      <c r="F496" s="4" t="s">
        <v>137</v>
      </c>
      <c r="G496" s="4" t="s">
        <v>7</v>
      </c>
      <c r="H496" s="4">
        <v>406</v>
      </c>
      <c r="I496" s="4">
        <f t="shared" si="5"/>
        <v>0</v>
      </c>
      <c r="J496" s="4">
        <f t="shared" si="6"/>
        <v>307</v>
      </c>
      <c r="K496" s="4">
        <f t="shared" si="7"/>
        <v>302</v>
      </c>
      <c r="L496" s="4" t="str">
        <f t="shared" si="8"/>
        <v>August 2025</v>
      </c>
      <c r="M496" s="61">
        <f t="shared" si="9"/>
        <v>0.75615763546798032</v>
      </c>
      <c r="N496" s="62"/>
    </row>
    <row r="497" spans="1:14" ht="22.5" customHeight="1">
      <c r="A497" s="2">
        <v>45876.628887349536</v>
      </c>
      <c r="B497" s="3">
        <v>45875</v>
      </c>
      <c r="C497" s="4">
        <v>10</v>
      </c>
      <c r="D497" s="4">
        <v>6</v>
      </c>
      <c r="E497" s="4">
        <v>6</v>
      </c>
      <c r="F497" s="4" t="s">
        <v>309</v>
      </c>
      <c r="G497" s="4" t="s">
        <v>7</v>
      </c>
      <c r="H497" s="4">
        <v>406</v>
      </c>
      <c r="I497" s="4">
        <f t="shared" si="5"/>
        <v>0</v>
      </c>
      <c r="J497" s="4">
        <f t="shared" si="6"/>
        <v>306</v>
      </c>
      <c r="K497" s="4">
        <f t="shared" si="7"/>
        <v>300</v>
      </c>
      <c r="L497" s="4" t="str">
        <f t="shared" si="8"/>
        <v>August 2025</v>
      </c>
      <c r="M497" s="61">
        <f t="shared" si="9"/>
        <v>0.75369458128078815</v>
      </c>
      <c r="N497" s="62"/>
    </row>
    <row r="498" spans="1:14" ht="22.5" customHeight="1">
      <c r="A498" s="2">
        <v>45875.718796030094</v>
      </c>
      <c r="B498" s="3">
        <v>45874</v>
      </c>
      <c r="C498" s="4">
        <v>31</v>
      </c>
      <c r="D498" s="4">
        <v>17</v>
      </c>
      <c r="E498" s="4">
        <v>10</v>
      </c>
      <c r="F498" s="4" t="s">
        <v>623</v>
      </c>
      <c r="G498" s="4" t="s">
        <v>12</v>
      </c>
      <c r="H498" s="4">
        <v>1130</v>
      </c>
      <c r="I498" s="4">
        <f t="shared" si="5"/>
        <v>0</v>
      </c>
      <c r="J498" s="4">
        <f t="shared" si="6"/>
        <v>947</v>
      </c>
      <c r="K498" s="4">
        <f t="shared" si="7"/>
        <v>937</v>
      </c>
      <c r="L498" s="4" t="str">
        <f t="shared" si="8"/>
        <v>August 2025</v>
      </c>
      <c r="M498" s="61">
        <f t="shared" si="9"/>
        <v>0.83805309734513278</v>
      </c>
      <c r="N498" s="62"/>
    </row>
    <row r="499" spans="1:14" ht="22.5" customHeight="1">
      <c r="A499" s="2">
        <v>45875.717882800927</v>
      </c>
      <c r="B499" s="3">
        <v>45874</v>
      </c>
      <c r="C499" s="4">
        <v>10</v>
      </c>
      <c r="D499" s="4">
        <v>16</v>
      </c>
      <c r="E499" s="4">
        <v>5</v>
      </c>
      <c r="F499" s="4" t="s">
        <v>623</v>
      </c>
      <c r="G499" s="4" t="s">
        <v>7</v>
      </c>
      <c r="H499" s="4">
        <v>406</v>
      </c>
      <c r="I499" s="4">
        <f t="shared" si="5"/>
        <v>0</v>
      </c>
      <c r="J499" s="4">
        <f t="shared" si="6"/>
        <v>316</v>
      </c>
      <c r="K499" s="4">
        <f t="shared" si="7"/>
        <v>311</v>
      </c>
      <c r="L499" s="4" t="str">
        <f t="shared" si="8"/>
        <v>August 2025</v>
      </c>
      <c r="M499" s="61">
        <f t="shared" si="9"/>
        <v>0.77832512315270941</v>
      </c>
      <c r="N499" s="62"/>
    </row>
    <row r="500" spans="1:14" ht="22.5" customHeight="1">
      <c r="A500" s="2">
        <v>45874.3815578125</v>
      </c>
      <c r="B500" s="3">
        <v>45873</v>
      </c>
      <c r="C500" s="4">
        <v>31</v>
      </c>
      <c r="D500" s="4">
        <v>9</v>
      </c>
      <c r="E500" s="4">
        <v>13</v>
      </c>
      <c r="F500" s="4" t="s">
        <v>623</v>
      </c>
      <c r="G500" s="4" t="s">
        <v>12</v>
      </c>
      <c r="H500" s="4">
        <v>1130</v>
      </c>
      <c r="I500" s="4">
        <f t="shared" si="5"/>
        <v>0</v>
      </c>
      <c r="J500" s="4">
        <f t="shared" si="6"/>
        <v>939</v>
      </c>
      <c r="K500" s="4">
        <f t="shared" si="7"/>
        <v>926</v>
      </c>
      <c r="L500" s="4" t="str">
        <f t="shared" si="8"/>
        <v>August 2025</v>
      </c>
      <c r="M500" s="61">
        <f t="shared" si="9"/>
        <v>0.83097345132743361</v>
      </c>
      <c r="N500" s="62"/>
    </row>
    <row r="501" spans="1:14" ht="22.5" customHeight="1">
      <c r="A501" s="2">
        <v>45874.359770567127</v>
      </c>
      <c r="B501" s="3">
        <v>45873</v>
      </c>
      <c r="C501" s="4">
        <v>10</v>
      </c>
      <c r="D501" s="4">
        <v>2</v>
      </c>
      <c r="E501" s="4">
        <v>6</v>
      </c>
      <c r="F501" s="4" t="s">
        <v>137</v>
      </c>
      <c r="G501" s="4" t="s">
        <v>7</v>
      </c>
      <c r="H501" s="4">
        <v>406</v>
      </c>
      <c r="I501" s="4">
        <f t="shared" si="5"/>
        <v>0</v>
      </c>
      <c r="J501" s="4">
        <f t="shared" si="6"/>
        <v>302</v>
      </c>
      <c r="K501" s="4">
        <f t="shared" si="7"/>
        <v>296</v>
      </c>
      <c r="L501" s="4" t="str">
        <f t="shared" si="8"/>
        <v>August 2025</v>
      </c>
      <c r="M501" s="61">
        <f t="shared" si="9"/>
        <v>0.74384236453201968</v>
      </c>
      <c r="N501" s="62"/>
    </row>
    <row r="502" spans="1:14" ht="22.5" customHeight="1">
      <c r="A502" s="2">
        <v>45873.727467083329</v>
      </c>
      <c r="B502" s="3">
        <v>45872</v>
      </c>
      <c r="C502" s="4">
        <v>30</v>
      </c>
      <c r="D502" s="4">
        <v>28</v>
      </c>
      <c r="E502" s="4">
        <v>11</v>
      </c>
      <c r="F502" s="4" t="s">
        <v>624</v>
      </c>
      <c r="G502" s="4" t="s">
        <v>12</v>
      </c>
      <c r="H502" s="4">
        <v>1130</v>
      </c>
      <c r="I502" s="4">
        <f t="shared" si="5"/>
        <v>0</v>
      </c>
      <c r="J502" s="4">
        <f t="shared" si="6"/>
        <v>928</v>
      </c>
      <c r="K502" s="4">
        <f t="shared" si="7"/>
        <v>917</v>
      </c>
      <c r="L502" s="4" t="str">
        <f t="shared" si="8"/>
        <v>August 2025</v>
      </c>
      <c r="M502" s="61">
        <f t="shared" si="9"/>
        <v>0.82123893805309733</v>
      </c>
      <c r="N502" s="62"/>
    </row>
    <row r="503" spans="1:14" ht="22.5" customHeight="1">
      <c r="A503" s="2">
        <v>45873.726119467596</v>
      </c>
      <c r="B503" s="3">
        <v>45872</v>
      </c>
      <c r="C503" s="4">
        <v>9</v>
      </c>
      <c r="D503" s="4">
        <v>18</v>
      </c>
      <c r="E503" s="4">
        <v>4</v>
      </c>
      <c r="F503" s="4" t="s">
        <v>623</v>
      </c>
      <c r="G503" s="4" t="s">
        <v>7</v>
      </c>
      <c r="H503" s="4">
        <v>406</v>
      </c>
      <c r="I503" s="4">
        <f t="shared" si="5"/>
        <v>2</v>
      </c>
      <c r="J503" s="4">
        <f t="shared" si="6"/>
        <v>288</v>
      </c>
      <c r="K503" s="4">
        <f t="shared" si="7"/>
        <v>284</v>
      </c>
      <c r="L503" s="4" t="str">
        <f t="shared" si="8"/>
        <v>August 2025</v>
      </c>
      <c r="M503" s="61">
        <f t="shared" si="9"/>
        <v>0.70935960591133007</v>
      </c>
      <c r="N503" s="62"/>
    </row>
    <row r="504" spans="1:14" ht="22.5" customHeight="1">
      <c r="A504" s="2">
        <v>45872.132217662038</v>
      </c>
      <c r="B504" s="3">
        <v>45871</v>
      </c>
      <c r="C504" s="4">
        <v>31</v>
      </c>
      <c r="D504" s="4">
        <v>7</v>
      </c>
      <c r="E504" s="4">
        <v>10</v>
      </c>
      <c r="F504" s="4" t="s">
        <v>623</v>
      </c>
      <c r="G504" s="4" t="s">
        <v>12</v>
      </c>
      <c r="H504" s="4">
        <v>1130</v>
      </c>
      <c r="I504" s="4">
        <f t="shared" si="5"/>
        <v>0</v>
      </c>
      <c r="J504" s="4">
        <f t="shared" si="6"/>
        <v>937</v>
      </c>
      <c r="K504" s="4">
        <f t="shared" si="7"/>
        <v>927</v>
      </c>
      <c r="L504" s="4" t="str">
        <f t="shared" si="8"/>
        <v>August 2025</v>
      </c>
      <c r="M504" s="61">
        <f t="shared" si="9"/>
        <v>0.82920353982300887</v>
      </c>
      <c r="N504" s="62"/>
    </row>
    <row r="505" spans="1:14" ht="22.5" customHeight="1">
      <c r="A505" s="2">
        <v>45872.131894189813</v>
      </c>
      <c r="B505" s="3">
        <v>45871</v>
      </c>
      <c r="C505" s="4">
        <v>10</v>
      </c>
      <c r="D505" s="4">
        <v>7</v>
      </c>
      <c r="E505" s="4">
        <v>4</v>
      </c>
      <c r="F505" s="4" t="s">
        <v>624</v>
      </c>
      <c r="G505" s="4" t="s">
        <v>7</v>
      </c>
      <c r="H505" s="4">
        <v>408</v>
      </c>
      <c r="I505" s="4">
        <f t="shared" si="5"/>
        <v>0</v>
      </c>
      <c r="J505" s="4">
        <f t="shared" si="6"/>
        <v>307</v>
      </c>
      <c r="K505" s="4">
        <f t="shared" si="7"/>
        <v>303</v>
      </c>
      <c r="L505" s="4" t="str">
        <f t="shared" si="8"/>
        <v>August 2025</v>
      </c>
      <c r="M505" s="61">
        <f t="shared" si="9"/>
        <v>0.75245098039215685</v>
      </c>
      <c r="N505" s="62"/>
    </row>
    <row r="506" spans="1:14" ht="22.5" customHeight="1">
      <c r="A506" s="2">
        <v>45872.131348078707</v>
      </c>
      <c r="B506" s="3">
        <v>45870</v>
      </c>
      <c r="C506" s="4">
        <v>31</v>
      </c>
      <c r="D506" s="4">
        <v>10</v>
      </c>
      <c r="E506" s="4">
        <v>11</v>
      </c>
      <c r="F506" s="4" t="s">
        <v>624</v>
      </c>
      <c r="G506" s="4" t="s">
        <v>12</v>
      </c>
      <c r="H506" s="4">
        <v>1130</v>
      </c>
      <c r="I506" s="4">
        <f t="shared" si="5"/>
        <v>0</v>
      </c>
      <c r="J506" s="4">
        <f t="shared" si="6"/>
        <v>940</v>
      </c>
      <c r="K506" s="4">
        <f t="shared" si="7"/>
        <v>929</v>
      </c>
      <c r="L506" s="4" t="str">
        <f t="shared" si="8"/>
        <v>August 2025</v>
      </c>
      <c r="M506" s="61">
        <f t="shared" si="9"/>
        <v>0.83185840707964598</v>
      </c>
      <c r="N506" s="62"/>
    </row>
    <row r="507" spans="1:14" ht="22.5" customHeight="1">
      <c r="A507" s="2">
        <v>45872.13080697917</v>
      </c>
      <c r="B507" s="3">
        <v>45870</v>
      </c>
      <c r="C507" s="4">
        <v>10</v>
      </c>
      <c r="D507" s="4">
        <v>8</v>
      </c>
      <c r="E507" s="4">
        <v>5</v>
      </c>
      <c r="F507" s="4" t="s">
        <v>624</v>
      </c>
      <c r="G507" s="4" t="s">
        <v>7</v>
      </c>
      <c r="H507" s="4">
        <v>408</v>
      </c>
      <c r="I507" s="4">
        <f t="shared" si="5"/>
        <v>0</v>
      </c>
      <c r="J507" s="4">
        <f t="shared" si="6"/>
        <v>308</v>
      </c>
      <c r="K507" s="4">
        <f t="shared" si="7"/>
        <v>303</v>
      </c>
      <c r="L507" s="4" t="str">
        <f t="shared" si="8"/>
        <v>August 2025</v>
      </c>
      <c r="M507" s="61">
        <f t="shared" si="9"/>
        <v>0.75490196078431371</v>
      </c>
      <c r="N507" s="62"/>
    </row>
    <row r="508" spans="1:14" ht="22.5" customHeight="1">
      <c r="A508" s="2">
        <v>45870.558165891205</v>
      </c>
      <c r="B508" s="3">
        <v>45869</v>
      </c>
      <c r="C508" s="4">
        <v>31</v>
      </c>
      <c r="D508" s="4">
        <v>1</v>
      </c>
      <c r="E508" s="4">
        <v>9</v>
      </c>
      <c r="F508" s="4" t="s">
        <v>623</v>
      </c>
      <c r="G508" s="4" t="s">
        <v>12</v>
      </c>
      <c r="H508" s="4">
        <v>1130</v>
      </c>
      <c r="I508" s="4">
        <f t="shared" si="5"/>
        <v>0</v>
      </c>
      <c r="J508" s="4">
        <f t="shared" si="6"/>
        <v>931</v>
      </c>
      <c r="K508" s="4">
        <f t="shared" si="7"/>
        <v>922</v>
      </c>
      <c r="L508" s="4" t="str">
        <f t="shared" si="8"/>
        <v>July 2025</v>
      </c>
      <c r="M508" s="61">
        <f t="shared" si="9"/>
        <v>0.82389380530973455</v>
      </c>
      <c r="N508" s="62"/>
    </row>
    <row r="509" spans="1:14" ht="22.5" customHeight="1">
      <c r="A509" s="2">
        <v>45870.551957164353</v>
      </c>
      <c r="B509" s="3">
        <v>45869</v>
      </c>
      <c r="C509" s="4">
        <v>10</v>
      </c>
      <c r="D509" s="4">
        <v>7</v>
      </c>
      <c r="E509" s="4">
        <v>6</v>
      </c>
      <c r="F509" s="4" t="s">
        <v>137</v>
      </c>
      <c r="G509" s="4" t="s">
        <v>7</v>
      </c>
      <c r="H509" s="4">
        <v>408</v>
      </c>
      <c r="I509" s="4">
        <f t="shared" si="5"/>
        <v>0</v>
      </c>
      <c r="J509" s="4">
        <f t="shared" si="6"/>
        <v>307</v>
      </c>
      <c r="K509" s="4">
        <f t="shared" si="7"/>
        <v>301</v>
      </c>
      <c r="L509" s="4" t="str">
        <f t="shared" si="8"/>
        <v>July 2025</v>
      </c>
      <c r="M509" s="61">
        <f t="shared" si="9"/>
        <v>0.75245098039215685</v>
      </c>
      <c r="N509" s="62"/>
    </row>
    <row r="510" spans="1:14" ht="22.5" customHeight="1">
      <c r="A510" s="2">
        <v>45869.268535173615</v>
      </c>
      <c r="B510" s="3">
        <v>45868</v>
      </c>
      <c r="C510" s="4">
        <v>31</v>
      </c>
      <c r="D510" s="4">
        <v>10</v>
      </c>
      <c r="E510" s="4">
        <v>13</v>
      </c>
      <c r="F510" s="4" t="s">
        <v>623</v>
      </c>
      <c r="G510" s="4" t="s">
        <v>12</v>
      </c>
      <c r="H510" s="4">
        <v>1130</v>
      </c>
      <c r="I510" s="4">
        <f t="shared" si="5"/>
        <v>0</v>
      </c>
      <c r="J510" s="4">
        <f t="shared" si="6"/>
        <v>940</v>
      </c>
      <c r="K510" s="4">
        <f t="shared" si="7"/>
        <v>927</v>
      </c>
      <c r="L510" s="4" t="str">
        <f t="shared" si="8"/>
        <v>July 2025</v>
      </c>
      <c r="M510" s="61">
        <f t="shared" si="9"/>
        <v>0.83185840707964598</v>
      </c>
      <c r="N510" s="62"/>
    </row>
    <row r="511" spans="1:14" ht="22.5" customHeight="1">
      <c r="A511" s="2">
        <v>45869.268017094902</v>
      </c>
      <c r="B511" s="3">
        <v>45868</v>
      </c>
      <c r="C511" s="4">
        <v>9</v>
      </c>
      <c r="D511" s="4">
        <v>28</v>
      </c>
      <c r="E511" s="4">
        <v>6</v>
      </c>
      <c r="F511" s="4" t="s">
        <v>137</v>
      </c>
      <c r="G511" s="4" t="s">
        <v>7</v>
      </c>
      <c r="H511" s="4">
        <v>408</v>
      </c>
      <c r="I511" s="4">
        <f t="shared" si="5"/>
        <v>0</v>
      </c>
      <c r="J511" s="4">
        <f t="shared" si="6"/>
        <v>298</v>
      </c>
      <c r="K511" s="4">
        <f t="shared" si="7"/>
        <v>292</v>
      </c>
      <c r="L511" s="4" t="str">
        <f t="shared" si="8"/>
        <v>July 2025</v>
      </c>
      <c r="M511" s="61">
        <f t="shared" si="9"/>
        <v>0.73039215686274506</v>
      </c>
      <c r="N511" s="62"/>
    </row>
    <row r="512" spans="1:14" ht="22.5" customHeight="1">
      <c r="A512" s="2">
        <v>45868.474679050923</v>
      </c>
      <c r="B512" s="3">
        <v>45867</v>
      </c>
      <c r="C512" s="4">
        <v>31</v>
      </c>
      <c r="D512" s="4">
        <v>24</v>
      </c>
      <c r="E512" s="4">
        <v>11</v>
      </c>
      <c r="F512" s="4" t="s">
        <v>624</v>
      </c>
      <c r="G512" s="4" t="s">
        <v>12</v>
      </c>
      <c r="H512" s="4">
        <v>1130</v>
      </c>
      <c r="I512" s="4">
        <f t="shared" ref="I512:I631" si="10">IFERROR(ABS(H512 - INDEX(H513:H6344, MATCH(G512, G513:G6344, 0))), "")</f>
        <v>3</v>
      </c>
      <c r="J512" s="4">
        <f t="shared" ref="J512:J766" si="11">(C512*30+D512)</f>
        <v>954</v>
      </c>
      <c r="K512" s="4">
        <f t="shared" ref="K512:K766" si="12">J512-E512</f>
        <v>943</v>
      </c>
      <c r="L512" s="4" t="str">
        <f t="shared" ref="L512:L766" si="13">TEXT(B512, "MMMM YYYY")</f>
        <v>July 2025</v>
      </c>
      <c r="M512" s="61">
        <f t="shared" ref="M512:M633" si="14">J512/H512</f>
        <v>0.84424778761061947</v>
      </c>
      <c r="N512" s="62"/>
    </row>
    <row r="513" spans="1:14" ht="22.5" customHeight="1">
      <c r="A513" s="2">
        <v>45868.474143136569</v>
      </c>
      <c r="B513" s="3">
        <v>45867</v>
      </c>
      <c r="C513" s="4">
        <v>10</v>
      </c>
      <c r="D513" s="4">
        <v>4</v>
      </c>
      <c r="E513" s="4">
        <v>5</v>
      </c>
      <c r="F513" s="4" t="s">
        <v>624</v>
      </c>
      <c r="G513" s="4" t="s">
        <v>7</v>
      </c>
      <c r="H513" s="4">
        <v>408</v>
      </c>
      <c r="I513" s="4">
        <f t="shared" si="10"/>
        <v>0</v>
      </c>
      <c r="J513" s="4">
        <f t="shared" si="11"/>
        <v>304</v>
      </c>
      <c r="K513" s="4">
        <f t="shared" si="12"/>
        <v>299</v>
      </c>
      <c r="L513" s="4" t="str">
        <f t="shared" si="13"/>
        <v>July 2025</v>
      </c>
      <c r="M513" s="61">
        <f t="shared" si="14"/>
        <v>0.74509803921568629</v>
      </c>
      <c r="N513" s="62"/>
    </row>
    <row r="514" spans="1:14" ht="22.5" customHeight="1">
      <c r="A514" s="2">
        <v>45867.4141012037</v>
      </c>
      <c r="B514" s="3">
        <v>45866</v>
      </c>
      <c r="C514" s="4">
        <v>31</v>
      </c>
      <c r="D514" s="4">
        <v>27</v>
      </c>
      <c r="E514" s="4">
        <v>12</v>
      </c>
      <c r="F514" s="4" t="s">
        <v>623</v>
      </c>
      <c r="G514" s="4" t="s">
        <v>12</v>
      </c>
      <c r="H514" s="4">
        <v>1133</v>
      </c>
      <c r="I514" s="4">
        <f t="shared" si="10"/>
        <v>0</v>
      </c>
      <c r="J514" s="4">
        <f t="shared" si="11"/>
        <v>957</v>
      </c>
      <c r="K514" s="4">
        <f t="shared" si="12"/>
        <v>945</v>
      </c>
      <c r="L514" s="4" t="str">
        <f t="shared" si="13"/>
        <v>July 2025</v>
      </c>
      <c r="M514" s="61">
        <f t="shared" si="14"/>
        <v>0.84466019417475724</v>
      </c>
      <c r="N514" s="62"/>
    </row>
    <row r="515" spans="1:14" ht="22.5" customHeight="1">
      <c r="A515" s="2">
        <v>45867.413308194446</v>
      </c>
      <c r="B515" s="3">
        <v>45866</v>
      </c>
      <c r="C515" s="4">
        <v>10</v>
      </c>
      <c r="D515" s="4">
        <v>1</v>
      </c>
      <c r="E515" s="4">
        <v>5</v>
      </c>
      <c r="F515" s="4" t="s">
        <v>137</v>
      </c>
      <c r="G515" s="4" t="s">
        <v>7</v>
      </c>
      <c r="H515" s="4">
        <v>408</v>
      </c>
      <c r="I515" s="4">
        <f t="shared" si="10"/>
        <v>0</v>
      </c>
      <c r="J515" s="4">
        <f t="shared" si="11"/>
        <v>301</v>
      </c>
      <c r="K515" s="4">
        <f t="shared" si="12"/>
        <v>296</v>
      </c>
      <c r="L515" s="4" t="str">
        <f t="shared" si="13"/>
        <v>July 2025</v>
      </c>
      <c r="M515" s="61">
        <f t="shared" si="14"/>
        <v>0.73774509803921573</v>
      </c>
      <c r="N515" s="62"/>
    </row>
    <row r="516" spans="1:14" ht="22.5" customHeight="1">
      <c r="A516" s="2">
        <v>45866.174977326387</v>
      </c>
      <c r="B516" s="3">
        <v>45865</v>
      </c>
      <c r="C516" s="4">
        <v>31</v>
      </c>
      <c r="D516" s="4">
        <v>20</v>
      </c>
      <c r="E516" s="4">
        <v>13</v>
      </c>
      <c r="F516" s="4" t="s">
        <v>623</v>
      </c>
      <c r="G516" s="4" t="s">
        <v>12</v>
      </c>
      <c r="H516" s="4">
        <v>1133</v>
      </c>
      <c r="I516" s="4">
        <f t="shared" si="10"/>
        <v>1</v>
      </c>
      <c r="J516" s="4">
        <f t="shared" si="11"/>
        <v>950</v>
      </c>
      <c r="K516" s="4">
        <f t="shared" si="12"/>
        <v>937</v>
      </c>
      <c r="L516" s="4" t="str">
        <f t="shared" si="13"/>
        <v>July 2025</v>
      </c>
      <c r="M516" s="61">
        <f t="shared" si="14"/>
        <v>0.83848190644307152</v>
      </c>
      <c r="N516" s="62"/>
    </row>
    <row r="517" spans="1:14" ht="22.5" customHeight="1">
      <c r="A517" s="2">
        <v>45866.172995034722</v>
      </c>
      <c r="B517" s="3">
        <v>45865</v>
      </c>
      <c r="C517" s="4">
        <v>10</v>
      </c>
      <c r="D517" s="4">
        <v>10</v>
      </c>
      <c r="E517" s="4">
        <v>6</v>
      </c>
      <c r="F517" s="4" t="s">
        <v>624</v>
      </c>
      <c r="G517" s="4" t="s">
        <v>7</v>
      </c>
      <c r="H517" s="4">
        <v>408</v>
      </c>
      <c r="I517" s="4">
        <f t="shared" si="10"/>
        <v>0</v>
      </c>
      <c r="J517" s="4">
        <f t="shared" si="11"/>
        <v>310</v>
      </c>
      <c r="K517" s="4">
        <f t="shared" si="12"/>
        <v>304</v>
      </c>
      <c r="L517" s="4" t="str">
        <f t="shared" si="13"/>
        <v>July 2025</v>
      </c>
      <c r="M517" s="61">
        <f t="shared" si="14"/>
        <v>0.75980392156862742</v>
      </c>
      <c r="N517" s="62"/>
    </row>
    <row r="518" spans="1:14" ht="22.5" customHeight="1">
      <c r="A518" s="2">
        <v>45864.693315972225</v>
      </c>
      <c r="B518" s="3">
        <v>45864</v>
      </c>
      <c r="C518" s="4">
        <v>31</v>
      </c>
      <c r="D518" s="4">
        <v>16</v>
      </c>
      <c r="E518" s="4">
        <v>15</v>
      </c>
      <c r="F518" s="4" t="s">
        <v>624</v>
      </c>
      <c r="G518" s="4" t="s">
        <v>12</v>
      </c>
      <c r="H518" s="4">
        <v>1134</v>
      </c>
      <c r="I518" s="4">
        <f t="shared" si="10"/>
        <v>0</v>
      </c>
      <c r="J518" s="4">
        <f t="shared" si="11"/>
        <v>946</v>
      </c>
      <c r="K518" s="4">
        <f t="shared" si="12"/>
        <v>931</v>
      </c>
      <c r="L518" s="4" t="str">
        <f t="shared" si="13"/>
        <v>July 2025</v>
      </c>
      <c r="M518" s="61">
        <f t="shared" si="14"/>
        <v>0.83421516754850089</v>
      </c>
      <c r="N518" s="62"/>
    </row>
    <row r="519" spans="1:14" ht="22.5" customHeight="1">
      <c r="A519" s="2">
        <v>45864.692660497683</v>
      </c>
      <c r="B519" s="3">
        <v>45864</v>
      </c>
      <c r="C519" s="4">
        <v>10</v>
      </c>
      <c r="D519" s="4">
        <v>23</v>
      </c>
      <c r="E519" s="4">
        <v>7</v>
      </c>
      <c r="F519" s="4" t="s">
        <v>137</v>
      </c>
      <c r="G519" s="4" t="s">
        <v>7</v>
      </c>
      <c r="H519" s="4">
        <v>408</v>
      </c>
      <c r="I519" s="4">
        <f t="shared" si="10"/>
        <v>0</v>
      </c>
      <c r="J519" s="4">
        <f t="shared" si="11"/>
        <v>323</v>
      </c>
      <c r="K519" s="4">
        <f t="shared" si="12"/>
        <v>316</v>
      </c>
      <c r="L519" s="4" t="str">
        <f t="shared" si="13"/>
        <v>July 2025</v>
      </c>
      <c r="M519" s="61">
        <f t="shared" si="14"/>
        <v>0.79166666666666663</v>
      </c>
      <c r="N519" s="62"/>
    </row>
    <row r="520" spans="1:14" ht="22.5" customHeight="1">
      <c r="A520" s="2">
        <v>45864.691661307872</v>
      </c>
      <c r="B520" s="3">
        <v>45863</v>
      </c>
      <c r="C520" s="4">
        <v>30</v>
      </c>
      <c r="D520" s="4">
        <v>22</v>
      </c>
      <c r="E520" s="4">
        <v>13</v>
      </c>
      <c r="F520" s="4" t="s">
        <v>624</v>
      </c>
      <c r="G520" s="4" t="s">
        <v>12</v>
      </c>
      <c r="H520" s="4">
        <v>1134</v>
      </c>
      <c r="I520" s="4">
        <f t="shared" si="10"/>
        <v>0</v>
      </c>
      <c r="J520" s="4">
        <f t="shared" si="11"/>
        <v>922</v>
      </c>
      <c r="K520" s="4">
        <f t="shared" si="12"/>
        <v>909</v>
      </c>
      <c r="L520" s="4" t="str">
        <f t="shared" si="13"/>
        <v>July 2025</v>
      </c>
      <c r="M520" s="61">
        <f t="shared" si="14"/>
        <v>0.81305114638447973</v>
      </c>
      <c r="N520" s="62"/>
    </row>
    <row r="521" spans="1:14" ht="22.5" customHeight="1">
      <c r="A521" s="2">
        <v>45864.690148506939</v>
      </c>
      <c r="B521" s="3">
        <v>45863</v>
      </c>
      <c r="C521" s="4">
        <v>9</v>
      </c>
      <c r="D521" s="4">
        <v>27</v>
      </c>
      <c r="E521" s="4">
        <v>6</v>
      </c>
      <c r="F521" s="4" t="s">
        <v>718</v>
      </c>
      <c r="G521" s="4" t="s">
        <v>7</v>
      </c>
      <c r="H521" s="4">
        <v>408</v>
      </c>
      <c r="I521" s="4">
        <f t="shared" si="10"/>
        <v>0</v>
      </c>
      <c r="J521" s="4">
        <f t="shared" si="11"/>
        <v>297</v>
      </c>
      <c r="K521" s="4">
        <f t="shared" si="12"/>
        <v>291</v>
      </c>
      <c r="L521" s="4" t="str">
        <f t="shared" si="13"/>
        <v>July 2025</v>
      </c>
      <c r="M521" s="61">
        <f t="shared" si="14"/>
        <v>0.7279411764705882</v>
      </c>
      <c r="N521" s="62"/>
    </row>
    <row r="522" spans="1:14" ht="22.5" customHeight="1">
      <c r="A522" s="2">
        <v>45862.841092546296</v>
      </c>
      <c r="B522" s="3">
        <v>45862</v>
      </c>
      <c r="C522" s="4">
        <v>30</v>
      </c>
      <c r="D522" s="4">
        <v>24</v>
      </c>
      <c r="E522" s="4">
        <v>17</v>
      </c>
      <c r="F522" s="4" t="s">
        <v>624</v>
      </c>
      <c r="G522" s="4" t="s">
        <v>12</v>
      </c>
      <c r="H522" s="4">
        <v>1134</v>
      </c>
      <c r="I522" s="4">
        <f t="shared" si="10"/>
        <v>0</v>
      </c>
      <c r="J522" s="4">
        <f t="shared" si="11"/>
        <v>924</v>
      </c>
      <c r="K522" s="4">
        <f t="shared" si="12"/>
        <v>907</v>
      </c>
      <c r="L522" s="4" t="str">
        <f t="shared" si="13"/>
        <v>July 2025</v>
      </c>
      <c r="M522" s="61">
        <f t="shared" si="14"/>
        <v>0.81481481481481477</v>
      </c>
      <c r="N522" s="62"/>
    </row>
    <row r="523" spans="1:14" ht="22.5" customHeight="1">
      <c r="A523" s="2">
        <v>45862.840630439816</v>
      </c>
      <c r="B523" s="3">
        <v>45862</v>
      </c>
      <c r="C523" s="4">
        <v>10</v>
      </c>
      <c r="D523" s="4">
        <v>12</v>
      </c>
      <c r="E523" s="4">
        <v>4</v>
      </c>
      <c r="F523" s="4" t="s">
        <v>717</v>
      </c>
      <c r="G523" s="4" t="s">
        <v>7</v>
      </c>
      <c r="H523" s="4">
        <v>408</v>
      </c>
      <c r="I523" s="4">
        <f t="shared" si="10"/>
        <v>0</v>
      </c>
      <c r="J523" s="4">
        <f t="shared" si="11"/>
        <v>312</v>
      </c>
      <c r="K523" s="4">
        <f t="shared" si="12"/>
        <v>308</v>
      </c>
      <c r="L523" s="4" t="str">
        <f t="shared" si="13"/>
        <v>July 2025</v>
      </c>
      <c r="M523" s="61">
        <f t="shared" si="14"/>
        <v>0.76470588235294112</v>
      </c>
      <c r="N523" s="62"/>
    </row>
    <row r="524" spans="1:14" ht="22.5" customHeight="1">
      <c r="A524" s="2">
        <v>45861.648384780092</v>
      </c>
      <c r="B524" s="3">
        <v>45861</v>
      </c>
      <c r="C524" s="4">
        <v>30</v>
      </c>
      <c r="D524" s="4">
        <v>25</v>
      </c>
      <c r="E524" s="4">
        <v>15</v>
      </c>
      <c r="F524" s="4" t="s">
        <v>623</v>
      </c>
      <c r="G524" s="4" t="s">
        <v>12</v>
      </c>
      <c r="H524" s="4">
        <v>1134</v>
      </c>
      <c r="I524" s="4">
        <f t="shared" si="10"/>
        <v>0</v>
      </c>
      <c r="J524" s="4">
        <f t="shared" si="11"/>
        <v>925</v>
      </c>
      <c r="K524" s="4">
        <f t="shared" si="12"/>
        <v>910</v>
      </c>
      <c r="L524" s="4" t="str">
        <f t="shared" si="13"/>
        <v>July 2025</v>
      </c>
      <c r="M524" s="61">
        <f t="shared" si="14"/>
        <v>0.8156966490299824</v>
      </c>
      <c r="N524" s="62"/>
    </row>
    <row r="525" spans="1:14" ht="22.5" customHeight="1">
      <c r="A525" s="2">
        <v>45861.647503449072</v>
      </c>
      <c r="B525" s="3">
        <v>45861</v>
      </c>
      <c r="C525" s="4">
        <v>10</v>
      </c>
      <c r="D525" s="4">
        <v>1</v>
      </c>
      <c r="E525" s="4">
        <v>5</v>
      </c>
      <c r="F525" s="4" t="s">
        <v>718</v>
      </c>
      <c r="G525" s="4" t="s">
        <v>7</v>
      </c>
      <c r="H525" s="4">
        <v>408</v>
      </c>
      <c r="I525" s="4">
        <f t="shared" si="10"/>
        <v>0</v>
      </c>
      <c r="J525" s="4">
        <f t="shared" si="11"/>
        <v>301</v>
      </c>
      <c r="K525" s="4">
        <f t="shared" si="12"/>
        <v>296</v>
      </c>
      <c r="L525" s="4" t="str">
        <f t="shared" si="13"/>
        <v>July 2025</v>
      </c>
      <c r="M525" s="61">
        <f t="shared" si="14"/>
        <v>0.73774509803921573</v>
      </c>
      <c r="N525" s="62"/>
    </row>
    <row r="526" spans="1:14" ht="22.5" customHeight="1">
      <c r="A526" s="2">
        <v>45861.633526527774</v>
      </c>
      <c r="B526" s="3">
        <v>45860</v>
      </c>
      <c r="C526" s="4">
        <v>31</v>
      </c>
      <c r="D526" s="4">
        <v>5</v>
      </c>
      <c r="E526" s="4">
        <v>13</v>
      </c>
      <c r="F526" s="4" t="s">
        <v>624</v>
      </c>
      <c r="G526" s="4" t="s">
        <v>12</v>
      </c>
      <c r="H526" s="4">
        <v>1134</v>
      </c>
      <c r="I526" s="4">
        <f t="shared" si="10"/>
        <v>0</v>
      </c>
      <c r="J526" s="4">
        <f t="shared" si="11"/>
        <v>935</v>
      </c>
      <c r="K526" s="4">
        <f t="shared" si="12"/>
        <v>922</v>
      </c>
      <c r="L526" s="4" t="str">
        <f t="shared" si="13"/>
        <v>July 2025</v>
      </c>
      <c r="M526" s="61">
        <f t="shared" si="14"/>
        <v>0.82451499118165783</v>
      </c>
      <c r="N526" s="62"/>
    </row>
    <row r="527" spans="1:14" ht="22.5" customHeight="1">
      <c r="A527" s="2">
        <v>45861.632578819444</v>
      </c>
      <c r="B527" s="3">
        <v>45860</v>
      </c>
      <c r="C527" s="4">
        <v>9</v>
      </c>
      <c r="D527" s="4">
        <v>28</v>
      </c>
      <c r="E527" s="4">
        <v>6</v>
      </c>
      <c r="F527" s="4" t="s">
        <v>717</v>
      </c>
      <c r="G527" s="4" t="s">
        <v>7</v>
      </c>
      <c r="H527" s="4">
        <v>408</v>
      </c>
      <c r="I527" s="4">
        <f t="shared" si="10"/>
        <v>0</v>
      </c>
      <c r="J527" s="4">
        <f t="shared" si="11"/>
        <v>298</v>
      </c>
      <c r="K527" s="4">
        <f t="shared" si="12"/>
        <v>292</v>
      </c>
      <c r="L527" s="4" t="str">
        <f t="shared" si="13"/>
        <v>July 2025</v>
      </c>
      <c r="M527" s="61">
        <f t="shared" si="14"/>
        <v>0.73039215686274506</v>
      </c>
      <c r="N527" s="62"/>
    </row>
    <row r="528" spans="1:14" ht="22.5" customHeight="1">
      <c r="A528" s="2">
        <v>45860.106221458336</v>
      </c>
      <c r="B528" s="3">
        <v>45859</v>
      </c>
      <c r="C528" s="4">
        <v>32</v>
      </c>
      <c r="D528" s="4">
        <v>16</v>
      </c>
      <c r="E528" s="4">
        <v>14</v>
      </c>
      <c r="F528" s="4" t="s">
        <v>623</v>
      </c>
      <c r="G528" s="4" t="s">
        <v>12</v>
      </c>
      <c r="H528" s="4">
        <v>1134</v>
      </c>
      <c r="I528" s="4">
        <f t="shared" si="10"/>
        <v>0</v>
      </c>
      <c r="J528" s="4">
        <f t="shared" si="11"/>
        <v>976</v>
      </c>
      <c r="K528" s="4">
        <f t="shared" si="12"/>
        <v>962</v>
      </c>
      <c r="L528" s="4" t="str">
        <f t="shared" si="13"/>
        <v>July 2025</v>
      </c>
      <c r="M528" s="61">
        <f t="shared" si="14"/>
        <v>0.86067019400352729</v>
      </c>
      <c r="N528" s="62"/>
    </row>
    <row r="529" spans="1:14" ht="22.5" customHeight="1">
      <c r="A529" s="2">
        <v>45860.104816967592</v>
      </c>
      <c r="B529" s="3">
        <v>45859</v>
      </c>
      <c r="C529" s="4">
        <v>10</v>
      </c>
      <c r="D529" s="4">
        <v>12</v>
      </c>
      <c r="E529" s="4">
        <v>6</v>
      </c>
      <c r="F529" s="4" t="s">
        <v>718</v>
      </c>
      <c r="G529" s="4" t="s">
        <v>7</v>
      </c>
      <c r="H529" s="4">
        <v>408</v>
      </c>
      <c r="I529" s="4">
        <f t="shared" si="10"/>
        <v>0</v>
      </c>
      <c r="J529" s="4">
        <f t="shared" si="11"/>
        <v>312</v>
      </c>
      <c r="K529" s="4">
        <f t="shared" si="12"/>
        <v>306</v>
      </c>
      <c r="L529" s="4" t="str">
        <f t="shared" si="13"/>
        <v>July 2025</v>
      </c>
      <c r="M529" s="61">
        <f t="shared" si="14"/>
        <v>0.76470588235294112</v>
      </c>
      <c r="N529" s="62"/>
    </row>
    <row r="530" spans="1:14" ht="22.5" customHeight="1">
      <c r="A530" s="2">
        <v>45859.138405844904</v>
      </c>
      <c r="B530" s="3">
        <v>45858</v>
      </c>
      <c r="C530" s="4">
        <v>31</v>
      </c>
      <c r="D530" s="4">
        <v>25</v>
      </c>
      <c r="E530" s="4">
        <v>13</v>
      </c>
      <c r="F530" s="4" t="s">
        <v>624</v>
      </c>
      <c r="G530" s="4" t="s">
        <v>12</v>
      </c>
      <c r="H530" s="4">
        <v>1134</v>
      </c>
      <c r="I530" s="4">
        <f t="shared" si="10"/>
        <v>0</v>
      </c>
      <c r="J530" s="4">
        <f t="shared" si="11"/>
        <v>955</v>
      </c>
      <c r="K530" s="4">
        <f t="shared" si="12"/>
        <v>942</v>
      </c>
      <c r="L530" s="4" t="str">
        <f t="shared" si="13"/>
        <v>July 2025</v>
      </c>
      <c r="M530" s="61">
        <f t="shared" si="14"/>
        <v>0.8421516754850088</v>
      </c>
      <c r="N530" s="62"/>
    </row>
    <row r="531" spans="1:14" ht="22.5" customHeight="1">
      <c r="A531" s="2">
        <v>45859.13756505787</v>
      </c>
      <c r="B531" s="3">
        <v>45858</v>
      </c>
      <c r="C531" s="4">
        <v>10</v>
      </c>
      <c r="D531" s="4">
        <v>16</v>
      </c>
      <c r="E531" s="4">
        <v>5</v>
      </c>
      <c r="F531" s="4" t="s">
        <v>718</v>
      </c>
      <c r="G531" s="4" t="s">
        <v>7</v>
      </c>
      <c r="H531" s="4">
        <v>408</v>
      </c>
      <c r="I531" s="4">
        <f t="shared" si="10"/>
        <v>0</v>
      </c>
      <c r="J531" s="4">
        <f t="shared" si="11"/>
        <v>316</v>
      </c>
      <c r="K531" s="4">
        <f t="shared" si="12"/>
        <v>311</v>
      </c>
      <c r="L531" s="4" t="str">
        <f t="shared" si="13"/>
        <v>July 2025</v>
      </c>
      <c r="M531" s="61">
        <f t="shared" si="14"/>
        <v>0.77450980392156865</v>
      </c>
      <c r="N531" s="62"/>
    </row>
    <row r="532" spans="1:14" ht="22.5" customHeight="1">
      <c r="A532" s="2">
        <v>45858.156879641203</v>
      </c>
      <c r="B532" s="3">
        <v>45857</v>
      </c>
      <c r="C532" s="4">
        <v>31</v>
      </c>
      <c r="D532" s="4">
        <v>13</v>
      </c>
      <c r="E532" s="4">
        <v>15</v>
      </c>
      <c r="F532" s="4" t="s">
        <v>137</v>
      </c>
      <c r="G532" s="4" t="s">
        <v>12</v>
      </c>
      <c r="H532" s="4">
        <v>1134</v>
      </c>
      <c r="I532" s="4">
        <f t="shared" si="10"/>
        <v>1</v>
      </c>
      <c r="J532" s="4">
        <f t="shared" si="11"/>
        <v>943</v>
      </c>
      <c r="K532" s="4">
        <f t="shared" si="12"/>
        <v>928</v>
      </c>
      <c r="L532" s="4" t="str">
        <f t="shared" si="13"/>
        <v>July 2025</v>
      </c>
      <c r="M532" s="61">
        <f t="shared" si="14"/>
        <v>0.83156966490299822</v>
      </c>
      <c r="N532" s="62"/>
    </row>
    <row r="533" spans="1:14" ht="22.5" customHeight="1">
      <c r="A533" s="2">
        <v>45858.156194432871</v>
      </c>
      <c r="B533" s="3">
        <v>45857</v>
      </c>
      <c r="C533" s="4">
        <v>10</v>
      </c>
      <c r="D533" s="4">
        <v>2</v>
      </c>
      <c r="E533" s="4">
        <v>6</v>
      </c>
      <c r="F533" s="4" t="s">
        <v>718</v>
      </c>
      <c r="G533" s="4" t="s">
        <v>7</v>
      </c>
      <c r="H533" s="4">
        <v>408</v>
      </c>
      <c r="I533" s="4">
        <f t="shared" si="10"/>
        <v>1</v>
      </c>
      <c r="J533" s="4">
        <f t="shared" si="11"/>
        <v>302</v>
      </c>
      <c r="K533" s="4">
        <f t="shared" si="12"/>
        <v>296</v>
      </c>
      <c r="L533" s="4" t="str">
        <f t="shared" si="13"/>
        <v>July 2025</v>
      </c>
      <c r="M533" s="61">
        <f t="shared" si="14"/>
        <v>0.74019607843137258</v>
      </c>
      <c r="N533" s="62"/>
    </row>
    <row r="534" spans="1:14" ht="22.5" customHeight="1">
      <c r="A534" s="2">
        <v>45857.289607766201</v>
      </c>
      <c r="B534" s="3">
        <v>45856</v>
      </c>
      <c r="C534" s="4">
        <v>32</v>
      </c>
      <c r="D534" s="4">
        <v>3</v>
      </c>
      <c r="E534" s="4">
        <v>16</v>
      </c>
      <c r="F534" s="4" t="s">
        <v>137</v>
      </c>
      <c r="G534" s="4" t="s">
        <v>12</v>
      </c>
      <c r="H534" s="4">
        <v>1135</v>
      </c>
      <c r="I534" s="4">
        <f t="shared" si="10"/>
        <v>0</v>
      </c>
      <c r="J534" s="4">
        <f t="shared" si="11"/>
        <v>963</v>
      </c>
      <c r="K534" s="4">
        <f t="shared" si="12"/>
        <v>947</v>
      </c>
      <c r="L534" s="4" t="str">
        <f t="shared" si="13"/>
        <v>July 2025</v>
      </c>
      <c r="M534" s="61">
        <f t="shared" si="14"/>
        <v>0.84845814977973566</v>
      </c>
      <c r="N534" s="62"/>
    </row>
    <row r="535" spans="1:14" ht="22.5" customHeight="1">
      <c r="A535" s="2">
        <v>45857.266563321755</v>
      </c>
      <c r="B535" s="3">
        <v>45856</v>
      </c>
      <c r="C535" s="4">
        <v>10</v>
      </c>
      <c r="D535" s="4">
        <v>15</v>
      </c>
      <c r="E535" s="4">
        <v>7</v>
      </c>
      <c r="F535" s="4" t="s">
        <v>717</v>
      </c>
      <c r="G535" s="4" t="s">
        <v>7</v>
      </c>
      <c r="H535" s="4">
        <v>409</v>
      </c>
      <c r="I535" s="4">
        <f t="shared" si="10"/>
        <v>0</v>
      </c>
      <c r="J535" s="4">
        <f t="shared" si="11"/>
        <v>315</v>
      </c>
      <c r="K535" s="4">
        <f t="shared" si="12"/>
        <v>308</v>
      </c>
      <c r="L535" s="4" t="str">
        <f t="shared" si="13"/>
        <v>July 2025</v>
      </c>
      <c r="M535" s="61">
        <f t="shared" si="14"/>
        <v>0.77017114914425433</v>
      </c>
      <c r="N535" s="62"/>
    </row>
    <row r="536" spans="1:14" ht="22.5" customHeight="1">
      <c r="A536" s="2">
        <v>45855.734747731476</v>
      </c>
      <c r="B536" s="3">
        <v>45855</v>
      </c>
      <c r="C536" s="4">
        <v>31</v>
      </c>
      <c r="D536" s="4">
        <v>2</v>
      </c>
      <c r="E536" s="4">
        <v>12</v>
      </c>
      <c r="F536" s="4" t="s">
        <v>623</v>
      </c>
      <c r="G536" s="4" t="s">
        <v>12</v>
      </c>
      <c r="H536" s="4">
        <v>1135</v>
      </c>
      <c r="I536" s="4">
        <f t="shared" si="10"/>
        <v>0</v>
      </c>
      <c r="J536" s="4">
        <f t="shared" si="11"/>
        <v>932</v>
      </c>
      <c r="K536" s="4">
        <f t="shared" si="12"/>
        <v>920</v>
      </c>
      <c r="L536" s="4" t="str">
        <f t="shared" si="13"/>
        <v>July 2025</v>
      </c>
      <c r="M536" s="61">
        <f t="shared" si="14"/>
        <v>0.82114537444933922</v>
      </c>
      <c r="N536" s="62"/>
    </row>
    <row r="537" spans="1:14" ht="22.5" customHeight="1">
      <c r="A537" s="2">
        <v>45855.733157685187</v>
      </c>
      <c r="B537" s="3">
        <v>45855</v>
      </c>
      <c r="C537" s="4">
        <v>10</v>
      </c>
      <c r="D537" s="4">
        <v>8</v>
      </c>
      <c r="E537" s="4">
        <v>7</v>
      </c>
      <c r="F537" s="4" t="s">
        <v>718</v>
      </c>
      <c r="G537" s="4" t="s">
        <v>7</v>
      </c>
      <c r="H537" s="4">
        <v>409</v>
      </c>
      <c r="I537" s="4">
        <f t="shared" si="10"/>
        <v>0</v>
      </c>
      <c r="J537" s="4">
        <f t="shared" si="11"/>
        <v>308</v>
      </c>
      <c r="K537" s="4">
        <f t="shared" si="12"/>
        <v>301</v>
      </c>
      <c r="L537" s="4" t="str">
        <f t="shared" si="13"/>
        <v>July 2025</v>
      </c>
      <c r="M537" s="61">
        <f t="shared" si="14"/>
        <v>0.75305623471882643</v>
      </c>
      <c r="N537" s="62"/>
    </row>
    <row r="538" spans="1:14" ht="22.5" customHeight="1">
      <c r="A538" s="2">
        <v>45854.687689178245</v>
      </c>
      <c r="B538" s="3">
        <v>45854</v>
      </c>
      <c r="C538" s="4">
        <v>31</v>
      </c>
      <c r="D538" s="4">
        <v>1</v>
      </c>
      <c r="E538" s="4">
        <v>14</v>
      </c>
      <c r="F538" s="4" t="s">
        <v>624</v>
      </c>
      <c r="G538" s="4" t="s">
        <v>12</v>
      </c>
      <c r="H538" s="4">
        <v>1135</v>
      </c>
      <c r="I538" s="4">
        <f t="shared" si="10"/>
        <v>0</v>
      </c>
      <c r="J538" s="4">
        <f t="shared" si="11"/>
        <v>931</v>
      </c>
      <c r="K538" s="4">
        <f t="shared" si="12"/>
        <v>917</v>
      </c>
      <c r="L538" s="4" t="str">
        <f t="shared" si="13"/>
        <v>July 2025</v>
      </c>
      <c r="M538" s="61">
        <f t="shared" si="14"/>
        <v>0.82026431718061676</v>
      </c>
      <c r="N538" s="62"/>
    </row>
    <row r="539" spans="1:14" ht="22.5" customHeight="1">
      <c r="A539" s="2">
        <v>45854.687308668981</v>
      </c>
      <c r="B539" s="3">
        <v>45854</v>
      </c>
      <c r="C539" s="4">
        <v>10</v>
      </c>
      <c r="D539" s="4">
        <v>8</v>
      </c>
      <c r="E539" s="4">
        <v>5</v>
      </c>
      <c r="F539" s="4" t="s">
        <v>717</v>
      </c>
      <c r="G539" s="4" t="s">
        <v>7</v>
      </c>
      <c r="H539" s="4">
        <v>409</v>
      </c>
      <c r="I539" s="4">
        <f t="shared" si="10"/>
        <v>1</v>
      </c>
      <c r="J539" s="4">
        <f t="shared" si="11"/>
        <v>308</v>
      </c>
      <c r="K539" s="4">
        <f t="shared" si="12"/>
        <v>303</v>
      </c>
      <c r="L539" s="4" t="str">
        <f t="shared" si="13"/>
        <v>July 2025</v>
      </c>
      <c r="M539" s="61">
        <f t="shared" si="14"/>
        <v>0.75305623471882643</v>
      </c>
      <c r="N539" s="62"/>
    </row>
    <row r="540" spans="1:14" ht="22.5" customHeight="1">
      <c r="A540" s="2">
        <v>45854.25850369213</v>
      </c>
      <c r="B540" s="3">
        <v>45853</v>
      </c>
      <c r="C540" s="4">
        <v>31</v>
      </c>
      <c r="D540" s="4">
        <v>3</v>
      </c>
      <c r="E540" s="4">
        <v>13</v>
      </c>
      <c r="F540" s="4" t="s">
        <v>624</v>
      </c>
      <c r="G540" s="4" t="s">
        <v>12</v>
      </c>
      <c r="H540" s="4">
        <v>1135</v>
      </c>
      <c r="I540" s="4">
        <f t="shared" si="10"/>
        <v>0</v>
      </c>
      <c r="J540" s="4">
        <f t="shared" si="11"/>
        <v>933</v>
      </c>
      <c r="K540" s="4">
        <f t="shared" si="12"/>
        <v>920</v>
      </c>
      <c r="L540" s="4" t="str">
        <f t="shared" si="13"/>
        <v>July 2025</v>
      </c>
      <c r="M540" s="61">
        <f t="shared" si="14"/>
        <v>0.82202643171806167</v>
      </c>
      <c r="N540" s="62"/>
    </row>
    <row r="541" spans="1:14" ht="22.5" customHeight="1">
      <c r="A541" s="2">
        <v>45853.842253877316</v>
      </c>
      <c r="B541" s="3">
        <v>45853</v>
      </c>
      <c r="C541" s="4">
        <v>10</v>
      </c>
      <c r="D541" s="4">
        <v>17</v>
      </c>
      <c r="E541" s="4">
        <v>6</v>
      </c>
      <c r="F541" s="4" t="s">
        <v>718</v>
      </c>
      <c r="G541" s="4" t="s">
        <v>7</v>
      </c>
      <c r="H541" s="4">
        <v>410</v>
      </c>
      <c r="I541" s="4">
        <f t="shared" si="10"/>
        <v>1</v>
      </c>
      <c r="J541" s="4">
        <f t="shared" si="11"/>
        <v>317</v>
      </c>
      <c r="K541" s="4">
        <f t="shared" si="12"/>
        <v>311</v>
      </c>
      <c r="L541" s="4" t="str">
        <f t="shared" si="13"/>
        <v>July 2025</v>
      </c>
      <c r="M541" s="61">
        <f t="shared" si="14"/>
        <v>0.77317073170731709</v>
      </c>
      <c r="N541" s="62"/>
    </row>
    <row r="542" spans="1:14" ht="22.5" customHeight="1">
      <c r="A542" s="2">
        <v>45853.052601620366</v>
      </c>
      <c r="B542" s="3">
        <v>45852</v>
      </c>
      <c r="C542" s="4">
        <v>30</v>
      </c>
      <c r="D542" s="4">
        <v>18</v>
      </c>
      <c r="E542" s="4">
        <v>14</v>
      </c>
      <c r="F542" s="4" t="s">
        <v>623</v>
      </c>
      <c r="G542" s="4" t="s">
        <v>12</v>
      </c>
      <c r="H542" s="4">
        <v>1135</v>
      </c>
      <c r="I542" s="4">
        <f t="shared" si="10"/>
        <v>0</v>
      </c>
      <c r="J542" s="4">
        <f t="shared" si="11"/>
        <v>918</v>
      </c>
      <c r="K542" s="4">
        <f t="shared" si="12"/>
        <v>904</v>
      </c>
      <c r="L542" s="4" t="str">
        <f t="shared" si="13"/>
        <v>July 2025</v>
      </c>
      <c r="M542" s="61">
        <f t="shared" si="14"/>
        <v>0.80881057268722467</v>
      </c>
      <c r="N542" s="62"/>
    </row>
    <row r="543" spans="1:14" ht="22.5" customHeight="1">
      <c r="A543" s="2">
        <v>45853.046059108798</v>
      </c>
      <c r="B543" s="3">
        <v>45852</v>
      </c>
      <c r="C543" s="4">
        <v>10</v>
      </c>
      <c r="D543" s="4">
        <v>3</v>
      </c>
      <c r="E543" s="4">
        <v>6</v>
      </c>
      <c r="F543" s="4" t="s">
        <v>717</v>
      </c>
      <c r="G543" s="4" t="s">
        <v>7</v>
      </c>
      <c r="H543" s="4">
        <v>409</v>
      </c>
      <c r="I543" s="4">
        <f t="shared" si="10"/>
        <v>0</v>
      </c>
      <c r="J543" s="4">
        <f t="shared" si="11"/>
        <v>303</v>
      </c>
      <c r="K543" s="4">
        <f t="shared" si="12"/>
        <v>297</v>
      </c>
      <c r="L543" s="4" t="str">
        <f t="shared" si="13"/>
        <v>July 2025</v>
      </c>
      <c r="M543" s="61">
        <f t="shared" si="14"/>
        <v>0.74083129584352081</v>
      </c>
      <c r="N543" s="62"/>
    </row>
    <row r="544" spans="1:14" ht="22.5" customHeight="1">
      <c r="A544" s="2">
        <v>45852.07473743055</v>
      </c>
      <c r="B544" s="3">
        <v>45851</v>
      </c>
      <c r="C544" s="4">
        <v>29</v>
      </c>
      <c r="D544" s="4">
        <v>25</v>
      </c>
      <c r="E544" s="4">
        <v>14</v>
      </c>
      <c r="F544" s="4" t="s">
        <v>624</v>
      </c>
      <c r="G544" s="4" t="s">
        <v>12</v>
      </c>
      <c r="H544" s="4">
        <v>1135</v>
      </c>
      <c r="I544" s="4">
        <f t="shared" si="10"/>
        <v>0</v>
      </c>
      <c r="J544" s="4">
        <f t="shared" si="11"/>
        <v>895</v>
      </c>
      <c r="K544" s="4">
        <f t="shared" si="12"/>
        <v>881</v>
      </c>
      <c r="L544" s="4" t="str">
        <f t="shared" si="13"/>
        <v>July 2025</v>
      </c>
      <c r="M544" s="61">
        <f t="shared" si="14"/>
        <v>0.78854625550660795</v>
      </c>
      <c r="N544" s="62"/>
    </row>
    <row r="545" spans="1:14" ht="22.5" customHeight="1">
      <c r="A545" s="2">
        <v>45852.074145937499</v>
      </c>
      <c r="B545" s="3">
        <v>45851</v>
      </c>
      <c r="C545" s="4">
        <v>10</v>
      </c>
      <c r="D545" s="4">
        <v>11</v>
      </c>
      <c r="E545" s="4">
        <v>7</v>
      </c>
      <c r="F545" s="4" t="s">
        <v>718</v>
      </c>
      <c r="G545" s="4" t="s">
        <v>7</v>
      </c>
      <c r="H545" s="4">
        <v>409</v>
      </c>
      <c r="I545" s="4">
        <f t="shared" si="10"/>
        <v>0</v>
      </c>
      <c r="J545" s="4">
        <f t="shared" si="11"/>
        <v>311</v>
      </c>
      <c r="K545" s="4">
        <f t="shared" si="12"/>
        <v>304</v>
      </c>
      <c r="L545" s="4" t="str">
        <f t="shared" si="13"/>
        <v>July 2025</v>
      </c>
      <c r="M545" s="61">
        <f t="shared" si="14"/>
        <v>0.76039119804400979</v>
      </c>
      <c r="N545" s="62"/>
    </row>
    <row r="546" spans="1:14" ht="22.5" customHeight="1">
      <c r="A546" s="2">
        <v>45850.862394270836</v>
      </c>
      <c r="B546" s="3">
        <v>45850</v>
      </c>
      <c r="C546" s="4">
        <v>29</v>
      </c>
      <c r="D546" s="4">
        <v>6</v>
      </c>
      <c r="E546" s="4">
        <v>14</v>
      </c>
      <c r="F546" s="4" t="s">
        <v>624</v>
      </c>
      <c r="G546" s="4" t="s">
        <v>12</v>
      </c>
      <c r="H546" s="4">
        <v>1135</v>
      </c>
      <c r="I546" s="4">
        <f t="shared" si="10"/>
        <v>0</v>
      </c>
      <c r="J546" s="4">
        <f t="shared" si="11"/>
        <v>876</v>
      </c>
      <c r="K546" s="4">
        <f t="shared" si="12"/>
        <v>862</v>
      </c>
      <c r="L546" s="4" t="str">
        <f t="shared" si="13"/>
        <v>July 2025</v>
      </c>
      <c r="M546" s="61">
        <f t="shared" si="14"/>
        <v>0.77180616740088104</v>
      </c>
      <c r="N546" s="62"/>
    </row>
    <row r="547" spans="1:14" ht="22.5" customHeight="1">
      <c r="A547" s="2">
        <v>45850.860713969909</v>
      </c>
      <c r="B547" s="3">
        <v>45850</v>
      </c>
      <c r="C547" s="4">
        <v>9</v>
      </c>
      <c r="D547" s="4">
        <v>18</v>
      </c>
      <c r="E547" s="4">
        <v>5</v>
      </c>
      <c r="F547" s="4" t="s">
        <v>717</v>
      </c>
      <c r="G547" s="4" t="s">
        <v>7</v>
      </c>
      <c r="H547" s="4">
        <v>409</v>
      </c>
      <c r="I547" s="4">
        <f t="shared" si="10"/>
        <v>0</v>
      </c>
      <c r="J547" s="4">
        <f t="shared" si="11"/>
        <v>288</v>
      </c>
      <c r="K547" s="4">
        <f t="shared" si="12"/>
        <v>283</v>
      </c>
      <c r="L547" s="4" t="str">
        <f t="shared" si="13"/>
        <v>July 2025</v>
      </c>
      <c r="M547" s="61">
        <f t="shared" si="14"/>
        <v>0.70415647921760394</v>
      </c>
      <c r="N547" s="62"/>
    </row>
    <row r="548" spans="1:14" ht="22.5" customHeight="1">
      <c r="A548" s="2">
        <v>45850.23123046296</v>
      </c>
      <c r="B548" s="3">
        <v>45849</v>
      </c>
      <c r="C548" s="4">
        <v>29</v>
      </c>
      <c r="D548" s="4">
        <v>13</v>
      </c>
      <c r="E548" s="4">
        <v>17</v>
      </c>
      <c r="F548" s="4" t="s">
        <v>623</v>
      </c>
      <c r="G548" s="4" t="s">
        <v>12</v>
      </c>
      <c r="H548" s="4">
        <v>1135</v>
      </c>
      <c r="I548" s="4">
        <f t="shared" si="10"/>
        <v>1</v>
      </c>
      <c r="J548" s="4">
        <f t="shared" si="11"/>
        <v>883</v>
      </c>
      <c r="K548" s="4">
        <f t="shared" si="12"/>
        <v>866</v>
      </c>
      <c r="L548" s="4" t="str">
        <f t="shared" si="13"/>
        <v>July 2025</v>
      </c>
      <c r="M548" s="61">
        <f t="shared" si="14"/>
        <v>0.77797356828193831</v>
      </c>
      <c r="N548" s="62"/>
    </row>
    <row r="549" spans="1:14" ht="22.5" customHeight="1">
      <c r="A549" s="2">
        <v>45850.22983935185</v>
      </c>
      <c r="B549" s="3">
        <v>45849</v>
      </c>
      <c r="C549" s="4">
        <v>9</v>
      </c>
      <c r="D549" s="4">
        <v>21</v>
      </c>
      <c r="E549" s="4">
        <v>8</v>
      </c>
      <c r="F549" s="4" t="s">
        <v>717</v>
      </c>
      <c r="G549" s="4" t="s">
        <v>7</v>
      </c>
      <c r="H549" s="4">
        <v>409</v>
      </c>
      <c r="I549" s="4">
        <f t="shared" si="10"/>
        <v>0</v>
      </c>
      <c r="J549" s="4">
        <f t="shared" si="11"/>
        <v>291</v>
      </c>
      <c r="K549" s="4">
        <f t="shared" si="12"/>
        <v>283</v>
      </c>
      <c r="L549" s="4" t="str">
        <f t="shared" si="13"/>
        <v>July 2025</v>
      </c>
      <c r="M549" s="61">
        <f t="shared" si="14"/>
        <v>0.71149144254278729</v>
      </c>
      <c r="N549" s="62"/>
    </row>
    <row r="550" spans="1:14" ht="22.5" customHeight="1">
      <c r="A550" s="2">
        <v>45848.771970300921</v>
      </c>
      <c r="B550" s="3">
        <v>45848</v>
      </c>
      <c r="C550" s="4">
        <v>28</v>
      </c>
      <c r="D550" s="4">
        <v>29</v>
      </c>
      <c r="E550" s="4">
        <v>16</v>
      </c>
      <c r="F550" s="4" t="s">
        <v>624</v>
      </c>
      <c r="G550" s="4" t="s">
        <v>12</v>
      </c>
      <c r="H550" s="4">
        <v>1136</v>
      </c>
      <c r="I550" s="4">
        <f t="shared" si="10"/>
        <v>1</v>
      </c>
      <c r="J550" s="4">
        <f t="shared" si="11"/>
        <v>869</v>
      </c>
      <c r="K550" s="4">
        <f t="shared" si="12"/>
        <v>853</v>
      </c>
      <c r="L550" s="4" t="str">
        <f t="shared" si="13"/>
        <v>July 2025</v>
      </c>
      <c r="M550" s="61">
        <f t="shared" si="14"/>
        <v>0.76496478873239437</v>
      </c>
      <c r="N550" s="62"/>
    </row>
    <row r="551" spans="1:14" ht="22.5" customHeight="1">
      <c r="A551" s="2">
        <v>45848.771071759256</v>
      </c>
      <c r="B551" s="3">
        <v>45848</v>
      </c>
      <c r="C551" s="4">
        <v>9</v>
      </c>
      <c r="D551" s="4">
        <v>23</v>
      </c>
      <c r="E551" s="4">
        <v>7</v>
      </c>
      <c r="F551" s="4" t="s">
        <v>717</v>
      </c>
      <c r="G551" s="4" t="s">
        <v>7</v>
      </c>
      <c r="H551" s="4">
        <v>409</v>
      </c>
      <c r="I551" s="4">
        <f t="shared" si="10"/>
        <v>0</v>
      </c>
      <c r="J551" s="4">
        <f t="shared" si="11"/>
        <v>293</v>
      </c>
      <c r="K551" s="4">
        <f t="shared" si="12"/>
        <v>286</v>
      </c>
      <c r="L551" s="4" t="str">
        <f t="shared" si="13"/>
        <v>July 2025</v>
      </c>
      <c r="M551" s="61">
        <f t="shared" si="14"/>
        <v>0.71638141809290956</v>
      </c>
      <c r="N551" s="62"/>
    </row>
    <row r="552" spans="1:14" ht="22.5" customHeight="1">
      <c r="A552" s="2">
        <v>45848.116801689815</v>
      </c>
      <c r="B552" s="3">
        <v>45847</v>
      </c>
      <c r="C552" s="4">
        <v>28</v>
      </c>
      <c r="D552" s="4">
        <v>26</v>
      </c>
      <c r="E552" s="4">
        <v>14</v>
      </c>
      <c r="F552" s="4" t="s">
        <v>624</v>
      </c>
      <c r="G552" s="4" t="s">
        <v>12</v>
      </c>
      <c r="H552" s="4">
        <v>1137</v>
      </c>
      <c r="I552" s="4">
        <f t="shared" si="10"/>
        <v>0</v>
      </c>
      <c r="J552" s="4">
        <f t="shared" si="11"/>
        <v>866</v>
      </c>
      <c r="K552" s="4">
        <f t="shared" si="12"/>
        <v>852</v>
      </c>
      <c r="L552" s="4" t="str">
        <f t="shared" si="13"/>
        <v>July 2025</v>
      </c>
      <c r="M552" s="61">
        <f t="shared" si="14"/>
        <v>0.76165347405452943</v>
      </c>
      <c r="N552" s="62"/>
    </row>
    <row r="553" spans="1:14" ht="22.5" customHeight="1">
      <c r="A553" s="2">
        <v>45848.115821701387</v>
      </c>
      <c r="B553" s="3">
        <v>45847</v>
      </c>
      <c r="C553" s="4">
        <v>9</v>
      </c>
      <c r="D553" s="4">
        <v>17</v>
      </c>
      <c r="E553" s="4">
        <v>5</v>
      </c>
      <c r="F553" s="4" t="s">
        <v>718</v>
      </c>
      <c r="G553" s="4" t="s">
        <v>7</v>
      </c>
      <c r="H553" s="4">
        <v>409</v>
      </c>
      <c r="I553" s="4">
        <f t="shared" si="10"/>
        <v>1</v>
      </c>
      <c r="J553" s="4">
        <f t="shared" si="11"/>
        <v>287</v>
      </c>
      <c r="K553" s="4">
        <f t="shared" si="12"/>
        <v>282</v>
      </c>
      <c r="L553" s="4" t="str">
        <f t="shared" si="13"/>
        <v>July 2025</v>
      </c>
      <c r="M553" s="61">
        <f t="shared" si="14"/>
        <v>0.70171149144254275</v>
      </c>
      <c r="N553" s="62"/>
    </row>
    <row r="554" spans="1:14" ht="22.5" customHeight="1">
      <c r="A554" s="2">
        <v>45848.114915868056</v>
      </c>
      <c r="B554" s="3">
        <v>45846</v>
      </c>
      <c r="C554" s="4">
        <v>28</v>
      </c>
      <c r="D554" s="4">
        <v>19</v>
      </c>
      <c r="E554" s="4">
        <v>16</v>
      </c>
      <c r="F554" s="4" t="s">
        <v>624</v>
      </c>
      <c r="G554" s="4" t="s">
        <v>12</v>
      </c>
      <c r="H554" s="4">
        <v>1137</v>
      </c>
      <c r="I554" s="4">
        <f t="shared" si="10"/>
        <v>0</v>
      </c>
      <c r="J554" s="4">
        <f t="shared" si="11"/>
        <v>859</v>
      </c>
      <c r="K554" s="4">
        <f t="shared" si="12"/>
        <v>843</v>
      </c>
      <c r="L554" s="4" t="str">
        <f t="shared" si="13"/>
        <v>July 2025</v>
      </c>
      <c r="M554" s="61">
        <f t="shared" si="14"/>
        <v>0.75549692172383465</v>
      </c>
      <c r="N554" s="62"/>
    </row>
    <row r="555" spans="1:14" ht="22.5" customHeight="1">
      <c r="A555" s="2">
        <v>45848.114368055554</v>
      </c>
      <c r="B555" s="3">
        <v>45846</v>
      </c>
      <c r="C555" s="4">
        <v>9</v>
      </c>
      <c r="D555" s="4">
        <v>21</v>
      </c>
      <c r="E555" s="4">
        <v>6</v>
      </c>
      <c r="F555" s="4" t="s">
        <v>718</v>
      </c>
      <c r="G555" s="4" t="s">
        <v>7</v>
      </c>
      <c r="H555" s="4">
        <v>410</v>
      </c>
      <c r="I555" s="4">
        <f t="shared" si="10"/>
        <v>0</v>
      </c>
      <c r="J555" s="4">
        <f t="shared" si="11"/>
        <v>291</v>
      </c>
      <c r="K555" s="4">
        <f t="shared" si="12"/>
        <v>285</v>
      </c>
      <c r="L555" s="4" t="str">
        <f t="shared" si="13"/>
        <v>July 2025</v>
      </c>
      <c r="M555" s="61">
        <f t="shared" si="14"/>
        <v>0.70975609756097557</v>
      </c>
      <c r="N555" s="62"/>
    </row>
    <row r="556" spans="1:14" ht="22.5" customHeight="1">
      <c r="A556" s="2">
        <v>45846.578329432872</v>
      </c>
      <c r="B556" s="3">
        <v>45845</v>
      </c>
      <c r="C556" s="4">
        <v>28</v>
      </c>
      <c r="D556" s="4">
        <v>23</v>
      </c>
      <c r="E556" s="4">
        <v>13</v>
      </c>
      <c r="F556" s="4" t="s">
        <v>624</v>
      </c>
      <c r="G556" s="4" t="s">
        <v>12</v>
      </c>
      <c r="H556" s="4">
        <v>1137</v>
      </c>
      <c r="I556" s="4">
        <f t="shared" si="10"/>
        <v>0</v>
      </c>
      <c r="J556" s="4">
        <f t="shared" si="11"/>
        <v>863</v>
      </c>
      <c r="K556" s="4">
        <f t="shared" si="12"/>
        <v>850</v>
      </c>
      <c r="L556" s="4" t="str">
        <f t="shared" si="13"/>
        <v>July 2025</v>
      </c>
      <c r="M556" s="61">
        <f t="shared" si="14"/>
        <v>0.75901495162708887</v>
      </c>
      <c r="N556" s="62"/>
    </row>
    <row r="557" spans="1:14" ht="22.5" customHeight="1">
      <c r="A557" s="2">
        <v>45846.57731006945</v>
      </c>
      <c r="B557" s="3">
        <v>45845</v>
      </c>
      <c r="C557" s="4">
        <v>10</v>
      </c>
      <c r="D557" s="4">
        <v>5</v>
      </c>
      <c r="E557" s="4">
        <v>7</v>
      </c>
      <c r="F557" s="4" t="s">
        <v>718</v>
      </c>
      <c r="G557" s="4" t="s">
        <v>7</v>
      </c>
      <c r="H557" s="4">
        <v>410</v>
      </c>
      <c r="I557" s="4">
        <f t="shared" si="10"/>
        <v>0</v>
      </c>
      <c r="J557" s="4">
        <f t="shared" si="11"/>
        <v>305</v>
      </c>
      <c r="K557" s="4">
        <f t="shared" si="12"/>
        <v>298</v>
      </c>
      <c r="L557" s="4" t="str">
        <f t="shared" si="13"/>
        <v>July 2025</v>
      </c>
      <c r="M557" s="61">
        <f t="shared" si="14"/>
        <v>0.74390243902439024</v>
      </c>
      <c r="N557" s="62"/>
    </row>
    <row r="558" spans="1:14" ht="22.5" customHeight="1">
      <c r="A558" s="2">
        <v>45845.58004429398</v>
      </c>
      <c r="B558" s="3">
        <v>45844</v>
      </c>
      <c r="C558" s="4">
        <v>29</v>
      </c>
      <c r="D558" s="4">
        <v>3</v>
      </c>
      <c r="E558" s="4">
        <v>15</v>
      </c>
      <c r="F558" s="4" t="s">
        <v>624</v>
      </c>
      <c r="G558" s="4" t="s">
        <v>12</v>
      </c>
      <c r="H558" s="4">
        <v>1137</v>
      </c>
      <c r="I558" s="4">
        <f t="shared" si="10"/>
        <v>0</v>
      </c>
      <c r="J558" s="4">
        <f t="shared" si="11"/>
        <v>873</v>
      </c>
      <c r="K558" s="4">
        <f t="shared" si="12"/>
        <v>858</v>
      </c>
      <c r="L558" s="4" t="str">
        <f t="shared" si="13"/>
        <v>July 2025</v>
      </c>
      <c r="M558" s="61">
        <f t="shared" si="14"/>
        <v>0.76781002638522422</v>
      </c>
      <c r="N558" s="62"/>
    </row>
    <row r="559" spans="1:14" ht="22.5" customHeight="1">
      <c r="A559" s="2">
        <v>45845.579150219906</v>
      </c>
      <c r="B559" s="3">
        <v>45844</v>
      </c>
      <c r="C559" s="4">
        <v>9</v>
      </c>
      <c r="D559" s="4">
        <v>17</v>
      </c>
      <c r="E559" s="4">
        <v>6</v>
      </c>
      <c r="F559" s="4" t="s">
        <v>717</v>
      </c>
      <c r="G559" s="4" t="s">
        <v>7</v>
      </c>
      <c r="H559" s="4">
        <v>410</v>
      </c>
      <c r="I559" s="4">
        <f t="shared" si="10"/>
        <v>0</v>
      </c>
      <c r="J559" s="4">
        <f t="shared" si="11"/>
        <v>287</v>
      </c>
      <c r="K559" s="4">
        <f t="shared" si="12"/>
        <v>281</v>
      </c>
      <c r="L559" s="4" t="str">
        <f t="shared" si="13"/>
        <v>July 2025</v>
      </c>
      <c r="M559" s="61">
        <f t="shared" si="14"/>
        <v>0.7</v>
      </c>
      <c r="N559" s="62"/>
    </row>
    <row r="560" spans="1:14" ht="22.5" customHeight="1">
      <c r="A560" s="2">
        <v>45844.171002361109</v>
      </c>
      <c r="B560" s="3">
        <v>45843</v>
      </c>
      <c r="C560" s="4">
        <v>29</v>
      </c>
      <c r="D560" s="4">
        <v>16</v>
      </c>
      <c r="E560" s="4">
        <v>15</v>
      </c>
      <c r="F560" s="4" t="s">
        <v>623</v>
      </c>
      <c r="G560" s="4" t="s">
        <v>12</v>
      </c>
      <c r="H560" s="4">
        <v>1137</v>
      </c>
      <c r="I560" s="4">
        <f t="shared" si="10"/>
        <v>0</v>
      </c>
      <c r="J560" s="4">
        <f t="shared" si="11"/>
        <v>886</v>
      </c>
      <c r="K560" s="4">
        <f t="shared" si="12"/>
        <v>871</v>
      </c>
      <c r="L560" s="4" t="str">
        <f t="shared" si="13"/>
        <v>July 2025</v>
      </c>
      <c r="M560" s="61">
        <f t="shared" si="14"/>
        <v>0.77924362357080035</v>
      </c>
      <c r="N560" s="62"/>
    </row>
    <row r="561" spans="1:14" ht="22.5" customHeight="1">
      <c r="A561" s="2">
        <v>45844.170292893519</v>
      </c>
      <c r="B561" s="3">
        <v>45843</v>
      </c>
      <c r="C561" s="4">
        <v>9</v>
      </c>
      <c r="D561" s="4">
        <v>28</v>
      </c>
      <c r="E561" s="4">
        <v>9</v>
      </c>
      <c r="F561" s="4" t="s">
        <v>718</v>
      </c>
      <c r="G561" s="4" t="s">
        <v>7</v>
      </c>
      <c r="H561" s="4">
        <v>410</v>
      </c>
      <c r="I561" s="4">
        <f t="shared" si="10"/>
        <v>0</v>
      </c>
      <c r="J561" s="4">
        <f t="shared" si="11"/>
        <v>298</v>
      </c>
      <c r="K561" s="4">
        <f t="shared" si="12"/>
        <v>289</v>
      </c>
      <c r="L561" s="4" t="str">
        <f t="shared" si="13"/>
        <v>July 2025</v>
      </c>
      <c r="M561" s="61">
        <f t="shared" si="14"/>
        <v>0.72682926829268291</v>
      </c>
      <c r="N561" s="62"/>
    </row>
    <row r="562" spans="1:14" ht="22.5" customHeight="1">
      <c r="A562" s="2">
        <v>45843.554338969909</v>
      </c>
      <c r="B562" s="3">
        <v>45842</v>
      </c>
      <c r="C562" s="4">
        <v>29</v>
      </c>
      <c r="D562" s="4">
        <v>11</v>
      </c>
      <c r="E562" s="4">
        <v>17</v>
      </c>
      <c r="F562" s="4" t="s">
        <v>623</v>
      </c>
      <c r="G562" s="4" t="s">
        <v>12</v>
      </c>
      <c r="H562" s="4">
        <v>1137</v>
      </c>
      <c r="I562" s="4">
        <f t="shared" si="10"/>
        <v>0</v>
      </c>
      <c r="J562" s="4">
        <f t="shared" si="11"/>
        <v>881</v>
      </c>
      <c r="K562" s="4">
        <f t="shared" si="12"/>
        <v>864</v>
      </c>
      <c r="L562" s="4" t="str">
        <f t="shared" si="13"/>
        <v>July 2025</v>
      </c>
      <c r="M562" s="61">
        <f t="shared" si="14"/>
        <v>0.77484608619173267</v>
      </c>
      <c r="N562" s="62"/>
    </row>
    <row r="563" spans="1:14" ht="22.5" customHeight="1">
      <c r="A563" s="2">
        <v>45843.552839398151</v>
      </c>
      <c r="B563" s="3">
        <v>45842</v>
      </c>
      <c r="C563" s="4">
        <v>9</v>
      </c>
      <c r="D563" s="4">
        <v>23</v>
      </c>
      <c r="E563" s="4">
        <v>7</v>
      </c>
      <c r="F563" s="4" t="s">
        <v>718</v>
      </c>
      <c r="G563" s="4" t="s">
        <v>7</v>
      </c>
      <c r="H563" s="4">
        <v>410</v>
      </c>
      <c r="I563" s="4">
        <f t="shared" si="10"/>
        <v>0</v>
      </c>
      <c r="J563" s="4">
        <f t="shared" si="11"/>
        <v>293</v>
      </c>
      <c r="K563" s="4">
        <f t="shared" si="12"/>
        <v>286</v>
      </c>
      <c r="L563" s="4" t="str">
        <f t="shared" si="13"/>
        <v>July 2025</v>
      </c>
      <c r="M563" s="61">
        <f t="shared" si="14"/>
        <v>0.71463414634146338</v>
      </c>
      <c r="N563" s="62"/>
    </row>
    <row r="564" spans="1:14" ht="22.5" customHeight="1">
      <c r="A564" s="2">
        <v>45842.406414780096</v>
      </c>
      <c r="B564" s="3">
        <v>45841</v>
      </c>
      <c r="C564" s="4">
        <v>29</v>
      </c>
      <c r="D564" s="4">
        <v>16</v>
      </c>
      <c r="E564" s="4">
        <v>20</v>
      </c>
      <c r="F564" s="4" t="s">
        <v>623</v>
      </c>
      <c r="G564" s="4" t="s">
        <v>12</v>
      </c>
      <c r="H564" s="4">
        <v>1137</v>
      </c>
      <c r="I564" s="4">
        <f t="shared" si="10"/>
        <v>1</v>
      </c>
      <c r="J564" s="4">
        <f t="shared" si="11"/>
        <v>886</v>
      </c>
      <c r="K564" s="4">
        <f t="shared" si="12"/>
        <v>866</v>
      </c>
      <c r="L564" s="4" t="str">
        <f t="shared" si="13"/>
        <v>July 2025</v>
      </c>
      <c r="M564" s="61">
        <f t="shared" si="14"/>
        <v>0.77924362357080035</v>
      </c>
      <c r="N564" s="62"/>
    </row>
    <row r="565" spans="1:14" ht="22.5" customHeight="1">
      <c r="A565" s="2">
        <v>45842.405398969902</v>
      </c>
      <c r="B565" s="3">
        <v>45841</v>
      </c>
      <c r="C565" s="4">
        <v>10</v>
      </c>
      <c r="D565" s="4">
        <v>14</v>
      </c>
      <c r="E565" s="4">
        <v>8</v>
      </c>
      <c r="F565" s="4" t="s">
        <v>718</v>
      </c>
      <c r="G565" s="4" t="s">
        <v>7</v>
      </c>
      <c r="H565" s="4">
        <v>410</v>
      </c>
      <c r="I565" s="4">
        <f t="shared" si="10"/>
        <v>0</v>
      </c>
      <c r="J565" s="4">
        <f t="shared" si="11"/>
        <v>314</v>
      </c>
      <c r="K565" s="4">
        <f t="shared" si="12"/>
        <v>306</v>
      </c>
      <c r="L565" s="4" t="str">
        <f t="shared" si="13"/>
        <v>July 2025</v>
      </c>
      <c r="M565" s="61">
        <f t="shared" si="14"/>
        <v>0.76585365853658538</v>
      </c>
      <c r="N565" s="62"/>
    </row>
    <row r="566" spans="1:14" ht="22.5" customHeight="1">
      <c r="A566" s="2">
        <v>45841.081694305554</v>
      </c>
      <c r="B566" s="3">
        <v>45840</v>
      </c>
      <c r="C566" s="4">
        <v>28</v>
      </c>
      <c r="D566" s="4">
        <v>18</v>
      </c>
      <c r="E566" s="4">
        <v>16</v>
      </c>
      <c r="F566" s="4" t="s">
        <v>623</v>
      </c>
      <c r="G566" s="4" t="s">
        <v>12</v>
      </c>
      <c r="H566" s="4">
        <v>1138</v>
      </c>
      <c r="I566" s="4">
        <f t="shared" si="10"/>
        <v>0</v>
      </c>
      <c r="J566" s="4">
        <f t="shared" si="11"/>
        <v>858</v>
      </c>
      <c r="K566" s="4">
        <f t="shared" si="12"/>
        <v>842</v>
      </c>
      <c r="L566" s="4" t="str">
        <f t="shared" si="13"/>
        <v>July 2025</v>
      </c>
      <c r="M566" s="61">
        <f t="shared" si="14"/>
        <v>0.75395430579964851</v>
      </c>
      <c r="N566" s="62"/>
    </row>
    <row r="567" spans="1:14" ht="22.5" customHeight="1">
      <c r="A567" s="2">
        <v>45841.079933912042</v>
      </c>
      <c r="B567" s="3">
        <v>45840</v>
      </c>
      <c r="C567" s="4">
        <v>9</v>
      </c>
      <c r="D567" s="4">
        <v>27</v>
      </c>
      <c r="E567" s="4">
        <v>7</v>
      </c>
      <c r="F567" s="4" t="s">
        <v>718</v>
      </c>
      <c r="G567" s="4" t="s">
        <v>7</v>
      </c>
      <c r="H567" s="4">
        <v>410</v>
      </c>
      <c r="I567" s="4">
        <f t="shared" si="10"/>
        <v>0</v>
      </c>
      <c r="J567" s="4">
        <f t="shared" si="11"/>
        <v>297</v>
      </c>
      <c r="K567" s="4">
        <f t="shared" si="12"/>
        <v>290</v>
      </c>
      <c r="L567" s="4" t="str">
        <f t="shared" si="13"/>
        <v>July 2025</v>
      </c>
      <c r="M567" s="61">
        <f t="shared" si="14"/>
        <v>0.724390243902439</v>
      </c>
      <c r="N567" s="62"/>
    </row>
    <row r="568" spans="1:14" ht="22.5" customHeight="1">
      <c r="A568" s="2">
        <v>45840.598599166668</v>
      </c>
      <c r="B568" s="3">
        <v>45839</v>
      </c>
      <c r="C568" s="4">
        <v>32</v>
      </c>
      <c r="D568" s="4">
        <v>5</v>
      </c>
      <c r="E568" s="4">
        <v>16</v>
      </c>
      <c r="F568" s="4" t="s">
        <v>624</v>
      </c>
      <c r="G568" s="4" t="s">
        <v>12</v>
      </c>
      <c r="H568" s="4">
        <v>1138</v>
      </c>
      <c r="I568" s="4">
        <f t="shared" si="10"/>
        <v>0</v>
      </c>
      <c r="J568" s="4">
        <f t="shared" si="11"/>
        <v>965</v>
      </c>
      <c r="K568" s="4">
        <f t="shared" si="12"/>
        <v>949</v>
      </c>
      <c r="L568" s="4" t="str">
        <f t="shared" si="13"/>
        <v>July 2025</v>
      </c>
      <c r="M568" s="61">
        <f t="shared" si="14"/>
        <v>0.84797891036906858</v>
      </c>
      <c r="N568" s="62"/>
    </row>
    <row r="569" spans="1:14" ht="22.5" customHeight="1">
      <c r="A569" s="2">
        <v>45840.598078680559</v>
      </c>
      <c r="B569" s="3">
        <v>45839</v>
      </c>
      <c r="C569" s="4">
        <v>10</v>
      </c>
      <c r="D569" s="4">
        <v>9</v>
      </c>
      <c r="E569" s="4">
        <v>6</v>
      </c>
      <c r="F569" s="4" t="s">
        <v>718</v>
      </c>
      <c r="G569" s="4" t="s">
        <v>7</v>
      </c>
      <c r="H569" s="4">
        <v>410</v>
      </c>
      <c r="I569" s="4">
        <f t="shared" si="10"/>
        <v>0</v>
      </c>
      <c r="J569" s="4">
        <f t="shared" si="11"/>
        <v>309</v>
      </c>
      <c r="K569" s="4">
        <f t="shared" si="12"/>
        <v>303</v>
      </c>
      <c r="L569" s="4" t="str">
        <f t="shared" si="13"/>
        <v>July 2025</v>
      </c>
      <c r="M569" s="61">
        <f t="shared" si="14"/>
        <v>0.75365853658536586</v>
      </c>
      <c r="N569" s="62"/>
    </row>
    <row r="570" spans="1:14" ht="22.5" customHeight="1">
      <c r="A570" s="2">
        <v>45839.542681620369</v>
      </c>
      <c r="B570" s="3">
        <v>45838</v>
      </c>
      <c r="C570" s="4">
        <v>32</v>
      </c>
      <c r="D570" s="4">
        <v>6</v>
      </c>
      <c r="E570" s="4">
        <v>18</v>
      </c>
      <c r="F570" s="4" t="s">
        <v>624</v>
      </c>
      <c r="G570" s="4" t="s">
        <v>12</v>
      </c>
      <c r="H570" s="4">
        <v>1138</v>
      </c>
      <c r="I570" s="4">
        <f t="shared" si="10"/>
        <v>0</v>
      </c>
      <c r="J570" s="4">
        <f t="shared" si="11"/>
        <v>966</v>
      </c>
      <c r="K570" s="4">
        <f t="shared" si="12"/>
        <v>948</v>
      </c>
      <c r="L570" s="4" t="str">
        <f t="shared" si="13"/>
        <v>June 2025</v>
      </c>
      <c r="M570" s="61">
        <f t="shared" si="14"/>
        <v>0.84885764499121263</v>
      </c>
      <c r="N570" s="62"/>
    </row>
    <row r="571" spans="1:14" ht="22.5" customHeight="1">
      <c r="A571" s="2">
        <v>45839.541726921292</v>
      </c>
      <c r="B571" s="3">
        <v>45838</v>
      </c>
      <c r="C571" s="4">
        <v>10</v>
      </c>
      <c r="D571" s="4">
        <v>22</v>
      </c>
      <c r="E571" s="4">
        <v>8</v>
      </c>
      <c r="F571" s="4" t="s">
        <v>718</v>
      </c>
      <c r="G571" s="4" t="s">
        <v>7</v>
      </c>
      <c r="H571" s="4">
        <v>410</v>
      </c>
      <c r="I571" s="4">
        <f t="shared" si="10"/>
        <v>0</v>
      </c>
      <c r="J571" s="4">
        <f t="shared" si="11"/>
        <v>322</v>
      </c>
      <c r="K571" s="4">
        <f t="shared" si="12"/>
        <v>314</v>
      </c>
      <c r="L571" s="4" t="str">
        <f t="shared" si="13"/>
        <v>June 2025</v>
      </c>
      <c r="M571" s="61">
        <f t="shared" si="14"/>
        <v>0.78536585365853662</v>
      </c>
      <c r="N571" s="62"/>
    </row>
    <row r="572" spans="1:14" ht="22.5" customHeight="1">
      <c r="A572" s="2">
        <v>45838.439048993052</v>
      </c>
      <c r="B572" s="3">
        <v>45837</v>
      </c>
      <c r="C572" s="4">
        <v>32</v>
      </c>
      <c r="D572" s="4">
        <v>6</v>
      </c>
      <c r="E572" s="4">
        <v>18</v>
      </c>
      <c r="F572" s="4" t="s">
        <v>624</v>
      </c>
      <c r="G572" s="4" t="s">
        <v>12</v>
      </c>
      <c r="H572" s="4">
        <v>1138</v>
      </c>
      <c r="I572" s="4">
        <f t="shared" si="10"/>
        <v>1</v>
      </c>
      <c r="J572" s="4">
        <f t="shared" si="11"/>
        <v>966</v>
      </c>
      <c r="K572" s="4">
        <f t="shared" si="12"/>
        <v>948</v>
      </c>
      <c r="L572" s="4" t="str">
        <f t="shared" si="13"/>
        <v>June 2025</v>
      </c>
      <c r="M572" s="61">
        <f t="shared" si="14"/>
        <v>0.84885764499121263</v>
      </c>
      <c r="N572" s="62"/>
    </row>
    <row r="573" spans="1:14" ht="22.5" customHeight="1">
      <c r="A573" s="2">
        <v>45838.437584432875</v>
      </c>
      <c r="B573" s="3">
        <v>45837</v>
      </c>
      <c r="C573" s="4">
        <v>10</v>
      </c>
      <c r="D573" s="4">
        <v>11</v>
      </c>
      <c r="E573" s="4">
        <v>7</v>
      </c>
      <c r="F573" s="4" t="s">
        <v>718</v>
      </c>
      <c r="G573" s="4" t="s">
        <v>7</v>
      </c>
      <c r="H573" s="4">
        <v>410</v>
      </c>
      <c r="I573" s="4">
        <f t="shared" si="10"/>
        <v>0</v>
      </c>
      <c r="J573" s="4">
        <f t="shared" si="11"/>
        <v>311</v>
      </c>
      <c r="K573" s="4">
        <f t="shared" si="12"/>
        <v>304</v>
      </c>
      <c r="L573" s="4" t="str">
        <f t="shared" si="13"/>
        <v>June 2025</v>
      </c>
      <c r="M573" s="61">
        <f t="shared" si="14"/>
        <v>0.75853658536585367</v>
      </c>
      <c r="N573" s="62"/>
    </row>
    <row r="574" spans="1:14" ht="22.5" customHeight="1">
      <c r="A574" s="2">
        <v>45836.796019664354</v>
      </c>
      <c r="B574" s="3">
        <v>45836</v>
      </c>
      <c r="C574" s="4">
        <v>33</v>
      </c>
      <c r="D574" s="4">
        <v>15</v>
      </c>
      <c r="E574" s="4">
        <v>18</v>
      </c>
      <c r="F574" s="4" t="s">
        <v>624</v>
      </c>
      <c r="G574" s="4" t="s">
        <v>12</v>
      </c>
      <c r="H574" s="4">
        <v>1139</v>
      </c>
      <c r="I574" s="4">
        <f t="shared" si="10"/>
        <v>0</v>
      </c>
      <c r="J574" s="4">
        <f t="shared" si="11"/>
        <v>1005</v>
      </c>
      <c r="K574" s="4">
        <f t="shared" si="12"/>
        <v>987</v>
      </c>
      <c r="L574" s="4" t="str">
        <f t="shared" si="13"/>
        <v>June 2025</v>
      </c>
      <c r="M574" s="61">
        <f t="shared" si="14"/>
        <v>0.88235294117647056</v>
      </c>
      <c r="N574" s="62"/>
    </row>
    <row r="575" spans="1:14" ht="22.5" customHeight="1">
      <c r="A575" s="2">
        <v>45836.794145381944</v>
      </c>
      <c r="B575" s="3">
        <v>45836</v>
      </c>
      <c r="C575" s="4">
        <v>11</v>
      </c>
      <c r="D575" s="4">
        <v>3</v>
      </c>
      <c r="E575" s="4">
        <v>7</v>
      </c>
      <c r="F575" s="4" t="s">
        <v>717</v>
      </c>
      <c r="G575" s="4" t="s">
        <v>7</v>
      </c>
      <c r="H575" s="4">
        <v>410</v>
      </c>
      <c r="I575" s="4">
        <f t="shared" si="10"/>
        <v>1</v>
      </c>
      <c r="J575" s="4">
        <f t="shared" si="11"/>
        <v>333</v>
      </c>
      <c r="K575" s="4">
        <f t="shared" si="12"/>
        <v>326</v>
      </c>
      <c r="L575" s="4" t="str">
        <f t="shared" si="13"/>
        <v>June 2025</v>
      </c>
      <c r="M575" s="61">
        <f t="shared" si="14"/>
        <v>0.81219512195121957</v>
      </c>
      <c r="N575" s="62"/>
    </row>
    <row r="576" spans="1:14" ht="22.5" customHeight="1">
      <c r="A576" s="2">
        <v>45836.793324004626</v>
      </c>
      <c r="B576" s="3">
        <v>45835</v>
      </c>
      <c r="C576" s="4">
        <v>32</v>
      </c>
      <c r="D576" s="4">
        <v>19</v>
      </c>
      <c r="E576" s="4">
        <v>17</v>
      </c>
      <c r="F576" s="4" t="s">
        <v>623</v>
      </c>
      <c r="G576" s="4" t="s">
        <v>12</v>
      </c>
      <c r="H576" s="4">
        <v>1139</v>
      </c>
      <c r="I576" s="4">
        <f t="shared" si="10"/>
        <v>0</v>
      </c>
      <c r="J576" s="4">
        <f t="shared" si="11"/>
        <v>979</v>
      </c>
      <c r="K576" s="4">
        <f t="shared" si="12"/>
        <v>962</v>
      </c>
      <c r="L576" s="4" t="str">
        <f t="shared" si="13"/>
        <v>June 2025</v>
      </c>
      <c r="M576" s="61">
        <f t="shared" si="14"/>
        <v>0.85952589991220374</v>
      </c>
      <c r="N576" s="62"/>
    </row>
    <row r="577" spans="1:14" ht="22.5" customHeight="1">
      <c r="A577" s="2">
        <v>45836.792124687505</v>
      </c>
      <c r="B577" s="3">
        <v>45835</v>
      </c>
      <c r="C577" s="4">
        <v>10</v>
      </c>
      <c r="D577" s="4">
        <v>10</v>
      </c>
      <c r="E577" s="4">
        <v>6</v>
      </c>
      <c r="F577" s="4" t="s">
        <v>717</v>
      </c>
      <c r="G577" s="4" t="s">
        <v>7</v>
      </c>
      <c r="H577" s="4">
        <v>411</v>
      </c>
      <c r="I577" s="4">
        <f t="shared" si="10"/>
        <v>0</v>
      </c>
      <c r="J577" s="4">
        <f t="shared" si="11"/>
        <v>310</v>
      </c>
      <c r="K577" s="4">
        <f t="shared" si="12"/>
        <v>304</v>
      </c>
      <c r="L577" s="4" t="str">
        <f t="shared" si="13"/>
        <v>June 2025</v>
      </c>
      <c r="M577" s="61">
        <f t="shared" si="14"/>
        <v>0.75425790754257904</v>
      </c>
      <c r="N577" s="62"/>
    </row>
    <row r="578" spans="1:14" ht="22.5" customHeight="1">
      <c r="A578" s="2">
        <v>45835.007653877314</v>
      </c>
      <c r="B578" s="3">
        <v>45834</v>
      </c>
      <c r="C578" s="4">
        <v>33</v>
      </c>
      <c r="D578" s="4">
        <v>6</v>
      </c>
      <c r="E578" s="4">
        <v>16</v>
      </c>
      <c r="F578" s="4" t="s">
        <v>624</v>
      </c>
      <c r="G578" s="4" t="s">
        <v>12</v>
      </c>
      <c r="H578" s="4">
        <v>1139</v>
      </c>
      <c r="I578" s="4">
        <f t="shared" si="10"/>
        <v>1</v>
      </c>
      <c r="J578" s="4">
        <f t="shared" si="11"/>
        <v>996</v>
      </c>
      <c r="K578" s="4">
        <f t="shared" si="12"/>
        <v>980</v>
      </c>
      <c r="L578" s="4" t="str">
        <f t="shared" si="13"/>
        <v>June 2025</v>
      </c>
      <c r="M578" s="61">
        <f t="shared" si="14"/>
        <v>0.87445127304653203</v>
      </c>
      <c r="N578" s="62"/>
    </row>
    <row r="579" spans="1:14" ht="22.5" customHeight="1">
      <c r="A579" s="2">
        <v>45835.00550230324</v>
      </c>
      <c r="B579" s="3">
        <v>45834</v>
      </c>
      <c r="C579" s="4">
        <v>10</v>
      </c>
      <c r="D579" s="4">
        <v>12</v>
      </c>
      <c r="E579" s="4">
        <v>6</v>
      </c>
      <c r="F579" s="4" t="s">
        <v>718</v>
      </c>
      <c r="G579" s="4" t="s">
        <v>7</v>
      </c>
      <c r="H579" s="4">
        <v>411</v>
      </c>
      <c r="I579" s="4">
        <f t="shared" si="10"/>
        <v>2</v>
      </c>
      <c r="J579" s="4">
        <f t="shared" si="11"/>
        <v>312</v>
      </c>
      <c r="K579" s="4">
        <f t="shared" si="12"/>
        <v>306</v>
      </c>
      <c r="L579" s="4" t="str">
        <f t="shared" si="13"/>
        <v>June 2025</v>
      </c>
      <c r="M579" s="61">
        <f t="shared" si="14"/>
        <v>0.75912408759124084</v>
      </c>
      <c r="N579" s="62"/>
    </row>
    <row r="580" spans="1:14" ht="22.5" customHeight="1">
      <c r="A580" s="2">
        <v>45834.108005289352</v>
      </c>
      <c r="B580" s="3">
        <v>45833</v>
      </c>
      <c r="C580" s="4">
        <v>33</v>
      </c>
      <c r="D580" s="4">
        <v>21</v>
      </c>
      <c r="E580" s="4">
        <v>15</v>
      </c>
      <c r="F580" s="4" t="s">
        <v>623</v>
      </c>
      <c r="G580" s="4" t="s">
        <v>12</v>
      </c>
      <c r="H580" s="4">
        <v>1140</v>
      </c>
      <c r="I580" s="4">
        <f t="shared" si="10"/>
        <v>1</v>
      </c>
      <c r="J580" s="4">
        <f t="shared" si="11"/>
        <v>1011</v>
      </c>
      <c r="K580" s="4">
        <f t="shared" si="12"/>
        <v>996</v>
      </c>
      <c r="L580" s="4" t="str">
        <f t="shared" si="13"/>
        <v>June 2025</v>
      </c>
      <c r="M580" s="61">
        <f t="shared" si="14"/>
        <v>0.88684210526315788</v>
      </c>
      <c r="N580" s="62"/>
    </row>
    <row r="581" spans="1:14" ht="22.5" customHeight="1">
      <c r="A581" s="2">
        <v>45834.106782939816</v>
      </c>
      <c r="B581" s="3">
        <v>45833</v>
      </c>
      <c r="C581" s="4">
        <v>10</v>
      </c>
      <c r="D581" s="4">
        <v>1</v>
      </c>
      <c r="E581" s="4">
        <v>5</v>
      </c>
      <c r="F581" s="4" t="s">
        <v>717</v>
      </c>
      <c r="G581" s="4" t="s">
        <v>7</v>
      </c>
      <c r="H581" s="4">
        <v>413</v>
      </c>
      <c r="I581" s="4">
        <f t="shared" si="10"/>
        <v>0</v>
      </c>
      <c r="J581" s="4">
        <f t="shared" si="11"/>
        <v>301</v>
      </c>
      <c r="K581" s="4">
        <f t="shared" si="12"/>
        <v>296</v>
      </c>
      <c r="L581" s="4" t="str">
        <f t="shared" si="13"/>
        <v>June 2025</v>
      </c>
      <c r="M581" s="61">
        <f t="shared" si="14"/>
        <v>0.72881355932203384</v>
      </c>
      <c r="N581" s="62"/>
    </row>
    <row r="582" spans="1:14" ht="22.5" customHeight="1">
      <c r="A582" s="2">
        <v>45833.606697627314</v>
      </c>
      <c r="B582" s="3">
        <v>45832</v>
      </c>
      <c r="C582" s="4">
        <v>32</v>
      </c>
      <c r="D582" s="4">
        <v>18</v>
      </c>
      <c r="E582" s="4">
        <v>15</v>
      </c>
      <c r="F582" s="4" t="s">
        <v>624</v>
      </c>
      <c r="G582" s="4" t="s">
        <v>12</v>
      </c>
      <c r="H582" s="4">
        <v>1141</v>
      </c>
      <c r="I582" s="4">
        <f t="shared" si="10"/>
        <v>0</v>
      </c>
      <c r="J582" s="4">
        <f t="shared" si="11"/>
        <v>978</v>
      </c>
      <c r="K582" s="4">
        <f t="shared" si="12"/>
        <v>963</v>
      </c>
      <c r="L582" s="4" t="str">
        <f t="shared" si="13"/>
        <v>June 2025</v>
      </c>
      <c r="M582" s="61">
        <f t="shared" si="14"/>
        <v>0.8571428571428571</v>
      </c>
      <c r="N582" s="62"/>
    </row>
    <row r="583" spans="1:14" ht="22.5" customHeight="1">
      <c r="A583" s="2">
        <v>45833.605885486111</v>
      </c>
      <c r="B583" s="3">
        <v>45832</v>
      </c>
      <c r="C583" s="4">
        <v>9</v>
      </c>
      <c r="D583" s="4">
        <v>26</v>
      </c>
      <c r="E583" s="4">
        <v>6</v>
      </c>
      <c r="F583" s="4" t="s">
        <v>718</v>
      </c>
      <c r="G583" s="4" t="s">
        <v>7</v>
      </c>
      <c r="H583" s="4">
        <v>413</v>
      </c>
      <c r="I583" s="4">
        <f t="shared" si="10"/>
        <v>5</v>
      </c>
      <c r="J583" s="4">
        <f t="shared" si="11"/>
        <v>296</v>
      </c>
      <c r="K583" s="4">
        <f t="shared" si="12"/>
        <v>290</v>
      </c>
      <c r="L583" s="4" t="str">
        <f t="shared" si="13"/>
        <v>June 2025</v>
      </c>
      <c r="M583" s="61">
        <f t="shared" si="14"/>
        <v>0.7167070217917676</v>
      </c>
      <c r="N583" s="62"/>
    </row>
    <row r="584" spans="1:14" ht="22.5" customHeight="1">
      <c r="A584" s="2">
        <v>45831.887353541664</v>
      </c>
      <c r="B584" s="3">
        <v>45831</v>
      </c>
      <c r="C584" s="4">
        <v>34</v>
      </c>
      <c r="D584" s="4">
        <v>15</v>
      </c>
      <c r="E584" s="4">
        <v>21</v>
      </c>
      <c r="F584" s="4" t="s">
        <v>624</v>
      </c>
      <c r="G584" s="4" t="s">
        <v>12</v>
      </c>
      <c r="H584" s="4">
        <v>1141</v>
      </c>
      <c r="I584" s="4">
        <f t="shared" si="10"/>
        <v>0</v>
      </c>
      <c r="J584" s="4">
        <f t="shared" si="11"/>
        <v>1035</v>
      </c>
      <c r="K584" s="4">
        <f t="shared" si="12"/>
        <v>1014</v>
      </c>
      <c r="L584" s="4" t="str">
        <f t="shared" si="13"/>
        <v>June 2025</v>
      </c>
      <c r="M584" s="61">
        <f t="shared" si="14"/>
        <v>0.90709903593339181</v>
      </c>
      <c r="N584" s="62"/>
    </row>
    <row r="585" spans="1:14" ht="22.5" customHeight="1">
      <c r="A585" s="2">
        <v>45831.885756504635</v>
      </c>
      <c r="B585" s="3">
        <v>45831</v>
      </c>
      <c r="C585" s="4">
        <v>11</v>
      </c>
      <c r="D585" s="4">
        <v>1</v>
      </c>
      <c r="E585" s="4">
        <v>7</v>
      </c>
      <c r="F585" s="4" t="s">
        <v>718</v>
      </c>
      <c r="G585" s="4" t="s">
        <v>7</v>
      </c>
      <c r="H585" s="4">
        <v>408</v>
      </c>
      <c r="I585" s="4">
        <f t="shared" si="10"/>
        <v>0</v>
      </c>
      <c r="J585" s="4">
        <f t="shared" si="11"/>
        <v>331</v>
      </c>
      <c r="K585" s="4">
        <f t="shared" si="12"/>
        <v>324</v>
      </c>
      <c r="L585" s="4" t="str">
        <f t="shared" si="13"/>
        <v>June 2025</v>
      </c>
      <c r="M585" s="61">
        <f t="shared" si="14"/>
        <v>0.81127450980392157</v>
      </c>
      <c r="N585" s="62"/>
    </row>
    <row r="586" spans="1:14" ht="22.5" customHeight="1">
      <c r="A586" s="2">
        <v>45830.818237534724</v>
      </c>
      <c r="B586" s="3">
        <v>45830</v>
      </c>
      <c r="C586" s="4">
        <v>32</v>
      </c>
      <c r="D586" s="4">
        <v>22</v>
      </c>
      <c r="E586" s="4">
        <v>17</v>
      </c>
      <c r="F586" s="4" t="s">
        <v>624</v>
      </c>
      <c r="G586" s="4" t="s">
        <v>12</v>
      </c>
      <c r="H586" s="4">
        <v>1141</v>
      </c>
      <c r="I586" s="4">
        <f t="shared" si="10"/>
        <v>0</v>
      </c>
      <c r="J586" s="4">
        <f t="shared" si="11"/>
        <v>982</v>
      </c>
      <c r="K586" s="4">
        <f t="shared" si="12"/>
        <v>965</v>
      </c>
      <c r="L586" s="4" t="str">
        <f t="shared" si="13"/>
        <v>June 2025</v>
      </c>
      <c r="M586" s="61">
        <f t="shared" si="14"/>
        <v>0.86064855390008765</v>
      </c>
      <c r="N586" s="62"/>
    </row>
    <row r="587" spans="1:14" ht="22.5" customHeight="1">
      <c r="A587" s="2">
        <v>45830.817797731477</v>
      </c>
      <c r="B587" s="3">
        <v>45830</v>
      </c>
      <c r="C587" s="4">
        <v>10</v>
      </c>
      <c r="D587" s="4">
        <v>9</v>
      </c>
      <c r="E587" s="4">
        <v>4</v>
      </c>
      <c r="F587" s="4" t="s">
        <v>718</v>
      </c>
      <c r="G587" s="4" t="s">
        <v>7</v>
      </c>
      <c r="H587" s="4">
        <v>408</v>
      </c>
      <c r="I587" s="4">
        <f t="shared" si="10"/>
        <v>0</v>
      </c>
      <c r="J587" s="4">
        <f t="shared" si="11"/>
        <v>309</v>
      </c>
      <c r="K587" s="4">
        <f t="shared" si="12"/>
        <v>305</v>
      </c>
      <c r="L587" s="4" t="str">
        <f t="shared" si="13"/>
        <v>June 2025</v>
      </c>
      <c r="M587" s="61">
        <f t="shared" si="14"/>
        <v>0.75735294117647056</v>
      </c>
      <c r="N587" s="62"/>
    </row>
    <row r="588" spans="1:14" ht="22.5" customHeight="1">
      <c r="A588" s="2">
        <v>45830.81718006944</v>
      </c>
      <c r="B588" s="3">
        <v>45829</v>
      </c>
      <c r="C588" s="4">
        <v>33</v>
      </c>
      <c r="D588" s="4">
        <v>9</v>
      </c>
      <c r="E588" s="4">
        <v>16</v>
      </c>
      <c r="F588" s="4" t="s">
        <v>624</v>
      </c>
      <c r="G588" s="4" t="s">
        <v>12</v>
      </c>
      <c r="H588" s="4">
        <v>1141</v>
      </c>
      <c r="I588" s="4">
        <f t="shared" si="10"/>
        <v>0</v>
      </c>
      <c r="J588" s="4">
        <f t="shared" si="11"/>
        <v>999</v>
      </c>
      <c r="K588" s="4">
        <f t="shared" si="12"/>
        <v>983</v>
      </c>
      <c r="L588" s="4" t="str">
        <f t="shared" si="13"/>
        <v>June 2025</v>
      </c>
      <c r="M588" s="61">
        <f t="shared" si="14"/>
        <v>0.87554776511831722</v>
      </c>
      <c r="N588" s="62"/>
    </row>
    <row r="589" spans="1:14" ht="22.5" customHeight="1">
      <c r="A589" s="2">
        <v>45830.816466608798</v>
      </c>
      <c r="B589" s="3">
        <v>45829</v>
      </c>
      <c r="C589" s="4">
        <v>10</v>
      </c>
      <c r="D589" s="4">
        <v>10</v>
      </c>
      <c r="E589" s="4">
        <v>6</v>
      </c>
      <c r="F589" s="4" t="s">
        <v>718</v>
      </c>
      <c r="G589" s="4" t="s">
        <v>7</v>
      </c>
      <c r="H589" s="4">
        <v>408</v>
      </c>
      <c r="I589" s="4">
        <f t="shared" si="10"/>
        <v>0</v>
      </c>
      <c r="J589" s="4">
        <f t="shared" si="11"/>
        <v>310</v>
      </c>
      <c r="K589" s="4">
        <f t="shared" si="12"/>
        <v>304</v>
      </c>
      <c r="L589" s="4" t="str">
        <f t="shared" si="13"/>
        <v>June 2025</v>
      </c>
      <c r="M589" s="61">
        <f t="shared" si="14"/>
        <v>0.75980392156862742</v>
      </c>
      <c r="N589" s="62"/>
    </row>
    <row r="590" spans="1:14" ht="22.5" customHeight="1">
      <c r="A590" s="2">
        <v>45829.738423194445</v>
      </c>
      <c r="B590" s="3">
        <v>45828</v>
      </c>
      <c r="C590" s="4">
        <v>33</v>
      </c>
      <c r="D590" s="4">
        <v>1</v>
      </c>
      <c r="E590" s="4">
        <v>19</v>
      </c>
      <c r="F590" s="4" t="s">
        <v>623</v>
      </c>
      <c r="G590" s="4" t="s">
        <v>12</v>
      </c>
      <c r="H590" s="4">
        <v>1141</v>
      </c>
      <c r="I590" s="4">
        <f t="shared" si="10"/>
        <v>0</v>
      </c>
      <c r="J590" s="4">
        <f t="shared" si="11"/>
        <v>991</v>
      </c>
      <c r="K590" s="4">
        <f t="shared" si="12"/>
        <v>972</v>
      </c>
      <c r="L590" s="4" t="str">
        <f t="shared" si="13"/>
        <v>June 2025</v>
      </c>
      <c r="M590" s="61">
        <f t="shared" si="14"/>
        <v>0.86853637160385622</v>
      </c>
      <c r="N590" s="62"/>
    </row>
    <row r="591" spans="1:14" ht="22.5" customHeight="1">
      <c r="A591" s="2">
        <v>45829.737582384259</v>
      </c>
      <c r="B591" s="3">
        <v>45828</v>
      </c>
      <c r="C591" s="4">
        <v>10</v>
      </c>
      <c r="D591" s="4">
        <v>2</v>
      </c>
      <c r="E591" s="4">
        <v>7</v>
      </c>
      <c r="F591" s="4" t="s">
        <v>718</v>
      </c>
      <c r="G591" s="4" t="s">
        <v>7</v>
      </c>
      <c r="H591" s="4">
        <v>408</v>
      </c>
      <c r="I591" s="4">
        <f t="shared" si="10"/>
        <v>0</v>
      </c>
      <c r="J591" s="4">
        <f t="shared" si="11"/>
        <v>302</v>
      </c>
      <c r="K591" s="4">
        <f t="shared" si="12"/>
        <v>295</v>
      </c>
      <c r="L591" s="4" t="str">
        <f t="shared" si="13"/>
        <v>June 2025</v>
      </c>
      <c r="M591" s="61">
        <f t="shared" si="14"/>
        <v>0.74019607843137258</v>
      </c>
      <c r="N591" s="62"/>
    </row>
    <row r="592" spans="1:14" ht="22.5" customHeight="1">
      <c r="A592" s="2">
        <v>45828.09347673611</v>
      </c>
      <c r="B592" s="3">
        <v>45827</v>
      </c>
      <c r="C592" s="4">
        <v>33</v>
      </c>
      <c r="D592" s="4">
        <v>20</v>
      </c>
      <c r="E592" s="4">
        <v>21</v>
      </c>
      <c r="F592" s="4" t="s">
        <v>624</v>
      </c>
      <c r="G592" s="4" t="s">
        <v>12</v>
      </c>
      <c r="H592" s="4">
        <v>1141</v>
      </c>
      <c r="I592" s="4">
        <f t="shared" si="10"/>
        <v>0</v>
      </c>
      <c r="J592" s="4">
        <f t="shared" si="11"/>
        <v>1010</v>
      </c>
      <c r="K592" s="4">
        <f t="shared" si="12"/>
        <v>989</v>
      </c>
      <c r="L592" s="4" t="str">
        <f t="shared" si="13"/>
        <v>June 2025</v>
      </c>
      <c r="M592" s="61">
        <f t="shared" si="14"/>
        <v>0.88518843120070112</v>
      </c>
      <c r="N592" s="62"/>
    </row>
    <row r="593" spans="1:14" ht="22.5" customHeight="1">
      <c r="A593" s="2">
        <v>45828.09214335648</v>
      </c>
      <c r="B593" s="3">
        <v>45827</v>
      </c>
      <c r="C593" s="4">
        <v>10</v>
      </c>
      <c r="D593" s="4">
        <v>3</v>
      </c>
      <c r="E593" s="4">
        <v>6</v>
      </c>
      <c r="F593" s="4" t="s">
        <v>718</v>
      </c>
      <c r="G593" s="4" t="s">
        <v>7</v>
      </c>
      <c r="H593" s="4">
        <v>408</v>
      </c>
      <c r="I593" s="4">
        <f t="shared" si="10"/>
        <v>0</v>
      </c>
      <c r="J593" s="4">
        <f t="shared" si="11"/>
        <v>303</v>
      </c>
      <c r="K593" s="4">
        <f t="shared" si="12"/>
        <v>297</v>
      </c>
      <c r="L593" s="4" t="str">
        <f t="shared" si="13"/>
        <v>June 2025</v>
      </c>
      <c r="M593" s="61">
        <f t="shared" si="14"/>
        <v>0.74264705882352944</v>
      </c>
      <c r="N593" s="62"/>
    </row>
    <row r="594" spans="1:14" ht="22.5" customHeight="1">
      <c r="A594" s="2">
        <v>45826.727524050926</v>
      </c>
      <c r="B594" s="3">
        <v>45826</v>
      </c>
      <c r="C594" s="4">
        <v>32</v>
      </c>
      <c r="D594" s="4">
        <v>14</v>
      </c>
      <c r="E594" s="4">
        <v>24</v>
      </c>
      <c r="F594" s="4" t="s">
        <v>624</v>
      </c>
      <c r="G594" s="4" t="s">
        <v>12</v>
      </c>
      <c r="H594" s="4">
        <v>1141</v>
      </c>
      <c r="I594" s="4">
        <f t="shared" si="10"/>
        <v>1</v>
      </c>
      <c r="J594" s="4">
        <f t="shared" si="11"/>
        <v>974</v>
      </c>
      <c r="K594" s="4">
        <f t="shared" si="12"/>
        <v>950</v>
      </c>
      <c r="L594" s="4" t="str">
        <f t="shared" si="13"/>
        <v>June 2025</v>
      </c>
      <c r="M594" s="61">
        <f t="shared" si="14"/>
        <v>0.85363716038562665</v>
      </c>
      <c r="N594" s="62"/>
    </row>
    <row r="595" spans="1:14" ht="22.5" customHeight="1">
      <c r="A595" s="2">
        <v>45826.726454976852</v>
      </c>
      <c r="B595" s="3">
        <v>45826</v>
      </c>
      <c r="C595" s="4">
        <v>9</v>
      </c>
      <c r="D595" s="4">
        <v>22</v>
      </c>
      <c r="E595" s="4">
        <v>7</v>
      </c>
      <c r="F595" s="4" t="s">
        <v>718</v>
      </c>
      <c r="G595" s="4" t="s">
        <v>7</v>
      </c>
      <c r="H595" s="4">
        <v>408</v>
      </c>
      <c r="I595" s="4">
        <f t="shared" si="10"/>
        <v>0</v>
      </c>
      <c r="J595" s="4">
        <f t="shared" si="11"/>
        <v>292</v>
      </c>
      <c r="K595" s="4">
        <f t="shared" si="12"/>
        <v>285</v>
      </c>
      <c r="L595" s="4" t="str">
        <f t="shared" si="13"/>
        <v>June 2025</v>
      </c>
      <c r="M595" s="61">
        <f t="shared" si="14"/>
        <v>0.71568627450980393</v>
      </c>
      <c r="N595" s="62"/>
    </row>
    <row r="596" spans="1:14" ht="22.5" customHeight="1">
      <c r="A596" s="2">
        <v>45826.724767129628</v>
      </c>
      <c r="B596" s="3">
        <v>45825</v>
      </c>
      <c r="C596" s="4">
        <v>33</v>
      </c>
      <c r="D596" s="4">
        <v>5</v>
      </c>
      <c r="E596" s="4">
        <v>22</v>
      </c>
      <c r="F596" s="4" t="s">
        <v>624</v>
      </c>
      <c r="G596" s="4" t="s">
        <v>12</v>
      </c>
      <c r="H596" s="4">
        <v>1142</v>
      </c>
      <c r="I596" s="4">
        <f t="shared" si="10"/>
        <v>1</v>
      </c>
      <c r="J596" s="4">
        <f t="shared" si="11"/>
        <v>995</v>
      </c>
      <c r="K596" s="4">
        <f t="shared" si="12"/>
        <v>973</v>
      </c>
      <c r="L596" s="4" t="str">
        <f t="shared" si="13"/>
        <v>June 2025</v>
      </c>
      <c r="M596" s="61">
        <f t="shared" si="14"/>
        <v>0.87127845884413313</v>
      </c>
      <c r="N596" s="62"/>
    </row>
    <row r="597" spans="1:14" ht="22.5" customHeight="1">
      <c r="A597" s="2">
        <v>45826.723838668986</v>
      </c>
      <c r="B597" s="3">
        <v>45825</v>
      </c>
      <c r="C597" s="4">
        <v>10</v>
      </c>
      <c r="D597" s="4">
        <v>8</v>
      </c>
      <c r="E597" s="4">
        <v>5</v>
      </c>
      <c r="F597" s="4" t="s">
        <v>718</v>
      </c>
      <c r="G597" s="4" t="s">
        <v>7</v>
      </c>
      <c r="H597" s="4">
        <v>408</v>
      </c>
      <c r="I597" s="4">
        <f t="shared" si="10"/>
        <v>0</v>
      </c>
      <c r="J597" s="4">
        <f t="shared" si="11"/>
        <v>308</v>
      </c>
      <c r="K597" s="4">
        <f t="shared" si="12"/>
        <v>303</v>
      </c>
      <c r="L597" s="4" t="str">
        <f t="shared" si="13"/>
        <v>June 2025</v>
      </c>
      <c r="M597" s="61">
        <f t="shared" si="14"/>
        <v>0.75490196078431371</v>
      </c>
      <c r="N597" s="62"/>
    </row>
    <row r="598" spans="1:14" ht="22.5" customHeight="1">
      <c r="A598" s="2">
        <v>45824.886062164354</v>
      </c>
      <c r="B598" s="3">
        <v>45824</v>
      </c>
      <c r="C598" s="4">
        <v>32</v>
      </c>
      <c r="D598" s="4">
        <v>16</v>
      </c>
      <c r="E598" s="4">
        <v>21</v>
      </c>
      <c r="F598" s="4" t="s">
        <v>623</v>
      </c>
      <c r="G598" s="4" t="s">
        <v>12</v>
      </c>
      <c r="H598" s="4">
        <v>1143</v>
      </c>
      <c r="I598" s="4">
        <f t="shared" si="10"/>
        <v>1</v>
      </c>
      <c r="J598" s="4">
        <f t="shared" si="11"/>
        <v>976</v>
      </c>
      <c r="K598" s="4">
        <f t="shared" si="12"/>
        <v>955</v>
      </c>
      <c r="L598" s="4" t="str">
        <f t="shared" si="13"/>
        <v>June 2025</v>
      </c>
      <c r="M598" s="61">
        <f t="shared" si="14"/>
        <v>0.85389326334208226</v>
      </c>
      <c r="N598" s="62"/>
    </row>
    <row r="599" spans="1:14" ht="22.5" customHeight="1">
      <c r="A599" s="2">
        <v>45824.884406724537</v>
      </c>
      <c r="B599" s="3">
        <v>45824</v>
      </c>
      <c r="C599" s="4">
        <v>10</v>
      </c>
      <c r="D599" s="4">
        <v>11</v>
      </c>
      <c r="E599" s="4">
        <v>6</v>
      </c>
      <c r="F599" s="4" t="s">
        <v>717</v>
      </c>
      <c r="G599" s="4" t="s">
        <v>7</v>
      </c>
      <c r="H599" s="4">
        <v>408</v>
      </c>
      <c r="I599" s="4">
        <f t="shared" si="10"/>
        <v>0</v>
      </c>
      <c r="J599" s="4">
        <f t="shared" si="11"/>
        <v>311</v>
      </c>
      <c r="K599" s="4">
        <f t="shared" si="12"/>
        <v>305</v>
      </c>
      <c r="L599" s="4" t="str">
        <f t="shared" si="13"/>
        <v>June 2025</v>
      </c>
      <c r="M599" s="61">
        <f t="shared" si="14"/>
        <v>0.76225490196078427</v>
      </c>
      <c r="N599" s="62"/>
    </row>
    <row r="600" spans="1:14" ht="22.5" customHeight="1">
      <c r="A600" s="2">
        <v>45824.667142696759</v>
      </c>
      <c r="B600" s="3">
        <v>45823</v>
      </c>
      <c r="C600" s="4">
        <v>33</v>
      </c>
      <c r="D600" s="4">
        <v>7</v>
      </c>
      <c r="E600" s="4">
        <v>31</v>
      </c>
      <c r="F600" s="4" t="s">
        <v>624</v>
      </c>
      <c r="G600" s="4" t="s">
        <v>12</v>
      </c>
      <c r="H600" s="4">
        <v>1144</v>
      </c>
      <c r="I600" s="4">
        <f t="shared" si="10"/>
        <v>0</v>
      </c>
      <c r="J600" s="4">
        <f t="shared" si="11"/>
        <v>997</v>
      </c>
      <c r="K600" s="4">
        <f t="shared" si="12"/>
        <v>966</v>
      </c>
      <c r="L600" s="4" t="str">
        <f t="shared" si="13"/>
        <v>June 2025</v>
      </c>
      <c r="M600" s="61">
        <f t="shared" si="14"/>
        <v>0.87150349650349646</v>
      </c>
      <c r="N600" s="62"/>
    </row>
    <row r="601" spans="1:14" ht="22.5" customHeight="1">
      <c r="A601" s="2">
        <v>45824.665160081015</v>
      </c>
      <c r="B601" s="3">
        <v>45823</v>
      </c>
      <c r="C601" s="4">
        <v>10</v>
      </c>
      <c r="D601" s="4">
        <v>5</v>
      </c>
      <c r="E601" s="4">
        <v>7</v>
      </c>
      <c r="F601" s="4" t="s">
        <v>718</v>
      </c>
      <c r="G601" s="4" t="s">
        <v>7</v>
      </c>
      <c r="H601" s="4">
        <v>408</v>
      </c>
      <c r="I601" s="4">
        <f t="shared" si="10"/>
        <v>0</v>
      </c>
      <c r="J601" s="4">
        <f t="shared" si="11"/>
        <v>305</v>
      </c>
      <c r="K601" s="4">
        <f t="shared" si="12"/>
        <v>298</v>
      </c>
      <c r="L601" s="4" t="str">
        <f t="shared" si="13"/>
        <v>June 2025</v>
      </c>
      <c r="M601" s="61">
        <f t="shared" si="14"/>
        <v>0.74754901960784315</v>
      </c>
      <c r="N601" s="62"/>
    </row>
    <row r="602" spans="1:14" ht="22.5" customHeight="1">
      <c r="A602" s="2">
        <v>45822.966224201387</v>
      </c>
      <c r="B602" s="3">
        <v>45822</v>
      </c>
      <c r="C602" s="4">
        <v>32</v>
      </c>
      <c r="D602" s="4">
        <v>6</v>
      </c>
      <c r="E602" s="4">
        <v>24</v>
      </c>
      <c r="F602" s="4" t="s">
        <v>624</v>
      </c>
      <c r="G602" s="4" t="s">
        <v>12</v>
      </c>
      <c r="H602" s="4">
        <v>1144</v>
      </c>
      <c r="I602" s="4">
        <f t="shared" si="10"/>
        <v>0</v>
      </c>
      <c r="J602" s="4">
        <f t="shared" si="11"/>
        <v>966</v>
      </c>
      <c r="K602" s="4">
        <f t="shared" si="12"/>
        <v>942</v>
      </c>
      <c r="L602" s="4" t="str">
        <f t="shared" si="13"/>
        <v>June 2025</v>
      </c>
      <c r="M602" s="61">
        <f t="shared" si="14"/>
        <v>0.84440559440559437</v>
      </c>
      <c r="N602" s="62"/>
    </row>
    <row r="603" spans="1:14" ht="22.5" customHeight="1">
      <c r="A603" s="2">
        <v>45822.961792581016</v>
      </c>
      <c r="B603" s="3">
        <v>45822</v>
      </c>
      <c r="C603" s="4">
        <v>10</v>
      </c>
      <c r="D603" s="4">
        <v>26</v>
      </c>
      <c r="E603" s="4">
        <v>7</v>
      </c>
      <c r="F603" s="4" t="s">
        <v>137</v>
      </c>
      <c r="G603" s="4" t="s">
        <v>7</v>
      </c>
      <c r="H603" s="4">
        <v>408</v>
      </c>
      <c r="I603" s="4">
        <f t="shared" si="10"/>
        <v>1</v>
      </c>
      <c r="J603" s="4">
        <f t="shared" si="11"/>
        <v>326</v>
      </c>
      <c r="K603" s="4">
        <f t="shared" si="12"/>
        <v>319</v>
      </c>
      <c r="L603" s="4" t="str">
        <f t="shared" si="13"/>
        <v>June 2025</v>
      </c>
      <c r="M603" s="61">
        <f t="shared" si="14"/>
        <v>0.7990196078431373</v>
      </c>
      <c r="N603" s="62"/>
    </row>
    <row r="604" spans="1:14" ht="22.5" customHeight="1">
      <c r="A604" s="2">
        <v>45821.936156597221</v>
      </c>
      <c r="B604" s="3">
        <v>45821</v>
      </c>
      <c r="C604" s="4">
        <v>32</v>
      </c>
      <c r="D604" s="4">
        <v>24</v>
      </c>
      <c r="E604" s="4">
        <v>27</v>
      </c>
      <c r="F604" s="4" t="s">
        <v>623</v>
      </c>
      <c r="G604" s="4" t="s">
        <v>12</v>
      </c>
      <c r="H604" s="4">
        <v>1144</v>
      </c>
      <c r="I604" s="4">
        <f t="shared" si="10"/>
        <v>0</v>
      </c>
      <c r="J604" s="4">
        <f t="shared" si="11"/>
        <v>984</v>
      </c>
      <c r="K604" s="4">
        <f t="shared" si="12"/>
        <v>957</v>
      </c>
      <c r="L604" s="4" t="str">
        <f t="shared" si="13"/>
        <v>June 2025</v>
      </c>
      <c r="M604" s="61">
        <f t="shared" si="14"/>
        <v>0.8601398601398601</v>
      </c>
      <c r="N604" s="62"/>
    </row>
    <row r="605" spans="1:14" ht="22.5" customHeight="1">
      <c r="A605" s="2">
        <v>45821.934932789351</v>
      </c>
      <c r="B605" s="3">
        <v>45821</v>
      </c>
      <c r="C605" s="4">
        <v>10</v>
      </c>
      <c r="D605" s="4">
        <v>14</v>
      </c>
      <c r="E605" s="4">
        <v>6</v>
      </c>
      <c r="F605" s="4" t="s">
        <v>718</v>
      </c>
      <c r="G605" s="4" t="s">
        <v>7</v>
      </c>
      <c r="H605" s="4">
        <v>409</v>
      </c>
      <c r="I605" s="4">
        <f t="shared" si="10"/>
        <v>0</v>
      </c>
      <c r="J605" s="4">
        <f t="shared" si="11"/>
        <v>314</v>
      </c>
      <c r="K605" s="4">
        <f t="shared" si="12"/>
        <v>308</v>
      </c>
      <c r="L605" s="4" t="str">
        <f t="shared" si="13"/>
        <v>June 2025</v>
      </c>
      <c r="M605" s="61">
        <f t="shared" si="14"/>
        <v>0.76772616136919314</v>
      </c>
      <c r="N605" s="62"/>
    </row>
    <row r="606" spans="1:14" ht="22.5" customHeight="1">
      <c r="A606" s="2">
        <v>45820.784173402775</v>
      </c>
      <c r="B606" s="3">
        <v>45820</v>
      </c>
      <c r="C606" s="4">
        <v>32</v>
      </c>
      <c r="D606" s="4">
        <v>26</v>
      </c>
      <c r="E606" s="4">
        <v>28</v>
      </c>
      <c r="F606" s="4" t="s">
        <v>624</v>
      </c>
      <c r="G606" s="4" t="s">
        <v>12</v>
      </c>
      <c r="H606" s="4">
        <v>1144</v>
      </c>
      <c r="I606" s="4">
        <f t="shared" si="10"/>
        <v>2</v>
      </c>
      <c r="J606" s="4">
        <f t="shared" si="11"/>
        <v>986</v>
      </c>
      <c r="K606" s="4">
        <f t="shared" si="12"/>
        <v>958</v>
      </c>
      <c r="L606" s="4" t="str">
        <f t="shared" si="13"/>
        <v>June 2025</v>
      </c>
      <c r="M606" s="61">
        <f t="shared" si="14"/>
        <v>0.86188811188811187</v>
      </c>
      <c r="N606" s="62"/>
    </row>
    <row r="607" spans="1:14" ht="22.5" customHeight="1">
      <c r="A607" s="2">
        <v>45820.782915682867</v>
      </c>
      <c r="B607" s="3">
        <v>45820</v>
      </c>
      <c r="C607" s="4">
        <v>11</v>
      </c>
      <c r="D607" s="4">
        <v>0</v>
      </c>
      <c r="E607" s="4">
        <v>8</v>
      </c>
      <c r="F607" s="4" t="s">
        <v>718</v>
      </c>
      <c r="G607" s="4" t="s">
        <v>7</v>
      </c>
      <c r="H607" s="4">
        <v>409</v>
      </c>
      <c r="I607" s="4">
        <f t="shared" si="10"/>
        <v>0</v>
      </c>
      <c r="J607" s="4">
        <f t="shared" si="11"/>
        <v>330</v>
      </c>
      <c r="K607" s="4">
        <f t="shared" si="12"/>
        <v>322</v>
      </c>
      <c r="L607" s="4" t="str">
        <f t="shared" si="13"/>
        <v>June 2025</v>
      </c>
      <c r="M607" s="61">
        <f t="shared" si="14"/>
        <v>0.8068459657701712</v>
      </c>
      <c r="N607" s="62"/>
    </row>
    <row r="608" spans="1:14" ht="22.5" customHeight="1">
      <c r="A608" s="2">
        <v>45820.117800844906</v>
      </c>
      <c r="B608" s="3">
        <v>45819</v>
      </c>
      <c r="C608" s="4">
        <v>32</v>
      </c>
      <c r="D608" s="4">
        <v>24</v>
      </c>
      <c r="E608" s="4">
        <v>31</v>
      </c>
      <c r="F608" s="4" t="s">
        <v>624</v>
      </c>
      <c r="G608" s="4" t="s">
        <v>12</v>
      </c>
      <c r="H608" s="4">
        <v>1146</v>
      </c>
      <c r="I608" s="4">
        <f t="shared" si="10"/>
        <v>1</v>
      </c>
      <c r="J608" s="4">
        <f t="shared" si="11"/>
        <v>984</v>
      </c>
      <c r="K608" s="4">
        <f t="shared" si="12"/>
        <v>953</v>
      </c>
      <c r="L608" s="4" t="str">
        <f t="shared" si="13"/>
        <v>June 2025</v>
      </c>
      <c r="M608" s="61">
        <f t="shared" si="14"/>
        <v>0.8586387434554974</v>
      </c>
      <c r="N608" s="62"/>
    </row>
    <row r="609" spans="1:14" ht="22.5" customHeight="1">
      <c r="A609" s="2">
        <v>45820.116960266205</v>
      </c>
      <c r="B609" s="3">
        <v>45819</v>
      </c>
      <c r="C609" s="4">
        <v>10</v>
      </c>
      <c r="D609" s="4">
        <v>10</v>
      </c>
      <c r="E609" s="4">
        <v>6</v>
      </c>
      <c r="F609" s="4" t="s">
        <v>624</v>
      </c>
      <c r="G609" s="4" t="s">
        <v>7</v>
      </c>
      <c r="H609" s="4">
        <v>409</v>
      </c>
      <c r="I609" s="4">
        <f t="shared" si="10"/>
        <v>0</v>
      </c>
      <c r="J609" s="4">
        <f t="shared" si="11"/>
        <v>310</v>
      </c>
      <c r="K609" s="4">
        <f t="shared" si="12"/>
        <v>304</v>
      </c>
      <c r="L609" s="4" t="str">
        <f t="shared" si="13"/>
        <v>June 2025</v>
      </c>
      <c r="M609" s="61">
        <f t="shared" si="14"/>
        <v>0.75794621026894871</v>
      </c>
      <c r="N609" s="62"/>
    </row>
    <row r="610" spans="1:14" ht="22.5" customHeight="1">
      <c r="A610" s="2">
        <v>45819.472175625</v>
      </c>
      <c r="B610" s="3">
        <v>45818</v>
      </c>
      <c r="C610" s="4">
        <v>32</v>
      </c>
      <c r="D610" s="4">
        <v>27</v>
      </c>
      <c r="E610" s="4">
        <v>27</v>
      </c>
      <c r="F610" s="4" t="s">
        <v>624</v>
      </c>
      <c r="G610" s="4" t="s">
        <v>12</v>
      </c>
      <c r="H610" s="4">
        <v>1147</v>
      </c>
      <c r="I610" s="4">
        <f t="shared" si="10"/>
        <v>0</v>
      </c>
      <c r="J610" s="4">
        <f t="shared" si="11"/>
        <v>987</v>
      </c>
      <c r="K610" s="4">
        <f t="shared" si="12"/>
        <v>960</v>
      </c>
      <c r="L610" s="4" t="str">
        <f t="shared" si="13"/>
        <v>June 2025</v>
      </c>
      <c r="M610" s="61">
        <f t="shared" si="14"/>
        <v>0.86050566695727981</v>
      </c>
      <c r="N610" s="62"/>
    </row>
    <row r="611" spans="1:14" ht="22.5" customHeight="1">
      <c r="A611" s="2">
        <v>45819.470203854165</v>
      </c>
      <c r="B611" s="3">
        <v>45818</v>
      </c>
      <c r="C611" s="4">
        <v>10</v>
      </c>
      <c r="D611" s="4">
        <v>21</v>
      </c>
      <c r="E611" s="4">
        <v>7</v>
      </c>
      <c r="F611" s="4" t="s">
        <v>718</v>
      </c>
      <c r="G611" s="4" t="s">
        <v>7</v>
      </c>
      <c r="H611" s="4">
        <v>409</v>
      </c>
      <c r="I611" s="4">
        <f t="shared" si="10"/>
        <v>0</v>
      </c>
      <c r="J611" s="4">
        <f t="shared" si="11"/>
        <v>321</v>
      </c>
      <c r="K611" s="4">
        <f t="shared" si="12"/>
        <v>314</v>
      </c>
      <c r="L611" s="4" t="str">
        <f t="shared" si="13"/>
        <v>June 2025</v>
      </c>
      <c r="M611" s="61">
        <f t="shared" si="14"/>
        <v>0.78484107579462103</v>
      </c>
      <c r="N611" s="62"/>
    </row>
    <row r="612" spans="1:14" ht="22.5" customHeight="1">
      <c r="A612" s="2">
        <v>45817.935523969907</v>
      </c>
      <c r="B612" s="3">
        <v>45817</v>
      </c>
      <c r="C612" s="4">
        <v>31</v>
      </c>
      <c r="D612" s="4">
        <v>18</v>
      </c>
      <c r="E612" s="4">
        <v>33</v>
      </c>
      <c r="F612" s="4" t="s">
        <v>623</v>
      </c>
      <c r="G612" s="4" t="s">
        <v>12</v>
      </c>
      <c r="H612" s="4">
        <v>1147</v>
      </c>
      <c r="I612" s="4">
        <f t="shared" si="10"/>
        <v>0</v>
      </c>
      <c r="J612" s="4">
        <f t="shared" si="11"/>
        <v>948</v>
      </c>
      <c r="K612" s="4">
        <f t="shared" si="12"/>
        <v>915</v>
      </c>
      <c r="L612" s="4" t="str">
        <f t="shared" si="13"/>
        <v>June 2025</v>
      </c>
      <c r="M612" s="61">
        <f t="shared" si="14"/>
        <v>0.82650392327811684</v>
      </c>
      <c r="N612" s="62"/>
    </row>
    <row r="613" spans="1:14" ht="22.5" customHeight="1">
      <c r="A613" s="2">
        <v>45817.933876226853</v>
      </c>
      <c r="B613" s="3">
        <v>45817</v>
      </c>
      <c r="C613" s="4">
        <v>10</v>
      </c>
      <c r="D613" s="4">
        <v>10</v>
      </c>
      <c r="E613" s="4">
        <v>6</v>
      </c>
      <c r="F613" s="4" t="s">
        <v>137</v>
      </c>
      <c r="G613" s="4" t="s">
        <v>7</v>
      </c>
      <c r="H613" s="4">
        <v>409</v>
      </c>
      <c r="I613" s="4">
        <f t="shared" si="10"/>
        <v>0</v>
      </c>
      <c r="J613" s="4">
        <f t="shared" si="11"/>
        <v>310</v>
      </c>
      <c r="K613" s="4">
        <f t="shared" si="12"/>
        <v>304</v>
      </c>
      <c r="L613" s="4" t="str">
        <f t="shared" si="13"/>
        <v>June 2025</v>
      </c>
      <c r="M613" s="61">
        <f t="shared" si="14"/>
        <v>0.75794621026894871</v>
      </c>
      <c r="N613" s="62"/>
    </row>
    <row r="614" spans="1:14" ht="22.5" customHeight="1">
      <c r="A614" s="2">
        <v>45817.044984988424</v>
      </c>
      <c r="B614" s="3">
        <v>45816</v>
      </c>
      <c r="C614" s="4">
        <v>30</v>
      </c>
      <c r="D614" s="4">
        <v>9</v>
      </c>
      <c r="E614" s="4">
        <v>29</v>
      </c>
      <c r="F614" s="4" t="s">
        <v>623</v>
      </c>
      <c r="G614" s="4" t="s">
        <v>12</v>
      </c>
      <c r="H614" s="4">
        <v>1147</v>
      </c>
      <c r="I614" s="4">
        <f t="shared" si="10"/>
        <v>0</v>
      </c>
      <c r="J614" s="4">
        <f t="shared" si="11"/>
        <v>909</v>
      </c>
      <c r="K614" s="4">
        <f t="shared" si="12"/>
        <v>880</v>
      </c>
      <c r="L614" s="4" t="str">
        <f t="shared" si="13"/>
        <v>June 2025</v>
      </c>
      <c r="M614" s="61">
        <f t="shared" si="14"/>
        <v>0.79250217959895375</v>
      </c>
      <c r="N614" s="62"/>
    </row>
    <row r="615" spans="1:14" ht="22.5" customHeight="1">
      <c r="A615" s="2">
        <v>45817.044446655098</v>
      </c>
      <c r="B615" s="3">
        <v>45816</v>
      </c>
      <c r="C615" s="4">
        <v>10</v>
      </c>
      <c r="D615" s="4">
        <v>16</v>
      </c>
      <c r="E615" s="4">
        <v>6</v>
      </c>
      <c r="F615" s="4" t="s">
        <v>623</v>
      </c>
      <c r="G615" s="4" t="s">
        <v>7</v>
      </c>
      <c r="H615" s="4">
        <v>409</v>
      </c>
      <c r="I615" s="4">
        <f t="shared" si="10"/>
        <v>0</v>
      </c>
      <c r="J615" s="4">
        <f t="shared" si="11"/>
        <v>316</v>
      </c>
      <c r="K615" s="4">
        <f t="shared" si="12"/>
        <v>310</v>
      </c>
      <c r="L615" s="4" t="str">
        <f t="shared" si="13"/>
        <v>June 2025</v>
      </c>
      <c r="M615" s="61">
        <f t="shared" si="14"/>
        <v>0.77261613691931541</v>
      </c>
      <c r="N615" s="62"/>
    </row>
    <row r="616" spans="1:14" ht="22.5" customHeight="1">
      <c r="A616" s="2">
        <v>45817.041291562498</v>
      </c>
      <c r="B616" s="3">
        <v>45815</v>
      </c>
      <c r="C616" s="4">
        <v>30</v>
      </c>
      <c r="D616" s="4">
        <v>15</v>
      </c>
      <c r="E616" s="4">
        <v>37</v>
      </c>
      <c r="F616" s="4" t="s">
        <v>623</v>
      </c>
      <c r="G616" s="4" t="s">
        <v>12</v>
      </c>
      <c r="H616" s="4">
        <v>1147</v>
      </c>
      <c r="I616" s="4">
        <f t="shared" si="10"/>
        <v>0</v>
      </c>
      <c r="J616" s="4">
        <f t="shared" si="11"/>
        <v>915</v>
      </c>
      <c r="K616" s="4">
        <f t="shared" si="12"/>
        <v>878</v>
      </c>
      <c r="L616" s="4" t="str">
        <f t="shared" si="13"/>
        <v>June 2025</v>
      </c>
      <c r="M616" s="61">
        <f t="shared" si="14"/>
        <v>0.79773321708805578</v>
      </c>
      <c r="N616" s="62"/>
    </row>
    <row r="617" spans="1:14" ht="22.5" customHeight="1">
      <c r="A617" s="2">
        <v>45817.040558206019</v>
      </c>
      <c r="B617" s="3">
        <v>45815</v>
      </c>
      <c r="C617" s="4">
        <v>10</v>
      </c>
      <c r="D617" s="4">
        <v>15</v>
      </c>
      <c r="E617" s="4">
        <v>7</v>
      </c>
      <c r="F617" s="4" t="s">
        <v>623</v>
      </c>
      <c r="G617" s="4" t="s">
        <v>7</v>
      </c>
      <c r="H617" s="4">
        <v>409</v>
      </c>
      <c r="I617" s="4">
        <f t="shared" si="10"/>
        <v>0</v>
      </c>
      <c r="J617" s="4">
        <f t="shared" si="11"/>
        <v>315</v>
      </c>
      <c r="K617" s="4">
        <f t="shared" si="12"/>
        <v>308</v>
      </c>
      <c r="L617" s="4" t="str">
        <f t="shared" si="13"/>
        <v>June 2025</v>
      </c>
      <c r="M617" s="61">
        <f t="shared" si="14"/>
        <v>0.77017114914425433</v>
      </c>
      <c r="N617" s="62"/>
    </row>
    <row r="618" spans="1:14" ht="22.5" customHeight="1">
      <c r="A618" s="2">
        <v>45814.890147662038</v>
      </c>
      <c r="B618" s="3">
        <v>45814</v>
      </c>
      <c r="C618" s="4">
        <v>30</v>
      </c>
      <c r="D618" s="4">
        <v>14</v>
      </c>
      <c r="E618" s="4">
        <v>43</v>
      </c>
      <c r="F618" s="4" t="s">
        <v>624</v>
      </c>
      <c r="G618" s="4" t="s">
        <v>12</v>
      </c>
      <c r="H618" s="4">
        <v>1147</v>
      </c>
      <c r="I618" s="4">
        <f t="shared" si="10"/>
        <v>0</v>
      </c>
      <c r="J618" s="4">
        <f t="shared" si="11"/>
        <v>914</v>
      </c>
      <c r="K618" s="4">
        <f t="shared" si="12"/>
        <v>871</v>
      </c>
      <c r="L618" s="4" t="str">
        <f t="shared" si="13"/>
        <v>June 2025</v>
      </c>
      <c r="M618" s="61">
        <f t="shared" si="14"/>
        <v>0.79686137750653885</v>
      </c>
      <c r="N618" s="62"/>
    </row>
    <row r="619" spans="1:14" ht="22.5" customHeight="1">
      <c r="A619" s="2">
        <v>45814.83397255787</v>
      </c>
      <c r="B619" s="3">
        <v>45814</v>
      </c>
      <c r="C619" s="4">
        <v>10</v>
      </c>
      <c r="D619" s="4">
        <v>5</v>
      </c>
      <c r="E619" s="4">
        <v>5</v>
      </c>
      <c r="F619" s="4" t="s">
        <v>718</v>
      </c>
      <c r="G619" s="4" t="s">
        <v>7</v>
      </c>
      <c r="H619" s="4">
        <v>409</v>
      </c>
      <c r="I619" s="4">
        <f t="shared" si="10"/>
        <v>0</v>
      </c>
      <c r="J619" s="4">
        <f t="shared" si="11"/>
        <v>305</v>
      </c>
      <c r="K619" s="4">
        <f t="shared" si="12"/>
        <v>300</v>
      </c>
      <c r="L619" s="4" t="str">
        <f t="shared" si="13"/>
        <v>June 2025</v>
      </c>
      <c r="M619" s="61">
        <f t="shared" si="14"/>
        <v>0.74572127139364308</v>
      </c>
      <c r="N619" s="62"/>
    </row>
    <row r="620" spans="1:14" ht="22.5" customHeight="1">
      <c r="A620" s="2">
        <v>45813.920029895831</v>
      </c>
      <c r="B620" s="3">
        <v>45813</v>
      </c>
      <c r="C620" s="4">
        <v>30</v>
      </c>
      <c r="D620" s="4">
        <v>1</v>
      </c>
      <c r="E620" s="4">
        <v>37</v>
      </c>
      <c r="F620" s="4" t="s">
        <v>137</v>
      </c>
      <c r="G620" s="4" t="s">
        <v>12</v>
      </c>
      <c r="H620" s="4">
        <v>1147</v>
      </c>
      <c r="I620" s="4">
        <f t="shared" si="10"/>
        <v>0</v>
      </c>
      <c r="J620" s="4">
        <f t="shared" si="11"/>
        <v>901</v>
      </c>
      <c r="K620" s="4">
        <f t="shared" si="12"/>
        <v>864</v>
      </c>
      <c r="L620" s="4" t="str">
        <f t="shared" si="13"/>
        <v>June 2025</v>
      </c>
      <c r="M620" s="61">
        <f t="shared" si="14"/>
        <v>0.78552746294681774</v>
      </c>
      <c r="N620" s="62"/>
    </row>
    <row r="621" spans="1:14" ht="22.5" customHeight="1">
      <c r="A621" s="2">
        <v>45813.919063182868</v>
      </c>
      <c r="B621" s="3">
        <v>45813</v>
      </c>
      <c r="C621" s="4">
        <v>10</v>
      </c>
      <c r="D621" s="4">
        <v>12</v>
      </c>
      <c r="E621" s="4">
        <v>5</v>
      </c>
      <c r="F621" s="4" t="s">
        <v>137</v>
      </c>
      <c r="G621" s="4" t="s">
        <v>7</v>
      </c>
      <c r="H621" s="4">
        <v>409</v>
      </c>
      <c r="I621" s="4">
        <f t="shared" si="10"/>
        <v>2</v>
      </c>
      <c r="J621" s="4">
        <f t="shared" si="11"/>
        <v>312</v>
      </c>
      <c r="K621" s="4">
        <f t="shared" si="12"/>
        <v>307</v>
      </c>
      <c r="L621" s="4" t="str">
        <f t="shared" si="13"/>
        <v>June 2025</v>
      </c>
      <c r="M621" s="61">
        <f t="shared" si="14"/>
        <v>0.76283618581907087</v>
      </c>
      <c r="N621" s="62"/>
    </row>
    <row r="622" spans="1:14" ht="22.5" customHeight="1">
      <c r="A622" s="2">
        <v>45812.778424756943</v>
      </c>
      <c r="B622" s="3">
        <v>45812</v>
      </c>
      <c r="C622" s="4">
        <v>29</v>
      </c>
      <c r="D622" s="4">
        <v>2</v>
      </c>
      <c r="E622" s="4">
        <v>52</v>
      </c>
      <c r="F622" s="4" t="s">
        <v>137</v>
      </c>
      <c r="G622" s="4" t="s">
        <v>12</v>
      </c>
      <c r="H622" s="4">
        <v>1147</v>
      </c>
      <c r="I622" s="4">
        <f t="shared" si="10"/>
        <v>0</v>
      </c>
      <c r="J622" s="4">
        <f t="shared" si="11"/>
        <v>872</v>
      </c>
      <c r="K622" s="4">
        <f t="shared" si="12"/>
        <v>820</v>
      </c>
      <c r="L622" s="4" t="str">
        <f t="shared" si="13"/>
        <v>June 2025</v>
      </c>
      <c r="M622" s="61">
        <f t="shared" si="14"/>
        <v>0.76024411508282475</v>
      </c>
      <c r="N622" s="62"/>
    </row>
    <row r="623" spans="1:14" ht="22.5" customHeight="1">
      <c r="A623" s="2">
        <v>45812.777199999997</v>
      </c>
      <c r="B623" s="3">
        <v>45812</v>
      </c>
      <c r="C623" s="4">
        <v>10</v>
      </c>
      <c r="D623" s="4">
        <v>9</v>
      </c>
      <c r="E623" s="4">
        <v>6</v>
      </c>
      <c r="F623" s="4" t="s">
        <v>137</v>
      </c>
      <c r="G623" s="4" t="s">
        <v>7</v>
      </c>
      <c r="H623" s="4">
        <v>411</v>
      </c>
      <c r="I623" s="4">
        <f t="shared" si="10"/>
        <v>1</v>
      </c>
      <c r="J623" s="4">
        <f t="shared" si="11"/>
        <v>309</v>
      </c>
      <c r="K623" s="4">
        <f t="shared" si="12"/>
        <v>303</v>
      </c>
      <c r="L623" s="4" t="str">
        <f t="shared" si="13"/>
        <v>June 2025</v>
      </c>
      <c r="M623" s="61">
        <f t="shared" si="14"/>
        <v>0.75182481751824815</v>
      </c>
      <c r="N623" s="62"/>
    </row>
    <row r="624" spans="1:14" ht="22.5" customHeight="1">
      <c r="A624" s="2">
        <v>45811.800133240744</v>
      </c>
      <c r="B624" s="3">
        <v>45811</v>
      </c>
      <c r="C624" s="4">
        <v>28</v>
      </c>
      <c r="D624" s="4">
        <v>12</v>
      </c>
      <c r="E624" s="4">
        <v>34</v>
      </c>
      <c r="F624" s="4" t="s">
        <v>623</v>
      </c>
      <c r="G624" s="4" t="s">
        <v>12</v>
      </c>
      <c r="H624" s="4">
        <v>1147</v>
      </c>
      <c r="I624" s="4">
        <f t="shared" si="10"/>
        <v>1</v>
      </c>
      <c r="J624" s="4">
        <f t="shared" si="11"/>
        <v>852</v>
      </c>
      <c r="K624" s="4">
        <f t="shared" si="12"/>
        <v>818</v>
      </c>
      <c r="L624" s="4" t="str">
        <f t="shared" si="13"/>
        <v>June 2025</v>
      </c>
      <c r="M624" s="61">
        <f t="shared" si="14"/>
        <v>0.74280732345248479</v>
      </c>
      <c r="N624" s="62"/>
    </row>
    <row r="625" spans="1:14" ht="22.5" customHeight="1">
      <c r="A625" s="2">
        <v>45811.792426747685</v>
      </c>
      <c r="B625" s="3">
        <v>45811</v>
      </c>
      <c r="C625" s="4">
        <v>10</v>
      </c>
      <c r="D625" s="4">
        <v>15</v>
      </c>
      <c r="E625" s="4">
        <v>7</v>
      </c>
      <c r="F625" s="4" t="s">
        <v>623</v>
      </c>
      <c r="G625" s="4" t="s">
        <v>7</v>
      </c>
      <c r="H625" s="4">
        <v>412</v>
      </c>
      <c r="I625" s="4">
        <f t="shared" si="10"/>
        <v>1</v>
      </c>
      <c r="J625" s="4">
        <f t="shared" si="11"/>
        <v>315</v>
      </c>
      <c r="K625" s="4">
        <f t="shared" si="12"/>
        <v>308</v>
      </c>
      <c r="L625" s="4" t="str">
        <f t="shared" si="13"/>
        <v>June 2025</v>
      </c>
      <c r="M625" s="61">
        <f t="shared" si="14"/>
        <v>0.7645631067961165</v>
      </c>
      <c r="N625" s="62"/>
    </row>
    <row r="626" spans="1:14" ht="22.5" customHeight="1">
      <c r="A626" s="2">
        <v>45811.555076203702</v>
      </c>
      <c r="B626" s="3">
        <v>45810</v>
      </c>
      <c r="C626" s="4">
        <v>10</v>
      </c>
      <c r="D626" s="4">
        <v>6</v>
      </c>
      <c r="E626" s="4">
        <v>7</v>
      </c>
      <c r="F626" s="4" t="s">
        <v>137</v>
      </c>
      <c r="G626" s="4" t="s">
        <v>7</v>
      </c>
      <c r="H626" s="4">
        <v>413</v>
      </c>
      <c r="I626" s="4">
        <f t="shared" si="10"/>
        <v>0</v>
      </c>
      <c r="J626" s="4">
        <f t="shared" si="11"/>
        <v>306</v>
      </c>
      <c r="K626" s="4">
        <f t="shared" si="12"/>
        <v>299</v>
      </c>
      <c r="L626" s="4" t="str">
        <f t="shared" si="13"/>
        <v>June 2025</v>
      </c>
      <c r="M626" s="61">
        <f t="shared" si="14"/>
        <v>0.7409200968523002</v>
      </c>
      <c r="N626" s="62"/>
    </row>
    <row r="627" spans="1:14" ht="22.5" customHeight="1">
      <c r="A627" s="2">
        <v>45811.553570162039</v>
      </c>
      <c r="B627" s="3">
        <v>45810</v>
      </c>
      <c r="C627" s="4">
        <v>26</v>
      </c>
      <c r="D627" s="4">
        <v>16</v>
      </c>
      <c r="E627" s="4">
        <v>39</v>
      </c>
      <c r="F627" s="4" t="s">
        <v>137</v>
      </c>
      <c r="G627" s="4" t="s">
        <v>12</v>
      </c>
      <c r="H627" s="4">
        <v>1148</v>
      </c>
      <c r="I627" s="4">
        <f t="shared" si="10"/>
        <v>0</v>
      </c>
      <c r="J627" s="4">
        <f t="shared" si="11"/>
        <v>796</v>
      </c>
      <c r="K627" s="4">
        <f t="shared" si="12"/>
        <v>757</v>
      </c>
      <c r="L627" s="4" t="str">
        <f t="shared" si="13"/>
        <v>June 2025</v>
      </c>
      <c r="M627" s="61">
        <f t="shared" si="14"/>
        <v>0.69337979094076652</v>
      </c>
      <c r="N627" s="62"/>
    </row>
    <row r="628" spans="1:14" ht="22.5" customHeight="1">
      <c r="A628" s="2">
        <v>45809.827619155098</v>
      </c>
      <c r="B628" s="3">
        <v>45809</v>
      </c>
      <c r="C628" s="4">
        <v>26</v>
      </c>
      <c r="D628" s="4">
        <v>15</v>
      </c>
      <c r="E628" s="4">
        <v>31</v>
      </c>
      <c r="F628" s="4" t="s">
        <v>624</v>
      </c>
      <c r="G628" s="4" t="s">
        <v>12</v>
      </c>
      <c r="H628" s="4">
        <v>1148</v>
      </c>
      <c r="I628" s="4">
        <f t="shared" si="10"/>
        <v>0</v>
      </c>
      <c r="J628" s="4">
        <f t="shared" si="11"/>
        <v>795</v>
      </c>
      <c r="K628" s="4">
        <f t="shared" si="12"/>
        <v>764</v>
      </c>
      <c r="L628" s="4" t="str">
        <f t="shared" si="13"/>
        <v>June 2025</v>
      </c>
      <c r="M628" s="61">
        <f t="shared" si="14"/>
        <v>0.69250871080139376</v>
      </c>
      <c r="N628" s="62"/>
    </row>
    <row r="629" spans="1:14" ht="22.5" customHeight="1">
      <c r="A629" s="2">
        <v>45809.826786192134</v>
      </c>
      <c r="B629" s="3">
        <v>45809</v>
      </c>
      <c r="C629" s="4">
        <v>10</v>
      </c>
      <c r="D629" s="4">
        <v>14</v>
      </c>
      <c r="E629" s="4">
        <v>6</v>
      </c>
      <c r="F629" s="4" t="s">
        <v>718</v>
      </c>
      <c r="G629" s="4" t="s">
        <v>7</v>
      </c>
      <c r="H629" s="4">
        <v>413</v>
      </c>
      <c r="I629" s="4">
        <f t="shared" si="10"/>
        <v>1</v>
      </c>
      <c r="J629" s="4">
        <f t="shared" si="11"/>
        <v>314</v>
      </c>
      <c r="K629" s="4">
        <f t="shared" si="12"/>
        <v>308</v>
      </c>
      <c r="L629" s="4" t="str">
        <f t="shared" si="13"/>
        <v>June 2025</v>
      </c>
      <c r="M629" s="61">
        <f t="shared" si="14"/>
        <v>0.76029055690072644</v>
      </c>
      <c r="N629" s="62"/>
    </row>
    <row r="630" spans="1:14" ht="22.5" customHeight="1">
      <c r="A630" s="2">
        <v>45809.753771481483</v>
      </c>
      <c r="B630" s="3">
        <v>45808</v>
      </c>
      <c r="C630" s="4">
        <v>27</v>
      </c>
      <c r="D630" s="4">
        <v>2</v>
      </c>
      <c r="E630" s="4">
        <v>37</v>
      </c>
      <c r="F630" s="4" t="s">
        <v>624</v>
      </c>
      <c r="G630" s="4" t="s">
        <v>12</v>
      </c>
      <c r="H630" s="4">
        <v>1148</v>
      </c>
      <c r="I630" s="4">
        <f t="shared" si="10"/>
        <v>0</v>
      </c>
      <c r="J630" s="4">
        <f t="shared" si="11"/>
        <v>812</v>
      </c>
      <c r="K630" s="4">
        <f t="shared" si="12"/>
        <v>775</v>
      </c>
      <c r="L630" s="4" t="str">
        <f t="shared" si="13"/>
        <v>May 2025</v>
      </c>
      <c r="M630" s="61">
        <f t="shared" si="14"/>
        <v>0.70731707317073167</v>
      </c>
      <c r="N630" s="62"/>
    </row>
    <row r="631" spans="1:14" ht="22.5" customHeight="1">
      <c r="A631" s="2">
        <v>45809.75094283565</v>
      </c>
      <c r="B631" s="3">
        <v>45808</v>
      </c>
      <c r="C631" s="4">
        <v>10</v>
      </c>
      <c r="D631" s="4">
        <v>7</v>
      </c>
      <c r="E631" s="4">
        <v>6</v>
      </c>
      <c r="F631" s="4" t="s">
        <v>718</v>
      </c>
      <c r="G631" s="4" t="s">
        <v>7</v>
      </c>
      <c r="H631" s="4">
        <v>414</v>
      </c>
      <c r="I631" s="4">
        <f t="shared" si="10"/>
        <v>0</v>
      </c>
      <c r="J631" s="4">
        <f t="shared" si="11"/>
        <v>307</v>
      </c>
      <c r="K631" s="4">
        <f t="shared" si="12"/>
        <v>301</v>
      </c>
      <c r="L631" s="4" t="str">
        <f t="shared" si="13"/>
        <v>May 2025</v>
      </c>
      <c r="M631" s="61">
        <f t="shared" si="14"/>
        <v>0.74154589371980673</v>
      </c>
      <c r="N631" s="62"/>
    </row>
    <row r="632" spans="1:14" ht="22.5" customHeight="1">
      <c r="A632" s="2">
        <v>45808.130674305554</v>
      </c>
      <c r="B632" s="3">
        <v>45807</v>
      </c>
      <c r="C632" s="4">
        <v>27</v>
      </c>
      <c r="D632" s="4">
        <v>8</v>
      </c>
      <c r="E632" s="4">
        <v>39</v>
      </c>
      <c r="F632" s="4" t="s">
        <v>624</v>
      </c>
      <c r="G632" s="4" t="s">
        <v>12</v>
      </c>
      <c r="H632" s="4">
        <v>1148</v>
      </c>
      <c r="I632" s="4">
        <v>0</v>
      </c>
      <c r="J632" s="4">
        <f t="shared" si="11"/>
        <v>818</v>
      </c>
      <c r="K632" s="4">
        <f t="shared" si="12"/>
        <v>779</v>
      </c>
      <c r="L632" s="4" t="str">
        <f t="shared" si="13"/>
        <v>May 2025</v>
      </c>
      <c r="M632" s="61">
        <f t="shared" si="14"/>
        <v>0.71254355400696867</v>
      </c>
      <c r="N632" s="62"/>
    </row>
    <row r="633" spans="1:14" ht="22.5" customHeight="1">
      <c r="A633" s="2">
        <v>45808.12723914352</v>
      </c>
      <c r="B633" s="3">
        <v>45807</v>
      </c>
      <c r="C633" s="4">
        <v>10</v>
      </c>
      <c r="D633" s="4">
        <v>9</v>
      </c>
      <c r="E633" s="4">
        <v>7</v>
      </c>
      <c r="F633" s="4" t="s">
        <v>717</v>
      </c>
      <c r="G633" s="4" t="s">
        <v>7</v>
      </c>
      <c r="H633" s="4">
        <v>414</v>
      </c>
      <c r="I633" s="4">
        <v>0</v>
      </c>
      <c r="J633" s="4">
        <f t="shared" si="11"/>
        <v>309</v>
      </c>
      <c r="K633" s="4">
        <f t="shared" si="12"/>
        <v>302</v>
      </c>
      <c r="L633" s="4" t="str">
        <f t="shared" si="13"/>
        <v>May 2025</v>
      </c>
      <c r="M633" s="61">
        <f t="shared" si="14"/>
        <v>0.74637681159420288</v>
      </c>
      <c r="N633" s="62"/>
    </row>
    <row r="634" spans="1:14" ht="22.5" customHeight="1">
      <c r="A634" s="2">
        <v>45806.765519780092</v>
      </c>
      <c r="B634" s="3">
        <v>45806</v>
      </c>
      <c r="C634" s="4">
        <v>26</v>
      </c>
      <c r="D634" s="4">
        <v>16</v>
      </c>
      <c r="E634" s="4">
        <v>46</v>
      </c>
      <c r="F634" s="4" t="s">
        <v>137</v>
      </c>
      <c r="G634" s="4" t="s">
        <v>12</v>
      </c>
      <c r="H634" s="4"/>
      <c r="I634" s="4">
        <f t="shared" ref="I634:I735" si="15">IFERROR(ABS(H634 - INDEX(H635:H5834, MATCH(G634, G635:G5834, 0))), "")</f>
        <v>0</v>
      </c>
      <c r="J634" s="4">
        <f t="shared" si="11"/>
        <v>796</v>
      </c>
      <c r="K634" s="4">
        <f t="shared" si="12"/>
        <v>750</v>
      </c>
      <c r="L634" s="4" t="str">
        <f t="shared" si="13"/>
        <v>May 2025</v>
      </c>
      <c r="M634" s="61">
        <v>0</v>
      </c>
      <c r="N634" s="62"/>
    </row>
    <row r="635" spans="1:14" ht="22.5" customHeight="1">
      <c r="A635" s="2">
        <v>45806.764177222227</v>
      </c>
      <c r="B635" s="3">
        <v>45806</v>
      </c>
      <c r="C635" s="4">
        <v>10</v>
      </c>
      <c r="D635" s="4">
        <v>2</v>
      </c>
      <c r="E635" s="4">
        <v>6</v>
      </c>
      <c r="F635" s="4" t="s">
        <v>137</v>
      </c>
      <c r="G635" s="4" t="s">
        <v>7</v>
      </c>
      <c r="H635" s="4"/>
      <c r="I635" s="4">
        <f t="shared" si="15"/>
        <v>0</v>
      </c>
      <c r="J635" s="4">
        <f t="shared" si="11"/>
        <v>302</v>
      </c>
      <c r="K635" s="4">
        <f t="shared" si="12"/>
        <v>296</v>
      </c>
      <c r="L635" s="4" t="str">
        <f t="shared" si="13"/>
        <v>May 2025</v>
      </c>
      <c r="M635" s="61">
        <v>0</v>
      </c>
      <c r="N635" s="62"/>
    </row>
    <row r="636" spans="1:14" ht="22.5" customHeight="1">
      <c r="A636" s="2">
        <v>45805.872451226853</v>
      </c>
      <c r="B636" s="3">
        <v>45805</v>
      </c>
      <c r="C636" s="4">
        <v>26</v>
      </c>
      <c r="D636" s="4">
        <v>2</v>
      </c>
      <c r="E636" s="4">
        <v>57</v>
      </c>
      <c r="F636" s="4" t="s">
        <v>624</v>
      </c>
      <c r="G636" s="4" t="s">
        <v>12</v>
      </c>
      <c r="H636" s="4"/>
      <c r="I636" s="4">
        <f t="shared" si="15"/>
        <v>0</v>
      </c>
      <c r="J636" s="4">
        <f t="shared" si="11"/>
        <v>782</v>
      </c>
      <c r="K636" s="4">
        <f t="shared" si="12"/>
        <v>725</v>
      </c>
      <c r="L636" s="4" t="str">
        <f t="shared" si="13"/>
        <v>May 2025</v>
      </c>
      <c r="M636" s="61">
        <v>0</v>
      </c>
      <c r="N636" s="62"/>
    </row>
    <row r="637" spans="1:14" ht="22.5" customHeight="1">
      <c r="A637" s="2">
        <v>45805.866059537038</v>
      </c>
      <c r="B637" s="3">
        <v>45805</v>
      </c>
      <c r="C637" s="4">
        <v>10</v>
      </c>
      <c r="D637" s="4">
        <v>7</v>
      </c>
      <c r="E637" s="4">
        <v>8</v>
      </c>
      <c r="F637" s="4" t="s">
        <v>137</v>
      </c>
      <c r="G637" s="4" t="s">
        <v>7</v>
      </c>
      <c r="H637" s="4"/>
      <c r="I637" s="4">
        <f t="shared" si="15"/>
        <v>0</v>
      </c>
      <c r="J637" s="4">
        <f t="shared" si="11"/>
        <v>307</v>
      </c>
      <c r="K637" s="4">
        <f t="shared" si="12"/>
        <v>299</v>
      </c>
      <c r="L637" s="4" t="str">
        <f t="shared" si="13"/>
        <v>May 2025</v>
      </c>
      <c r="M637" s="61">
        <v>0</v>
      </c>
      <c r="N637" s="62"/>
    </row>
    <row r="638" spans="1:14" ht="22.5" customHeight="1">
      <c r="A638" s="2">
        <v>45805.053490983795</v>
      </c>
      <c r="B638" s="3">
        <v>45804</v>
      </c>
      <c r="C638" s="4">
        <v>24</v>
      </c>
      <c r="D638" s="4">
        <v>15</v>
      </c>
      <c r="E638" s="4">
        <v>47</v>
      </c>
      <c r="F638" s="4" t="s">
        <v>137</v>
      </c>
      <c r="G638" s="4" t="s">
        <v>12</v>
      </c>
      <c r="H638" s="4"/>
      <c r="I638" s="4">
        <f t="shared" si="15"/>
        <v>0</v>
      </c>
      <c r="J638" s="4">
        <f t="shared" si="11"/>
        <v>735</v>
      </c>
      <c r="K638" s="4">
        <f t="shared" si="12"/>
        <v>688</v>
      </c>
      <c r="L638" s="4" t="str">
        <f t="shared" si="13"/>
        <v>May 2025</v>
      </c>
      <c r="M638" s="61">
        <v>0</v>
      </c>
      <c r="N638" s="62"/>
    </row>
    <row r="639" spans="1:14" ht="22.5" customHeight="1">
      <c r="A639" s="2">
        <v>45805.051939699071</v>
      </c>
      <c r="B639" s="3">
        <v>45804</v>
      </c>
      <c r="C639" s="4">
        <v>10</v>
      </c>
      <c r="D639" s="4">
        <v>9</v>
      </c>
      <c r="E639" s="4">
        <v>7</v>
      </c>
      <c r="F639" s="4" t="s">
        <v>137</v>
      </c>
      <c r="G639" s="4" t="s">
        <v>7</v>
      </c>
      <c r="H639" s="4"/>
      <c r="I639" s="4">
        <f t="shared" si="15"/>
        <v>0</v>
      </c>
      <c r="J639" s="4">
        <f t="shared" si="11"/>
        <v>309</v>
      </c>
      <c r="K639" s="4">
        <f t="shared" si="12"/>
        <v>302</v>
      </c>
      <c r="L639" s="4" t="str">
        <f t="shared" si="13"/>
        <v>May 2025</v>
      </c>
      <c r="M639" s="61">
        <v>0</v>
      </c>
      <c r="N639" s="62"/>
    </row>
    <row r="640" spans="1:14" ht="22.5" customHeight="1">
      <c r="A640" s="2">
        <v>45804.596504421294</v>
      </c>
      <c r="B640" s="3">
        <v>45803</v>
      </c>
      <c r="C640" s="4">
        <v>10</v>
      </c>
      <c r="D640" s="4">
        <v>19</v>
      </c>
      <c r="E640" s="4">
        <v>6</v>
      </c>
      <c r="F640" s="4" t="s">
        <v>137</v>
      </c>
      <c r="G640" s="4" t="s">
        <v>7</v>
      </c>
      <c r="H640" s="4"/>
      <c r="I640" s="4">
        <f t="shared" si="15"/>
        <v>0</v>
      </c>
      <c r="J640" s="4">
        <f t="shared" si="11"/>
        <v>319</v>
      </c>
      <c r="K640" s="4">
        <f t="shared" si="12"/>
        <v>313</v>
      </c>
      <c r="L640" s="4" t="str">
        <f t="shared" si="13"/>
        <v>May 2025</v>
      </c>
      <c r="M640" s="61">
        <v>0</v>
      </c>
      <c r="N640" s="62"/>
    </row>
    <row r="641" spans="1:14" ht="22.5" customHeight="1">
      <c r="A641" s="2">
        <v>45804.595867083335</v>
      </c>
      <c r="B641" s="3">
        <v>45803</v>
      </c>
      <c r="C641" s="4">
        <v>23</v>
      </c>
      <c r="D641" s="4">
        <v>10</v>
      </c>
      <c r="E641" s="4">
        <v>54</v>
      </c>
      <c r="F641" s="4" t="s">
        <v>137</v>
      </c>
      <c r="G641" s="4" t="s">
        <v>12</v>
      </c>
      <c r="H641" s="4"/>
      <c r="I641" s="4">
        <f t="shared" si="15"/>
        <v>0</v>
      </c>
      <c r="J641" s="4">
        <f t="shared" si="11"/>
        <v>700</v>
      </c>
      <c r="K641" s="4">
        <f t="shared" si="12"/>
        <v>646</v>
      </c>
      <c r="L641" s="4" t="str">
        <f t="shared" si="13"/>
        <v>May 2025</v>
      </c>
      <c r="M641" s="61">
        <v>0</v>
      </c>
      <c r="N641" s="62"/>
    </row>
    <row r="642" spans="1:14" ht="22.5" customHeight="1">
      <c r="A642" s="2">
        <v>45803.110779282404</v>
      </c>
      <c r="B642" s="3">
        <v>45802</v>
      </c>
      <c r="C642" s="4">
        <v>22</v>
      </c>
      <c r="D642" s="4">
        <v>5</v>
      </c>
      <c r="E642" s="4">
        <v>49</v>
      </c>
      <c r="F642" s="4" t="s">
        <v>624</v>
      </c>
      <c r="G642" s="4" t="s">
        <v>12</v>
      </c>
      <c r="H642" s="4"/>
      <c r="I642" s="4">
        <f t="shared" si="15"/>
        <v>0</v>
      </c>
      <c r="J642" s="4">
        <f t="shared" si="11"/>
        <v>665</v>
      </c>
      <c r="K642" s="4">
        <f t="shared" si="12"/>
        <v>616</v>
      </c>
      <c r="L642" s="4" t="str">
        <f t="shared" si="13"/>
        <v>May 2025</v>
      </c>
      <c r="M642" s="61">
        <v>0</v>
      </c>
      <c r="N642" s="62"/>
    </row>
    <row r="643" spans="1:14" ht="22.5" customHeight="1">
      <c r="A643" s="2">
        <v>45803.10979505787</v>
      </c>
      <c r="B643" s="3">
        <v>45802</v>
      </c>
      <c r="C643" s="4">
        <v>10</v>
      </c>
      <c r="D643" s="4">
        <v>13</v>
      </c>
      <c r="E643" s="4">
        <v>7</v>
      </c>
      <c r="F643" s="4" t="s">
        <v>624</v>
      </c>
      <c r="G643" s="4" t="s">
        <v>7</v>
      </c>
      <c r="H643" s="4"/>
      <c r="I643" s="4">
        <f t="shared" si="15"/>
        <v>0</v>
      </c>
      <c r="J643" s="4">
        <f t="shared" si="11"/>
        <v>313</v>
      </c>
      <c r="K643" s="4">
        <f t="shared" si="12"/>
        <v>306</v>
      </c>
      <c r="L643" s="4" t="str">
        <f t="shared" si="13"/>
        <v>May 2025</v>
      </c>
      <c r="M643" s="61">
        <v>0</v>
      </c>
      <c r="N643" s="62"/>
    </row>
    <row r="644" spans="1:14" ht="22.5" customHeight="1">
      <c r="A644" s="2">
        <v>45801.951508124999</v>
      </c>
      <c r="B644" s="3">
        <v>45801</v>
      </c>
      <c r="C644" s="4">
        <v>20</v>
      </c>
      <c r="D644" s="4">
        <v>21</v>
      </c>
      <c r="E644" s="4">
        <v>54</v>
      </c>
      <c r="F644" s="4" t="s">
        <v>137</v>
      </c>
      <c r="G644" s="4" t="s">
        <v>12</v>
      </c>
      <c r="H644" s="4"/>
      <c r="I644" s="4">
        <f t="shared" si="15"/>
        <v>0</v>
      </c>
      <c r="J644" s="4">
        <f t="shared" si="11"/>
        <v>621</v>
      </c>
      <c r="K644" s="4">
        <f t="shared" si="12"/>
        <v>567</v>
      </c>
      <c r="L644" s="4" t="str">
        <f t="shared" si="13"/>
        <v>May 2025</v>
      </c>
      <c r="M644" s="61">
        <v>0</v>
      </c>
      <c r="N644" s="62"/>
    </row>
    <row r="645" spans="1:14" ht="22.5" customHeight="1">
      <c r="A645" s="2">
        <v>45801.94697164352</v>
      </c>
      <c r="B645" s="3">
        <v>45801</v>
      </c>
      <c r="C645" s="4">
        <v>10</v>
      </c>
      <c r="D645" s="4">
        <v>19</v>
      </c>
      <c r="E645" s="4">
        <v>6</v>
      </c>
      <c r="F645" s="4" t="s">
        <v>309</v>
      </c>
      <c r="G645" s="4" t="s">
        <v>7</v>
      </c>
      <c r="H645" s="4"/>
      <c r="I645" s="4">
        <f t="shared" si="15"/>
        <v>0</v>
      </c>
      <c r="J645" s="4">
        <f t="shared" si="11"/>
        <v>319</v>
      </c>
      <c r="K645" s="4">
        <f t="shared" si="12"/>
        <v>313</v>
      </c>
      <c r="L645" s="4" t="str">
        <f t="shared" si="13"/>
        <v>May 2025</v>
      </c>
      <c r="M645" s="61">
        <v>0</v>
      </c>
      <c r="N645" s="62"/>
    </row>
    <row r="646" spans="1:14" ht="22.5" customHeight="1">
      <c r="A646" s="2">
        <v>45801.283362048613</v>
      </c>
      <c r="B646" s="3">
        <v>45800</v>
      </c>
      <c r="C646" s="4">
        <v>18</v>
      </c>
      <c r="D646" s="4">
        <v>8</v>
      </c>
      <c r="E646" s="4">
        <v>61</v>
      </c>
      <c r="F646" s="4" t="s">
        <v>137</v>
      </c>
      <c r="G646" s="4" t="s">
        <v>12</v>
      </c>
      <c r="H646" s="4"/>
      <c r="I646" s="4">
        <f t="shared" si="15"/>
        <v>0</v>
      </c>
      <c r="J646" s="4">
        <f t="shared" si="11"/>
        <v>548</v>
      </c>
      <c r="K646" s="4">
        <f t="shared" si="12"/>
        <v>487</v>
      </c>
      <c r="L646" s="4" t="str">
        <f t="shared" si="13"/>
        <v>May 2025</v>
      </c>
      <c r="M646" s="61">
        <v>0</v>
      </c>
      <c r="N646" s="62"/>
    </row>
    <row r="647" spans="1:14" ht="22.5" customHeight="1">
      <c r="A647" s="2">
        <v>45801.279844340279</v>
      </c>
      <c r="B647" s="3">
        <v>45800</v>
      </c>
      <c r="C647" s="4">
        <v>10</v>
      </c>
      <c r="D647" s="4">
        <v>10</v>
      </c>
      <c r="E647" s="4">
        <v>7</v>
      </c>
      <c r="F647" s="4" t="s">
        <v>137</v>
      </c>
      <c r="G647" s="4" t="s">
        <v>7</v>
      </c>
      <c r="H647" s="4"/>
      <c r="I647" s="4">
        <f t="shared" si="15"/>
        <v>0</v>
      </c>
      <c r="J647" s="4">
        <f t="shared" si="11"/>
        <v>310</v>
      </c>
      <c r="K647" s="4">
        <f t="shared" si="12"/>
        <v>303</v>
      </c>
      <c r="L647" s="4" t="str">
        <f t="shared" si="13"/>
        <v>May 2025</v>
      </c>
      <c r="M647" s="61">
        <v>0</v>
      </c>
      <c r="N647" s="62"/>
    </row>
    <row r="648" spans="1:14" ht="22.5" customHeight="1">
      <c r="A648" s="2">
        <v>45799.87215811343</v>
      </c>
      <c r="B648" s="3">
        <v>45799</v>
      </c>
      <c r="C648" s="4">
        <v>18</v>
      </c>
      <c r="D648" s="4">
        <v>5</v>
      </c>
      <c r="E648" s="4">
        <v>67</v>
      </c>
      <c r="F648" s="4" t="s">
        <v>137</v>
      </c>
      <c r="G648" s="4" t="s">
        <v>12</v>
      </c>
      <c r="H648" s="4"/>
      <c r="I648" s="4">
        <f t="shared" si="15"/>
        <v>0</v>
      </c>
      <c r="J648" s="4">
        <f t="shared" si="11"/>
        <v>545</v>
      </c>
      <c r="K648" s="4">
        <f t="shared" si="12"/>
        <v>478</v>
      </c>
      <c r="L648" s="4" t="str">
        <f t="shared" si="13"/>
        <v>May 2025</v>
      </c>
      <c r="M648" s="61">
        <v>0</v>
      </c>
      <c r="N648" s="62"/>
    </row>
    <row r="649" spans="1:14" ht="22.5" customHeight="1">
      <c r="A649" s="2">
        <v>45799.871091608795</v>
      </c>
      <c r="B649" s="3">
        <v>45799</v>
      </c>
      <c r="C649" s="4">
        <v>10</v>
      </c>
      <c r="D649" s="4">
        <v>22</v>
      </c>
      <c r="E649" s="4">
        <v>7</v>
      </c>
      <c r="F649" s="4" t="s">
        <v>137</v>
      </c>
      <c r="G649" s="4" t="s">
        <v>7</v>
      </c>
      <c r="H649" s="4"/>
      <c r="I649" s="4">
        <f t="shared" si="15"/>
        <v>0</v>
      </c>
      <c r="J649" s="4">
        <f t="shared" si="11"/>
        <v>322</v>
      </c>
      <c r="K649" s="4">
        <f t="shared" si="12"/>
        <v>315</v>
      </c>
      <c r="L649" s="4" t="str">
        <f t="shared" si="13"/>
        <v>May 2025</v>
      </c>
      <c r="M649" s="61">
        <v>0</v>
      </c>
      <c r="N649" s="62"/>
    </row>
    <row r="650" spans="1:14" ht="22.5" customHeight="1">
      <c r="A650" s="2">
        <v>45798.891369710647</v>
      </c>
      <c r="B650" s="3">
        <v>45798</v>
      </c>
      <c r="C650" s="4">
        <v>15</v>
      </c>
      <c r="D650" s="4">
        <v>1</v>
      </c>
      <c r="E650" s="4">
        <v>52</v>
      </c>
      <c r="F650" s="4" t="s">
        <v>137</v>
      </c>
      <c r="G650" s="4" t="s">
        <v>12</v>
      </c>
      <c r="H650" s="4"/>
      <c r="I650" s="4">
        <f t="shared" si="15"/>
        <v>0</v>
      </c>
      <c r="J650" s="4">
        <f t="shared" si="11"/>
        <v>451</v>
      </c>
      <c r="K650" s="4">
        <f t="shared" si="12"/>
        <v>399</v>
      </c>
      <c r="L650" s="4" t="str">
        <f t="shared" si="13"/>
        <v>May 2025</v>
      </c>
      <c r="M650" s="61">
        <v>0</v>
      </c>
      <c r="N650" s="62"/>
    </row>
    <row r="651" spans="1:14" ht="22.5" customHeight="1">
      <c r="A651" s="2">
        <v>45798.880268020832</v>
      </c>
      <c r="B651" s="3">
        <v>45798</v>
      </c>
      <c r="C651" s="4">
        <v>10</v>
      </c>
      <c r="D651" s="4">
        <v>22</v>
      </c>
      <c r="E651" s="4">
        <v>8</v>
      </c>
      <c r="F651" s="4" t="s">
        <v>137</v>
      </c>
      <c r="G651" s="4" t="s">
        <v>7</v>
      </c>
      <c r="H651" s="4"/>
      <c r="I651" s="4">
        <f t="shared" si="15"/>
        <v>0</v>
      </c>
      <c r="J651" s="4">
        <f t="shared" si="11"/>
        <v>322</v>
      </c>
      <c r="K651" s="4">
        <f t="shared" si="12"/>
        <v>314</v>
      </c>
      <c r="L651" s="4" t="str">
        <f t="shared" si="13"/>
        <v>May 2025</v>
      </c>
      <c r="M651" s="61">
        <v>0</v>
      </c>
      <c r="N651" s="62"/>
    </row>
    <row r="652" spans="1:14" ht="22.5" customHeight="1">
      <c r="A652" s="2">
        <v>45797.749476203702</v>
      </c>
      <c r="B652" s="3">
        <v>45797</v>
      </c>
      <c r="C652" s="4">
        <v>14</v>
      </c>
      <c r="D652" s="4">
        <v>15</v>
      </c>
      <c r="E652" s="4">
        <v>61</v>
      </c>
      <c r="F652" s="4" t="s">
        <v>137</v>
      </c>
      <c r="G652" s="4" t="s">
        <v>12</v>
      </c>
      <c r="H652" s="4"/>
      <c r="I652" s="4">
        <f t="shared" si="15"/>
        <v>0</v>
      </c>
      <c r="J652" s="4">
        <f t="shared" si="11"/>
        <v>435</v>
      </c>
      <c r="K652" s="4">
        <f t="shared" si="12"/>
        <v>374</v>
      </c>
      <c r="L652" s="4" t="str">
        <f t="shared" si="13"/>
        <v>May 2025</v>
      </c>
      <c r="M652" s="61">
        <v>0</v>
      </c>
      <c r="N652" s="62"/>
    </row>
    <row r="653" spans="1:14" ht="22.5" customHeight="1">
      <c r="A653" s="2">
        <v>45797.743054907405</v>
      </c>
      <c r="B653" s="3">
        <v>45797</v>
      </c>
      <c r="C653" s="4">
        <v>10</v>
      </c>
      <c r="D653" s="4">
        <v>16</v>
      </c>
      <c r="E653" s="4">
        <v>6</v>
      </c>
      <c r="F653" s="4" t="s">
        <v>137</v>
      </c>
      <c r="G653" s="4" t="s">
        <v>7</v>
      </c>
      <c r="H653" s="4"/>
      <c r="I653" s="4">
        <f t="shared" si="15"/>
        <v>0</v>
      </c>
      <c r="J653" s="4">
        <f t="shared" si="11"/>
        <v>316</v>
      </c>
      <c r="K653" s="4">
        <f t="shared" si="12"/>
        <v>310</v>
      </c>
      <c r="L653" s="4" t="str">
        <f t="shared" si="13"/>
        <v>May 2025</v>
      </c>
      <c r="M653" s="61">
        <v>0</v>
      </c>
      <c r="N653" s="62"/>
    </row>
    <row r="654" spans="1:14" ht="22.5" customHeight="1">
      <c r="A654" s="2">
        <v>45796.798797870375</v>
      </c>
      <c r="B654" s="3">
        <v>45796</v>
      </c>
      <c r="C654" s="4">
        <v>13</v>
      </c>
      <c r="D654" s="4">
        <v>9</v>
      </c>
      <c r="E654" s="4">
        <v>64</v>
      </c>
      <c r="F654" s="4" t="s">
        <v>137</v>
      </c>
      <c r="G654" s="4" t="s">
        <v>12</v>
      </c>
      <c r="H654" s="4"/>
      <c r="I654" s="4">
        <f t="shared" si="15"/>
        <v>0</v>
      </c>
      <c r="J654" s="4">
        <f t="shared" si="11"/>
        <v>399</v>
      </c>
      <c r="K654" s="4">
        <f t="shared" si="12"/>
        <v>335</v>
      </c>
      <c r="L654" s="4" t="str">
        <f t="shared" si="13"/>
        <v>May 2025</v>
      </c>
      <c r="M654" s="61">
        <v>0</v>
      </c>
      <c r="N654" s="62"/>
    </row>
    <row r="655" spans="1:14" ht="22.5" customHeight="1">
      <c r="A655" s="2">
        <v>45796.797312222217</v>
      </c>
      <c r="B655" s="3">
        <v>45796</v>
      </c>
      <c r="C655" s="4">
        <v>10</v>
      </c>
      <c r="D655" s="4">
        <v>19</v>
      </c>
      <c r="E655" s="4">
        <v>7</v>
      </c>
      <c r="F655" s="4" t="s">
        <v>137</v>
      </c>
      <c r="G655" s="4" t="s">
        <v>7</v>
      </c>
      <c r="H655" s="4"/>
      <c r="I655" s="4">
        <f t="shared" si="15"/>
        <v>0</v>
      </c>
      <c r="J655" s="4">
        <f t="shared" si="11"/>
        <v>319</v>
      </c>
      <c r="K655" s="4">
        <f t="shared" si="12"/>
        <v>312</v>
      </c>
      <c r="L655" s="4" t="str">
        <f t="shared" si="13"/>
        <v>May 2025</v>
      </c>
      <c r="M655" s="61">
        <v>0</v>
      </c>
      <c r="N655" s="62"/>
    </row>
    <row r="656" spans="1:14" ht="22.5" customHeight="1">
      <c r="A656" s="2">
        <v>45796.103723310182</v>
      </c>
      <c r="B656" s="3">
        <v>45795</v>
      </c>
      <c r="C656" s="4">
        <v>11</v>
      </c>
      <c r="D656" s="4">
        <v>20</v>
      </c>
      <c r="E656" s="4">
        <v>82</v>
      </c>
      <c r="F656" s="4" t="s">
        <v>624</v>
      </c>
      <c r="G656" s="4" t="s">
        <v>12</v>
      </c>
      <c r="H656" s="4"/>
      <c r="I656" s="4">
        <f t="shared" si="15"/>
        <v>0</v>
      </c>
      <c r="J656" s="4">
        <f t="shared" si="11"/>
        <v>350</v>
      </c>
      <c r="K656" s="4">
        <f t="shared" si="12"/>
        <v>268</v>
      </c>
      <c r="L656" s="4" t="str">
        <f t="shared" si="13"/>
        <v>May 2025</v>
      </c>
      <c r="M656" s="61">
        <v>0</v>
      </c>
      <c r="N656" s="62"/>
    </row>
    <row r="657" spans="1:14" ht="22.5" customHeight="1">
      <c r="A657" s="2">
        <v>45796.102561921296</v>
      </c>
      <c r="B657" s="3">
        <v>45795</v>
      </c>
      <c r="C657" s="4">
        <v>10</v>
      </c>
      <c r="D657" s="4">
        <v>22</v>
      </c>
      <c r="E657" s="4">
        <v>6</v>
      </c>
      <c r="F657" s="4" t="s">
        <v>624</v>
      </c>
      <c r="G657" s="4" t="s">
        <v>7</v>
      </c>
      <c r="H657" s="4"/>
      <c r="I657" s="4">
        <f t="shared" si="15"/>
        <v>0</v>
      </c>
      <c r="J657" s="4">
        <f t="shared" si="11"/>
        <v>322</v>
      </c>
      <c r="K657" s="4">
        <f t="shared" si="12"/>
        <v>316</v>
      </c>
      <c r="L657" s="4" t="str">
        <f t="shared" si="13"/>
        <v>May 2025</v>
      </c>
      <c r="M657" s="61">
        <v>0</v>
      </c>
      <c r="N657" s="62"/>
    </row>
    <row r="658" spans="1:14" ht="22.5" customHeight="1">
      <c r="A658" s="2">
        <v>45795.223541597225</v>
      </c>
      <c r="B658" s="3">
        <v>45794</v>
      </c>
      <c r="C658" s="4">
        <v>9</v>
      </c>
      <c r="D658" s="4">
        <v>9</v>
      </c>
      <c r="E658" s="4">
        <v>69</v>
      </c>
      <c r="F658" s="4" t="s">
        <v>137</v>
      </c>
      <c r="G658" s="4" t="s">
        <v>12</v>
      </c>
      <c r="H658" s="4"/>
      <c r="I658" s="4">
        <f t="shared" si="15"/>
        <v>0</v>
      </c>
      <c r="J658" s="4">
        <f t="shared" si="11"/>
        <v>279</v>
      </c>
      <c r="K658" s="4">
        <f t="shared" si="12"/>
        <v>210</v>
      </c>
      <c r="L658" s="4" t="str">
        <f t="shared" si="13"/>
        <v>May 2025</v>
      </c>
      <c r="M658" s="61">
        <v>0</v>
      </c>
      <c r="N658" s="62"/>
    </row>
    <row r="659" spans="1:14" ht="22.5" customHeight="1">
      <c r="A659" s="2">
        <v>45795.220862106478</v>
      </c>
      <c r="B659" s="3">
        <v>45794</v>
      </c>
      <c r="C659" s="4">
        <v>10</v>
      </c>
      <c r="D659" s="4">
        <v>17</v>
      </c>
      <c r="E659" s="4">
        <v>8</v>
      </c>
      <c r="F659" s="4" t="s">
        <v>137</v>
      </c>
      <c r="G659" s="4" t="s">
        <v>7</v>
      </c>
      <c r="H659" s="4"/>
      <c r="I659" s="4">
        <f t="shared" si="15"/>
        <v>0</v>
      </c>
      <c r="J659" s="4">
        <f t="shared" si="11"/>
        <v>317</v>
      </c>
      <c r="K659" s="4">
        <f t="shared" si="12"/>
        <v>309</v>
      </c>
      <c r="L659" s="4" t="str">
        <f t="shared" si="13"/>
        <v>May 2025</v>
      </c>
      <c r="M659" s="61">
        <v>0</v>
      </c>
      <c r="N659" s="62"/>
    </row>
    <row r="660" spans="1:14" ht="22.5" customHeight="1">
      <c r="A660" s="2">
        <v>45794.042946793983</v>
      </c>
      <c r="B660" s="3">
        <v>45793</v>
      </c>
      <c r="C660" s="4">
        <v>10</v>
      </c>
      <c r="D660" s="4">
        <v>2</v>
      </c>
      <c r="E660" s="4">
        <v>8</v>
      </c>
      <c r="F660" s="4" t="s">
        <v>137</v>
      </c>
      <c r="G660" s="4" t="s">
        <v>7</v>
      </c>
      <c r="H660" s="4"/>
      <c r="I660" s="4">
        <f t="shared" si="15"/>
        <v>0</v>
      </c>
      <c r="J660" s="4">
        <f t="shared" si="11"/>
        <v>302</v>
      </c>
      <c r="K660" s="4">
        <f t="shared" si="12"/>
        <v>294</v>
      </c>
      <c r="L660" s="4" t="str">
        <f t="shared" si="13"/>
        <v>May 2025</v>
      </c>
      <c r="M660" s="61">
        <v>0</v>
      </c>
      <c r="N660" s="62"/>
    </row>
    <row r="661" spans="1:14" ht="22.5" customHeight="1">
      <c r="A661" s="2">
        <v>45794.041681087961</v>
      </c>
      <c r="B661" s="3">
        <v>45793</v>
      </c>
      <c r="C661" s="4">
        <v>9</v>
      </c>
      <c r="D661" s="4">
        <v>11</v>
      </c>
      <c r="E661" s="4">
        <v>72</v>
      </c>
      <c r="F661" s="4" t="s">
        <v>137</v>
      </c>
      <c r="G661" s="4" t="s">
        <v>12</v>
      </c>
      <c r="H661" s="4"/>
      <c r="I661" s="4">
        <f t="shared" si="15"/>
        <v>0</v>
      </c>
      <c r="J661" s="4">
        <f t="shared" si="11"/>
        <v>281</v>
      </c>
      <c r="K661" s="4">
        <f t="shared" si="12"/>
        <v>209</v>
      </c>
      <c r="L661" s="4" t="str">
        <f t="shared" si="13"/>
        <v>May 2025</v>
      </c>
      <c r="M661" s="61">
        <v>0</v>
      </c>
      <c r="N661" s="62"/>
    </row>
    <row r="662" spans="1:14" ht="22.5" customHeight="1">
      <c r="A662" s="2">
        <v>45792.766545879625</v>
      </c>
      <c r="B662" s="3">
        <v>45792</v>
      </c>
      <c r="C662" s="4">
        <v>8</v>
      </c>
      <c r="D662" s="4">
        <v>0</v>
      </c>
      <c r="E662" s="4">
        <v>51</v>
      </c>
      <c r="F662" s="4" t="s">
        <v>137</v>
      </c>
      <c r="G662" s="4" t="s">
        <v>12</v>
      </c>
      <c r="H662" s="4"/>
      <c r="I662" s="4">
        <f t="shared" si="15"/>
        <v>0</v>
      </c>
      <c r="J662" s="4">
        <f t="shared" si="11"/>
        <v>240</v>
      </c>
      <c r="K662" s="4">
        <f t="shared" si="12"/>
        <v>189</v>
      </c>
      <c r="L662" s="4" t="str">
        <f t="shared" si="13"/>
        <v>May 2025</v>
      </c>
      <c r="M662" s="61">
        <v>0</v>
      </c>
      <c r="N662" s="62"/>
    </row>
    <row r="663" spans="1:14" ht="22.5" customHeight="1">
      <c r="A663" s="2">
        <v>45792.764984606481</v>
      </c>
      <c r="B663" s="3">
        <v>45792</v>
      </c>
      <c r="C663" s="4">
        <v>10</v>
      </c>
      <c r="D663" s="4">
        <v>19</v>
      </c>
      <c r="E663" s="4">
        <v>7</v>
      </c>
      <c r="F663" s="4" t="s">
        <v>137</v>
      </c>
      <c r="G663" s="4" t="s">
        <v>7</v>
      </c>
      <c r="H663" s="4"/>
      <c r="I663" s="4">
        <f t="shared" si="15"/>
        <v>0</v>
      </c>
      <c r="J663" s="4">
        <f t="shared" si="11"/>
        <v>319</v>
      </c>
      <c r="K663" s="4">
        <f t="shared" si="12"/>
        <v>312</v>
      </c>
      <c r="L663" s="4" t="str">
        <f t="shared" si="13"/>
        <v>May 2025</v>
      </c>
      <c r="M663" s="61">
        <v>0</v>
      </c>
      <c r="N663" s="62"/>
    </row>
    <row r="664" spans="1:14" ht="22.5" customHeight="1">
      <c r="A664" s="2">
        <v>45792.763799895838</v>
      </c>
      <c r="B664" s="3">
        <v>45791</v>
      </c>
      <c r="C664" s="4">
        <v>7</v>
      </c>
      <c r="D664" s="4">
        <v>15</v>
      </c>
      <c r="E664" s="4">
        <v>63</v>
      </c>
      <c r="F664" s="4" t="s">
        <v>137</v>
      </c>
      <c r="G664" s="4" t="s">
        <v>12</v>
      </c>
      <c r="H664" s="4"/>
      <c r="I664" s="4">
        <f t="shared" si="15"/>
        <v>0</v>
      </c>
      <c r="J664" s="4">
        <f t="shared" si="11"/>
        <v>225</v>
      </c>
      <c r="K664" s="4">
        <f t="shared" si="12"/>
        <v>162</v>
      </c>
      <c r="L664" s="4" t="str">
        <f t="shared" si="13"/>
        <v>May 2025</v>
      </c>
      <c r="M664" s="61">
        <v>0</v>
      </c>
      <c r="N664" s="62"/>
    </row>
    <row r="665" spans="1:14" ht="22.5" customHeight="1">
      <c r="A665" s="2">
        <v>45792.565811400462</v>
      </c>
      <c r="B665" s="3">
        <v>45791</v>
      </c>
      <c r="C665" s="4">
        <v>10</v>
      </c>
      <c r="D665" s="4">
        <v>5</v>
      </c>
      <c r="E665" s="4">
        <v>7</v>
      </c>
      <c r="F665" s="4" t="s">
        <v>137</v>
      </c>
      <c r="G665" s="4" t="s">
        <v>7</v>
      </c>
      <c r="H665" s="4"/>
      <c r="I665" s="4">
        <f t="shared" si="15"/>
        <v>0</v>
      </c>
      <c r="J665" s="4">
        <f t="shared" si="11"/>
        <v>305</v>
      </c>
      <c r="K665" s="4">
        <f t="shared" si="12"/>
        <v>298</v>
      </c>
      <c r="L665" s="4" t="str">
        <f t="shared" si="13"/>
        <v>May 2025</v>
      </c>
      <c r="M665" s="61">
        <v>0</v>
      </c>
      <c r="N665" s="62"/>
    </row>
    <row r="666" spans="1:14" ht="22.5" customHeight="1">
      <c r="A666" s="2">
        <v>45791.542518993054</v>
      </c>
      <c r="B666" s="3">
        <v>45790</v>
      </c>
      <c r="C666" s="4">
        <v>5</v>
      </c>
      <c r="D666" s="4">
        <v>29</v>
      </c>
      <c r="E666" s="4">
        <v>5</v>
      </c>
      <c r="F666" s="4" t="s">
        <v>624</v>
      </c>
      <c r="G666" s="4" t="s">
        <v>12</v>
      </c>
      <c r="H666" s="4"/>
      <c r="I666" s="4">
        <f t="shared" si="15"/>
        <v>0</v>
      </c>
      <c r="J666" s="4">
        <f t="shared" si="11"/>
        <v>179</v>
      </c>
      <c r="K666" s="4">
        <f t="shared" si="12"/>
        <v>174</v>
      </c>
      <c r="L666" s="4" t="str">
        <f t="shared" si="13"/>
        <v>May 2025</v>
      </c>
      <c r="M666" s="61">
        <v>0</v>
      </c>
      <c r="N666" s="62"/>
    </row>
    <row r="667" spans="1:14" ht="22.5" customHeight="1">
      <c r="A667" s="2">
        <v>45791.541992349536</v>
      </c>
      <c r="B667" s="3">
        <v>45790</v>
      </c>
      <c r="C667" s="4">
        <v>10</v>
      </c>
      <c r="D667" s="4">
        <v>2</v>
      </c>
      <c r="E667" s="4">
        <v>6</v>
      </c>
      <c r="F667" s="4" t="s">
        <v>624</v>
      </c>
      <c r="G667" s="4" t="s">
        <v>7</v>
      </c>
      <c r="H667" s="4"/>
      <c r="I667" s="4">
        <f t="shared" si="15"/>
        <v>0</v>
      </c>
      <c r="J667" s="4">
        <f t="shared" si="11"/>
        <v>302</v>
      </c>
      <c r="K667" s="4">
        <f t="shared" si="12"/>
        <v>296</v>
      </c>
      <c r="L667" s="4" t="str">
        <f t="shared" si="13"/>
        <v>May 2025</v>
      </c>
      <c r="M667" s="61">
        <v>0</v>
      </c>
      <c r="N667" s="62"/>
    </row>
    <row r="668" spans="1:14" ht="22.5" customHeight="1">
      <c r="A668" s="2">
        <v>45789.895549594905</v>
      </c>
      <c r="B668" s="3">
        <v>45789</v>
      </c>
      <c r="C668" s="4">
        <v>11</v>
      </c>
      <c r="D668" s="4">
        <v>1</v>
      </c>
      <c r="E668" s="4">
        <v>7</v>
      </c>
      <c r="F668" s="4" t="s">
        <v>137</v>
      </c>
      <c r="G668" s="4" t="s">
        <v>7</v>
      </c>
      <c r="H668" s="4"/>
      <c r="I668" s="4">
        <f t="shared" si="15"/>
        <v>0</v>
      </c>
      <c r="J668" s="4">
        <f t="shared" si="11"/>
        <v>331</v>
      </c>
      <c r="K668" s="4">
        <f t="shared" si="12"/>
        <v>324</v>
      </c>
      <c r="L668" s="4" t="str">
        <f t="shared" si="13"/>
        <v>May 2025</v>
      </c>
      <c r="M668" s="61">
        <v>0</v>
      </c>
      <c r="N668" s="62"/>
    </row>
    <row r="669" spans="1:14" ht="22.5" customHeight="1">
      <c r="A669" s="2">
        <v>45789.89259732639</v>
      </c>
      <c r="B669" s="3">
        <v>45789</v>
      </c>
      <c r="C669" s="4">
        <v>4</v>
      </c>
      <c r="D669" s="4">
        <v>22</v>
      </c>
      <c r="E669" s="4">
        <v>4</v>
      </c>
      <c r="F669" s="4" t="s">
        <v>137</v>
      </c>
      <c r="G669" s="4" t="s">
        <v>12</v>
      </c>
      <c r="H669" s="4"/>
      <c r="I669" s="4">
        <f t="shared" si="15"/>
        <v>0</v>
      </c>
      <c r="J669" s="4">
        <f t="shared" si="11"/>
        <v>142</v>
      </c>
      <c r="K669" s="4">
        <f t="shared" si="12"/>
        <v>138</v>
      </c>
      <c r="L669" s="4" t="str">
        <f t="shared" si="13"/>
        <v>May 2025</v>
      </c>
      <c r="M669" s="61">
        <v>0</v>
      </c>
      <c r="N669" s="62"/>
    </row>
    <row r="670" spans="1:14" ht="22.5" customHeight="1">
      <c r="A670" s="2">
        <v>45789.887650717588</v>
      </c>
      <c r="B670" s="3">
        <v>45788</v>
      </c>
      <c r="C670" s="4">
        <v>11</v>
      </c>
      <c r="D670" s="4">
        <v>4</v>
      </c>
      <c r="E670" s="4">
        <v>6</v>
      </c>
      <c r="F670" s="4" t="s">
        <v>623</v>
      </c>
      <c r="G670" s="4" t="s">
        <v>7</v>
      </c>
      <c r="H670" s="4"/>
      <c r="I670" s="4">
        <f t="shared" si="15"/>
        <v>0</v>
      </c>
      <c r="J670" s="4">
        <f t="shared" si="11"/>
        <v>334</v>
      </c>
      <c r="K670" s="4">
        <f t="shared" si="12"/>
        <v>328</v>
      </c>
      <c r="L670" s="4" t="str">
        <f t="shared" si="13"/>
        <v>May 2025</v>
      </c>
      <c r="M670" s="61">
        <v>0</v>
      </c>
      <c r="N670" s="62"/>
    </row>
    <row r="671" spans="1:14" ht="22.5" customHeight="1">
      <c r="A671" s="2">
        <v>45789.358967326392</v>
      </c>
      <c r="B671" s="3">
        <v>45788</v>
      </c>
      <c r="C671" s="4">
        <v>3</v>
      </c>
      <c r="D671" s="4">
        <v>2</v>
      </c>
      <c r="E671" s="4">
        <v>3</v>
      </c>
      <c r="F671" s="4" t="s">
        <v>624</v>
      </c>
      <c r="G671" s="4" t="s">
        <v>12</v>
      </c>
      <c r="H671" s="4"/>
      <c r="I671" s="4">
        <f t="shared" si="15"/>
        <v>0</v>
      </c>
      <c r="J671" s="4">
        <f t="shared" si="11"/>
        <v>92</v>
      </c>
      <c r="K671" s="4">
        <f t="shared" si="12"/>
        <v>89</v>
      </c>
      <c r="L671" s="4" t="str">
        <f t="shared" si="13"/>
        <v>May 2025</v>
      </c>
      <c r="M671" s="61">
        <v>0</v>
      </c>
      <c r="N671" s="62"/>
    </row>
    <row r="672" spans="1:14" ht="22.5" customHeight="1">
      <c r="A672" s="2">
        <v>45787.623544108792</v>
      </c>
      <c r="B672" s="3">
        <v>45787</v>
      </c>
      <c r="C672" s="4">
        <v>11</v>
      </c>
      <c r="D672" s="4">
        <v>1</v>
      </c>
      <c r="E672" s="4">
        <v>7</v>
      </c>
      <c r="F672" s="4" t="s">
        <v>137</v>
      </c>
      <c r="G672" s="4" t="s">
        <v>7</v>
      </c>
      <c r="H672" s="4"/>
      <c r="I672" s="4">
        <f t="shared" si="15"/>
        <v>0</v>
      </c>
      <c r="J672" s="4">
        <f t="shared" si="11"/>
        <v>331</v>
      </c>
      <c r="K672" s="4">
        <f t="shared" si="12"/>
        <v>324</v>
      </c>
      <c r="L672" s="4" t="str">
        <f t="shared" si="13"/>
        <v>May 2025</v>
      </c>
      <c r="M672" s="61">
        <v>0</v>
      </c>
      <c r="N672" s="62"/>
    </row>
    <row r="673" spans="1:14" ht="22.5" customHeight="1">
      <c r="A673" s="2">
        <v>45787.62173564815</v>
      </c>
      <c r="B673" s="3">
        <v>45787</v>
      </c>
      <c r="C673" s="4">
        <v>2</v>
      </c>
      <c r="D673" s="4">
        <v>21</v>
      </c>
      <c r="E673" s="4">
        <v>3</v>
      </c>
      <c r="F673" s="4" t="s">
        <v>137</v>
      </c>
      <c r="G673" s="4" t="s">
        <v>12</v>
      </c>
      <c r="H673" s="4"/>
      <c r="I673" s="4">
        <f t="shared" si="15"/>
        <v>0</v>
      </c>
      <c r="J673" s="4">
        <f t="shared" si="11"/>
        <v>81</v>
      </c>
      <c r="K673" s="4">
        <f t="shared" si="12"/>
        <v>78</v>
      </c>
      <c r="L673" s="4" t="str">
        <f t="shared" si="13"/>
        <v>May 2025</v>
      </c>
      <c r="M673" s="61">
        <v>0</v>
      </c>
      <c r="N673" s="62"/>
    </row>
    <row r="674" spans="1:14" ht="22.5" customHeight="1">
      <c r="A674" s="2">
        <v>45787.620213078699</v>
      </c>
      <c r="B674" s="3">
        <v>45786</v>
      </c>
      <c r="C674" s="4">
        <v>1</v>
      </c>
      <c r="D674" s="4">
        <v>20</v>
      </c>
      <c r="E674" s="4">
        <v>3</v>
      </c>
      <c r="F674" s="4" t="s">
        <v>137</v>
      </c>
      <c r="G674" s="4" t="s">
        <v>12</v>
      </c>
      <c r="H674" s="4"/>
      <c r="I674" s="4">
        <f t="shared" si="15"/>
        <v>0</v>
      </c>
      <c r="J674" s="4">
        <f t="shared" si="11"/>
        <v>50</v>
      </c>
      <c r="K674" s="4">
        <f t="shared" si="12"/>
        <v>47</v>
      </c>
      <c r="L674" s="4" t="str">
        <f t="shared" si="13"/>
        <v>May 2025</v>
      </c>
      <c r="M674" s="61">
        <v>0</v>
      </c>
      <c r="N674" s="62"/>
    </row>
    <row r="675" spans="1:14" ht="22.5" customHeight="1">
      <c r="A675" s="2">
        <v>45787.619575324075</v>
      </c>
      <c r="B675" s="3">
        <v>45786</v>
      </c>
      <c r="C675" s="4">
        <v>11</v>
      </c>
      <c r="D675" s="4">
        <v>7</v>
      </c>
      <c r="E675" s="4">
        <v>8</v>
      </c>
      <c r="F675" s="4" t="s">
        <v>309</v>
      </c>
      <c r="G675" s="4" t="s">
        <v>7</v>
      </c>
      <c r="H675" s="4"/>
      <c r="I675" s="4">
        <f t="shared" si="15"/>
        <v>0</v>
      </c>
      <c r="J675" s="4">
        <f t="shared" si="11"/>
        <v>337</v>
      </c>
      <c r="K675" s="4">
        <f t="shared" si="12"/>
        <v>329</v>
      </c>
      <c r="L675" s="4" t="str">
        <f t="shared" si="13"/>
        <v>May 2025</v>
      </c>
      <c r="M675" s="61">
        <v>0</v>
      </c>
      <c r="N675" s="62"/>
    </row>
    <row r="676" spans="1:14" ht="22.5" customHeight="1">
      <c r="A676" s="2">
        <v>45786.434015694445</v>
      </c>
      <c r="B676" s="3">
        <v>45785</v>
      </c>
      <c r="C676" s="4">
        <v>0</v>
      </c>
      <c r="D676" s="4">
        <v>27</v>
      </c>
      <c r="E676" s="4">
        <v>4</v>
      </c>
      <c r="F676" s="4" t="s">
        <v>137</v>
      </c>
      <c r="G676" s="4" t="s">
        <v>12</v>
      </c>
      <c r="H676" s="4"/>
      <c r="I676" s="4">
        <f t="shared" si="15"/>
        <v>0</v>
      </c>
      <c r="J676" s="4">
        <f t="shared" si="11"/>
        <v>27</v>
      </c>
      <c r="K676" s="4">
        <f t="shared" si="12"/>
        <v>23</v>
      </c>
      <c r="L676" s="4" t="str">
        <f t="shared" si="13"/>
        <v>May 2025</v>
      </c>
      <c r="M676" s="61">
        <v>0</v>
      </c>
      <c r="N676" s="62"/>
    </row>
    <row r="677" spans="1:14" ht="22.5" customHeight="1">
      <c r="A677" s="2">
        <v>45786.433592557871</v>
      </c>
      <c r="B677" s="3">
        <v>45784</v>
      </c>
      <c r="C677" s="4">
        <v>0</v>
      </c>
      <c r="D677" s="4">
        <v>26</v>
      </c>
      <c r="E677" s="4">
        <v>3</v>
      </c>
      <c r="F677" s="4" t="s">
        <v>137</v>
      </c>
      <c r="G677" s="4" t="s">
        <v>12</v>
      </c>
      <c r="H677" s="4"/>
      <c r="I677" s="4">
        <f t="shared" si="15"/>
        <v>0</v>
      </c>
      <c r="J677" s="4">
        <f t="shared" si="11"/>
        <v>26</v>
      </c>
      <c r="K677" s="4">
        <f t="shared" si="12"/>
        <v>23</v>
      </c>
      <c r="L677" s="4" t="str">
        <f t="shared" si="13"/>
        <v>May 2025</v>
      </c>
      <c r="M677" s="61">
        <v>0</v>
      </c>
      <c r="N677" s="62"/>
    </row>
    <row r="678" spans="1:14" ht="22.5" customHeight="1">
      <c r="A678" s="2">
        <v>45786.431253182869</v>
      </c>
      <c r="B678" s="3">
        <v>45785</v>
      </c>
      <c r="C678" s="4">
        <v>11</v>
      </c>
      <c r="D678" s="4">
        <v>14</v>
      </c>
      <c r="E678" s="4">
        <v>8</v>
      </c>
      <c r="F678" s="4" t="s">
        <v>137</v>
      </c>
      <c r="G678" s="4" t="s">
        <v>7</v>
      </c>
      <c r="H678" s="4"/>
      <c r="I678" s="4">
        <f t="shared" si="15"/>
        <v>0</v>
      </c>
      <c r="J678" s="4">
        <f t="shared" si="11"/>
        <v>344</v>
      </c>
      <c r="K678" s="4">
        <f t="shared" si="12"/>
        <v>336</v>
      </c>
      <c r="L678" s="4" t="str">
        <f t="shared" si="13"/>
        <v>May 2025</v>
      </c>
      <c r="M678" s="61">
        <v>0</v>
      </c>
      <c r="N678" s="62"/>
    </row>
    <row r="679" spans="1:14" ht="22.5" customHeight="1">
      <c r="A679" s="2">
        <v>45784.810507430557</v>
      </c>
      <c r="B679" s="3">
        <v>45784</v>
      </c>
      <c r="C679" s="4">
        <v>12</v>
      </c>
      <c r="D679" s="4">
        <v>3</v>
      </c>
      <c r="E679" s="4">
        <v>6</v>
      </c>
      <c r="F679" s="4" t="s">
        <v>137</v>
      </c>
      <c r="G679" s="4" t="s">
        <v>7</v>
      </c>
      <c r="H679" s="4"/>
      <c r="I679" s="4">
        <f t="shared" si="15"/>
        <v>0</v>
      </c>
      <c r="J679" s="4">
        <f t="shared" si="11"/>
        <v>363</v>
      </c>
      <c r="K679" s="4">
        <f t="shared" si="12"/>
        <v>357</v>
      </c>
      <c r="L679" s="4" t="str">
        <f t="shared" si="13"/>
        <v>May 2025</v>
      </c>
      <c r="M679" s="61">
        <v>0</v>
      </c>
      <c r="N679" s="62"/>
    </row>
    <row r="680" spans="1:14" ht="22.5" customHeight="1">
      <c r="A680" s="2">
        <v>45783.70067362269</v>
      </c>
      <c r="B680" s="3">
        <v>45783</v>
      </c>
      <c r="C680" s="4">
        <v>0</v>
      </c>
      <c r="D680" s="4">
        <v>23</v>
      </c>
      <c r="E680" s="4">
        <v>0</v>
      </c>
      <c r="F680" s="4" t="s">
        <v>137</v>
      </c>
      <c r="G680" s="4" t="s">
        <v>12</v>
      </c>
      <c r="H680" s="4"/>
      <c r="I680" s="4">
        <f t="shared" si="15"/>
        <v>0</v>
      </c>
      <c r="J680" s="4">
        <f t="shared" si="11"/>
        <v>23</v>
      </c>
      <c r="K680" s="4">
        <f t="shared" si="12"/>
        <v>23</v>
      </c>
      <c r="L680" s="4" t="str">
        <f t="shared" si="13"/>
        <v>May 2025</v>
      </c>
      <c r="M680" s="61">
        <v>0</v>
      </c>
      <c r="N680" s="62"/>
    </row>
    <row r="681" spans="1:14" ht="22.5" customHeight="1">
      <c r="A681" s="2">
        <v>45783.700166226852</v>
      </c>
      <c r="B681" s="3">
        <v>45782</v>
      </c>
      <c r="C681" s="4">
        <v>0</v>
      </c>
      <c r="D681" s="4">
        <v>21</v>
      </c>
      <c r="E681" s="4">
        <v>1</v>
      </c>
      <c r="F681" s="4" t="s">
        <v>137</v>
      </c>
      <c r="G681" s="4" t="s">
        <v>12</v>
      </c>
      <c r="H681" s="4"/>
      <c r="I681" s="4">
        <f t="shared" si="15"/>
        <v>0</v>
      </c>
      <c r="J681" s="4">
        <f t="shared" si="11"/>
        <v>21</v>
      </c>
      <c r="K681" s="4">
        <f t="shared" si="12"/>
        <v>20</v>
      </c>
      <c r="L681" s="4" t="str">
        <f t="shared" si="13"/>
        <v>May 2025</v>
      </c>
      <c r="M681" s="61">
        <v>0</v>
      </c>
      <c r="N681" s="62"/>
    </row>
    <row r="682" spans="1:14" ht="22.5" customHeight="1">
      <c r="A682" s="2">
        <v>45783.699730138891</v>
      </c>
      <c r="B682" s="3">
        <v>45781</v>
      </c>
      <c r="C682" s="4">
        <v>0</v>
      </c>
      <c r="D682" s="4">
        <v>8</v>
      </c>
      <c r="E682" s="4">
        <v>0</v>
      </c>
      <c r="F682" s="4" t="s">
        <v>137</v>
      </c>
      <c r="G682" s="4" t="s">
        <v>12</v>
      </c>
      <c r="H682" s="4"/>
      <c r="I682" s="4">
        <f t="shared" si="15"/>
        <v>0</v>
      </c>
      <c r="J682" s="4">
        <f t="shared" si="11"/>
        <v>8</v>
      </c>
      <c r="K682" s="4">
        <f t="shared" si="12"/>
        <v>8</v>
      </c>
      <c r="L682" s="4" t="str">
        <f t="shared" si="13"/>
        <v>May 2025</v>
      </c>
      <c r="M682" s="61">
        <v>0</v>
      </c>
      <c r="N682" s="62"/>
    </row>
    <row r="683" spans="1:14" ht="22.5" customHeight="1">
      <c r="A683" s="2">
        <v>45783.699294560181</v>
      </c>
      <c r="B683" s="3">
        <v>45784</v>
      </c>
      <c r="C683" s="4">
        <v>0</v>
      </c>
      <c r="D683" s="4">
        <v>7</v>
      </c>
      <c r="E683" s="4">
        <v>1</v>
      </c>
      <c r="F683" s="4" t="s">
        <v>137</v>
      </c>
      <c r="G683" s="4" t="s">
        <v>12</v>
      </c>
      <c r="H683" s="4"/>
      <c r="I683" s="4">
        <f t="shared" si="15"/>
        <v>0</v>
      </c>
      <c r="J683" s="4">
        <f t="shared" si="11"/>
        <v>7</v>
      </c>
      <c r="K683" s="4">
        <f t="shared" si="12"/>
        <v>6</v>
      </c>
      <c r="L683" s="4" t="str">
        <f t="shared" si="13"/>
        <v>May 2025</v>
      </c>
      <c r="M683" s="61">
        <v>0</v>
      </c>
      <c r="N683" s="62"/>
    </row>
    <row r="684" spans="1:14" ht="22.5" customHeight="1">
      <c r="A684" s="2">
        <v>45783.698928310187</v>
      </c>
      <c r="B684" s="3">
        <v>45779</v>
      </c>
      <c r="C684" s="4">
        <v>0</v>
      </c>
      <c r="D684" s="4">
        <v>4</v>
      </c>
      <c r="E684" s="4">
        <v>1</v>
      </c>
      <c r="F684" s="4" t="s">
        <v>137</v>
      </c>
      <c r="G684" s="4" t="s">
        <v>12</v>
      </c>
      <c r="H684" s="4"/>
      <c r="I684" s="4">
        <f t="shared" si="15"/>
        <v>0</v>
      </c>
      <c r="J684" s="4">
        <f t="shared" si="11"/>
        <v>4</v>
      </c>
      <c r="K684" s="4">
        <f t="shared" si="12"/>
        <v>3</v>
      </c>
      <c r="L684" s="4" t="str">
        <f t="shared" si="13"/>
        <v>May 2025</v>
      </c>
      <c r="M684" s="61">
        <v>0</v>
      </c>
      <c r="N684" s="62"/>
    </row>
    <row r="685" spans="1:14" ht="22.5" customHeight="1">
      <c r="A685" s="2">
        <v>45783.698687800927</v>
      </c>
      <c r="B685" s="3">
        <v>45778</v>
      </c>
      <c r="C685" s="4">
        <v>0</v>
      </c>
      <c r="D685" s="4">
        <v>1</v>
      </c>
      <c r="E685" s="4">
        <v>0</v>
      </c>
      <c r="F685" s="4" t="s">
        <v>137</v>
      </c>
      <c r="G685" s="4" t="s">
        <v>12</v>
      </c>
      <c r="H685" s="4"/>
      <c r="I685" s="4">
        <f t="shared" si="15"/>
        <v>0</v>
      </c>
      <c r="J685" s="4">
        <f t="shared" si="11"/>
        <v>1</v>
      </c>
      <c r="K685" s="4">
        <f t="shared" si="12"/>
        <v>1</v>
      </c>
      <c r="L685" s="4" t="str">
        <f t="shared" si="13"/>
        <v>May 2025</v>
      </c>
      <c r="M685" s="61">
        <v>0</v>
      </c>
      <c r="N685" s="62"/>
    </row>
    <row r="686" spans="1:14" ht="22.5" customHeight="1">
      <c r="A686" s="2">
        <v>45783.698285266204</v>
      </c>
      <c r="B686" s="3">
        <v>45775</v>
      </c>
      <c r="C686" s="4">
        <v>0</v>
      </c>
      <c r="D686" s="4">
        <v>1</v>
      </c>
      <c r="E686" s="4">
        <v>0</v>
      </c>
      <c r="F686" s="4" t="s">
        <v>137</v>
      </c>
      <c r="G686" s="4" t="s">
        <v>12</v>
      </c>
      <c r="H686" s="4"/>
      <c r="I686" s="4">
        <f t="shared" si="15"/>
        <v>0</v>
      </c>
      <c r="J686" s="4">
        <f t="shared" si="11"/>
        <v>1</v>
      </c>
      <c r="K686" s="4">
        <f t="shared" si="12"/>
        <v>1</v>
      </c>
      <c r="L686" s="4" t="str">
        <f t="shared" si="13"/>
        <v>April 2025</v>
      </c>
      <c r="M686" s="61">
        <v>0</v>
      </c>
      <c r="N686" s="62"/>
    </row>
    <row r="687" spans="1:14" ht="22.5" customHeight="1">
      <c r="A687" s="2">
        <v>45783.698060023147</v>
      </c>
      <c r="B687" s="3">
        <v>45774</v>
      </c>
      <c r="C687" s="4">
        <v>0</v>
      </c>
      <c r="D687" s="4">
        <v>1</v>
      </c>
      <c r="E687" s="4">
        <v>0</v>
      </c>
      <c r="F687" s="4" t="s">
        <v>137</v>
      </c>
      <c r="G687" s="4" t="s">
        <v>12</v>
      </c>
      <c r="H687" s="4"/>
      <c r="I687" s="4" t="str">
        <f t="shared" si="15"/>
        <v/>
      </c>
      <c r="J687" s="4">
        <f t="shared" si="11"/>
        <v>1</v>
      </c>
      <c r="K687" s="4">
        <f t="shared" si="12"/>
        <v>1</v>
      </c>
      <c r="L687" s="4" t="str">
        <f t="shared" si="13"/>
        <v>April 2025</v>
      </c>
      <c r="M687" s="61">
        <v>0</v>
      </c>
      <c r="N687" s="62"/>
    </row>
    <row r="688" spans="1:14" ht="22.5" customHeight="1">
      <c r="A688" s="2">
        <v>45783.697302777779</v>
      </c>
      <c r="B688" s="3">
        <v>45783</v>
      </c>
      <c r="C688" s="4">
        <v>11</v>
      </c>
      <c r="D688" s="4">
        <v>23</v>
      </c>
      <c r="E688" s="4">
        <v>9</v>
      </c>
      <c r="F688" s="4" t="s">
        <v>137</v>
      </c>
      <c r="G688" s="4" t="s">
        <v>7</v>
      </c>
      <c r="H688" s="4"/>
      <c r="I688" s="4">
        <f t="shared" si="15"/>
        <v>0</v>
      </c>
      <c r="J688" s="4">
        <f t="shared" si="11"/>
        <v>353</v>
      </c>
      <c r="K688" s="4">
        <f t="shared" si="12"/>
        <v>344</v>
      </c>
      <c r="L688" s="4" t="str">
        <f t="shared" si="13"/>
        <v>May 2025</v>
      </c>
      <c r="M688" s="61">
        <v>0</v>
      </c>
      <c r="N688" s="62"/>
    </row>
    <row r="689" spans="1:14" ht="22.5" customHeight="1">
      <c r="A689" s="2">
        <v>45782.933653159722</v>
      </c>
      <c r="B689" s="3">
        <v>45782</v>
      </c>
      <c r="C689" s="4">
        <v>11</v>
      </c>
      <c r="D689" s="4">
        <v>28</v>
      </c>
      <c r="E689" s="4">
        <v>7</v>
      </c>
      <c r="F689" s="4" t="s">
        <v>137</v>
      </c>
      <c r="G689" s="4" t="s">
        <v>7</v>
      </c>
      <c r="H689" s="4"/>
      <c r="I689" s="4">
        <f t="shared" si="15"/>
        <v>0</v>
      </c>
      <c r="J689" s="4">
        <f t="shared" si="11"/>
        <v>358</v>
      </c>
      <c r="K689" s="4">
        <f t="shared" si="12"/>
        <v>351</v>
      </c>
      <c r="L689" s="4" t="str">
        <f t="shared" si="13"/>
        <v>May 2025</v>
      </c>
      <c r="M689" s="61">
        <v>0</v>
      </c>
      <c r="N689" s="62"/>
    </row>
    <row r="690" spans="1:14" ht="22.5" customHeight="1">
      <c r="A690" s="2">
        <v>45782.1163078588</v>
      </c>
      <c r="B690" s="3">
        <v>45781</v>
      </c>
      <c r="C690" s="4">
        <v>11</v>
      </c>
      <c r="D690" s="4">
        <v>18</v>
      </c>
      <c r="E690" s="4">
        <v>7</v>
      </c>
      <c r="F690" s="4" t="s">
        <v>718</v>
      </c>
      <c r="G690" s="4" t="s">
        <v>7</v>
      </c>
      <c r="H690" s="4"/>
      <c r="I690" s="4">
        <f t="shared" si="15"/>
        <v>0</v>
      </c>
      <c r="J690" s="4">
        <f t="shared" si="11"/>
        <v>348</v>
      </c>
      <c r="K690" s="4">
        <f t="shared" si="12"/>
        <v>341</v>
      </c>
      <c r="L690" s="4" t="str">
        <f t="shared" si="13"/>
        <v>May 2025</v>
      </c>
      <c r="M690" s="61">
        <v>0</v>
      </c>
      <c r="N690" s="62"/>
    </row>
    <row r="691" spans="1:14" ht="22.5" customHeight="1">
      <c r="A691" s="2">
        <v>45780.753199398147</v>
      </c>
      <c r="B691" s="3">
        <v>45780</v>
      </c>
      <c r="C691" s="4">
        <v>11</v>
      </c>
      <c r="D691" s="4">
        <v>20</v>
      </c>
      <c r="E691" s="4">
        <v>8</v>
      </c>
      <c r="F691" s="4" t="s">
        <v>718</v>
      </c>
      <c r="G691" s="4" t="s">
        <v>7</v>
      </c>
      <c r="H691" s="4"/>
      <c r="I691" s="4">
        <f t="shared" si="15"/>
        <v>0</v>
      </c>
      <c r="J691" s="4">
        <f t="shared" si="11"/>
        <v>350</v>
      </c>
      <c r="K691" s="4">
        <f t="shared" si="12"/>
        <v>342</v>
      </c>
      <c r="L691" s="4" t="str">
        <f t="shared" si="13"/>
        <v>May 2025</v>
      </c>
      <c r="M691" s="61">
        <v>0</v>
      </c>
      <c r="N691" s="62"/>
    </row>
    <row r="692" spans="1:14" ht="22.5" customHeight="1">
      <c r="A692" s="2">
        <v>45779.871069236113</v>
      </c>
      <c r="B692" s="3">
        <v>45779</v>
      </c>
      <c r="C692" s="4">
        <v>11</v>
      </c>
      <c r="D692" s="4">
        <v>19</v>
      </c>
      <c r="E692" s="4">
        <v>7</v>
      </c>
      <c r="F692" s="4" t="s">
        <v>137</v>
      </c>
      <c r="G692" s="4" t="s">
        <v>7</v>
      </c>
      <c r="H692" s="4"/>
      <c r="I692" s="4">
        <f t="shared" si="15"/>
        <v>0</v>
      </c>
      <c r="J692" s="4">
        <f t="shared" si="11"/>
        <v>349</v>
      </c>
      <c r="K692" s="4">
        <f t="shared" si="12"/>
        <v>342</v>
      </c>
      <c r="L692" s="4" t="str">
        <f t="shared" si="13"/>
        <v>May 2025</v>
      </c>
      <c r="M692" s="61">
        <v>0</v>
      </c>
      <c r="N692" s="62"/>
    </row>
    <row r="693" spans="1:14" ht="22.5" customHeight="1">
      <c r="A693" s="2">
        <v>45779.870411481483</v>
      </c>
      <c r="B693" s="3">
        <v>45778</v>
      </c>
      <c r="C693" s="4">
        <v>11</v>
      </c>
      <c r="D693" s="4">
        <v>7</v>
      </c>
      <c r="E693" s="4">
        <v>8</v>
      </c>
      <c r="F693" s="4" t="s">
        <v>1608</v>
      </c>
      <c r="G693" s="4" t="s">
        <v>7</v>
      </c>
      <c r="H693" s="4"/>
      <c r="I693" s="4">
        <f t="shared" si="15"/>
        <v>0</v>
      </c>
      <c r="J693" s="4">
        <f t="shared" si="11"/>
        <v>337</v>
      </c>
      <c r="K693" s="4">
        <f t="shared" si="12"/>
        <v>329</v>
      </c>
      <c r="L693" s="4" t="str">
        <f t="shared" si="13"/>
        <v>May 2025</v>
      </c>
      <c r="M693" s="61">
        <v>0</v>
      </c>
      <c r="N693" s="62"/>
    </row>
    <row r="694" spans="1:14" ht="22.5" customHeight="1">
      <c r="A694" s="2">
        <v>45778.12002850695</v>
      </c>
      <c r="B694" s="3">
        <v>45777</v>
      </c>
      <c r="C694" s="4">
        <v>11</v>
      </c>
      <c r="D694" s="4">
        <v>17</v>
      </c>
      <c r="E694" s="4">
        <v>7</v>
      </c>
      <c r="F694" s="4" t="s">
        <v>137</v>
      </c>
      <c r="G694" s="4" t="s">
        <v>7</v>
      </c>
      <c r="H694" s="4"/>
      <c r="I694" s="4">
        <f t="shared" si="15"/>
        <v>0</v>
      </c>
      <c r="J694" s="4">
        <f t="shared" si="11"/>
        <v>347</v>
      </c>
      <c r="K694" s="4">
        <f t="shared" si="12"/>
        <v>340</v>
      </c>
      <c r="L694" s="4" t="str">
        <f t="shared" si="13"/>
        <v>April 2025</v>
      </c>
      <c r="M694" s="61">
        <v>0</v>
      </c>
      <c r="N694" s="62"/>
    </row>
    <row r="695" spans="1:14" ht="22.5" customHeight="1">
      <c r="A695" s="2">
        <v>45777.289706365744</v>
      </c>
      <c r="B695" s="3">
        <v>45776</v>
      </c>
      <c r="C695" s="4">
        <v>11</v>
      </c>
      <c r="D695" s="4">
        <v>13</v>
      </c>
      <c r="E695" s="4">
        <v>8</v>
      </c>
      <c r="F695" s="4" t="s">
        <v>137</v>
      </c>
      <c r="G695" s="4" t="s">
        <v>7</v>
      </c>
      <c r="H695" s="4"/>
      <c r="I695" s="4">
        <f t="shared" si="15"/>
        <v>0</v>
      </c>
      <c r="J695" s="4">
        <f t="shared" si="11"/>
        <v>343</v>
      </c>
      <c r="K695" s="4">
        <f t="shared" si="12"/>
        <v>335</v>
      </c>
      <c r="L695" s="4" t="str">
        <f t="shared" si="13"/>
        <v>April 2025</v>
      </c>
      <c r="M695" s="61">
        <v>0</v>
      </c>
      <c r="N695" s="62"/>
    </row>
    <row r="696" spans="1:14" ht="22.5" customHeight="1">
      <c r="A696" s="2">
        <v>45776.162301203702</v>
      </c>
      <c r="B696" s="3">
        <v>45775</v>
      </c>
      <c r="C696" s="4">
        <v>11</v>
      </c>
      <c r="D696" s="4">
        <v>28</v>
      </c>
      <c r="E696" s="4">
        <v>7</v>
      </c>
      <c r="F696" s="4" t="s">
        <v>1608</v>
      </c>
      <c r="G696" s="4" t="s">
        <v>7</v>
      </c>
      <c r="H696" s="4"/>
      <c r="I696" s="4">
        <f t="shared" si="15"/>
        <v>0</v>
      </c>
      <c r="J696" s="4">
        <f t="shared" si="11"/>
        <v>358</v>
      </c>
      <c r="K696" s="4">
        <f t="shared" si="12"/>
        <v>351</v>
      </c>
      <c r="L696" s="4" t="str">
        <f t="shared" si="13"/>
        <v>April 2025</v>
      </c>
      <c r="M696" s="61">
        <v>0</v>
      </c>
      <c r="N696" s="62"/>
    </row>
    <row r="697" spans="1:14" ht="22.5" customHeight="1">
      <c r="A697" s="2">
        <v>45775.160724594913</v>
      </c>
      <c r="B697" s="3">
        <v>45774</v>
      </c>
      <c r="C697" s="4">
        <v>12</v>
      </c>
      <c r="D697" s="4">
        <v>1</v>
      </c>
      <c r="E697" s="4">
        <v>7</v>
      </c>
      <c r="F697" s="4" t="s">
        <v>1608</v>
      </c>
      <c r="G697" s="4" t="s">
        <v>7</v>
      </c>
      <c r="H697" s="4"/>
      <c r="I697" s="4">
        <f t="shared" si="15"/>
        <v>0</v>
      </c>
      <c r="J697" s="4">
        <f t="shared" si="11"/>
        <v>361</v>
      </c>
      <c r="K697" s="4">
        <f t="shared" si="12"/>
        <v>354</v>
      </c>
      <c r="L697" s="4" t="str">
        <f t="shared" si="13"/>
        <v>April 2025</v>
      </c>
      <c r="M697" s="61">
        <v>0</v>
      </c>
      <c r="N697" s="62"/>
    </row>
    <row r="698" spans="1:14" ht="22.5" customHeight="1">
      <c r="A698" s="2">
        <v>45774.127828252313</v>
      </c>
      <c r="B698" s="3">
        <v>45773</v>
      </c>
      <c r="C698" s="4">
        <v>11</v>
      </c>
      <c r="D698" s="4">
        <v>27</v>
      </c>
      <c r="E698" s="4">
        <v>9</v>
      </c>
      <c r="F698" s="4" t="s">
        <v>137</v>
      </c>
      <c r="G698" s="4" t="s">
        <v>7</v>
      </c>
      <c r="H698" s="4"/>
      <c r="I698" s="4">
        <f t="shared" si="15"/>
        <v>0</v>
      </c>
      <c r="J698" s="4">
        <f t="shared" si="11"/>
        <v>357</v>
      </c>
      <c r="K698" s="4">
        <f t="shared" si="12"/>
        <v>348</v>
      </c>
      <c r="L698" s="4" t="str">
        <f t="shared" si="13"/>
        <v>April 2025</v>
      </c>
      <c r="M698" s="61">
        <v>0</v>
      </c>
      <c r="N698" s="62"/>
    </row>
    <row r="699" spans="1:14" ht="22.5" customHeight="1">
      <c r="A699" s="2">
        <v>45773.1456716088</v>
      </c>
      <c r="B699" s="3">
        <v>45772</v>
      </c>
      <c r="C699" s="4">
        <v>12</v>
      </c>
      <c r="D699" s="4">
        <v>17</v>
      </c>
      <c r="E699" s="4">
        <v>6</v>
      </c>
      <c r="F699" s="4" t="s">
        <v>137</v>
      </c>
      <c r="G699" s="4" t="s">
        <v>7</v>
      </c>
      <c r="H699" s="4"/>
      <c r="I699" s="4">
        <f t="shared" si="15"/>
        <v>0</v>
      </c>
      <c r="J699" s="4">
        <f t="shared" si="11"/>
        <v>377</v>
      </c>
      <c r="K699" s="4">
        <f t="shared" si="12"/>
        <v>371</v>
      </c>
      <c r="L699" s="4" t="str">
        <f t="shared" si="13"/>
        <v>April 2025</v>
      </c>
      <c r="M699" s="61">
        <v>0</v>
      </c>
      <c r="N699" s="62"/>
    </row>
    <row r="700" spans="1:14" ht="22.5" customHeight="1">
      <c r="A700" s="2">
        <v>45772.353216828706</v>
      </c>
      <c r="B700" s="3">
        <v>45771</v>
      </c>
      <c r="C700" s="4">
        <v>12</v>
      </c>
      <c r="D700" s="4">
        <v>16</v>
      </c>
      <c r="E700" s="4">
        <v>7</v>
      </c>
      <c r="F700" s="4" t="s">
        <v>137</v>
      </c>
      <c r="G700" s="4" t="s">
        <v>7</v>
      </c>
      <c r="H700" s="4"/>
      <c r="I700" s="4">
        <f t="shared" si="15"/>
        <v>0</v>
      </c>
      <c r="J700" s="4">
        <f t="shared" si="11"/>
        <v>376</v>
      </c>
      <c r="K700" s="4">
        <f t="shared" si="12"/>
        <v>369</v>
      </c>
      <c r="L700" s="4" t="str">
        <f t="shared" si="13"/>
        <v>April 2025</v>
      </c>
      <c r="M700" s="61">
        <v>0</v>
      </c>
      <c r="N700" s="62"/>
    </row>
    <row r="701" spans="1:14" ht="22.5" customHeight="1">
      <c r="A701" s="2">
        <v>45771.536915335644</v>
      </c>
      <c r="B701" s="3">
        <v>45770</v>
      </c>
      <c r="C701" s="4">
        <v>12</v>
      </c>
      <c r="D701" s="4">
        <v>5</v>
      </c>
      <c r="E701" s="4">
        <v>7</v>
      </c>
      <c r="F701" s="4" t="s">
        <v>1608</v>
      </c>
      <c r="G701" s="4" t="s">
        <v>7</v>
      </c>
      <c r="H701" s="4"/>
      <c r="I701" s="4">
        <f t="shared" si="15"/>
        <v>0</v>
      </c>
      <c r="J701" s="4">
        <f t="shared" si="11"/>
        <v>365</v>
      </c>
      <c r="K701" s="4">
        <f t="shared" si="12"/>
        <v>358</v>
      </c>
      <c r="L701" s="4" t="str">
        <f t="shared" si="13"/>
        <v>April 2025</v>
      </c>
      <c r="M701" s="61">
        <v>0</v>
      </c>
      <c r="N701" s="62"/>
    </row>
    <row r="702" spans="1:14" ht="22.5" customHeight="1">
      <c r="A702" s="2">
        <v>45770.193229722223</v>
      </c>
      <c r="B702" s="3">
        <v>45769</v>
      </c>
      <c r="C702" s="4">
        <v>13</v>
      </c>
      <c r="D702" s="4">
        <v>2</v>
      </c>
      <c r="E702" s="4">
        <v>9</v>
      </c>
      <c r="F702" s="4" t="s">
        <v>1608</v>
      </c>
      <c r="G702" s="4" t="s">
        <v>7</v>
      </c>
      <c r="H702" s="4"/>
      <c r="I702" s="4">
        <f t="shared" si="15"/>
        <v>0</v>
      </c>
      <c r="J702" s="4">
        <f t="shared" si="11"/>
        <v>392</v>
      </c>
      <c r="K702" s="4">
        <f t="shared" si="12"/>
        <v>383</v>
      </c>
      <c r="L702" s="4" t="str">
        <f t="shared" si="13"/>
        <v>April 2025</v>
      </c>
      <c r="M702" s="61">
        <v>0</v>
      </c>
      <c r="N702" s="62"/>
    </row>
    <row r="703" spans="1:14" ht="22.5" customHeight="1">
      <c r="A703" s="2">
        <v>45769.169778333337</v>
      </c>
      <c r="B703" s="3">
        <v>45768</v>
      </c>
      <c r="C703" s="4">
        <v>13</v>
      </c>
      <c r="D703" s="4">
        <v>19</v>
      </c>
      <c r="E703" s="4">
        <v>7</v>
      </c>
      <c r="F703" s="4" t="s">
        <v>1608</v>
      </c>
      <c r="G703" s="4" t="s">
        <v>7</v>
      </c>
      <c r="H703" s="4"/>
      <c r="I703" s="4">
        <f t="shared" si="15"/>
        <v>0</v>
      </c>
      <c r="J703" s="4">
        <f t="shared" si="11"/>
        <v>409</v>
      </c>
      <c r="K703" s="4">
        <f t="shared" si="12"/>
        <v>402</v>
      </c>
      <c r="L703" s="4" t="str">
        <f t="shared" si="13"/>
        <v>April 2025</v>
      </c>
      <c r="M703" s="61">
        <v>0</v>
      </c>
      <c r="N703" s="62"/>
    </row>
    <row r="704" spans="1:14" ht="22.5" customHeight="1">
      <c r="A704" s="2">
        <v>45768.327414224535</v>
      </c>
      <c r="B704" s="3">
        <v>45767</v>
      </c>
      <c r="C704" s="4">
        <v>13</v>
      </c>
      <c r="D704" s="4">
        <v>10</v>
      </c>
      <c r="E704" s="4">
        <v>8</v>
      </c>
      <c r="F704" s="4" t="s">
        <v>1609</v>
      </c>
      <c r="G704" s="4" t="s">
        <v>7</v>
      </c>
      <c r="H704" s="4"/>
      <c r="I704" s="4">
        <f t="shared" si="15"/>
        <v>0</v>
      </c>
      <c r="J704" s="4">
        <f t="shared" si="11"/>
        <v>400</v>
      </c>
      <c r="K704" s="4">
        <f t="shared" si="12"/>
        <v>392</v>
      </c>
      <c r="L704" s="4" t="str">
        <f t="shared" si="13"/>
        <v>April 2025</v>
      </c>
      <c r="M704" s="61">
        <v>0</v>
      </c>
      <c r="N704" s="62"/>
    </row>
    <row r="705" spans="1:14" ht="22.5" customHeight="1">
      <c r="A705" s="2">
        <v>45766.687484351853</v>
      </c>
      <c r="B705" s="3">
        <v>45766</v>
      </c>
      <c r="C705" s="4">
        <v>13</v>
      </c>
      <c r="D705" s="4">
        <v>7</v>
      </c>
      <c r="E705" s="4">
        <v>6</v>
      </c>
      <c r="F705" s="4" t="s">
        <v>1608</v>
      </c>
      <c r="G705" s="4" t="s">
        <v>7</v>
      </c>
      <c r="H705" s="4"/>
      <c r="I705" s="4">
        <f t="shared" si="15"/>
        <v>0</v>
      </c>
      <c r="J705" s="4">
        <f t="shared" si="11"/>
        <v>397</v>
      </c>
      <c r="K705" s="4">
        <f t="shared" si="12"/>
        <v>391</v>
      </c>
      <c r="L705" s="4" t="str">
        <f t="shared" si="13"/>
        <v>April 2025</v>
      </c>
      <c r="M705" s="61">
        <v>0</v>
      </c>
      <c r="N705" s="62"/>
    </row>
    <row r="706" spans="1:14" ht="22.5" customHeight="1">
      <c r="A706" s="2">
        <v>45766.687052326393</v>
      </c>
      <c r="B706" s="3">
        <v>45765</v>
      </c>
      <c r="C706" s="4">
        <v>13</v>
      </c>
      <c r="D706" s="4">
        <v>5</v>
      </c>
      <c r="E706" s="4">
        <v>5</v>
      </c>
      <c r="F706" s="4" t="s">
        <v>1608</v>
      </c>
      <c r="G706" s="4" t="s">
        <v>7</v>
      </c>
      <c r="H706" s="4"/>
      <c r="I706" s="4">
        <f t="shared" si="15"/>
        <v>0</v>
      </c>
      <c r="J706" s="4">
        <f t="shared" si="11"/>
        <v>395</v>
      </c>
      <c r="K706" s="4">
        <f t="shared" si="12"/>
        <v>390</v>
      </c>
      <c r="L706" s="4" t="str">
        <f t="shared" si="13"/>
        <v>April 2025</v>
      </c>
      <c r="M706" s="61">
        <v>0</v>
      </c>
      <c r="N706" s="62"/>
    </row>
    <row r="707" spans="1:14" ht="22.5" customHeight="1">
      <c r="A707" s="2">
        <v>45765.258001388887</v>
      </c>
      <c r="B707" s="3">
        <v>45764</v>
      </c>
      <c r="C707" s="4">
        <v>13</v>
      </c>
      <c r="D707" s="4">
        <v>5</v>
      </c>
      <c r="E707" s="4">
        <v>8</v>
      </c>
      <c r="F707" s="4" t="s">
        <v>1608</v>
      </c>
      <c r="G707" s="4" t="s">
        <v>7</v>
      </c>
      <c r="H707" s="4"/>
      <c r="I707" s="4">
        <f t="shared" si="15"/>
        <v>0</v>
      </c>
      <c r="J707" s="4">
        <f t="shared" si="11"/>
        <v>395</v>
      </c>
      <c r="K707" s="4">
        <f t="shared" si="12"/>
        <v>387</v>
      </c>
      <c r="L707" s="4" t="str">
        <f t="shared" si="13"/>
        <v>April 2025</v>
      </c>
      <c r="M707" s="61">
        <v>0</v>
      </c>
      <c r="N707" s="62"/>
    </row>
    <row r="708" spans="1:14" ht="22.5" customHeight="1">
      <c r="A708" s="2">
        <v>45763.852626446758</v>
      </c>
      <c r="B708" s="3">
        <v>45763</v>
      </c>
      <c r="C708" s="4">
        <v>13</v>
      </c>
      <c r="D708" s="4">
        <v>20</v>
      </c>
      <c r="E708" s="4">
        <v>7</v>
      </c>
      <c r="F708" s="4" t="s">
        <v>137</v>
      </c>
      <c r="G708" s="4" t="s">
        <v>7</v>
      </c>
      <c r="H708" s="4"/>
      <c r="I708" s="4">
        <f t="shared" si="15"/>
        <v>0</v>
      </c>
      <c r="J708" s="4">
        <f t="shared" si="11"/>
        <v>410</v>
      </c>
      <c r="K708" s="4">
        <f t="shared" si="12"/>
        <v>403</v>
      </c>
      <c r="L708" s="4" t="str">
        <f t="shared" si="13"/>
        <v>April 2025</v>
      </c>
      <c r="M708" s="61">
        <v>0</v>
      </c>
      <c r="N708" s="62"/>
    </row>
    <row r="709" spans="1:14" ht="22.5" customHeight="1">
      <c r="A709" s="2">
        <v>45763.070252824073</v>
      </c>
      <c r="B709" s="3">
        <v>45762</v>
      </c>
      <c r="C709" s="4">
        <v>12</v>
      </c>
      <c r="D709" s="4">
        <v>25</v>
      </c>
      <c r="E709" s="4">
        <v>6</v>
      </c>
      <c r="F709" s="4" t="s">
        <v>1610</v>
      </c>
      <c r="G709" s="4" t="s">
        <v>7</v>
      </c>
      <c r="H709" s="4"/>
      <c r="I709" s="4">
        <f t="shared" si="15"/>
        <v>0</v>
      </c>
      <c r="J709" s="4">
        <f t="shared" si="11"/>
        <v>385</v>
      </c>
      <c r="K709" s="4">
        <f t="shared" si="12"/>
        <v>379</v>
      </c>
      <c r="L709" s="4" t="str">
        <f t="shared" si="13"/>
        <v>April 2025</v>
      </c>
      <c r="M709" s="61">
        <v>0</v>
      </c>
      <c r="N709" s="62"/>
    </row>
    <row r="710" spans="1:14" ht="22.5" customHeight="1">
      <c r="A710" s="2">
        <v>45761.747873368055</v>
      </c>
      <c r="B710" s="3">
        <v>45761</v>
      </c>
      <c r="C710" s="4">
        <v>13</v>
      </c>
      <c r="D710" s="4">
        <v>18</v>
      </c>
      <c r="E710" s="4">
        <v>6</v>
      </c>
      <c r="F710" s="4" t="s">
        <v>1608</v>
      </c>
      <c r="G710" s="4" t="s">
        <v>7</v>
      </c>
      <c r="H710" s="4"/>
      <c r="I710" s="4">
        <f t="shared" si="15"/>
        <v>0</v>
      </c>
      <c r="J710" s="4">
        <f t="shared" si="11"/>
        <v>408</v>
      </c>
      <c r="K710" s="4">
        <f t="shared" si="12"/>
        <v>402</v>
      </c>
      <c r="L710" s="4" t="str">
        <f t="shared" si="13"/>
        <v>April 2025</v>
      </c>
      <c r="M710" s="61">
        <v>0</v>
      </c>
      <c r="N710" s="62"/>
    </row>
    <row r="711" spans="1:14" ht="22.5" customHeight="1">
      <c r="A711" s="2">
        <v>45760.752982164355</v>
      </c>
      <c r="B711" s="3">
        <v>45760</v>
      </c>
      <c r="C711" s="4">
        <v>13</v>
      </c>
      <c r="D711" s="4">
        <v>12</v>
      </c>
      <c r="E711" s="4">
        <v>7</v>
      </c>
      <c r="F711" s="4" t="s">
        <v>1610</v>
      </c>
      <c r="G711" s="4" t="s">
        <v>7</v>
      </c>
      <c r="H711" s="4"/>
      <c r="I711" s="4">
        <f t="shared" si="15"/>
        <v>0</v>
      </c>
      <c r="J711" s="4">
        <f t="shared" si="11"/>
        <v>402</v>
      </c>
      <c r="K711" s="4">
        <f t="shared" si="12"/>
        <v>395</v>
      </c>
      <c r="L711" s="4" t="str">
        <f t="shared" si="13"/>
        <v>April 2025</v>
      </c>
      <c r="M711" s="61">
        <v>0</v>
      </c>
      <c r="N711" s="62"/>
    </row>
    <row r="712" spans="1:14" ht="22.5" customHeight="1">
      <c r="A712" s="2">
        <v>45759.73065302083</v>
      </c>
      <c r="B712" s="3">
        <v>45759</v>
      </c>
      <c r="C712" s="4">
        <v>13</v>
      </c>
      <c r="D712" s="4">
        <v>7</v>
      </c>
      <c r="E712" s="4">
        <v>6</v>
      </c>
      <c r="F712" s="4" t="s">
        <v>1610</v>
      </c>
      <c r="G712" s="4" t="s">
        <v>7</v>
      </c>
      <c r="H712" s="4"/>
      <c r="I712" s="4">
        <f t="shared" si="15"/>
        <v>0</v>
      </c>
      <c r="J712" s="4">
        <f t="shared" si="11"/>
        <v>397</v>
      </c>
      <c r="K712" s="4">
        <f t="shared" si="12"/>
        <v>391</v>
      </c>
      <c r="L712" s="4" t="str">
        <f t="shared" si="13"/>
        <v>April 2025</v>
      </c>
      <c r="M712" s="61">
        <v>0</v>
      </c>
      <c r="N712" s="62"/>
    </row>
    <row r="713" spans="1:14" ht="22.5" customHeight="1">
      <c r="A713" s="2">
        <v>45759.170234131947</v>
      </c>
      <c r="B713" s="3">
        <v>45758</v>
      </c>
      <c r="C713" s="4">
        <v>13</v>
      </c>
      <c r="D713" s="4">
        <v>0</v>
      </c>
      <c r="E713" s="4">
        <v>4</v>
      </c>
      <c r="F713" s="4" t="s">
        <v>137</v>
      </c>
      <c r="G713" s="4" t="s">
        <v>7</v>
      </c>
      <c r="H713" s="4"/>
      <c r="I713" s="4">
        <f t="shared" si="15"/>
        <v>0</v>
      </c>
      <c r="J713" s="4">
        <f t="shared" si="11"/>
        <v>390</v>
      </c>
      <c r="K713" s="4">
        <f t="shared" si="12"/>
        <v>386</v>
      </c>
      <c r="L713" s="4" t="str">
        <f t="shared" si="13"/>
        <v>April 2025</v>
      </c>
      <c r="M713" s="61">
        <v>0</v>
      </c>
      <c r="N713" s="62"/>
    </row>
    <row r="714" spans="1:14" ht="22.5" customHeight="1">
      <c r="A714" s="2">
        <v>45757.813977187499</v>
      </c>
      <c r="B714" s="3">
        <v>45757</v>
      </c>
      <c r="C714" s="4">
        <v>13</v>
      </c>
      <c r="D714" s="4">
        <v>5</v>
      </c>
      <c r="E714" s="4">
        <v>5</v>
      </c>
      <c r="F714" s="4" t="s">
        <v>137</v>
      </c>
      <c r="G714" s="4" t="s">
        <v>7</v>
      </c>
      <c r="H714" s="4"/>
      <c r="I714" s="4">
        <f t="shared" si="15"/>
        <v>0</v>
      </c>
      <c r="J714" s="4">
        <f t="shared" si="11"/>
        <v>395</v>
      </c>
      <c r="K714" s="4">
        <f t="shared" si="12"/>
        <v>390</v>
      </c>
      <c r="L714" s="4" t="str">
        <f t="shared" si="13"/>
        <v>April 2025</v>
      </c>
      <c r="M714" s="61">
        <v>0</v>
      </c>
      <c r="N714" s="62"/>
    </row>
    <row r="715" spans="1:14" ht="22.5" customHeight="1">
      <c r="A715" s="2">
        <v>45756.636815578706</v>
      </c>
      <c r="B715" s="3">
        <v>45756</v>
      </c>
      <c r="C715" s="4">
        <v>13</v>
      </c>
      <c r="D715" s="4">
        <v>5</v>
      </c>
      <c r="E715" s="4">
        <v>6</v>
      </c>
      <c r="F715" s="4" t="s">
        <v>137</v>
      </c>
      <c r="G715" s="4" t="s">
        <v>7</v>
      </c>
      <c r="H715" s="4"/>
      <c r="I715" s="4">
        <f t="shared" si="15"/>
        <v>0</v>
      </c>
      <c r="J715" s="4">
        <f t="shared" si="11"/>
        <v>395</v>
      </c>
      <c r="K715" s="4">
        <f t="shared" si="12"/>
        <v>389</v>
      </c>
      <c r="L715" s="4" t="str">
        <f t="shared" si="13"/>
        <v>April 2025</v>
      </c>
      <c r="M715" s="61">
        <v>0</v>
      </c>
      <c r="N715" s="62"/>
    </row>
    <row r="716" spans="1:14" ht="22.5" customHeight="1">
      <c r="A716" s="2">
        <v>45756.038763275465</v>
      </c>
      <c r="B716" s="3">
        <v>45755</v>
      </c>
      <c r="C716" s="4">
        <v>13</v>
      </c>
      <c r="D716" s="4">
        <v>3</v>
      </c>
      <c r="E716" s="4">
        <v>7</v>
      </c>
      <c r="F716" s="4" t="s">
        <v>309</v>
      </c>
      <c r="G716" s="4" t="s">
        <v>7</v>
      </c>
      <c r="H716" s="4"/>
      <c r="I716" s="4">
        <f t="shared" si="15"/>
        <v>0</v>
      </c>
      <c r="J716" s="4">
        <f t="shared" si="11"/>
        <v>393</v>
      </c>
      <c r="K716" s="4">
        <f t="shared" si="12"/>
        <v>386</v>
      </c>
      <c r="L716" s="4" t="str">
        <f t="shared" si="13"/>
        <v>April 2025</v>
      </c>
      <c r="M716" s="61">
        <v>0</v>
      </c>
      <c r="N716" s="62"/>
    </row>
    <row r="717" spans="1:14" ht="22.5" customHeight="1">
      <c r="A717" s="2">
        <v>45754.749243333332</v>
      </c>
      <c r="B717" s="3">
        <v>45754</v>
      </c>
      <c r="C717" s="4">
        <v>13</v>
      </c>
      <c r="D717" s="4">
        <v>13</v>
      </c>
      <c r="E717" s="4">
        <v>5</v>
      </c>
      <c r="F717" s="4" t="s">
        <v>137</v>
      </c>
      <c r="G717" s="4" t="s">
        <v>7</v>
      </c>
      <c r="H717" s="4"/>
      <c r="I717" s="4">
        <f t="shared" si="15"/>
        <v>0</v>
      </c>
      <c r="J717" s="4">
        <f t="shared" si="11"/>
        <v>403</v>
      </c>
      <c r="K717" s="4">
        <f t="shared" si="12"/>
        <v>398</v>
      </c>
      <c r="L717" s="4" t="str">
        <f t="shared" si="13"/>
        <v>April 2025</v>
      </c>
      <c r="M717" s="61">
        <v>0</v>
      </c>
      <c r="N717" s="62"/>
    </row>
    <row r="718" spans="1:14" ht="22.5" customHeight="1">
      <c r="A718" s="2">
        <v>45754.479721921292</v>
      </c>
      <c r="B718" s="3">
        <v>45753</v>
      </c>
      <c r="C718" s="4">
        <v>12</v>
      </c>
      <c r="D718" s="4">
        <v>5</v>
      </c>
      <c r="E718" s="4">
        <v>5</v>
      </c>
      <c r="F718" s="4" t="s">
        <v>137</v>
      </c>
      <c r="G718" s="4" t="s">
        <v>7</v>
      </c>
      <c r="H718" s="4"/>
      <c r="I718" s="4">
        <f t="shared" si="15"/>
        <v>0</v>
      </c>
      <c r="J718" s="4">
        <f t="shared" si="11"/>
        <v>365</v>
      </c>
      <c r="K718" s="4">
        <f t="shared" si="12"/>
        <v>360</v>
      </c>
      <c r="L718" s="4" t="str">
        <f t="shared" si="13"/>
        <v>April 2025</v>
      </c>
      <c r="M718" s="61">
        <v>0</v>
      </c>
      <c r="N718" s="62"/>
    </row>
    <row r="719" spans="1:14" ht="22.5" customHeight="1">
      <c r="A719" s="2">
        <v>45752.646825358795</v>
      </c>
      <c r="B719" s="3">
        <v>45752</v>
      </c>
      <c r="C719" s="4">
        <v>13</v>
      </c>
      <c r="D719" s="4">
        <v>10</v>
      </c>
      <c r="E719" s="4">
        <v>6</v>
      </c>
      <c r="F719" s="4" t="s">
        <v>137</v>
      </c>
      <c r="G719" s="4" t="s">
        <v>7</v>
      </c>
      <c r="H719" s="4"/>
      <c r="I719" s="4">
        <f t="shared" si="15"/>
        <v>0</v>
      </c>
      <c r="J719" s="4">
        <f t="shared" si="11"/>
        <v>400</v>
      </c>
      <c r="K719" s="4">
        <f t="shared" si="12"/>
        <v>394</v>
      </c>
      <c r="L719" s="4" t="str">
        <f t="shared" si="13"/>
        <v>April 2025</v>
      </c>
      <c r="M719" s="61">
        <v>0</v>
      </c>
      <c r="N719" s="62"/>
    </row>
    <row r="720" spans="1:14" ht="22.5" customHeight="1">
      <c r="A720" s="2">
        <v>45752.49642476852</v>
      </c>
      <c r="B720" s="3">
        <v>45751</v>
      </c>
      <c r="C720" s="4">
        <v>13</v>
      </c>
      <c r="D720" s="4">
        <v>5</v>
      </c>
      <c r="E720" s="4">
        <v>7</v>
      </c>
      <c r="F720" s="4" t="s">
        <v>137</v>
      </c>
      <c r="G720" s="4" t="s">
        <v>7</v>
      </c>
      <c r="H720" s="4"/>
      <c r="I720" s="4">
        <f t="shared" si="15"/>
        <v>0</v>
      </c>
      <c r="J720" s="4">
        <f t="shared" si="11"/>
        <v>395</v>
      </c>
      <c r="K720" s="4">
        <f t="shared" si="12"/>
        <v>388</v>
      </c>
      <c r="L720" s="4" t="str">
        <f t="shared" si="13"/>
        <v>April 2025</v>
      </c>
      <c r="M720" s="61">
        <v>0</v>
      </c>
      <c r="N720" s="62"/>
    </row>
    <row r="721" spans="1:14" ht="22.5" customHeight="1">
      <c r="A721" s="2">
        <v>45750.648780856485</v>
      </c>
      <c r="B721" s="3">
        <v>45750</v>
      </c>
      <c r="C721" s="4">
        <v>13</v>
      </c>
      <c r="D721" s="4">
        <v>20</v>
      </c>
      <c r="E721" s="4">
        <v>5</v>
      </c>
      <c r="F721" s="4" t="s">
        <v>137</v>
      </c>
      <c r="G721" s="4" t="s">
        <v>7</v>
      </c>
      <c r="H721" s="4"/>
      <c r="I721" s="4">
        <f t="shared" si="15"/>
        <v>0</v>
      </c>
      <c r="J721" s="4">
        <f t="shared" si="11"/>
        <v>410</v>
      </c>
      <c r="K721" s="4">
        <f t="shared" si="12"/>
        <v>405</v>
      </c>
      <c r="L721" s="4" t="str">
        <f t="shared" si="13"/>
        <v>April 2025</v>
      </c>
      <c r="M721" s="61">
        <v>0</v>
      </c>
      <c r="N721" s="62"/>
    </row>
    <row r="722" spans="1:14" ht="22.5" customHeight="1">
      <c r="A722" s="2">
        <v>45750.077465509261</v>
      </c>
      <c r="B722" s="3">
        <v>45749</v>
      </c>
      <c r="C722" s="4">
        <v>13</v>
      </c>
      <c r="D722" s="4">
        <v>0</v>
      </c>
      <c r="E722" s="4">
        <v>7</v>
      </c>
      <c r="F722" s="4" t="s">
        <v>137</v>
      </c>
      <c r="G722" s="4" t="s">
        <v>7</v>
      </c>
      <c r="H722" s="4"/>
      <c r="I722" s="4">
        <f t="shared" si="15"/>
        <v>0</v>
      </c>
      <c r="J722" s="4">
        <f t="shared" si="11"/>
        <v>390</v>
      </c>
      <c r="K722" s="4">
        <f t="shared" si="12"/>
        <v>383</v>
      </c>
      <c r="L722" s="4" t="str">
        <f t="shared" si="13"/>
        <v>April 2025</v>
      </c>
      <c r="M722" s="61">
        <v>0</v>
      </c>
      <c r="N722" s="62"/>
    </row>
    <row r="723" spans="1:14" ht="22.5" customHeight="1">
      <c r="A723" s="2">
        <v>45749.233515636573</v>
      </c>
      <c r="B723" s="3">
        <v>45748</v>
      </c>
      <c r="C723" s="4">
        <v>13</v>
      </c>
      <c r="D723" s="4">
        <v>5</v>
      </c>
      <c r="E723" s="4">
        <v>7</v>
      </c>
      <c r="F723" s="4" t="s">
        <v>1610</v>
      </c>
      <c r="G723" s="4" t="s">
        <v>7</v>
      </c>
      <c r="H723" s="4"/>
      <c r="I723" s="4">
        <f t="shared" si="15"/>
        <v>0</v>
      </c>
      <c r="J723" s="4">
        <f t="shared" si="11"/>
        <v>395</v>
      </c>
      <c r="K723" s="4">
        <f t="shared" si="12"/>
        <v>388</v>
      </c>
      <c r="L723" s="4" t="str">
        <f t="shared" si="13"/>
        <v>April 2025</v>
      </c>
      <c r="M723" s="61">
        <v>0</v>
      </c>
      <c r="N723" s="62"/>
    </row>
    <row r="724" spans="1:14" ht="22.5" customHeight="1">
      <c r="A724" s="2">
        <v>45747.66411730324</v>
      </c>
      <c r="B724" s="3">
        <v>45747</v>
      </c>
      <c r="C724" s="4">
        <v>13</v>
      </c>
      <c r="D724" s="4">
        <v>20</v>
      </c>
      <c r="E724" s="4">
        <v>6</v>
      </c>
      <c r="F724" s="4" t="s">
        <v>137</v>
      </c>
      <c r="G724" s="4" t="s">
        <v>7</v>
      </c>
      <c r="H724" s="4"/>
      <c r="I724" s="4">
        <f t="shared" si="15"/>
        <v>0</v>
      </c>
      <c r="J724" s="4">
        <f t="shared" si="11"/>
        <v>410</v>
      </c>
      <c r="K724" s="4">
        <f t="shared" si="12"/>
        <v>404</v>
      </c>
      <c r="L724" s="4" t="str">
        <f t="shared" si="13"/>
        <v>March 2025</v>
      </c>
      <c r="M724" s="61">
        <v>0</v>
      </c>
      <c r="N724" s="62"/>
    </row>
    <row r="725" spans="1:14" ht="22.5" customHeight="1">
      <c r="A725" s="2">
        <v>45747.663849375</v>
      </c>
      <c r="B725" s="3">
        <v>45746</v>
      </c>
      <c r="C725" s="4">
        <v>13</v>
      </c>
      <c r="D725" s="4">
        <v>8</v>
      </c>
      <c r="E725" s="4">
        <v>6</v>
      </c>
      <c r="F725" s="4" t="s">
        <v>137</v>
      </c>
      <c r="G725" s="4" t="s">
        <v>7</v>
      </c>
      <c r="H725" s="4"/>
      <c r="I725" s="4">
        <f t="shared" si="15"/>
        <v>0</v>
      </c>
      <c r="J725" s="4">
        <f t="shared" si="11"/>
        <v>398</v>
      </c>
      <c r="K725" s="4">
        <f t="shared" si="12"/>
        <v>392</v>
      </c>
      <c r="L725" s="4" t="str">
        <f t="shared" si="13"/>
        <v>March 2025</v>
      </c>
      <c r="M725" s="61">
        <v>0</v>
      </c>
      <c r="N725" s="62"/>
    </row>
    <row r="726" spans="1:14" ht="22.5" customHeight="1">
      <c r="A726" s="2">
        <v>45745.760657488427</v>
      </c>
      <c r="B726" s="3">
        <v>45745</v>
      </c>
      <c r="C726" s="4">
        <v>13</v>
      </c>
      <c r="D726" s="4">
        <v>1</v>
      </c>
      <c r="E726" s="4">
        <v>7</v>
      </c>
      <c r="F726" s="4" t="s">
        <v>137</v>
      </c>
      <c r="G726" s="4" t="s">
        <v>7</v>
      </c>
      <c r="H726" s="4"/>
      <c r="I726" s="4">
        <f t="shared" si="15"/>
        <v>0</v>
      </c>
      <c r="J726" s="4">
        <f t="shared" si="11"/>
        <v>391</v>
      </c>
      <c r="K726" s="4">
        <f t="shared" si="12"/>
        <v>384</v>
      </c>
      <c r="L726" s="4" t="str">
        <f t="shared" si="13"/>
        <v>March 2025</v>
      </c>
      <c r="M726" s="61">
        <v>0</v>
      </c>
      <c r="N726" s="62"/>
    </row>
    <row r="727" spans="1:14" ht="22.5" customHeight="1">
      <c r="A727" s="2">
        <v>45745.390565127316</v>
      </c>
      <c r="B727" s="3">
        <v>45744</v>
      </c>
      <c r="C727" s="4">
        <v>12</v>
      </c>
      <c r="D727" s="4">
        <v>21</v>
      </c>
      <c r="E727" s="4">
        <v>7</v>
      </c>
      <c r="F727" s="4" t="s">
        <v>137</v>
      </c>
      <c r="G727" s="4" t="s">
        <v>7</v>
      </c>
      <c r="H727" s="4"/>
      <c r="I727" s="4">
        <f t="shared" si="15"/>
        <v>0</v>
      </c>
      <c r="J727" s="4">
        <f t="shared" si="11"/>
        <v>381</v>
      </c>
      <c r="K727" s="4">
        <f t="shared" si="12"/>
        <v>374</v>
      </c>
      <c r="L727" s="4" t="str">
        <f t="shared" si="13"/>
        <v>March 2025</v>
      </c>
      <c r="M727" s="61">
        <v>0</v>
      </c>
      <c r="N727" s="62"/>
    </row>
    <row r="728" spans="1:14" ht="22.5" customHeight="1">
      <c r="A728" s="2">
        <v>45744.024892696762</v>
      </c>
      <c r="B728" s="3">
        <v>45743</v>
      </c>
      <c r="C728" s="4">
        <v>12</v>
      </c>
      <c r="D728" s="4">
        <v>16</v>
      </c>
      <c r="E728" s="4">
        <v>5</v>
      </c>
      <c r="F728" s="4" t="s">
        <v>137</v>
      </c>
      <c r="G728" s="4" t="s">
        <v>7</v>
      </c>
      <c r="H728" s="4"/>
      <c r="I728" s="4">
        <f t="shared" si="15"/>
        <v>0</v>
      </c>
      <c r="J728" s="4">
        <f t="shared" si="11"/>
        <v>376</v>
      </c>
      <c r="K728" s="4">
        <f t="shared" si="12"/>
        <v>371</v>
      </c>
      <c r="L728" s="4" t="str">
        <f t="shared" si="13"/>
        <v>March 2025</v>
      </c>
      <c r="M728" s="61">
        <v>0</v>
      </c>
      <c r="N728" s="62"/>
    </row>
    <row r="729" spans="1:14" ht="22.5" customHeight="1">
      <c r="A729" s="2">
        <v>45742.657073530092</v>
      </c>
      <c r="B729" s="3">
        <v>45742</v>
      </c>
      <c r="C729" s="4">
        <v>12</v>
      </c>
      <c r="D729" s="4">
        <v>2</v>
      </c>
      <c r="E729" s="4">
        <v>6</v>
      </c>
      <c r="F729" s="4" t="s">
        <v>137</v>
      </c>
      <c r="G729" s="4" t="s">
        <v>7</v>
      </c>
      <c r="H729" s="4"/>
      <c r="I729" s="4">
        <f t="shared" si="15"/>
        <v>0</v>
      </c>
      <c r="J729" s="4">
        <f t="shared" si="11"/>
        <v>362</v>
      </c>
      <c r="K729" s="4">
        <f t="shared" si="12"/>
        <v>356</v>
      </c>
      <c r="L729" s="4" t="str">
        <f t="shared" si="13"/>
        <v>March 2025</v>
      </c>
      <c r="M729" s="61">
        <v>0</v>
      </c>
      <c r="N729" s="62"/>
    </row>
    <row r="730" spans="1:14" ht="22.5" customHeight="1">
      <c r="A730" s="2">
        <v>45742.656849189814</v>
      </c>
      <c r="B730" s="3">
        <v>45741</v>
      </c>
      <c r="C730" s="4">
        <v>11</v>
      </c>
      <c r="D730" s="4">
        <v>26</v>
      </c>
      <c r="E730" s="4">
        <v>5</v>
      </c>
      <c r="F730" s="4" t="s">
        <v>137</v>
      </c>
      <c r="G730" s="4" t="s">
        <v>7</v>
      </c>
      <c r="H730" s="4"/>
      <c r="I730" s="4">
        <f t="shared" si="15"/>
        <v>0</v>
      </c>
      <c r="J730" s="4">
        <f t="shared" si="11"/>
        <v>356</v>
      </c>
      <c r="K730" s="4">
        <f t="shared" si="12"/>
        <v>351</v>
      </c>
      <c r="L730" s="4" t="str">
        <f t="shared" si="13"/>
        <v>March 2025</v>
      </c>
      <c r="M730" s="61">
        <v>0</v>
      </c>
      <c r="N730" s="62"/>
    </row>
    <row r="731" spans="1:14" ht="22.5" customHeight="1">
      <c r="A731" s="2">
        <v>45742.656546655096</v>
      </c>
      <c r="B731" s="3">
        <v>45740</v>
      </c>
      <c r="C731" s="4">
        <v>11</v>
      </c>
      <c r="D731" s="4">
        <v>16</v>
      </c>
      <c r="E731" s="4">
        <v>7</v>
      </c>
      <c r="F731" s="4" t="s">
        <v>137</v>
      </c>
      <c r="G731" s="4" t="s">
        <v>7</v>
      </c>
      <c r="H731" s="4"/>
      <c r="I731" s="4">
        <f t="shared" si="15"/>
        <v>0</v>
      </c>
      <c r="J731" s="4">
        <f t="shared" si="11"/>
        <v>346</v>
      </c>
      <c r="K731" s="4">
        <f t="shared" si="12"/>
        <v>339</v>
      </c>
      <c r="L731" s="4" t="str">
        <f t="shared" si="13"/>
        <v>March 2025</v>
      </c>
      <c r="M731" s="61">
        <v>0</v>
      </c>
      <c r="N731" s="62"/>
    </row>
    <row r="732" spans="1:14" ht="22.5" customHeight="1">
      <c r="A732" s="2">
        <v>45740.247529976856</v>
      </c>
      <c r="B732" s="3">
        <v>45739</v>
      </c>
      <c r="C732" s="4">
        <v>12</v>
      </c>
      <c r="D732" s="4">
        <v>15</v>
      </c>
      <c r="E732" s="4">
        <v>5</v>
      </c>
      <c r="F732" s="4" t="s">
        <v>137</v>
      </c>
      <c r="G732" s="4" t="s">
        <v>7</v>
      </c>
      <c r="H732" s="4"/>
      <c r="I732" s="4">
        <f t="shared" si="15"/>
        <v>0</v>
      </c>
      <c r="J732" s="4">
        <f t="shared" si="11"/>
        <v>375</v>
      </c>
      <c r="K732" s="4">
        <f t="shared" si="12"/>
        <v>370</v>
      </c>
      <c r="L732" s="4" t="str">
        <f t="shared" si="13"/>
        <v>March 2025</v>
      </c>
      <c r="M732" s="61">
        <v>0</v>
      </c>
      <c r="N732" s="62"/>
    </row>
    <row r="733" spans="1:14" ht="22.5" customHeight="1">
      <c r="A733" s="2">
        <v>45739.121083495367</v>
      </c>
      <c r="B733" s="3">
        <v>45738</v>
      </c>
      <c r="C733" s="4">
        <v>13</v>
      </c>
      <c r="D733" s="4">
        <v>3</v>
      </c>
      <c r="E733" s="4">
        <v>5</v>
      </c>
      <c r="F733" s="4" t="s">
        <v>1610</v>
      </c>
      <c r="G733" s="4" t="s">
        <v>7</v>
      </c>
      <c r="H733" s="4"/>
      <c r="I733" s="4">
        <f t="shared" si="15"/>
        <v>0</v>
      </c>
      <c r="J733" s="4">
        <f t="shared" si="11"/>
        <v>393</v>
      </c>
      <c r="K733" s="4">
        <f t="shared" si="12"/>
        <v>388</v>
      </c>
      <c r="L733" s="4" t="str">
        <f t="shared" si="13"/>
        <v>March 2025</v>
      </c>
      <c r="M733" s="61">
        <v>0</v>
      </c>
      <c r="N733" s="62"/>
    </row>
    <row r="734" spans="1:14" ht="22.5" customHeight="1">
      <c r="A734" s="2">
        <v>45739.002902280088</v>
      </c>
      <c r="B734" s="3">
        <v>45737</v>
      </c>
      <c r="C734" s="4">
        <v>13</v>
      </c>
      <c r="D734" s="4">
        <v>5</v>
      </c>
      <c r="E734" s="4">
        <v>7</v>
      </c>
      <c r="F734" s="4" t="s">
        <v>137</v>
      </c>
      <c r="G734" s="4" t="s">
        <v>7</v>
      </c>
      <c r="H734" s="4"/>
      <c r="I734" s="4">
        <f t="shared" si="15"/>
        <v>0</v>
      </c>
      <c r="J734" s="4">
        <f t="shared" si="11"/>
        <v>395</v>
      </c>
      <c r="K734" s="4">
        <f t="shared" si="12"/>
        <v>388</v>
      </c>
      <c r="L734" s="4" t="str">
        <f t="shared" si="13"/>
        <v>March 2025</v>
      </c>
      <c r="M734" s="61">
        <v>0</v>
      </c>
      <c r="N734" s="62"/>
    </row>
    <row r="735" spans="1:14" ht="22.5" customHeight="1">
      <c r="A735" s="2">
        <v>45739.002163599536</v>
      </c>
      <c r="B735" s="3">
        <v>45736</v>
      </c>
      <c r="C735" s="4">
        <v>13</v>
      </c>
      <c r="D735" s="4">
        <v>2</v>
      </c>
      <c r="E735" s="4">
        <v>9</v>
      </c>
      <c r="F735" s="4" t="s">
        <v>137</v>
      </c>
      <c r="G735" s="4" t="s">
        <v>7</v>
      </c>
      <c r="H735" s="4"/>
      <c r="I735" s="4">
        <f t="shared" si="15"/>
        <v>0</v>
      </c>
      <c r="J735" s="4">
        <f t="shared" si="11"/>
        <v>392</v>
      </c>
      <c r="K735" s="4">
        <f t="shared" si="12"/>
        <v>383</v>
      </c>
      <c r="L735" s="4" t="str">
        <f t="shared" si="13"/>
        <v>March 2025</v>
      </c>
      <c r="M735" s="61">
        <v>0</v>
      </c>
      <c r="N735" s="62"/>
    </row>
    <row r="736" spans="1:14" ht="22.5" customHeight="1">
      <c r="A736" s="53">
        <v>45736.024806331014</v>
      </c>
      <c r="B736" s="3">
        <v>45735</v>
      </c>
      <c r="C736" s="4">
        <v>13</v>
      </c>
      <c r="D736" s="4">
        <v>10</v>
      </c>
      <c r="E736" s="4">
        <v>11</v>
      </c>
      <c r="F736" s="4" t="s">
        <v>137</v>
      </c>
      <c r="G736" s="4" t="s">
        <v>7</v>
      </c>
      <c r="H736" s="4"/>
      <c r="I736" s="4">
        <f t="array" ref="I736">IFERROR(ABS(H736 - INDEX(H755:H5834, MATCH(G736, G755:G5834, 0))), "")</f>
        <v>0</v>
      </c>
      <c r="J736" s="4">
        <f t="shared" si="11"/>
        <v>400</v>
      </c>
      <c r="K736" s="4">
        <f t="shared" si="12"/>
        <v>389</v>
      </c>
      <c r="L736" s="4" t="str">
        <f t="shared" si="13"/>
        <v>March 2025</v>
      </c>
      <c r="M736" s="61">
        <v>0</v>
      </c>
      <c r="N736" s="62"/>
    </row>
    <row r="737" spans="1:14" ht="22.5" customHeight="1">
      <c r="A737" s="53">
        <v>45734.805914351855</v>
      </c>
      <c r="B737" s="3">
        <v>45734</v>
      </c>
      <c r="C737" s="4">
        <v>13</v>
      </c>
      <c r="D737" s="4">
        <v>16</v>
      </c>
      <c r="E737" s="4">
        <v>7</v>
      </c>
      <c r="F737" s="4" t="s">
        <v>137</v>
      </c>
      <c r="G737" s="4" t="s">
        <v>7</v>
      </c>
      <c r="H737" s="4"/>
      <c r="I737" s="4">
        <f t="shared" ref="I737:I991" si="16">IFERROR(ABS(H737 - INDEX(H738:H5834, MATCH(G737, G738:G5834, 0))), "")</f>
        <v>0</v>
      </c>
      <c r="J737" s="4">
        <f t="shared" si="11"/>
        <v>406</v>
      </c>
      <c r="K737" s="4">
        <f t="shared" si="12"/>
        <v>399</v>
      </c>
      <c r="L737" s="4" t="str">
        <f t="shared" si="13"/>
        <v>March 2025</v>
      </c>
      <c r="M737" s="61">
        <v>0</v>
      </c>
      <c r="N737" s="62"/>
    </row>
    <row r="738" spans="1:14" ht="22.5" customHeight="1">
      <c r="A738" s="53">
        <v>45733.621192129627</v>
      </c>
      <c r="B738" s="3">
        <v>45733</v>
      </c>
      <c r="C738" s="4">
        <v>13</v>
      </c>
      <c r="D738" s="4">
        <v>11</v>
      </c>
      <c r="E738" s="4">
        <v>4</v>
      </c>
      <c r="F738" s="4" t="s">
        <v>137</v>
      </c>
      <c r="G738" s="4" t="s">
        <v>7</v>
      </c>
      <c r="H738" s="4"/>
      <c r="I738" s="4">
        <f t="shared" si="16"/>
        <v>0</v>
      </c>
      <c r="J738" s="4">
        <f t="shared" si="11"/>
        <v>401</v>
      </c>
      <c r="K738" s="4">
        <f t="shared" si="12"/>
        <v>397</v>
      </c>
      <c r="L738" s="4" t="str">
        <f t="shared" si="13"/>
        <v>March 2025</v>
      </c>
      <c r="M738" s="61">
        <v>0</v>
      </c>
      <c r="N738" s="62"/>
    </row>
    <row r="739" spans="1:14" ht="22.5" customHeight="1">
      <c r="A739" s="53">
        <v>45733.618842592594</v>
      </c>
      <c r="B739" s="3">
        <v>45732</v>
      </c>
      <c r="C739" s="4">
        <v>13</v>
      </c>
      <c r="D739" s="4">
        <v>4</v>
      </c>
      <c r="E739" s="4">
        <v>7</v>
      </c>
      <c r="F739" s="4" t="s">
        <v>137</v>
      </c>
      <c r="G739" s="4" t="s">
        <v>7</v>
      </c>
      <c r="H739" s="4"/>
      <c r="I739" s="4">
        <f t="shared" si="16"/>
        <v>0</v>
      </c>
      <c r="J739" s="4">
        <f t="shared" si="11"/>
        <v>394</v>
      </c>
      <c r="K739" s="4">
        <f t="shared" si="12"/>
        <v>387</v>
      </c>
      <c r="L739" s="4" t="str">
        <f t="shared" si="13"/>
        <v>March 2025</v>
      </c>
      <c r="M739" s="61">
        <v>0</v>
      </c>
      <c r="N739" s="62"/>
    </row>
    <row r="740" spans="1:14" ht="22.5" customHeight="1">
      <c r="A740" s="53">
        <v>45732.070196759261</v>
      </c>
      <c r="B740" s="3">
        <v>45731</v>
      </c>
      <c r="C740" s="4">
        <v>13</v>
      </c>
      <c r="D740" s="4">
        <v>3</v>
      </c>
      <c r="E740" s="4">
        <v>4</v>
      </c>
      <c r="F740" s="4" t="s">
        <v>137</v>
      </c>
      <c r="G740" s="4" t="s">
        <v>7</v>
      </c>
      <c r="H740" s="4"/>
      <c r="I740" s="4">
        <f t="shared" si="16"/>
        <v>0</v>
      </c>
      <c r="J740" s="4">
        <f t="shared" si="11"/>
        <v>393</v>
      </c>
      <c r="K740" s="4">
        <f t="shared" si="12"/>
        <v>389</v>
      </c>
      <c r="L740" s="4" t="str">
        <f t="shared" si="13"/>
        <v>March 2025</v>
      </c>
      <c r="M740" s="61">
        <v>0</v>
      </c>
      <c r="N740" s="62"/>
    </row>
    <row r="741" spans="1:14" ht="22.5" customHeight="1">
      <c r="A741" s="53">
        <v>45732.069872685184</v>
      </c>
      <c r="B741" s="3">
        <v>45730</v>
      </c>
      <c r="C741" s="4">
        <v>13</v>
      </c>
      <c r="D741" s="4">
        <v>10</v>
      </c>
      <c r="E741" s="4">
        <v>7</v>
      </c>
      <c r="F741" s="4" t="s">
        <v>137</v>
      </c>
      <c r="G741" s="4" t="s">
        <v>7</v>
      </c>
      <c r="H741" s="4"/>
      <c r="I741" s="4">
        <f t="shared" si="16"/>
        <v>0</v>
      </c>
      <c r="J741" s="4">
        <f t="shared" si="11"/>
        <v>400</v>
      </c>
      <c r="K741" s="4">
        <f t="shared" si="12"/>
        <v>393</v>
      </c>
      <c r="L741" s="4" t="str">
        <f t="shared" si="13"/>
        <v>March 2025</v>
      </c>
      <c r="M741" s="61">
        <v>0</v>
      </c>
      <c r="N741" s="62"/>
    </row>
    <row r="742" spans="1:14" ht="22.5" customHeight="1">
      <c r="A742" s="53">
        <v>45730.275405092594</v>
      </c>
      <c r="B742" s="3">
        <v>45729</v>
      </c>
      <c r="C742" s="4">
        <v>13</v>
      </c>
      <c r="D742" s="4">
        <v>23</v>
      </c>
      <c r="E742" s="4">
        <v>6</v>
      </c>
      <c r="F742" s="4" t="s">
        <v>137</v>
      </c>
      <c r="G742" s="4" t="s">
        <v>7</v>
      </c>
      <c r="H742" s="4"/>
      <c r="I742" s="4">
        <f t="shared" si="16"/>
        <v>0</v>
      </c>
      <c r="J742" s="4">
        <f t="shared" si="11"/>
        <v>413</v>
      </c>
      <c r="K742" s="4">
        <f t="shared" si="12"/>
        <v>407</v>
      </c>
      <c r="L742" s="4" t="str">
        <f t="shared" si="13"/>
        <v>March 2025</v>
      </c>
      <c r="M742" s="61">
        <v>0</v>
      </c>
      <c r="N742" s="62"/>
    </row>
    <row r="743" spans="1:14" ht="22.5" customHeight="1">
      <c r="A743" s="53">
        <v>45729.227083333331</v>
      </c>
      <c r="B743" s="3">
        <v>45728</v>
      </c>
      <c r="C743" s="4">
        <v>13</v>
      </c>
      <c r="D743" s="4">
        <v>25</v>
      </c>
      <c r="E743" s="4">
        <v>5</v>
      </c>
      <c r="F743" s="4" t="s">
        <v>137</v>
      </c>
      <c r="G743" s="4" t="s">
        <v>7</v>
      </c>
      <c r="H743" s="4"/>
      <c r="I743" s="4">
        <f t="shared" si="16"/>
        <v>0</v>
      </c>
      <c r="J743" s="4">
        <f t="shared" si="11"/>
        <v>415</v>
      </c>
      <c r="K743" s="4">
        <f t="shared" si="12"/>
        <v>410</v>
      </c>
      <c r="L743" s="4" t="str">
        <f t="shared" si="13"/>
        <v>March 2025</v>
      </c>
      <c r="M743" s="61">
        <v>0</v>
      </c>
      <c r="N743" s="62"/>
    </row>
    <row r="744" spans="1:14" ht="22.5" customHeight="1">
      <c r="A744" s="53">
        <v>45727.778275462966</v>
      </c>
      <c r="B744" s="3">
        <v>45727</v>
      </c>
      <c r="C744" s="4">
        <v>13</v>
      </c>
      <c r="D744" s="4">
        <v>29</v>
      </c>
      <c r="E744" s="4">
        <v>5</v>
      </c>
      <c r="F744" s="4" t="s">
        <v>137</v>
      </c>
      <c r="G744" s="4" t="s">
        <v>7</v>
      </c>
      <c r="H744" s="4"/>
      <c r="I744" s="4">
        <f t="shared" si="16"/>
        <v>0</v>
      </c>
      <c r="J744" s="4">
        <f t="shared" si="11"/>
        <v>419</v>
      </c>
      <c r="K744" s="4">
        <f t="shared" si="12"/>
        <v>414</v>
      </c>
      <c r="L744" s="4" t="str">
        <f t="shared" si="13"/>
        <v>March 2025</v>
      </c>
      <c r="M744" s="61">
        <v>0</v>
      </c>
      <c r="N744" s="62"/>
    </row>
    <row r="745" spans="1:14" ht="22.5" customHeight="1">
      <c r="A745" s="53">
        <v>45726.995520833334</v>
      </c>
      <c r="B745" s="3">
        <v>45726</v>
      </c>
      <c r="C745" s="4">
        <v>13</v>
      </c>
      <c r="D745" s="4">
        <v>24</v>
      </c>
      <c r="E745" s="4">
        <v>6</v>
      </c>
      <c r="F745" s="4" t="s">
        <v>137</v>
      </c>
      <c r="G745" s="4" t="s">
        <v>7</v>
      </c>
      <c r="H745" s="4"/>
      <c r="I745" s="4">
        <f t="shared" si="16"/>
        <v>0</v>
      </c>
      <c r="J745" s="4">
        <f t="shared" si="11"/>
        <v>414</v>
      </c>
      <c r="K745" s="4">
        <f t="shared" si="12"/>
        <v>408</v>
      </c>
      <c r="L745" s="4" t="str">
        <f t="shared" si="13"/>
        <v>March 2025</v>
      </c>
      <c r="M745" s="61">
        <v>0</v>
      </c>
      <c r="N745" s="62"/>
    </row>
    <row r="746" spans="1:14" ht="22.5" customHeight="1">
      <c r="A746" s="53">
        <v>45726.140601851854</v>
      </c>
      <c r="B746" s="3">
        <v>45725</v>
      </c>
      <c r="C746" s="4">
        <v>13</v>
      </c>
      <c r="D746" s="4">
        <v>12</v>
      </c>
      <c r="E746" s="4">
        <v>7</v>
      </c>
      <c r="F746" s="4" t="s">
        <v>137</v>
      </c>
      <c r="G746" s="4" t="s">
        <v>7</v>
      </c>
      <c r="H746" s="4"/>
      <c r="I746" s="4">
        <f t="shared" si="16"/>
        <v>0</v>
      </c>
      <c r="J746" s="4">
        <f t="shared" si="11"/>
        <v>402</v>
      </c>
      <c r="K746" s="4">
        <f t="shared" si="12"/>
        <v>395</v>
      </c>
      <c r="L746" s="4" t="str">
        <f t="shared" si="13"/>
        <v>March 2025</v>
      </c>
      <c r="M746" s="61">
        <v>0</v>
      </c>
      <c r="N746" s="62"/>
    </row>
    <row r="747" spans="1:14" ht="22.5" customHeight="1">
      <c r="A747" s="53">
        <v>45725.558819444443</v>
      </c>
      <c r="B747" s="3">
        <v>45724</v>
      </c>
      <c r="C747" s="4">
        <v>13</v>
      </c>
      <c r="D747" s="4">
        <v>14</v>
      </c>
      <c r="E747" s="4">
        <v>6</v>
      </c>
      <c r="F747" s="4" t="s">
        <v>137</v>
      </c>
      <c r="G747" s="4" t="s">
        <v>7</v>
      </c>
      <c r="H747" s="4"/>
      <c r="I747" s="4">
        <f t="shared" si="16"/>
        <v>0</v>
      </c>
      <c r="J747" s="4">
        <f t="shared" si="11"/>
        <v>404</v>
      </c>
      <c r="K747" s="4">
        <f t="shared" si="12"/>
        <v>398</v>
      </c>
      <c r="L747" s="4" t="str">
        <f t="shared" si="13"/>
        <v>March 2025</v>
      </c>
      <c r="M747" s="61">
        <v>0</v>
      </c>
      <c r="N747" s="62"/>
    </row>
    <row r="748" spans="1:14" ht="22.5" customHeight="1">
      <c r="A748" s="53">
        <v>45723.803657407407</v>
      </c>
      <c r="B748" s="3">
        <v>45723</v>
      </c>
      <c r="C748" s="4">
        <v>13</v>
      </c>
      <c r="D748" s="4">
        <v>8</v>
      </c>
      <c r="E748" s="4">
        <v>5</v>
      </c>
      <c r="F748" s="4" t="s">
        <v>137</v>
      </c>
      <c r="G748" s="4" t="s">
        <v>7</v>
      </c>
      <c r="H748" s="4"/>
      <c r="I748" s="4">
        <f t="shared" si="16"/>
        <v>0</v>
      </c>
      <c r="J748" s="4">
        <f t="shared" si="11"/>
        <v>398</v>
      </c>
      <c r="K748" s="4">
        <f t="shared" si="12"/>
        <v>393</v>
      </c>
      <c r="L748" s="4" t="str">
        <f t="shared" si="13"/>
        <v>March 2025</v>
      </c>
      <c r="M748" s="61">
        <v>0</v>
      </c>
      <c r="N748" s="62"/>
    </row>
    <row r="749" spans="1:14" ht="22.5" customHeight="1">
      <c r="A749" s="53">
        <v>45723.286145833335</v>
      </c>
      <c r="B749" s="3">
        <v>45722</v>
      </c>
      <c r="C749" s="4">
        <v>14</v>
      </c>
      <c r="D749" s="4">
        <v>9</v>
      </c>
      <c r="E749" s="4">
        <v>5</v>
      </c>
      <c r="F749" s="4" t="s">
        <v>137</v>
      </c>
      <c r="G749" s="4" t="s">
        <v>7</v>
      </c>
      <c r="H749" s="4"/>
      <c r="I749" s="4">
        <f t="shared" si="16"/>
        <v>0</v>
      </c>
      <c r="J749" s="4">
        <f t="shared" si="11"/>
        <v>429</v>
      </c>
      <c r="K749" s="4">
        <f t="shared" si="12"/>
        <v>424</v>
      </c>
      <c r="L749" s="4" t="str">
        <f t="shared" si="13"/>
        <v>March 2025</v>
      </c>
      <c r="M749" s="61">
        <v>0</v>
      </c>
      <c r="N749" s="62"/>
    </row>
    <row r="750" spans="1:14" ht="22.5" customHeight="1">
      <c r="A750" s="53">
        <v>45721.706886574073</v>
      </c>
      <c r="B750" s="3">
        <v>45721</v>
      </c>
      <c r="C750" s="4">
        <v>13</v>
      </c>
      <c r="D750" s="4">
        <v>27</v>
      </c>
      <c r="E750" s="4">
        <v>6</v>
      </c>
      <c r="F750" s="4" t="s">
        <v>137</v>
      </c>
      <c r="G750" s="4" t="s">
        <v>7</v>
      </c>
      <c r="H750" s="4"/>
      <c r="I750" s="4">
        <f t="shared" si="16"/>
        <v>0</v>
      </c>
      <c r="J750" s="4">
        <f t="shared" si="11"/>
        <v>417</v>
      </c>
      <c r="K750" s="4">
        <f t="shared" si="12"/>
        <v>411</v>
      </c>
      <c r="L750" s="4" t="str">
        <f t="shared" si="13"/>
        <v>March 2025</v>
      </c>
      <c r="M750" s="61">
        <v>0</v>
      </c>
      <c r="N750" s="62"/>
    </row>
    <row r="751" spans="1:14" ht="22.5" customHeight="1">
      <c r="A751" s="53">
        <v>45721.407222222224</v>
      </c>
      <c r="B751" s="3">
        <v>45720</v>
      </c>
      <c r="C751" s="4">
        <v>13</v>
      </c>
      <c r="D751" s="4">
        <v>29</v>
      </c>
      <c r="E751" s="4">
        <v>5</v>
      </c>
      <c r="F751" s="4" t="s">
        <v>137</v>
      </c>
      <c r="G751" s="4" t="s">
        <v>7</v>
      </c>
      <c r="H751" s="4"/>
      <c r="I751" s="4">
        <f t="shared" si="16"/>
        <v>0</v>
      </c>
      <c r="J751" s="4">
        <f t="shared" si="11"/>
        <v>419</v>
      </c>
      <c r="K751" s="4">
        <f t="shared" si="12"/>
        <v>414</v>
      </c>
      <c r="L751" s="4" t="str">
        <f t="shared" si="13"/>
        <v>March 2025</v>
      </c>
      <c r="M751" s="61">
        <v>0</v>
      </c>
      <c r="N751" s="62"/>
    </row>
    <row r="752" spans="1:14" ht="22.5" customHeight="1">
      <c r="A752" s="53">
        <v>45719.715497685182</v>
      </c>
      <c r="B752" s="3">
        <v>45719</v>
      </c>
      <c r="C752" s="4">
        <v>13</v>
      </c>
      <c r="D752" s="4">
        <v>24</v>
      </c>
      <c r="E752" s="4">
        <v>6</v>
      </c>
      <c r="F752" s="4" t="s">
        <v>137</v>
      </c>
      <c r="G752" s="4" t="s">
        <v>7</v>
      </c>
      <c r="H752" s="4"/>
      <c r="I752" s="4">
        <f t="shared" si="16"/>
        <v>0</v>
      </c>
      <c r="J752" s="4">
        <f t="shared" si="11"/>
        <v>414</v>
      </c>
      <c r="K752" s="4">
        <f t="shared" si="12"/>
        <v>408</v>
      </c>
      <c r="L752" s="4" t="str">
        <f t="shared" si="13"/>
        <v>March 2025</v>
      </c>
      <c r="M752" s="61">
        <v>0</v>
      </c>
      <c r="N752" s="62"/>
    </row>
    <row r="753" spans="1:14" ht="22.5" customHeight="1">
      <c r="A753" s="53">
        <v>45719.118414351855</v>
      </c>
      <c r="B753" s="3">
        <v>45718</v>
      </c>
      <c r="C753" s="4">
        <v>13</v>
      </c>
      <c r="D753" s="4">
        <v>23</v>
      </c>
      <c r="E753" s="4">
        <v>8</v>
      </c>
      <c r="F753" s="4" t="s">
        <v>137</v>
      </c>
      <c r="G753" s="4" t="s">
        <v>7</v>
      </c>
      <c r="H753" s="4"/>
      <c r="I753" s="4">
        <f t="shared" si="16"/>
        <v>0</v>
      </c>
      <c r="J753" s="4">
        <f t="shared" si="11"/>
        <v>413</v>
      </c>
      <c r="K753" s="4">
        <f t="shared" si="12"/>
        <v>405</v>
      </c>
      <c r="L753" s="4" t="str">
        <f t="shared" si="13"/>
        <v>March 2025</v>
      </c>
      <c r="M753" s="61">
        <v>0</v>
      </c>
      <c r="N753" s="62"/>
    </row>
    <row r="754" spans="1:14" ht="22.5" customHeight="1">
      <c r="A754" s="53">
        <v>45719.117395833331</v>
      </c>
      <c r="B754" s="3">
        <v>45717</v>
      </c>
      <c r="C754" s="4">
        <v>13</v>
      </c>
      <c r="D754" s="4">
        <v>17</v>
      </c>
      <c r="E754" s="4">
        <v>6</v>
      </c>
      <c r="F754" s="4" t="s">
        <v>137</v>
      </c>
      <c r="G754" s="4" t="s">
        <v>7</v>
      </c>
      <c r="H754" s="4"/>
      <c r="I754" s="4">
        <f t="shared" si="16"/>
        <v>0</v>
      </c>
      <c r="J754" s="4">
        <f t="shared" si="11"/>
        <v>407</v>
      </c>
      <c r="K754" s="4">
        <f t="shared" si="12"/>
        <v>401</v>
      </c>
      <c r="L754" s="4" t="str">
        <f t="shared" si="13"/>
        <v>March 2025</v>
      </c>
      <c r="M754" s="61">
        <v>0</v>
      </c>
      <c r="N754" s="62"/>
    </row>
    <row r="755" spans="1:14" ht="22.5" customHeight="1">
      <c r="A755" s="53">
        <v>45717.039143518516</v>
      </c>
      <c r="B755" s="3">
        <v>45716</v>
      </c>
      <c r="C755" s="4">
        <v>13</v>
      </c>
      <c r="D755" s="4">
        <v>16</v>
      </c>
      <c r="E755" s="4">
        <v>6</v>
      </c>
      <c r="F755" s="4" t="s">
        <v>137</v>
      </c>
      <c r="G755" s="4" t="s">
        <v>7</v>
      </c>
      <c r="H755" s="4"/>
      <c r="I755" s="4">
        <f t="shared" si="16"/>
        <v>0</v>
      </c>
      <c r="J755" s="4">
        <f t="shared" si="11"/>
        <v>406</v>
      </c>
      <c r="K755" s="4">
        <f t="shared" si="12"/>
        <v>400</v>
      </c>
      <c r="L755" s="4" t="str">
        <f t="shared" si="13"/>
        <v>February 2025</v>
      </c>
      <c r="M755" s="61">
        <v>0</v>
      </c>
      <c r="N755" s="62"/>
    </row>
    <row r="756" spans="1:14" ht="22.5" customHeight="1">
      <c r="A756" s="53">
        <v>45716.088495370372</v>
      </c>
      <c r="B756" s="3">
        <v>45715</v>
      </c>
      <c r="C756" s="4">
        <v>13</v>
      </c>
      <c r="D756" s="4">
        <v>25</v>
      </c>
      <c r="E756" s="4">
        <v>6</v>
      </c>
      <c r="F756" s="4" t="s">
        <v>137</v>
      </c>
      <c r="G756" s="4" t="s">
        <v>7</v>
      </c>
      <c r="H756" s="4"/>
      <c r="I756" s="4">
        <f t="shared" si="16"/>
        <v>0</v>
      </c>
      <c r="J756" s="4">
        <f t="shared" si="11"/>
        <v>415</v>
      </c>
      <c r="K756" s="4">
        <f t="shared" si="12"/>
        <v>409</v>
      </c>
      <c r="L756" s="4" t="str">
        <f t="shared" si="13"/>
        <v>February 2025</v>
      </c>
      <c r="M756" s="61">
        <v>0</v>
      </c>
      <c r="N756" s="62"/>
    </row>
    <row r="757" spans="1:14" ht="22.5" customHeight="1">
      <c r="A757" s="53">
        <v>45715.352731481478</v>
      </c>
      <c r="B757" s="3">
        <v>45714</v>
      </c>
      <c r="C757" s="4">
        <v>13</v>
      </c>
      <c r="D757" s="4">
        <v>29</v>
      </c>
      <c r="E757" s="4">
        <v>8</v>
      </c>
      <c r="F757" s="4" t="s">
        <v>137</v>
      </c>
      <c r="G757" s="4" t="s">
        <v>7</v>
      </c>
      <c r="H757" s="4"/>
      <c r="I757" s="4">
        <f t="shared" si="16"/>
        <v>0</v>
      </c>
      <c r="J757" s="4">
        <f t="shared" si="11"/>
        <v>419</v>
      </c>
      <c r="K757" s="4">
        <f t="shared" si="12"/>
        <v>411</v>
      </c>
      <c r="L757" s="4" t="str">
        <f t="shared" si="13"/>
        <v>February 2025</v>
      </c>
      <c r="M757" s="61">
        <v>0</v>
      </c>
      <c r="N757" s="62"/>
    </row>
    <row r="758" spans="1:14" ht="22.5" customHeight="1">
      <c r="A758" s="53">
        <v>45714.85292824074</v>
      </c>
      <c r="B758" s="3">
        <v>45713</v>
      </c>
      <c r="C758" s="4">
        <v>13</v>
      </c>
      <c r="D758" s="4">
        <v>25</v>
      </c>
      <c r="E758" s="4">
        <v>7</v>
      </c>
      <c r="F758" s="4" t="s">
        <v>137</v>
      </c>
      <c r="G758" s="4" t="s">
        <v>7</v>
      </c>
      <c r="H758" s="4"/>
      <c r="I758" s="4">
        <f t="shared" si="16"/>
        <v>0</v>
      </c>
      <c r="J758" s="4">
        <f t="shared" si="11"/>
        <v>415</v>
      </c>
      <c r="K758" s="4">
        <f t="shared" si="12"/>
        <v>408</v>
      </c>
      <c r="L758" s="4" t="str">
        <f t="shared" si="13"/>
        <v>February 2025</v>
      </c>
      <c r="M758" s="61">
        <v>0</v>
      </c>
      <c r="N758" s="62"/>
    </row>
    <row r="759" spans="1:14" ht="22.5" customHeight="1">
      <c r="A759" s="53">
        <v>45712.813217592593</v>
      </c>
      <c r="B759" s="3">
        <v>45712</v>
      </c>
      <c r="C759" s="4">
        <v>13</v>
      </c>
      <c r="D759" s="4">
        <v>3</v>
      </c>
      <c r="E759" s="4">
        <v>4</v>
      </c>
      <c r="F759" s="4" t="s">
        <v>137</v>
      </c>
      <c r="G759" s="4" t="s">
        <v>7</v>
      </c>
      <c r="H759" s="4"/>
      <c r="I759" s="4">
        <f t="shared" si="16"/>
        <v>0</v>
      </c>
      <c r="J759" s="4">
        <f t="shared" si="11"/>
        <v>393</v>
      </c>
      <c r="K759" s="4">
        <f t="shared" si="12"/>
        <v>389</v>
      </c>
      <c r="L759" s="4" t="str">
        <f t="shared" si="13"/>
        <v>February 2025</v>
      </c>
      <c r="M759" s="61">
        <v>0</v>
      </c>
      <c r="N759" s="62"/>
    </row>
    <row r="760" spans="1:14" ht="22.5" customHeight="1">
      <c r="A760" s="53">
        <v>45712.371469907404</v>
      </c>
      <c r="B760" s="3">
        <v>45711</v>
      </c>
      <c r="C760" s="4">
        <v>13</v>
      </c>
      <c r="D760" s="4">
        <v>28</v>
      </c>
      <c r="E760" s="4">
        <v>7</v>
      </c>
      <c r="F760" s="4" t="s">
        <v>137</v>
      </c>
      <c r="G760" s="4" t="s">
        <v>7</v>
      </c>
      <c r="H760" s="4"/>
      <c r="I760" s="4">
        <f t="shared" si="16"/>
        <v>0</v>
      </c>
      <c r="J760" s="4">
        <f t="shared" si="11"/>
        <v>418</v>
      </c>
      <c r="K760" s="4">
        <f t="shared" si="12"/>
        <v>411</v>
      </c>
      <c r="L760" s="4" t="str">
        <f t="shared" si="13"/>
        <v>February 2025</v>
      </c>
      <c r="M760" s="61">
        <v>0</v>
      </c>
      <c r="N760" s="62"/>
    </row>
    <row r="761" spans="1:14" ht="22.5" customHeight="1">
      <c r="A761" s="53">
        <v>45711.014155092591</v>
      </c>
      <c r="B761" s="3">
        <v>45710</v>
      </c>
      <c r="C761" s="4">
        <v>13</v>
      </c>
      <c r="D761" s="4">
        <v>12</v>
      </c>
      <c r="E761" s="4">
        <v>6</v>
      </c>
      <c r="F761" s="4" t="s">
        <v>137</v>
      </c>
      <c r="G761" s="4" t="s">
        <v>7</v>
      </c>
      <c r="H761" s="4"/>
      <c r="I761" s="4">
        <f t="shared" si="16"/>
        <v>0</v>
      </c>
      <c r="J761" s="4">
        <f t="shared" si="11"/>
        <v>402</v>
      </c>
      <c r="K761" s="4">
        <f t="shared" si="12"/>
        <v>396</v>
      </c>
      <c r="L761" s="4" t="str">
        <f t="shared" si="13"/>
        <v>February 2025</v>
      </c>
      <c r="M761" s="61">
        <v>0</v>
      </c>
      <c r="N761" s="62"/>
    </row>
    <row r="762" spans="1:14" ht="22.5" customHeight="1">
      <c r="A762" s="53">
        <v>45710.655706018515</v>
      </c>
      <c r="B762" s="3">
        <v>45709</v>
      </c>
      <c r="C762" s="4">
        <v>13</v>
      </c>
      <c r="D762" s="4">
        <v>9</v>
      </c>
      <c r="E762" s="4">
        <v>6</v>
      </c>
      <c r="F762" s="4" t="s">
        <v>137</v>
      </c>
      <c r="G762" s="4" t="s">
        <v>7</v>
      </c>
      <c r="H762" s="4"/>
      <c r="I762" s="4">
        <f t="shared" si="16"/>
        <v>0</v>
      </c>
      <c r="J762" s="4">
        <f t="shared" si="11"/>
        <v>399</v>
      </c>
      <c r="K762" s="4">
        <f t="shared" si="12"/>
        <v>393</v>
      </c>
      <c r="L762" s="4" t="str">
        <f t="shared" si="13"/>
        <v>February 2025</v>
      </c>
      <c r="M762" s="61">
        <v>0</v>
      </c>
      <c r="N762" s="62"/>
    </row>
    <row r="763" spans="1:14" ht="22.5" customHeight="1">
      <c r="A763" s="53">
        <v>45709.464479166665</v>
      </c>
      <c r="B763" s="3">
        <v>45708</v>
      </c>
      <c r="C763" s="4">
        <v>13</v>
      </c>
      <c r="D763" s="4">
        <v>16</v>
      </c>
      <c r="E763" s="4">
        <v>4</v>
      </c>
      <c r="F763" s="4" t="s">
        <v>137</v>
      </c>
      <c r="G763" s="4" t="s">
        <v>7</v>
      </c>
      <c r="H763" s="4"/>
      <c r="I763" s="4">
        <f t="shared" si="16"/>
        <v>0</v>
      </c>
      <c r="J763" s="4">
        <f t="shared" si="11"/>
        <v>406</v>
      </c>
      <c r="K763" s="4">
        <f t="shared" si="12"/>
        <v>402</v>
      </c>
      <c r="L763" s="4" t="str">
        <f t="shared" si="13"/>
        <v>February 2025</v>
      </c>
      <c r="M763" s="61">
        <v>0</v>
      </c>
      <c r="N763" s="62"/>
    </row>
    <row r="764" spans="1:14" ht="22.5" customHeight="1">
      <c r="A764" s="53">
        <v>45707.771423611113</v>
      </c>
      <c r="B764" s="3">
        <v>45707</v>
      </c>
      <c r="C764" s="4">
        <v>13</v>
      </c>
      <c r="D764" s="4">
        <v>11</v>
      </c>
      <c r="E764" s="4">
        <v>6</v>
      </c>
      <c r="F764" s="4" t="s">
        <v>137</v>
      </c>
      <c r="G764" s="4" t="s">
        <v>7</v>
      </c>
      <c r="H764" s="4"/>
      <c r="I764" s="4">
        <f t="shared" si="16"/>
        <v>0</v>
      </c>
      <c r="J764" s="4">
        <f t="shared" si="11"/>
        <v>401</v>
      </c>
      <c r="K764" s="4">
        <f t="shared" si="12"/>
        <v>395</v>
      </c>
      <c r="L764" s="4" t="str">
        <f t="shared" si="13"/>
        <v>February 2025</v>
      </c>
      <c r="M764" s="61">
        <v>0</v>
      </c>
      <c r="N764" s="62"/>
    </row>
    <row r="765" spans="1:14" ht="22.5" customHeight="1">
      <c r="A765" s="53">
        <v>45707.47314814815</v>
      </c>
      <c r="B765" s="3">
        <v>45706</v>
      </c>
      <c r="C765" s="4">
        <v>13</v>
      </c>
      <c r="D765" s="4">
        <v>21</v>
      </c>
      <c r="E765" s="4">
        <v>5</v>
      </c>
      <c r="F765" s="4" t="s">
        <v>137</v>
      </c>
      <c r="G765" s="4" t="s">
        <v>7</v>
      </c>
      <c r="H765" s="4"/>
      <c r="I765" s="4">
        <f t="shared" si="16"/>
        <v>0</v>
      </c>
      <c r="J765" s="4">
        <f t="shared" si="11"/>
        <v>411</v>
      </c>
      <c r="K765" s="4">
        <f t="shared" si="12"/>
        <v>406</v>
      </c>
      <c r="L765" s="4" t="str">
        <f t="shared" si="13"/>
        <v>February 2025</v>
      </c>
      <c r="M765" s="61">
        <v>0</v>
      </c>
      <c r="N765" s="62"/>
    </row>
    <row r="766" spans="1:14" ht="22.5" customHeight="1">
      <c r="A766" s="53">
        <v>45705.60465277778</v>
      </c>
      <c r="B766" s="3">
        <v>45705</v>
      </c>
      <c r="C766" s="4">
        <v>13</v>
      </c>
      <c r="D766" s="4">
        <v>22</v>
      </c>
      <c r="E766" s="4">
        <v>5</v>
      </c>
      <c r="F766" s="4" t="s">
        <v>137</v>
      </c>
      <c r="G766" s="4" t="s">
        <v>7</v>
      </c>
      <c r="H766" s="4"/>
      <c r="I766" s="4">
        <f t="shared" si="16"/>
        <v>0</v>
      </c>
      <c r="J766" s="4">
        <f t="shared" si="11"/>
        <v>412</v>
      </c>
      <c r="K766" s="4">
        <f t="shared" si="12"/>
        <v>407</v>
      </c>
      <c r="L766" s="4" t="str">
        <f t="shared" si="13"/>
        <v>February 2025</v>
      </c>
      <c r="M766" s="61">
        <v>0</v>
      </c>
      <c r="N766" s="62"/>
    </row>
    <row r="767" spans="1:14" ht="22.5" customHeight="1">
      <c r="A767" s="53">
        <v>45705.603483796294</v>
      </c>
      <c r="B767" s="3">
        <v>45704</v>
      </c>
      <c r="C767" s="4">
        <v>13</v>
      </c>
      <c r="D767" s="4">
        <v>19</v>
      </c>
      <c r="E767" s="4">
        <v>4</v>
      </c>
      <c r="F767" s="4" t="s">
        <v>137</v>
      </c>
      <c r="G767" s="4" t="s">
        <v>7</v>
      </c>
      <c r="H767" s="4"/>
      <c r="I767" s="4">
        <f t="shared" si="16"/>
        <v>0</v>
      </c>
      <c r="J767" s="4">
        <f t="shared" ref="J767:J813" si="17">(C767*30+D767)</f>
        <v>409</v>
      </c>
      <c r="K767" s="4">
        <f t="shared" ref="K767:K813" si="18">J767-E767</f>
        <v>405</v>
      </c>
      <c r="L767" s="4" t="str">
        <f t="shared" ref="L767:L1021" si="19">TEXT(B767, "MMMM YYYY")</f>
        <v>February 2025</v>
      </c>
      <c r="M767" s="61">
        <v>0</v>
      </c>
      <c r="N767" s="62"/>
    </row>
    <row r="768" spans="1:14" ht="22.5" customHeight="1">
      <c r="A768" s="53">
        <v>45703.889733796299</v>
      </c>
      <c r="B768" s="3">
        <v>45703</v>
      </c>
      <c r="C768" s="4">
        <v>14</v>
      </c>
      <c r="D768" s="4">
        <v>0</v>
      </c>
      <c r="E768" s="4">
        <v>6</v>
      </c>
      <c r="F768" s="4" t="s">
        <v>137</v>
      </c>
      <c r="G768" s="4" t="s">
        <v>7</v>
      </c>
      <c r="H768" s="4"/>
      <c r="I768" s="4">
        <f t="shared" si="16"/>
        <v>0</v>
      </c>
      <c r="J768" s="4">
        <f t="shared" si="17"/>
        <v>420</v>
      </c>
      <c r="K768" s="4">
        <f t="shared" si="18"/>
        <v>414</v>
      </c>
      <c r="L768" s="4" t="str">
        <f t="shared" si="19"/>
        <v>February 2025</v>
      </c>
      <c r="M768" s="61">
        <v>0</v>
      </c>
      <c r="N768" s="62"/>
    </row>
    <row r="769" spans="1:14" ht="22.5" customHeight="1">
      <c r="A769" s="53">
        <v>45703.557233796295</v>
      </c>
      <c r="B769" s="3">
        <v>45702</v>
      </c>
      <c r="C769" s="4">
        <v>14</v>
      </c>
      <c r="D769" s="4">
        <v>2</v>
      </c>
      <c r="E769" s="4">
        <v>6</v>
      </c>
      <c r="F769" s="4" t="s">
        <v>137</v>
      </c>
      <c r="G769" s="4" t="s">
        <v>7</v>
      </c>
      <c r="H769" s="4"/>
      <c r="I769" s="4">
        <f t="shared" si="16"/>
        <v>0</v>
      </c>
      <c r="J769" s="4">
        <f t="shared" si="17"/>
        <v>422</v>
      </c>
      <c r="K769" s="4">
        <f t="shared" si="18"/>
        <v>416</v>
      </c>
      <c r="L769" s="4" t="str">
        <f t="shared" si="19"/>
        <v>February 2025</v>
      </c>
      <c r="M769" s="61">
        <v>0</v>
      </c>
      <c r="N769" s="62"/>
    </row>
    <row r="770" spans="1:14" ht="22.5" customHeight="1">
      <c r="A770" s="53">
        <v>45702.178993055553</v>
      </c>
      <c r="B770" s="3">
        <v>45701</v>
      </c>
      <c r="C770" s="4">
        <v>13</v>
      </c>
      <c r="D770" s="4">
        <v>27</v>
      </c>
      <c r="E770" s="4">
        <v>5</v>
      </c>
      <c r="F770" s="4" t="s">
        <v>137</v>
      </c>
      <c r="G770" s="4" t="s">
        <v>7</v>
      </c>
      <c r="H770" s="4"/>
      <c r="I770" s="4">
        <f t="shared" si="16"/>
        <v>0</v>
      </c>
      <c r="J770" s="4">
        <f t="shared" si="17"/>
        <v>417</v>
      </c>
      <c r="K770" s="4">
        <f t="shared" si="18"/>
        <v>412</v>
      </c>
      <c r="L770" s="4" t="str">
        <f t="shared" si="19"/>
        <v>February 2025</v>
      </c>
      <c r="M770" s="61">
        <v>0</v>
      </c>
      <c r="N770" s="62"/>
    </row>
    <row r="771" spans="1:14" ht="22.5" customHeight="1">
      <c r="A771" s="53">
        <v>45701.382847222223</v>
      </c>
      <c r="B771" s="3">
        <v>45700</v>
      </c>
      <c r="C771" s="4">
        <v>13</v>
      </c>
      <c r="D771" s="4">
        <v>23</v>
      </c>
      <c r="E771" s="4">
        <v>5</v>
      </c>
      <c r="F771" s="4" t="s">
        <v>137</v>
      </c>
      <c r="G771" s="4" t="s">
        <v>7</v>
      </c>
      <c r="H771" s="4"/>
      <c r="I771" s="4">
        <f t="shared" si="16"/>
        <v>0</v>
      </c>
      <c r="J771" s="4">
        <f t="shared" si="17"/>
        <v>413</v>
      </c>
      <c r="K771" s="4">
        <f t="shared" si="18"/>
        <v>408</v>
      </c>
      <c r="L771" s="4" t="str">
        <f t="shared" si="19"/>
        <v>February 2025</v>
      </c>
      <c r="M771" s="61">
        <v>0</v>
      </c>
      <c r="N771" s="62"/>
    </row>
    <row r="772" spans="1:14" ht="22.5" customHeight="1">
      <c r="A772" s="53">
        <v>45700.345972222225</v>
      </c>
      <c r="B772" s="3">
        <v>45699</v>
      </c>
      <c r="C772" s="4">
        <v>14</v>
      </c>
      <c r="D772" s="4">
        <v>13</v>
      </c>
      <c r="E772" s="4">
        <v>4</v>
      </c>
      <c r="F772" s="4" t="s">
        <v>137</v>
      </c>
      <c r="G772" s="4" t="s">
        <v>7</v>
      </c>
      <c r="H772" s="4"/>
      <c r="I772" s="4">
        <f t="shared" si="16"/>
        <v>0</v>
      </c>
      <c r="J772" s="4">
        <f t="shared" si="17"/>
        <v>433</v>
      </c>
      <c r="K772" s="4">
        <f t="shared" si="18"/>
        <v>429</v>
      </c>
      <c r="L772" s="4" t="str">
        <f t="shared" si="19"/>
        <v>February 2025</v>
      </c>
      <c r="M772" s="61">
        <v>0</v>
      </c>
      <c r="N772" s="62"/>
    </row>
    <row r="773" spans="1:14" ht="22.5" customHeight="1">
      <c r="A773" s="53">
        <v>45700.344722222224</v>
      </c>
      <c r="B773" s="3">
        <v>45698</v>
      </c>
      <c r="C773" s="4">
        <v>14</v>
      </c>
      <c r="D773" s="4">
        <v>1</v>
      </c>
      <c r="E773" s="4">
        <v>6</v>
      </c>
      <c r="F773" s="4" t="s">
        <v>137</v>
      </c>
      <c r="G773" s="4" t="s">
        <v>7</v>
      </c>
      <c r="H773" s="4"/>
      <c r="I773" s="4">
        <f t="shared" si="16"/>
        <v>0</v>
      </c>
      <c r="J773" s="4">
        <f t="shared" si="17"/>
        <v>421</v>
      </c>
      <c r="K773" s="4">
        <f t="shared" si="18"/>
        <v>415</v>
      </c>
      <c r="L773" s="4" t="str">
        <f t="shared" si="19"/>
        <v>February 2025</v>
      </c>
      <c r="M773" s="61">
        <v>0</v>
      </c>
      <c r="N773" s="62"/>
    </row>
    <row r="774" spans="1:14" ht="22.5" customHeight="1">
      <c r="A774" s="53">
        <v>45700.296365740738</v>
      </c>
      <c r="B774" s="3">
        <v>45697</v>
      </c>
      <c r="C774" s="4">
        <v>14</v>
      </c>
      <c r="D774" s="4">
        <v>13</v>
      </c>
      <c r="E774" s="4">
        <v>4</v>
      </c>
      <c r="F774" s="4" t="s">
        <v>137</v>
      </c>
      <c r="G774" s="4" t="s">
        <v>7</v>
      </c>
      <c r="H774" s="4"/>
      <c r="I774" s="4">
        <f t="shared" si="16"/>
        <v>0</v>
      </c>
      <c r="J774" s="4">
        <f t="shared" si="17"/>
        <v>433</v>
      </c>
      <c r="K774" s="4">
        <f t="shared" si="18"/>
        <v>429</v>
      </c>
      <c r="L774" s="4" t="str">
        <f t="shared" si="19"/>
        <v>February 2025</v>
      </c>
      <c r="M774" s="61">
        <v>0</v>
      </c>
      <c r="N774" s="62"/>
    </row>
    <row r="775" spans="1:14" ht="22.5" customHeight="1">
      <c r="A775" s="53">
        <v>45699.363217592596</v>
      </c>
      <c r="B775" s="3">
        <v>45696</v>
      </c>
      <c r="C775" s="4">
        <v>14</v>
      </c>
      <c r="D775" s="4">
        <v>11</v>
      </c>
      <c r="E775" s="4">
        <v>8</v>
      </c>
      <c r="F775" s="4" t="s">
        <v>137</v>
      </c>
      <c r="G775" s="4" t="s">
        <v>7</v>
      </c>
      <c r="H775" s="4"/>
      <c r="I775" s="4">
        <f t="shared" si="16"/>
        <v>0</v>
      </c>
      <c r="J775" s="4">
        <f t="shared" si="17"/>
        <v>431</v>
      </c>
      <c r="K775" s="4">
        <f t="shared" si="18"/>
        <v>423</v>
      </c>
      <c r="L775" s="4" t="str">
        <f t="shared" si="19"/>
        <v>February 2025</v>
      </c>
      <c r="M775" s="61">
        <v>0</v>
      </c>
      <c r="N775" s="62"/>
    </row>
    <row r="776" spans="1:14" ht="22.5" customHeight="1">
      <c r="A776" s="53">
        <v>45696.575972222221</v>
      </c>
      <c r="B776" s="3">
        <v>45695</v>
      </c>
      <c r="C776" s="4">
        <v>14</v>
      </c>
      <c r="D776" s="4">
        <v>25</v>
      </c>
      <c r="E776" s="4">
        <v>7</v>
      </c>
      <c r="F776" s="4" t="s">
        <v>137</v>
      </c>
      <c r="G776" s="4" t="s">
        <v>7</v>
      </c>
      <c r="H776" s="4"/>
      <c r="I776" s="4">
        <f t="shared" si="16"/>
        <v>0</v>
      </c>
      <c r="J776" s="4">
        <f t="shared" si="17"/>
        <v>445</v>
      </c>
      <c r="K776" s="4">
        <f t="shared" si="18"/>
        <v>438</v>
      </c>
      <c r="L776" s="4" t="str">
        <f t="shared" si="19"/>
        <v>February 2025</v>
      </c>
      <c r="M776" s="61">
        <v>0</v>
      </c>
      <c r="N776" s="62"/>
    </row>
    <row r="777" spans="1:14" ht="22.5" customHeight="1">
      <c r="A777" s="53">
        <v>45696.575462962966</v>
      </c>
      <c r="B777" s="3">
        <v>45694</v>
      </c>
      <c r="C777" s="4">
        <v>14</v>
      </c>
      <c r="D777" s="4">
        <v>17</v>
      </c>
      <c r="E777" s="4">
        <v>8</v>
      </c>
      <c r="F777" s="4" t="s">
        <v>137</v>
      </c>
      <c r="G777" s="4" t="s">
        <v>7</v>
      </c>
      <c r="H777" s="4"/>
      <c r="I777" s="4">
        <f t="shared" si="16"/>
        <v>0</v>
      </c>
      <c r="J777" s="4">
        <f t="shared" si="17"/>
        <v>437</v>
      </c>
      <c r="K777" s="4">
        <f t="shared" si="18"/>
        <v>429</v>
      </c>
      <c r="L777" s="4" t="str">
        <f t="shared" si="19"/>
        <v>February 2025</v>
      </c>
      <c r="M777" s="61">
        <v>0</v>
      </c>
      <c r="N777" s="62"/>
    </row>
    <row r="778" spans="1:14" ht="22.5" customHeight="1">
      <c r="A778" s="53">
        <v>45694.328900462962</v>
      </c>
      <c r="B778" s="3">
        <v>45693</v>
      </c>
      <c r="C778" s="4">
        <v>14</v>
      </c>
      <c r="D778" s="4">
        <v>19</v>
      </c>
      <c r="E778" s="4">
        <v>5</v>
      </c>
      <c r="F778" s="4" t="s">
        <v>137</v>
      </c>
      <c r="G778" s="4" t="s">
        <v>7</v>
      </c>
      <c r="H778" s="4"/>
      <c r="I778" s="4">
        <f t="shared" si="16"/>
        <v>0</v>
      </c>
      <c r="J778" s="4">
        <f t="shared" si="17"/>
        <v>439</v>
      </c>
      <c r="K778" s="4">
        <f t="shared" si="18"/>
        <v>434</v>
      </c>
      <c r="L778" s="4" t="str">
        <f t="shared" si="19"/>
        <v>February 2025</v>
      </c>
      <c r="M778" s="61">
        <v>0</v>
      </c>
      <c r="N778" s="62"/>
    </row>
    <row r="779" spans="1:14" ht="22.5" customHeight="1">
      <c r="A779" s="53">
        <v>45694.325428240743</v>
      </c>
      <c r="B779" s="3">
        <v>45692</v>
      </c>
      <c r="C779" s="4">
        <v>14</v>
      </c>
      <c r="D779" s="4">
        <v>21</v>
      </c>
      <c r="E779" s="4">
        <v>6</v>
      </c>
      <c r="F779" s="4" t="s">
        <v>137</v>
      </c>
      <c r="G779" s="4" t="s">
        <v>7</v>
      </c>
      <c r="H779" s="4"/>
      <c r="I779" s="4">
        <f t="shared" si="16"/>
        <v>0</v>
      </c>
      <c r="J779" s="4">
        <f t="shared" si="17"/>
        <v>441</v>
      </c>
      <c r="K779" s="4">
        <f t="shared" si="18"/>
        <v>435</v>
      </c>
      <c r="L779" s="4" t="str">
        <f t="shared" si="19"/>
        <v>February 2025</v>
      </c>
      <c r="M779" s="61">
        <v>0</v>
      </c>
      <c r="N779" s="62"/>
    </row>
    <row r="780" spans="1:14" ht="22.5" customHeight="1">
      <c r="A780" s="53">
        <v>45692.259097222224</v>
      </c>
      <c r="B780" s="3">
        <v>45691</v>
      </c>
      <c r="C780" s="4">
        <v>14</v>
      </c>
      <c r="D780" s="4">
        <v>25</v>
      </c>
      <c r="E780" s="4">
        <v>6</v>
      </c>
      <c r="F780" s="4" t="s">
        <v>137</v>
      </c>
      <c r="G780" s="4" t="s">
        <v>7</v>
      </c>
      <c r="H780" s="4"/>
      <c r="I780" s="4">
        <f t="shared" si="16"/>
        <v>0</v>
      </c>
      <c r="J780" s="4">
        <f t="shared" si="17"/>
        <v>445</v>
      </c>
      <c r="K780" s="4">
        <f t="shared" si="18"/>
        <v>439</v>
      </c>
      <c r="L780" s="4" t="str">
        <f t="shared" si="19"/>
        <v>February 2025</v>
      </c>
      <c r="M780" s="61">
        <v>0</v>
      </c>
      <c r="N780" s="62"/>
    </row>
    <row r="781" spans="1:14" ht="22.5" customHeight="1">
      <c r="A781" s="53">
        <v>45691.129664351851</v>
      </c>
      <c r="B781" s="3">
        <v>45690</v>
      </c>
      <c r="C781" s="4">
        <v>14</v>
      </c>
      <c r="D781" s="4">
        <v>27</v>
      </c>
      <c r="E781" s="4">
        <v>9</v>
      </c>
      <c r="F781" s="4" t="s">
        <v>137</v>
      </c>
      <c r="G781" s="4" t="s">
        <v>7</v>
      </c>
      <c r="H781" s="4"/>
      <c r="I781" s="4">
        <f t="shared" si="16"/>
        <v>0</v>
      </c>
      <c r="J781" s="4">
        <f t="shared" si="17"/>
        <v>447</v>
      </c>
      <c r="K781" s="4">
        <f t="shared" si="18"/>
        <v>438</v>
      </c>
      <c r="L781" s="4" t="str">
        <f t="shared" si="19"/>
        <v>February 2025</v>
      </c>
      <c r="M781" s="61">
        <v>0</v>
      </c>
      <c r="N781" s="62"/>
    </row>
    <row r="782" spans="1:14" ht="22.5" customHeight="1">
      <c r="A782" s="53">
        <v>45691.12840277778</v>
      </c>
      <c r="B782" s="3">
        <v>45689</v>
      </c>
      <c r="C782" s="4">
        <v>14</v>
      </c>
      <c r="D782" s="4">
        <v>22</v>
      </c>
      <c r="E782" s="4">
        <v>8</v>
      </c>
      <c r="F782" s="4" t="s">
        <v>137</v>
      </c>
      <c r="G782" s="4" t="s">
        <v>7</v>
      </c>
      <c r="H782" s="4"/>
      <c r="I782" s="4">
        <f t="shared" si="16"/>
        <v>0</v>
      </c>
      <c r="J782" s="4">
        <f t="shared" si="17"/>
        <v>442</v>
      </c>
      <c r="K782" s="4">
        <f t="shared" si="18"/>
        <v>434</v>
      </c>
      <c r="L782" s="4" t="str">
        <f t="shared" si="19"/>
        <v>February 2025</v>
      </c>
      <c r="M782" s="61">
        <v>0</v>
      </c>
      <c r="N782" s="62"/>
    </row>
    <row r="783" spans="1:14" ht="22.5" customHeight="1">
      <c r="A783" s="53">
        <v>45691.127847222226</v>
      </c>
      <c r="B783" s="3">
        <v>45688</v>
      </c>
      <c r="C783" s="4">
        <v>14</v>
      </c>
      <c r="D783" s="4">
        <v>10</v>
      </c>
      <c r="E783" s="4">
        <v>6</v>
      </c>
      <c r="F783" s="4" t="s">
        <v>137</v>
      </c>
      <c r="G783" s="4" t="s">
        <v>7</v>
      </c>
      <c r="H783" s="4"/>
      <c r="I783" s="4">
        <f t="shared" si="16"/>
        <v>0</v>
      </c>
      <c r="J783" s="4">
        <f t="shared" si="17"/>
        <v>430</v>
      </c>
      <c r="K783" s="4">
        <f t="shared" si="18"/>
        <v>424</v>
      </c>
      <c r="L783" s="4" t="str">
        <f t="shared" si="19"/>
        <v>January 2025</v>
      </c>
      <c r="M783" s="61">
        <v>0</v>
      </c>
      <c r="N783" s="62"/>
    </row>
    <row r="784" spans="1:14" ht="22.5" customHeight="1">
      <c r="A784" s="53">
        <v>45687.873935185184</v>
      </c>
      <c r="B784" s="3">
        <v>45687</v>
      </c>
      <c r="C784" s="4">
        <v>14</v>
      </c>
      <c r="D784" s="4">
        <v>25</v>
      </c>
      <c r="E784" s="4">
        <v>7</v>
      </c>
      <c r="F784" s="4" t="s">
        <v>137</v>
      </c>
      <c r="G784" s="4" t="s">
        <v>7</v>
      </c>
      <c r="H784" s="4"/>
      <c r="I784" s="4">
        <f t="shared" si="16"/>
        <v>0</v>
      </c>
      <c r="J784" s="4">
        <f t="shared" si="17"/>
        <v>445</v>
      </c>
      <c r="K784" s="4">
        <f t="shared" si="18"/>
        <v>438</v>
      </c>
      <c r="L784" s="4" t="str">
        <f t="shared" si="19"/>
        <v>January 2025</v>
      </c>
      <c r="M784" s="61">
        <v>0</v>
      </c>
      <c r="N784" s="62"/>
    </row>
    <row r="785" spans="1:14" ht="22.5" customHeight="1">
      <c r="A785" s="53">
        <v>45686.830196759256</v>
      </c>
      <c r="B785" s="3">
        <v>45686</v>
      </c>
      <c r="C785" s="4">
        <v>14</v>
      </c>
      <c r="D785" s="4">
        <v>21</v>
      </c>
      <c r="E785" s="4">
        <v>4</v>
      </c>
      <c r="F785" s="4" t="s">
        <v>137</v>
      </c>
      <c r="G785" s="4" t="s">
        <v>7</v>
      </c>
      <c r="H785" s="4"/>
      <c r="I785" s="4">
        <f t="shared" si="16"/>
        <v>0</v>
      </c>
      <c r="J785" s="4">
        <f t="shared" si="17"/>
        <v>441</v>
      </c>
      <c r="K785" s="4">
        <f t="shared" si="18"/>
        <v>437</v>
      </c>
      <c r="L785" s="4" t="str">
        <f t="shared" si="19"/>
        <v>January 2025</v>
      </c>
      <c r="M785" s="61">
        <v>0</v>
      </c>
      <c r="N785" s="62"/>
    </row>
    <row r="786" spans="1:14" ht="22.5" customHeight="1">
      <c r="A786" s="53">
        <v>45686.295057870368</v>
      </c>
      <c r="B786" s="3">
        <v>45685</v>
      </c>
      <c r="C786" s="4">
        <v>14</v>
      </c>
      <c r="D786" s="4">
        <v>18</v>
      </c>
      <c r="E786" s="4">
        <v>6</v>
      </c>
      <c r="F786" s="4" t="s">
        <v>137</v>
      </c>
      <c r="G786" s="4" t="s">
        <v>7</v>
      </c>
      <c r="H786" s="4"/>
      <c r="I786" s="4">
        <f t="shared" si="16"/>
        <v>0</v>
      </c>
      <c r="J786" s="4">
        <f t="shared" si="17"/>
        <v>438</v>
      </c>
      <c r="K786" s="4">
        <f t="shared" si="18"/>
        <v>432</v>
      </c>
      <c r="L786" s="4" t="str">
        <f t="shared" si="19"/>
        <v>January 2025</v>
      </c>
      <c r="M786" s="61">
        <v>0</v>
      </c>
      <c r="N786" s="62"/>
    </row>
    <row r="787" spans="1:14" ht="22.5" customHeight="1">
      <c r="A787" s="53">
        <v>45684.700057870374</v>
      </c>
      <c r="B787" s="3">
        <v>45684</v>
      </c>
      <c r="C787" s="4">
        <v>14</v>
      </c>
      <c r="D787" s="4">
        <v>21</v>
      </c>
      <c r="E787" s="4">
        <v>9</v>
      </c>
      <c r="F787" s="4" t="s">
        <v>137</v>
      </c>
      <c r="G787" s="4" t="s">
        <v>7</v>
      </c>
      <c r="H787" s="4"/>
      <c r="I787" s="4">
        <f t="shared" si="16"/>
        <v>0</v>
      </c>
      <c r="J787" s="4">
        <f t="shared" si="17"/>
        <v>441</v>
      </c>
      <c r="K787" s="4">
        <f t="shared" si="18"/>
        <v>432</v>
      </c>
      <c r="L787" s="4" t="str">
        <f t="shared" si="19"/>
        <v>January 2025</v>
      </c>
      <c r="M787" s="61">
        <v>0</v>
      </c>
      <c r="N787" s="62"/>
    </row>
    <row r="788" spans="1:14" ht="22.5" customHeight="1">
      <c r="A788" s="53">
        <v>45684.69871527778</v>
      </c>
      <c r="B788" s="3">
        <v>45683</v>
      </c>
      <c r="C788" s="4">
        <v>14</v>
      </c>
      <c r="D788" s="4">
        <v>11</v>
      </c>
      <c r="E788" s="4">
        <v>6</v>
      </c>
      <c r="F788" s="4" t="s">
        <v>137</v>
      </c>
      <c r="G788" s="4" t="s">
        <v>7</v>
      </c>
      <c r="H788" s="4"/>
      <c r="I788" s="4">
        <f t="shared" si="16"/>
        <v>0</v>
      </c>
      <c r="J788" s="4">
        <f t="shared" si="17"/>
        <v>431</v>
      </c>
      <c r="K788" s="4">
        <f t="shared" si="18"/>
        <v>425</v>
      </c>
      <c r="L788" s="4" t="str">
        <f t="shared" si="19"/>
        <v>January 2025</v>
      </c>
      <c r="M788" s="61">
        <v>0</v>
      </c>
      <c r="N788" s="62"/>
    </row>
    <row r="789" spans="1:14" ht="22.5" customHeight="1">
      <c r="A789" s="53">
        <v>45684.690995370373</v>
      </c>
      <c r="B789" s="3">
        <v>45682</v>
      </c>
      <c r="C789" s="4">
        <v>14</v>
      </c>
      <c r="D789" s="4">
        <v>13</v>
      </c>
      <c r="E789" s="4">
        <v>7</v>
      </c>
      <c r="F789" s="4" t="s">
        <v>137</v>
      </c>
      <c r="G789" s="4" t="s">
        <v>7</v>
      </c>
      <c r="H789" s="4"/>
      <c r="I789" s="4">
        <f t="shared" si="16"/>
        <v>0</v>
      </c>
      <c r="J789" s="4">
        <f t="shared" si="17"/>
        <v>433</v>
      </c>
      <c r="K789" s="4">
        <f t="shared" si="18"/>
        <v>426</v>
      </c>
      <c r="L789" s="4" t="str">
        <f t="shared" si="19"/>
        <v>January 2025</v>
      </c>
      <c r="M789" s="61">
        <v>0</v>
      </c>
      <c r="N789" s="62"/>
    </row>
    <row r="790" spans="1:14" ht="22.5" customHeight="1">
      <c r="A790" s="53">
        <v>45681.870370370372</v>
      </c>
      <c r="B790" s="3">
        <v>45681</v>
      </c>
      <c r="C790" s="4">
        <v>14</v>
      </c>
      <c r="D790" s="4">
        <v>15</v>
      </c>
      <c r="E790" s="4">
        <v>6</v>
      </c>
      <c r="F790" s="4" t="s">
        <v>137</v>
      </c>
      <c r="G790" s="4" t="s">
        <v>7</v>
      </c>
      <c r="H790" s="4"/>
      <c r="I790" s="4">
        <f t="shared" si="16"/>
        <v>0</v>
      </c>
      <c r="J790" s="4">
        <f t="shared" si="17"/>
        <v>435</v>
      </c>
      <c r="K790" s="4">
        <f t="shared" si="18"/>
        <v>429</v>
      </c>
      <c r="L790" s="4" t="str">
        <f t="shared" si="19"/>
        <v>January 2025</v>
      </c>
      <c r="M790" s="61">
        <v>0</v>
      </c>
      <c r="N790" s="62"/>
    </row>
    <row r="791" spans="1:14" ht="22.5" customHeight="1">
      <c r="A791" s="53">
        <v>45681.869814814818</v>
      </c>
      <c r="B791" s="3">
        <v>45680</v>
      </c>
      <c r="C791" s="4">
        <v>14</v>
      </c>
      <c r="D791" s="4">
        <v>14</v>
      </c>
      <c r="E791" s="4">
        <v>9</v>
      </c>
      <c r="F791" s="4" t="s">
        <v>137</v>
      </c>
      <c r="G791" s="4" t="s">
        <v>7</v>
      </c>
      <c r="H791" s="4"/>
      <c r="I791" s="4">
        <f t="shared" si="16"/>
        <v>0</v>
      </c>
      <c r="J791" s="4">
        <f t="shared" si="17"/>
        <v>434</v>
      </c>
      <c r="K791" s="4">
        <f t="shared" si="18"/>
        <v>425</v>
      </c>
      <c r="L791" s="4" t="str">
        <f t="shared" si="19"/>
        <v>January 2025</v>
      </c>
      <c r="M791" s="61">
        <v>0</v>
      </c>
      <c r="N791" s="62"/>
    </row>
    <row r="792" spans="1:14" ht="22.5" customHeight="1">
      <c r="A792" s="53">
        <v>45680.036759259259</v>
      </c>
      <c r="B792" s="3">
        <v>45679</v>
      </c>
      <c r="C792" s="4">
        <v>15</v>
      </c>
      <c r="D792" s="4">
        <v>3</v>
      </c>
      <c r="E792" s="4">
        <v>7</v>
      </c>
      <c r="F792" s="4" t="s">
        <v>137</v>
      </c>
      <c r="G792" s="4" t="s">
        <v>7</v>
      </c>
      <c r="H792" s="4"/>
      <c r="I792" s="4">
        <f t="shared" si="16"/>
        <v>0</v>
      </c>
      <c r="J792" s="4">
        <f t="shared" si="17"/>
        <v>453</v>
      </c>
      <c r="K792" s="4">
        <f t="shared" si="18"/>
        <v>446</v>
      </c>
      <c r="L792" s="4" t="str">
        <f t="shared" si="19"/>
        <v>January 2025</v>
      </c>
      <c r="M792" s="61">
        <v>0</v>
      </c>
      <c r="N792" s="62"/>
    </row>
    <row r="793" spans="1:14" ht="22.5" customHeight="1">
      <c r="A793" s="53">
        <v>45679.006516203706</v>
      </c>
      <c r="B793" s="3">
        <v>45678</v>
      </c>
      <c r="C793" s="4">
        <v>15</v>
      </c>
      <c r="D793" s="4">
        <v>1</v>
      </c>
      <c r="E793" s="4">
        <v>8</v>
      </c>
      <c r="F793" s="4" t="s">
        <v>137</v>
      </c>
      <c r="G793" s="4" t="s">
        <v>7</v>
      </c>
      <c r="H793" s="4"/>
      <c r="I793" s="4">
        <f t="shared" si="16"/>
        <v>0</v>
      </c>
      <c r="J793" s="4">
        <f t="shared" si="17"/>
        <v>451</v>
      </c>
      <c r="K793" s="4">
        <f t="shared" si="18"/>
        <v>443</v>
      </c>
      <c r="L793" s="4" t="str">
        <f t="shared" si="19"/>
        <v>January 2025</v>
      </c>
      <c r="M793" s="61">
        <v>0</v>
      </c>
      <c r="N793" s="62"/>
    </row>
    <row r="794" spans="1:14" ht="22.5" customHeight="1">
      <c r="A794" s="53">
        <v>45678.096516203703</v>
      </c>
      <c r="B794" s="3">
        <v>45677</v>
      </c>
      <c r="C794" s="4">
        <v>14</v>
      </c>
      <c r="D794" s="4">
        <v>15</v>
      </c>
      <c r="E794" s="4">
        <v>8</v>
      </c>
      <c r="F794" s="4" t="s">
        <v>137</v>
      </c>
      <c r="G794" s="4" t="s">
        <v>7</v>
      </c>
      <c r="H794" s="4"/>
      <c r="I794" s="4">
        <f t="shared" si="16"/>
        <v>0</v>
      </c>
      <c r="J794" s="4">
        <f t="shared" si="17"/>
        <v>435</v>
      </c>
      <c r="K794" s="4">
        <f t="shared" si="18"/>
        <v>427</v>
      </c>
      <c r="L794" s="4" t="str">
        <f t="shared" si="19"/>
        <v>January 2025</v>
      </c>
      <c r="M794" s="61">
        <v>0</v>
      </c>
      <c r="N794" s="62"/>
    </row>
    <row r="795" spans="1:14" ht="22.5" customHeight="1">
      <c r="A795" s="53">
        <v>45677.041458333333</v>
      </c>
      <c r="B795" s="3">
        <v>45676</v>
      </c>
      <c r="C795" s="4">
        <v>14</v>
      </c>
      <c r="D795" s="4">
        <v>18</v>
      </c>
      <c r="E795" s="4">
        <v>7</v>
      </c>
      <c r="F795" s="4" t="s">
        <v>137</v>
      </c>
      <c r="G795" s="4" t="s">
        <v>7</v>
      </c>
      <c r="H795" s="4"/>
      <c r="I795" s="4">
        <f t="shared" si="16"/>
        <v>0</v>
      </c>
      <c r="J795" s="4">
        <f t="shared" si="17"/>
        <v>438</v>
      </c>
      <c r="K795" s="4">
        <f t="shared" si="18"/>
        <v>431</v>
      </c>
      <c r="L795" s="4" t="str">
        <f t="shared" si="19"/>
        <v>January 2025</v>
      </c>
      <c r="M795" s="61">
        <v>0</v>
      </c>
      <c r="N795" s="62"/>
    </row>
    <row r="796" spans="1:14" ht="22.5" customHeight="1">
      <c r="A796" s="53">
        <v>45675.832303240742</v>
      </c>
      <c r="B796" s="3">
        <v>45675</v>
      </c>
      <c r="C796" s="4">
        <v>14</v>
      </c>
      <c r="D796" s="4">
        <v>8</v>
      </c>
      <c r="E796" s="4">
        <v>6</v>
      </c>
      <c r="F796" s="4" t="s">
        <v>137</v>
      </c>
      <c r="G796" s="4" t="s">
        <v>7</v>
      </c>
      <c r="H796" s="4"/>
      <c r="I796" s="4">
        <f t="shared" si="16"/>
        <v>0</v>
      </c>
      <c r="J796" s="4">
        <f t="shared" si="17"/>
        <v>428</v>
      </c>
      <c r="K796" s="4">
        <f t="shared" si="18"/>
        <v>422</v>
      </c>
      <c r="L796" s="4" t="str">
        <f t="shared" si="19"/>
        <v>January 2025</v>
      </c>
      <c r="M796" s="61">
        <v>0</v>
      </c>
      <c r="N796" s="62"/>
    </row>
    <row r="797" spans="1:14" ht="22.5" customHeight="1">
      <c r="A797" s="53">
        <v>45674.882627314815</v>
      </c>
      <c r="B797" s="3">
        <v>45674</v>
      </c>
      <c r="C797" s="4">
        <v>14</v>
      </c>
      <c r="D797" s="4">
        <v>16</v>
      </c>
      <c r="E797" s="4">
        <v>7</v>
      </c>
      <c r="F797" s="4" t="s">
        <v>137</v>
      </c>
      <c r="G797" s="4" t="s">
        <v>7</v>
      </c>
      <c r="H797" s="4"/>
      <c r="I797" s="4">
        <f t="shared" si="16"/>
        <v>0</v>
      </c>
      <c r="J797" s="4">
        <f t="shared" si="17"/>
        <v>436</v>
      </c>
      <c r="K797" s="4">
        <f t="shared" si="18"/>
        <v>429</v>
      </c>
      <c r="L797" s="4" t="str">
        <f t="shared" si="19"/>
        <v>January 2025</v>
      </c>
      <c r="M797" s="61">
        <v>0</v>
      </c>
      <c r="N797" s="62"/>
    </row>
    <row r="798" spans="1:14" ht="22.5" customHeight="1">
      <c r="A798" s="53">
        <v>45673.780509259261</v>
      </c>
      <c r="B798" s="3">
        <v>45673</v>
      </c>
      <c r="C798" s="4">
        <v>14</v>
      </c>
      <c r="D798" s="4">
        <v>23</v>
      </c>
      <c r="E798" s="4">
        <v>6</v>
      </c>
      <c r="F798" s="4" t="s">
        <v>137</v>
      </c>
      <c r="G798" s="4" t="s">
        <v>7</v>
      </c>
      <c r="H798" s="4"/>
      <c r="I798" s="4">
        <f t="shared" si="16"/>
        <v>0</v>
      </c>
      <c r="J798" s="4">
        <f t="shared" si="17"/>
        <v>443</v>
      </c>
      <c r="K798" s="4">
        <f t="shared" si="18"/>
        <v>437</v>
      </c>
      <c r="L798" s="4" t="str">
        <f t="shared" si="19"/>
        <v>January 2025</v>
      </c>
      <c r="M798" s="61">
        <v>0</v>
      </c>
      <c r="N798" s="62"/>
    </row>
    <row r="799" spans="1:14" ht="22.5" customHeight="1">
      <c r="A799" s="53">
        <v>45673.779918981483</v>
      </c>
      <c r="B799" s="3">
        <v>45672</v>
      </c>
      <c r="C799" s="4">
        <v>14</v>
      </c>
      <c r="D799" s="4">
        <v>28</v>
      </c>
      <c r="E799" s="4">
        <v>8</v>
      </c>
      <c r="F799" s="4" t="s">
        <v>137</v>
      </c>
      <c r="G799" s="4" t="s">
        <v>7</v>
      </c>
      <c r="H799" s="4"/>
      <c r="I799" s="4">
        <f t="shared" si="16"/>
        <v>0</v>
      </c>
      <c r="J799" s="4">
        <f t="shared" si="17"/>
        <v>448</v>
      </c>
      <c r="K799" s="4">
        <f t="shared" si="18"/>
        <v>440</v>
      </c>
      <c r="L799" s="4" t="str">
        <f t="shared" si="19"/>
        <v>January 2025</v>
      </c>
      <c r="M799" s="61">
        <v>0</v>
      </c>
      <c r="N799" s="62"/>
    </row>
    <row r="800" spans="1:14" ht="22.5" customHeight="1">
      <c r="A800" s="53">
        <v>45672.427939814814</v>
      </c>
      <c r="B800" s="3">
        <v>45671</v>
      </c>
      <c r="C800" s="4">
        <v>14</v>
      </c>
      <c r="D800" s="4">
        <v>23</v>
      </c>
      <c r="E800" s="4">
        <v>7</v>
      </c>
      <c r="F800" s="4" t="s">
        <v>137</v>
      </c>
      <c r="G800" s="4" t="s">
        <v>7</v>
      </c>
      <c r="H800" s="4"/>
      <c r="I800" s="4">
        <f t="shared" si="16"/>
        <v>0</v>
      </c>
      <c r="J800" s="4">
        <f t="shared" si="17"/>
        <v>443</v>
      </c>
      <c r="K800" s="4">
        <f t="shared" si="18"/>
        <v>436</v>
      </c>
      <c r="L800" s="4" t="str">
        <f t="shared" si="19"/>
        <v>January 2025</v>
      </c>
      <c r="M800" s="61">
        <v>0</v>
      </c>
      <c r="N800" s="62"/>
    </row>
    <row r="801" spans="1:14" ht="22.5" customHeight="1">
      <c r="A801" s="53">
        <v>45671.331504629627</v>
      </c>
      <c r="B801" s="3">
        <v>45670</v>
      </c>
      <c r="C801" s="4">
        <v>14</v>
      </c>
      <c r="D801" s="4">
        <v>8</v>
      </c>
      <c r="E801" s="4">
        <v>8</v>
      </c>
      <c r="F801" s="4" t="s">
        <v>137</v>
      </c>
      <c r="G801" s="4" t="s">
        <v>7</v>
      </c>
      <c r="H801" s="4"/>
      <c r="I801" s="4">
        <f t="shared" si="16"/>
        <v>0</v>
      </c>
      <c r="J801" s="4">
        <f t="shared" si="17"/>
        <v>428</v>
      </c>
      <c r="K801" s="4">
        <f t="shared" si="18"/>
        <v>420</v>
      </c>
      <c r="L801" s="4" t="str">
        <f t="shared" si="19"/>
        <v>January 2025</v>
      </c>
      <c r="M801" s="61">
        <v>0</v>
      </c>
      <c r="N801" s="62"/>
    </row>
    <row r="802" spans="1:14" ht="22.5" customHeight="1">
      <c r="A802" s="53">
        <v>45670.230370370373</v>
      </c>
      <c r="B802" s="3">
        <v>45669</v>
      </c>
      <c r="C802" s="4">
        <v>14</v>
      </c>
      <c r="D802" s="4">
        <v>5</v>
      </c>
      <c r="E802" s="4">
        <v>9</v>
      </c>
      <c r="F802" s="4" t="s">
        <v>137</v>
      </c>
      <c r="G802" s="4" t="s">
        <v>7</v>
      </c>
      <c r="H802" s="4"/>
      <c r="I802" s="4">
        <f t="shared" si="16"/>
        <v>0</v>
      </c>
      <c r="J802" s="4">
        <f t="shared" si="17"/>
        <v>425</v>
      </c>
      <c r="K802" s="4">
        <f t="shared" si="18"/>
        <v>416</v>
      </c>
      <c r="L802" s="4" t="str">
        <f t="shared" si="19"/>
        <v>January 2025</v>
      </c>
      <c r="M802" s="61">
        <v>0</v>
      </c>
      <c r="N802" s="62"/>
    </row>
    <row r="803" spans="1:14" ht="22.5" customHeight="1">
      <c r="A803" s="53">
        <v>45669.748032407406</v>
      </c>
      <c r="B803" s="3">
        <v>45668</v>
      </c>
      <c r="C803" s="4">
        <v>14</v>
      </c>
      <c r="D803" s="4">
        <v>8</v>
      </c>
      <c r="E803" s="4">
        <v>7</v>
      </c>
      <c r="F803" s="4" t="s">
        <v>137</v>
      </c>
      <c r="G803" s="4" t="s">
        <v>7</v>
      </c>
      <c r="H803" s="4"/>
      <c r="I803" s="4">
        <f t="shared" si="16"/>
        <v>0</v>
      </c>
      <c r="J803" s="4">
        <f t="shared" si="17"/>
        <v>428</v>
      </c>
      <c r="K803" s="4">
        <f t="shared" si="18"/>
        <v>421</v>
      </c>
      <c r="L803" s="4" t="str">
        <f t="shared" si="19"/>
        <v>January 2025</v>
      </c>
      <c r="M803" s="61">
        <v>0</v>
      </c>
      <c r="N803" s="62"/>
    </row>
    <row r="804" spans="1:14" ht="22.5" customHeight="1">
      <c r="A804" s="53">
        <v>45668.180347222224</v>
      </c>
      <c r="B804" s="3">
        <v>45667</v>
      </c>
      <c r="C804" s="4">
        <v>14</v>
      </c>
      <c r="D804" s="4">
        <v>16</v>
      </c>
      <c r="E804" s="4">
        <v>7</v>
      </c>
      <c r="F804" s="4" t="s">
        <v>137</v>
      </c>
      <c r="G804" s="4" t="s">
        <v>7</v>
      </c>
      <c r="H804" s="4"/>
      <c r="I804" s="4">
        <f t="shared" si="16"/>
        <v>0</v>
      </c>
      <c r="J804" s="4">
        <f t="shared" si="17"/>
        <v>436</v>
      </c>
      <c r="K804" s="4">
        <f t="shared" si="18"/>
        <v>429</v>
      </c>
      <c r="L804" s="4" t="str">
        <f t="shared" si="19"/>
        <v>January 2025</v>
      </c>
      <c r="M804" s="61">
        <v>0</v>
      </c>
      <c r="N804" s="62"/>
    </row>
    <row r="805" spans="1:14" ht="22.5" customHeight="1">
      <c r="A805" s="53">
        <v>45666.674525462964</v>
      </c>
      <c r="B805" s="3">
        <v>45666</v>
      </c>
      <c r="C805" s="4">
        <v>14</v>
      </c>
      <c r="D805" s="4">
        <v>23</v>
      </c>
      <c r="E805" s="4">
        <v>8</v>
      </c>
      <c r="F805" s="4" t="s">
        <v>137</v>
      </c>
      <c r="G805" s="4" t="s">
        <v>7</v>
      </c>
      <c r="H805" s="4"/>
      <c r="I805" s="4">
        <f t="shared" si="16"/>
        <v>0</v>
      </c>
      <c r="J805" s="4">
        <f t="shared" si="17"/>
        <v>443</v>
      </c>
      <c r="K805" s="4">
        <f t="shared" si="18"/>
        <v>435</v>
      </c>
      <c r="L805" s="4" t="str">
        <f t="shared" si="19"/>
        <v>January 2025</v>
      </c>
      <c r="M805" s="61">
        <v>0</v>
      </c>
      <c r="N805" s="62"/>
    </row>
    <row r="806" spans="1:14" ht="22.5" customHeight="1">
      <c r="A806" s="53">
        <v>45665.824861111112</v>
      </c>
      <c r="B806" s="3">
        <v>45665</v>
      </c>
      <c r="C806" s="4">
        <v>13</v>
      </c>
      <c r="D806" s="4">
        <v>22</v>
      </c>
      <c r="E806" s="4">
        <v>9</v>
      </c>
      <c r="F806" s="4" t="s">
        <v>137</v>
      </c>
      <c r="G806" s="4" t="s">
        <v>7</v>
      </c>
      <c r="H806" s="4"/>
      <c r="I806" s="4">
        <f t="shared" si="16"/>
        <v>0</v>
      </c>
      <c r="J806" s="4">
        <f t="shared" si="17"/>
        <v>412</v>
      </c>
      <c r="K806" s="4">
        <f t="shared" si="18"/>
        <v>403</v>
      </c>
      <c r="L806" s="4" t="str">
        <f t="shared" si="19"/>
        <v>January 2025</v>
      </c>
      <c r="M806" s="61">
        <v>0</v>
      </c>
      <c r="N806" s="62"/>
    </row>
    <row r="807" spans="1:14" ht="22.5" customHeight="1">
      <c r="A807" s="53">
        <v>45664.908472222225</v>
      </c>
      <c r="B807" s="3">
        <v>45664</v>
      </c>
      <c r="C807" s="4">
        <v>14</v>
      </c>
      <c r="D807" s="4">
        <v>7</v>
      </c>
      <c r="E807" s="4">
        <v>6</v>
      </c>
      <c r="F807" s="4" t="s">
        <v>137</v>
      </c>
      <c r="G807" s="4" t="s">
        <v>7</v>
      </c>
      <c r="H807" s="4"/>
      <c r="I807" s="4">
        <f t="shared" si="16"/>
        <v>0</v>
      </c>
      <c r="J807" s="4">
        <f t="shared" si="17"/>
        <v>427</v>
      </c>
      <c r="K807" s="4">
        <f t="shared" si="18"/>
        <v>421</v>
      </c>
      <c r="L807" s="4" t="str">
        <f t="shared" si="19"/>
        <v>January 2025</v>
      </c>
      <c r="M807" s="61">
        <v>0</v>
      </c>
      <c r="N807" s="62"/>
    </row>
    <row r="808" spans="1:14" ht="22.5" customHeight="1">
      <c r="A808" s="53">
        <v>45663.622870370367</v>
      </c>
      <c r="B808" s="3">
        <v>45663</v>
      </c>
      <c r="C808" s="4">
        <v>14</v>
      </c>
      <c r="D808" s="4">
        <v>8</v>
      </c>
      <c r="E808" s="4">
        <v>8</v>
      </c>
      <c r="F808" s="4" t="s">
        <v>137</v>
      </c>
      <c r="G808" s="4" t="s">
        <v>7</v>
      </c>
      <c r="H808" s="4"/>
      <c r="I808" s="4">
        <f t="shared" si="16"/>
        <v>0</v>
      </c>
      <c r="J808" s="4">
        <f t="shared" si="17"/>
        <v>428</v>
      </c>
      <c r="K808" s="4">
        <f t="shared" si="18"/>
        <v>420</v>
      </c>
      <c r="L808" s="4" t="str">
        <f t="shared" si="19"/>
        <v>January 2025</v>
      </c>
      <c r="M808" s="61">
        <v>0</v>
      </c>
      <c r="N808" s="62"/>
    </row>
    <row r="809" spans="1:14" ht="22.5" customHeight="1">
      <c r="A809" s="53">
        <v>45663.581620370373</v>
      </c>
      <c r="B809" s="3">
        <v>45659</v>
      </c>
      <c r="C809" s="4">
        <v>14</v>
      </c>
      <c r="D809" s="4">
        <v>19</v>
      </c>
      <c r="E809" s="4">
        <v>11</v>
      </c>
      <c r="F809" s="4" t="s">
        <v>137</v>
      </c>
      <c r="G809" s="4" t="s">
        <v>7</v>
      </c>
      <c r="H809" s="4"/>
      <c r="I809" s="4">
        <f t="shared" si="16"/>
        <v>0</v>
      </c>
      <c r="J809" s="4">
        <f t="shared" si="17"/>
        <v>439</v>
      </c>
      <c r="K809" s="4">
        <f t="shared" si="18"/>
        <v>428</v>
      </c>
      <c r="L809" s="4" t="str">
        <f t="shared" si="19"/>
        <v>January 2025</v>
      </c>
      <c r="M809" s="61">
        <v>0</v>
      </c>
      <c r="N809" s="62"/>
    </row>
    <row r="810" spans="1:14" ht="22.5" customHeight="1">
      <c r="A810" s="53">
        <v>45663.581238425926</v>
      </c>
      <c r="B810" s="3">
        <v>45658</v>
      </c>
      <c r="C810" s="4">
        <v>14</v>
      </c>
      <c r="D810" s="4">
        <v>26</v>
      </c>
      <c r="E810" s="4">
        <v>5</v>
      </c>
      <c r="F810" s="4" t="s">
        <v>137</v>
      </c>
      <c r="G810" s="4" t="s">
        <v>7</v>
      </c>
      <c r="H810" s="4"/>
      <c r="I810" s="4">
        <f t="shared" si="16"/>
        <v>0</v>
      </c>
      <c r="J810" s="4">
        <f t="shared" si="17"/>
        <v>446</v>
      </c>
      <c r="K810" s="4">
        <f t="shared" si="18"/>
        <v>441</v>
      </c>
      <c r="L810" s="4" t="str">
        <f t="shared" si="19"/>
        <v>January 2025</v>
      </c>
      <c r="M810" s="61">
        <v>0</v>
      </c>
      <c r="N810" s="62"/>
    </row>
    <row r="811" spans="1:14" ht="22.5" customHeight="1">
      <c r="A811" s="53">
        <v>45663.526250000003</v>
      </c>
      <c r="B811" s="3">
        <v>45662</v>
      </c>
      <c r="C811" s="4">
        <v>13</v>
      </c>
      <c r="D811" s="4">
        <v>22</v>
      </c>
      <c r="E811" s="4">
        <v>7</v>
      </c>
      <c r="F811" s="4" t="s">
        <v>137</v>
      </c>
      <c r="G811" s="4" t="s">
        <v>7</v>
      </c>
      <c r="H811" s="4"/>
      <c r="I811" s="4">
        <f t="shared" si="16"/>
        <v>0</v>
      </c>
      <c r="J811" s="4">
        <f t="shared" si="17"/>
        <v>412</v>
      </c>
      <c r="K811" s="4">
        <f t="shared" si="18"/>
        <v>405</v>
      </c>
      <c r="L811" s="4" t="str">
        <f t="shared" si="19"/>
        <v>January 2025</v>
      </c>
      <c r="M811" s="61">
        <v>0</v>
      </c>
      <c r="N811" s="62"/>
    </row>
    <row r="812" spans="1:14" ht="22.5" customHeight="1">
      <c r="A812" s="53">
        <v>45663.525370370371</v>
      </c>
      <c r="B812" s="3">
        <v>45661</v>
      </c>
      <c r="C812" s="4">
        <v>14</v>
      </c>
      <c r="D812" s="4">
        <v>16</v>
      </c>
      <c r="E812" s="4">
        <v>9</v>
      </c>
      <c r="F812" s="4" t="s">
        <v>137</v>
      </c>
      <c r="G812" s="4" t="s">
        <v>7</v>
      </c>
      <c r="H812" s="4"/>
      <c r="I812" s="4">
        <f t="shared" si="16"/>
        <v>0</v>
      </c>
      <c r="J812" s="4">
        <f t="shared" si="17"/>
        <v>436</v>
      </c>
      <c r="K812" s="4">
        <f t="shared" si="18"/>
        <v>427</v>
      </c>
      <c r="L812" s="4" t="str">
        <f t="shared" si="19"/>
        <v>January 2025</v>
      </c>
      <c r="M812" s="61">
        <v>0</v>
      </c>
      <c r="N812" s="62"/>
    </row>
    <row r="813" spans="1:14" ht="22.5" customHeight="1">
      <c r="A813" s="53">
        <v>45663.524212962962</v>
      </c>
      <c r="B813" s="3">
        <v>45660</v>
      </c>
      <c r="C813" s="4">
        <v>14</v>
      </c>
      <c r="D813" s="4">
        <v>8</v>
      </c>
      <c r="E813" s="4">
        <v>8</v>
      </c>
      <c r="F813" s="4" t="s">
        <v>137</v>
      </c>
      <c r="G813" s="4" t="s">
        <v>7</v>
      </c>
      <c r="H813" s="4"/>
      <c r="I813" s="4" t="str">
        <f t="shared" si="16"/>
        <v/>
      </c>
      <c r="J813" s="4">
        <f t="shared" si="17"/>
        <v>428</v>
      </c>
      <c r="K813" s="4">
        <f t="shared" si="18"/>
        <v>420</v>
      </c>
      <c r="L813" s="4" t="str">
        <f t="shared" si="19"/>
        <v>January 2025</v>
      </c>
      <c r="M813" s="61">
        <v>0</v>
      </c>
      <c r="N813" s="62"/>
    </row>
    <row r="814" spans="1:14" ht="22.5" customHeight="1">
      <c r="A814" s="53"/>
      <c r="B814" s="3"/>
      <c r="C814" s="4"/>
      <c r="D814" s="4"/>
      <c r="E814" s="4"/>
      <c r="F814" s="4"/>
      <c r="G814" s="4"/>
      <c r="H814" s="4"/>
      <c r="I814" s="4" t="str">
        <f t="shared" si="16"/>
        <v/>
      </c>
      <c r="J814" s="4"/>
      <c r="K814" s="4"/>
      <c r="L814" s="4" t="str">
        <f t="shared" si="19"/>
        <v>January 1900</v>
      </c>
      <c r="M814" s="61"/>
      <c r="N814" s="62"/>
    </row>
    <row r="815" spans="1:14" ht="22.5" customHeight="1">
      <c r="A815" s="53"/>
      <c r="B815" s="3"/>
      <c r="C815" s="4"/>
      <c r="D815" s="4"/>
      <c r="E815" s="4"/>
      <c r="F815" s="4"/>
      <c r="G815" s="4"/>
      <c r="H815" s="4"/>
      <c r="I815" s="4" t="str">
        <f t="shared" si="16"/>
        <v/>
      </c>
      <c r="J815" s="4"/>
      <c r="K815" s="4"/>
      <c r="L815" s="4" t="str">
        <f t="shared" si="19"/>
        <v>January 1900</v>
      </c>
      <c r="M815" s="61"/>
      <c r="N815" s="62"/>
    </row>
    <row r="816" spans="1:14" ht="22.5" customHeight="1">
      <c r="A816" s="53"/>
      <c r="B816" s="3"/>
      <c r="C816" s="4"/>
      <c r="D816" s="4"/>
      <c r="E816" s="4"/>
      <c r="F816" s="4"/>
      <c r="G816" s="4"/>
      <c r="H816" s="4"/>
      <c r="I816" s="4" t="str">
        <f t="shared" si="16"/>
        <v/>
      </c>
      <c r="J816" s="4"/>
      <c r="K816" s="4"/>
      <c r="L816" s="4" t="str">
        <f t="shared" si="19"/>
        <v>January 1900</v>
      </c>
      <c r="M816" s="61"/>
      <c r="N816" s="62"/>
    </row>
    <row r="817" spans="1:14" ht="22.5" customHeight="1">
      <c r="A817" s="53"/>
      <c r="B817" s="3"/>
      <c r="C817" s="4"/>
      <c r="D817" s="4"/>
      <c r="E817" s="4"/>
      <c r="F817" s="4"/>
      <c r="G817" s="4"/>
      <c r="H817" s="4"/>
      <c r="I817" s="4" t="str">
        <f t="shared" si="16"/>
        <v/>
      </c>
      <c r="J817" s="4"/>
      <c r="K817" s="4"/>
      <c r="L817" s="4" t="str">
        <f t="shared" si="19"/>
        <v>January 1900</v>
      </c>
      <c r="M817" s="61"/>
      <c r="N817" s="62"/>
    </row>
    <row r="818" spans="1:14" ht="22.5" customHeight="1">
      <c r="A818" s="53"/>
      <c r="B818" s="3"/>
      <c r="C818" s="4"/>
      <c r="D818" s="4"/>
      <c r="E818" s="4"/>
      <c r="F818" s="4"/>
      <c r="G818" s="4"/>
      <c r="H818" s="4"/>
      <c r="I818" s="4" t="str">
        <f t="shared" si="16"/>
        <v/>
      </c>
      <c r="J818" s="4"/>
      <c r="K818" s="4"/>
      <c r="L818" s="4" t="str">
        <f t="shared" si="19"/>
        <v>January 1900</v>
      </c>
      <c r="M818" s="61"/>
      <c r="N818" s="62"/>
    </row>
    <row r="819" spans="1:14" ht="22.5" customHeight="1">
      <c r="A819" s="53"/>
      <c r="B819" s="3"/>
      <c r="C819" s="4"/>
      <c r="D819" s="4"/>
      <c r="E819" s="4"/>
      <c r="F819" s="4"/>
      <c r="G819" s="4"/>
      <c r="H819" s="4"/>
      <c r="I819" s="4" t="str">
        <f t="shared" si="16"/>
        <v/>
      </c>
      <c r="J819" s="4"/>
      <c r="K819" s="4"/>
      <c r="L819" s="4" t="str">
        <f t="shared" si="19"/>
        <v>January 1900</v>
      </c>
      <c r="M819" s="61"/>
      <c r="N819" s="62"/>
    </row>
    <row r="820" spans="1:14" ht="22.5" customHeight="1">
      <c r="A820" s="53"/>
      <c r="B820" s="3"/>
      <c r="C820" s="4"/>
      <c r="D820" s="4"/>
      <c r="E820" s="4"/>
      <c r="F820" s="4"/>
      <c r="G820" s="4"/>
      <c r="H820" s="4"/>
      <c r="I820" s="4" t="str">
        <f t="shared" si="16"/>
        <v/>
      </c>
      <c r="J820" s="4"/>
      <c r="K820" s="4"/>
      <c r="L820" s="4" t="str">
        <f t="shared" si="19"/>
        <v>January 1900</v>
      </c>
      <c r="M820" s="61"/>
      <c r="N820" s="62"/>
    </row>
    <row r="821" spans="1:14" ht="22.5" customHeight="1">
      <c r="A821" s="53"/>
      <c r="B821" s="3"/>
      <c r="C821" s="4"/>
      <c r="D821" s="4"/>
      <c r="E821" s="4"/>
      <c r="F821" s="4"/>
      <c r="G821" s="4"/>
      <c r="H821" s="4"/>
      <c r="I821" s="4" t="str">
        <f t="shared" si="16"/>
        <v/>
      </c>
      <c r="J821" s="4"/>
      <c r="K821" s="4"/>
      <c r="L821" s="4" t="str">
        <f t="shared" si="19"/>
        <v>January 1900</v>
      </c>
      <c r="M821" s="61"/>
      <c r="N821" s="62"/>
    </row>
    <row r="822" spans="1:14" ht="22.5" customHeight="1">
      <c r="A822" s="53"/>
      <c r="B822" s="3"/>
      <c r="C822" s="4"/>
      <c r="D822" s="4"/>
      <c r="E822" s="4"/>
      <c r="F822" s="4"/>
      <c r="G822" s="4"/>
      <c r="H822" s="4"/>
      <c r="I822" s="4" t="str">
        <f t="shared" si="16"/>
        <v/>
      </c>
      <c r="J822" s="4"/>
      <c r="K822" s="4"/>
      <c r="L822" s="4" t="str">
        <f t="shared" si="19"/>
        <v>January 1900</v>
      </c>
      <c r="M822" s="61"/>
      <c r="N822" s="62"/>
    </row>
    <row r="823" spans="1:14" ht="22.5" customHeight="1">
      <c r="A823" s="53"/>
      <c r="B823" s="3"/>
      <c r="C823" s="4"/>
      <c r="D823" s="4"/>
      <c r="E823" s="4"/>
      <c r="F823" s="4"/>
      <c r="G823" s="4"/>
      <c r="H823" s="4"/>
      <c r="I823" s="4" t="str">
        <f t="shared" si="16"/>
        <v/>
      </c>
      <c r="J823" s="4"/>
      <c r="K823" s="4"/>
      <c r="L823" s="4" t="str">
        <f t="shared" si="19"/>
        <v>January 1900</v>
      </c>
      <c r="M823" s="61"/>
      <c r="N823" s="62"/>
    </row>
    <row r="824" spans="1:14" ht="22.5" customHeight="1">
      <c r="A824" s="53"/>
      <c r="B824" s="3"/>
      <c r="C824" s="4"/>
      <c r="D824" s="4"/>
      <c r="E824" s="4"/>
      <c r="F824" s="4"/>
      <c r="G824" s="4"/>
      <c r="H824" s="4"/>
      <c r="I824" s="4" t="str">
        <f t="shared" si="16"/>
        <v/>
      </c>
      <c r="J824" s="4"/>
      <c r="K824" s="4"/>
      <c r="L824" s="4" t="str">
        <f t="shared" si="19"/>
        <v>January 1900</v>
      </c>
      <c r="M824" s="61"/>
      <c r="N824" s="62"/>
    </row>
    <row r="825" spans="1:14" ht="22.5" customHeight="1">
      <c r="A825" s="53"/>
      <c r="B825" s="3"/>
      <c r="C825" s="4"/>
      <c r="D825" s="4"/>
      <c r="E825" s="4"/>
      <c r="F825" s="4"/>
      <c r="G825" s="4"/>
      <c r="H825" s="4"/>
      <c r="I825" s="4" t="str">
        <f t="shared" si="16"/>
        <v/>
      </c>
      <c r="J825" s="4"/>
      <c r="K825" s="4"/>
      <c r="L825" s="4" t="str">
        <f t="shared" si="19"/>
        <v>January 1900</v>
      </c>
      <c r="M825" s="61"/>
      <c r="N825" s="62"/>
    </row>
    <row r="826" spans="1:14" ht="22.5" customHeight="1">
      <c r="A826" s="53"/>
      <c r="B826" s="3"/>
      <c r="C826" s="4"/>
      <c r="D826" s="4"/>
      <c r="E826" s="4"/>
      <c r="F826" s="4"/>
      <c r="G826" s="4"/>
      <c r="H826" s="4"/>
      <c r="I826" s="4" t="str">
        <f t="shared" si="16"/>
        <v/>
      </c>
      <c r="J826" s="4"/>
      <c r="K826" s="4"/>
      <c r="L826" s="4" t="str">
        <f t="shared" si="19"/>
        <v>January 1900</v>
      </c>
      <c r="M826" s="61"/>
      <c r="N826" s="62"/>
    </row>
    <row r="827" spans="1:14" ht="22.5" customHeight="1">
      <c r="A827" s="53"/>
      <c r="B827" s="3"/>
      <c r="C827" s="4"/>
      <c r="D827" s="4"/>
      <c r="E827" s="4"/>
      <c r="F827" s="4"/>
      <c r="G827" s="4"/>
      <c r="H827" s="4"/>
      <c r="I827" s="4" t="str">
        <f t="shared" si="16"/>
        <v/>
      </c>
      <c r="J827" s="4"/>
      <c r="K827" s="4"/>
      <c r="L827" s="4" t="str">
        <f t="shared" si="19"/>
        <v>January 1900</v>
      </c>
      <c r="M827" s="61"/>
      <c r="N827" s="62"/>
    </row>
    <row r="828" spans="1:14" ht="22.5" customHeight="1">
      <c r="A828" s="53"/>
      <c r="B828" s="3"/>
      <c r="C828" s="4"/>
      <c r="D828" s="4"/>
      <c r="E828" s="4"/>
      <c r="F828" s="4"/>
      <c r="G828" s="4"/>
      <c r="H828" s="4"/>
      <c r="I828" s="4" t="str">
        <f t="shared" si="16"/>
        <v/>
      </c>
      <c r="J828" s="4"/>
      <c r="K828" s="4"/>
      <c r="L828" s="4" t="str">
        <f t="shared" si="19"/>
        <v>January 1900</v>
      </c>
      <c r="M828" s="61"/>
      <c r="N828" s="62"/>
    </row>
    <row r="829" spans="1:14" ht="22.5" customHeight="1">
      <c r="A829" s="53"/>
      <c r="B829" s="3"/>
      <c r="C829" s="4"/>
      <c r="D829" s="4"/>
      <c r="E829" s="4"/>
      <c r="F829" s="4"/>
      <c r="G829" s="4"/>
      <c r="H829" s="4"/>
      <c r="I829" s="4" t="str">
        <f t="shared" si="16"/>
        <v/>
      </c>
      <c r="J829" s="4"/>
      <c r="K829" s="4"/>
      <c r="L829" s="4" t="str">
        <f t="shared" si="19"/>
        <v>January 1900</v>
      </c>
      <c r="M829" s="61"/>
      <c r="N829" s="62"/>
    </row>
    <row r="830" spans="1:14" ht="22.5" customHeight="1">
      <c r="A830" s="53"/>
      <c r="B830" s="3"/>
      <c r="C830" s="4"/>
      <c r="D830" s="4"/>
      <c r="E830" s="4"/>
      <c r="F830" s="4"/>
      <c r="G830" s="4"/>
      <c r="H830" s="4"/>
      <c r="I830" s="4" t="str">
        <f t="shared" si="16"/>
        <v/>
      </c>
      <c r="J830" s="4"/>
      <c r="K830" s="4"/>
      <c r="L830" s="4" t="str">
        <f t="shared" si="19"/>
        <v>January 1900</v>
      </c>
      <c r="M830" s="61"/>
      <c r="N830" s="62"/>
    </row>
    <row r="831" spans="1:14" ht="22.5" customHeight="1">
      <c r="A831" s="53"/>
      <c r="B831" s="3"/>
      <c r="C831" s="4"/>
      <c r="D831" s="4"/>
      <c r="E831" s="4"/>
      <c r="F831" s="4"/>
      <c r="G831" s="4"/>
      <c r="H831" s="4"/>
      <c r="I831" s="4" t="str">
        <f t="shared" si="16"/>
        <v/>
      </c>
      <c r="J831" s="4"/>
      <c r="K831" s="4"/>
      <c r="L831" s="4" t="str">
        <f t="shared" si="19"/>
        <v>January 1900</v>
      </c>
      <c r="M831" s="61"/>
      <c r="N831" s="62"/>
    </row>
    <row r="832" spans="1:14" ht="22.5" customHeight="1">
      <c r="A832" s="53"/>
      <c r="B832" s="3"/>
      <c r="C832" s="4"/>
      <c r="D832" s="4"/>
      <c r="E832" s="4"/>
      <c r="F832" s="4"/>
      <c r="G832" s="4"/>
      <c r="H832" s="4"/>
      <c r="I832" s="4" t="str">
        <f t="shared" si="16"/>
        <v/>
      </c>
      <c r="J832" s="4"/>
      <c r="K832" s="4"/>
      <c r="L832" s="4" t="str">
        <f t="shared" si="19"/>
        <v>January 1900</v>
      </c>
      <c r="M832" s="61"/>
      <c r="N832" s="62"/>
    </row>
    <row r="833" spans="1:14" ht="22.5" customHeight="1">
      <c r="A833" s="53"/>
      <c r="B833" s="3"/>
      <c r="C833" s="4"/>
      <c r="D833" s="4"/>
      <c r="E833" s="4"/>
      <c r="F833" s="4"/>
      <c r="G833" s="4"/>
      <c r="H833" s="4"/>
      <c r="I833" s="4" t="str">
        <f t="shared" si="16"/>
        <v/>
      </c>
      <c r="J833" s="4"/>
      <c r="K833" s="4"/>
      <c r="L833" s="4" t="str">
        <f t="shared" si="19"/>
        <v>January 1900</v>
      </c>
      <c r="M833" s="61"/>
      <c r="N833" s="62"/>
    </row>
    <row r="834" spans="1:14" ht="22.5" customHeight="1">
      <c r="A834" s="53"/>
      <c r="B834" s="3"/>
      <c r="C834" s="4"/>
      <c r="D834" s="4"/>
      <c r="E834" s="4"/>
      <c r="F834" s="4"/>
      <c r="G834" s="4"/>
      <c r="H834" s="4"/>
      <c r="I834" s="4" t="str">
        <f t="shared" si="16"/>
        <v/>
      </c>
      <c r="J834" s="4"/>
      <c r="K834" s="4"/>
      <c r="L834" s="4" t="str">
        <f t="shared" si="19"/>
        <v>January 1900</v>
      </c>
      <c r="M834" s="61"/>
      <c r="N834" s="62"/>
    </row>
    <row r="835" spans="1:14" ht="22.5" customHeight="1">
      <c r="A835" s="53"/>
      <c r="B835" s="3"/>
      <c r="C835" s="4"/>
      <c r="D835" s="4"/>
      <c r="E835" s="4"/>
      <c r="F835" s="4"/>
      <c r="G835" s="4"/>
      <c r="H835" s="4"/>
      <c r="I835" s="4" t="str">
        <f t="shared" si="16"/>
        <v/>
      </c>
      <c r="J835" s="4"/>
      <c r="K835" s="4"/>
      <c r="L835" s="4" t="str">
        <f t="shared" si="19"/>
        <v>January 1900</v>
      </c>
      <c r="M835" s="61"/>
      <c r="N835" s="62"/>
    </row>
    <row r="836" spans="1:14" ht="22.5" customHeight="1">
      <c r="A836" s="53"/>
      <c r="B836" s="3"/>
      <c r="C836" s="4"/>
      <c r="D836" s="4"/>
      <c r="E836" s="4"/>
      <c r="F836" s="4"/>
      <c r="G836" s="4"/>
      <c r="H836" s="4"/>
      <c r="I836" s="4" t="str">
        <f t="shared" si="16"/>
        <v/>
      </c>
      <c r="J836" s="4"/>
      <c r="K836" s="4"/>
      <c r="L836" s="4" t="str">
        <f t="shared" si="19"/>
        <v>January 1900</v>
      </c>
      <c r="M836" s="61"/>
      <c r="N836" s="62"/>
    </row>
    <row r="837" spans="1:14" ht="22.5" customHeight="1">
      <c r="A837" s="53"/>
      <c r="B837" s="3"/>
      <c r="C837" s="4"/>
      <c r="D837" s="4"/>
      <c r="E837" s="4"/>
      <c r="F837" s="4"/>
      <c r="G837" s="4"/>
      <c r="H837" s="4"/>
      <c r="I837" s="4" t="str">
        <f t="shared" si="16"/>
        <v/>
      </c>
      <c r="J837" s="4"/>
      <c r="K837" s="4"/>
      <c r="L837" s="4" t="str">
        <f t="shared" si="19"/>
        <v>January 1900</v>
      </c>
      <c r="M837" s="61"/>
      <c r="N837" s="62"/>
    </row>
    <row r="838" spans="1:14" ht="22.5" customHeight="1">
      <c r="A838" s="53"/>
      <c r="B838" s="3"/>
      <c r="C838" s="4"/>
      <c r="D838" s="4"/>
      <c r="E838" s="4"/>
      <c r="F838" s="4"/>
      <c r="G838" s="4"/>
      <c r="H838" s="4"/>
      <c r="I838" s="4" t="str">
        <f t="shared" si="16"/>
        <v/>
      </c>
      <c r="J838" s="4"/>
      <c r="K838" s="4"/>
      <c r="L838" s="4" t="str">
        <f t="shared" si="19"/>
        <v>January 1900</v>
      </c>
      <c r="M838" s="61"/>
      <c r="N838" s="62"/>
    </row>
    <row r="839" spans="1:14" ht="22.5" customHeight="1">
      <c r="A839" s="53"/>
      <c r="B839" s="3"/>
      <c r="C839" s="4"/>
      <c r="D839" s="4"/>
      <c r="E839" s="4"/>
      <c r="F839" s="4"/>
      <c r="G839" s="4"/>
      <c r="H839" s="4"/>
      <c r="I839" s="4" t="str">
        <f t="shared" si="16"/>
        <v/>
      </c>
      <c r="J839" s="4"/>
      <c r="K839" s="4"/>
      <c r="L839" s="4" t="str">
        <f t="shared" si="19"/>
        <v>January 1900</v>
      </c>
      <c r="M839" s="61"/>
      <c r="N839" s="62"/>
    </row>
    <row r="840" spans="1:14" ht="22.5" customHeight="1">
      <c r="A840" s="53"/>
      <c r="B840" s="3"/>
      <c r="C840" s="4"/>
      <c r="D840" s="4"/>
      <c r="E840" s="4"/>
      <c r="F840" s="4"/>
      <c r="G840" s="4"/>
      <c r="H840" s="4"/>
      <c r="I840" s="4" t="str">
        <f t="shared" si="16"/>
        <v/>
      </c>
      <c r="J840" s="4"/>
      <c r="K840" s="4"/>
      <c r="L840" s="4" t="str">
        <f t="shared" si="19"/>
        <v>January 1900</v>
      </c>
      <c r="M840" s="61"/>
      <c r="N840" s="62"/>
    </row>
    <row r="841" spans="1:14" ht="22.5" customHeight="1">
      <c r="A841" s="53"/>
      <c r="B841" s="3"/>
      <c r="C841" s="4"/>
      <c r="D841" s="4"/>
      <c r="E841" s="4"/>
      <c r="F841" s="4"/>
      <c r="G841" s="4"/>
      <c r="H841" s="4"/>
      <c r="I841" s="4" t="str">
        <f t="shared" si="16"/>
        <v/>
      </c>
      <c r="J841" s="4"/>
      <c r="K841" s="4"/>
      <c r="L841" s="4" t="str">
        <f t="shared" si="19"/>
        <v>January 1900</v>
      </c>
      <c r="M841" s="61"/>
      <c r="N841" s="62"/>
    </row>
    <row r="842" spans="1:14" ht="22.5" customHeight="1">
      <c r="A842" s="53"/>
      <c r="B842" s="3"/>
      <c r="C842" s="4"/>
      <c r="D842" s="4"/>
      <c r="E842" s="4"/>
      <c r="F842" s="4"/>
      <c r="G842" s="4"/>
      <c r="H842" s="4"/>
      <c r="I842" s="4" t="str">
        <f t="shared" si="16"/>
        <v/>
      </c>
      <c r="J842" s="4"/>
      <c r="K842" s="4"/>
      <c r="L842" s="4" t="str">
        <f t="shared" si="19"/>
        <v>January 1900</v>
      </c>
      <c r="M842" s="61"/>
      <c r="N842" s="62"/>
    </row>
    <row r="843" spans="1:14" ht="22.5" customHeight="1">
      <c r="A843" s="53"/>
      <c r="B843" s="3"/>
      <c r="C843" s="4"/>
      <c r="D843" s="4"/>
      <c r="E843" s="4"/>
      <c r="F843" s="4"/>
      <c r="G843" s="4"/>
      <c r="H843" s="4"/>
      <c r="I843" s="4" t="str">
        <f t="shared" si="16"/>
        <v/>
      </c>
      <c r="J843" s="4"/>
      <c r="K843" s="4"/>
      <c r="L843" s="4" t="str">
        <f t="shared" si="19"/>
        <v>January 1900</v>
      </c>
      <c r="M843" s="61"/>
      <c r="N843" s="62"/>
    </row>
    <row r="844" spans="1:14" ht="22.5" customHeight="1">
      <c r="A844" s="53"/>
      <c r="B844" s="3"/>
      <c r="C844" s="4"/>
      <c r="D844" s="4"/>
      <c r="E844" s="4"/>
      <c r="F844" s="4"/>
      <c r="G844" s="4"/>
      <c r="H844" s="4"/>
      <c r="I844" s="4" t="str">
        <f t="shared" si="16"/>
        <v/>
      </c>
      <c r="J844" s="4"/>
      <c r="K844" s="4"/>
      <c r="L844" s="4" t="str">
        <f t="shared" si="19"/>
        <v>January 1900</v>
      </c>
      <c r="M844" s="61"/>
      <c r="N844" s="62"/>
    </row>
    <row r="845" spans="1:14" ht="22.5" customHeight="1">
      <c r="A845" s="53"/>
      <c r="B845" s="3"/>
      <c r="C845" s="4"/>
      <c r="D845" s="4"/>
      <c r="E845" s="4"/>
      <c r="F845" s="4"/>
      <c r="G845" s="4"/>
      <c r="H845" s="4"/>
      <c r="I845" s="4" t="str">
        <f t="shared" si="16"/>
        <v/>
      </c>
      <c r="J845" s="4"/>
      <c r="K845" s="4"/>
      <c r="L845" s="4" t="str">
        <f t="shared" si="19"/>
        <v>January 1900</v>
      </c>
      <c r="M845" s="61"/>
      <c r="N845" s="62"/>
    </row>
    <row r="846" spans="1:14" ht="22.5" customHeight="1">
      <c r="A846" s="53"/>
      <c r="B846" s="3"/>
      <c r="C846" s="4"/>
      <c r="D846" s="4"/>
      <c r="E846" s="4"/>
      <c r="F846" s="4"/>
      <c r="G846" s="4"/>
      <c r="H846" s="4"/>
      <c r="I846" s="4" t="str">
        <f t="shared" si="16"/>
        <v/>
      </c>
      <c r="J846" s="4"/>
      <c r="K846" s="4"/>
      <c r="L846" s="4" t="str">
        <f t="shared" si="19"/>
        <v>January 1900</v>
      </c>
      <c r="M846" s="61"/>
      <c r="N846" s="62"/>
    </row>
    <row r="847" spans="1:14" ht="22.5" customHeight="1">
      <c r="A847" s="53"/>
      <c r="B847" s="3"/>
      <c r="C847" s="4"/>
      <c r="D847" s="4"/>
      <c r="E847" s="4"/>
      <c r="F847" s="4"/>
      <c r="G847" s="4"/>
      <c r="H847" s="4"/>
      <c r="I847" s="4" t="str">
        <f t="shared" si="16"/>
        <v/>
      </c>
      <c r="J847" s="4"/>
      <c r="K847" s="4"/>
      <c r="L847" s="4" t="str">
        <f t="shared" si="19"/>
        <v>January 1900</v>
      </c>
      <c r="M847" s="61"/>
      <c r="N847" s="62"/>
    </row>
    <row r="848" spans="1:14" ht="22.5" customHeight="1">
      <c r="A848" s="53"/>
      <c r="B848" s="3"/>
      <c r="C848" s="4"/>
      <c r="D848" s="4"/>
      <c r="E848" s="4"/>
      <c r="F848" s="4"/>
      <c r="G848" s="4"/>
      <c r="H848" s="4"/>
      <c r="I848" s="4" t="str">
        <f t="shared" si="16"/>
        <v/>
      </c>
      <c r="J848" s="4"/>
      <c r="K848" s="4"/>
      <c r="L848" s="4" t="str">
        <f t="shared" si="19"/>
        <v>January 1900</v>
      </c>
      <c r="M848" s="61"/>
      <c r="N848" s="62"/>
    </row>
    <row r="849" spans="1:14" ht="22.5" customHeight="1">
      <c r="A849" s="53"/>
      <c r="B849" s="3"/>
      <c r="C849" s="4"/>
      <c r="D849" s="4"/>
      <c r="E849" s="4"/>
      <c r="F849" s="4"/>
      <c r="G849" s="4"/>
      <c r="H849" s="4"/>
      <c r="I849" s="4" t="str">
        <f t="shared" si="16"/>
        <v/>
      </c>
      <c r="J849" s="4"/>
      <c r="K849" s="4"/>
      <c r="L849" s="4" t="str">
        <f t="shared" si="19"/>
        <v>January 1900</v>
      </c>
      <c r="M849" s="61"/>
      <c r="N849" s="62"/>
    </row>
    <row r="850" spans="1:14" ht="22.5" customHeight="1">
      <c r="A850" s="53"/>
      <c r="B850" s="3"/>
      <c r="C850" s="4"/>
      <c r="D850" s="4"/>
      <c r="E850" s="4"/>
      <c r="F850" s="4"/>
      <c r="G850" s="4"/>
      <c r="H850" s="4"/>
      <c r="I850" s="4" t="str">
        <f t="shared" si="16"/>
        <v/>
      </c>
      <c r="J850" s="4"/>
      <c r="K850" s="4"/>
      <c r="L850" s="4" t="str">
        <f t="shared" si="19"/>
        <v>January 1900</v>
      </c>
      <c r="M850" s="61"/>
      <c r="N850" s="62"/>
    </row>
    <row r="851" spans="1:14" ht="22.5" customHeight="1">
      <c r="A851" s="53"/>
      <c r="B851" s="3"/>
      <c r="C851" s="4"/>
      <c r="D851" s="4"/>
      <c r="E851" s="4"/>
      <c r="F851" s="4"/>
      <c r="G851" s="4"/>
      <c r="H851" s="4"/>
      <c r="I851" s="4" t="str">
        <f t="shared" si="16"/>
        <v/>
      </c>
      <c r="J851" s="4"/>
      <c r="K851" s="4"/>
      <c r="L851" s="4" t="str">
        <f t="shared" si="19"/>
        <v>January 1900</v>
      </c>
      <c r="M851" s="61"/>
      <c r="N851" s="62"/>
    </row>
    <row r="852" spans="1:14" ht="22.5" customHeight="1">
      <c r="A852" s="53"/>
      <c r="B852" s="3"/>
      <c r="C852" s="4"/>
      <c r="D852" s="4"/>
      <c r="E852" s="4"/>
      <c r="F852" s="4"/>
      <c r="G852" s="4"/>
      <c r="H852" s="4"/>
      <c r="I852" s="4" t="str">
        <f t="shared" si="16"/>
        <v/>
      </c>
      <c r="J852" s="4"/>
      <c r="K852" s="4"/>
      <c r="L852" s="4" t="str">
        <f t="shared" si="19"/>
        <v>January 1900</v>
      </c>
      <c r="M852" s="61"/>
      <c r="N852" s="62"/>
    </row>
    <row r="853" spans="1:14" ht="22.5" customHeight="1">
      <c r="A853" s="53"/>
      <c r="B853" s="3"/>
      <c r="C853" s="4"/>
      <c r="D853" s="4"/>
      <c r="E853" s="4"/>
      <c r="F853" s="4"/>
      <c r="G853" s="4"/>
      <c r="H853" s="4"/>
      <c r="I853" s="4" t="str">
        <f t="shared" si="16"/>
        <v/>
      </c>
      <c r="J853" s="4"/>
      <c r="K853" s="4"/>
      <c r="L853" s="4" t="str">
        <f t="shared" si="19"/>
        <v>January 1900</v>
      </c>
      <c r="M853" s="61"/>
      <c r="N853" s="62"/>
    </row>
    <row r="854" spans="1:14" ht="22.5" customHeight="1">
      <c r="A854" s="53"/>
      <c r="B854" s="3"/>
      <c r="C854" s="4"/>
      <c r="D854" s="4"/>
      <c r="E854" s="4"/>
      <c r="F854" s="4"/>
      <c r="G854" s="4"/>
      <c r="H854" s="4"/>
      <c r="I854" s="4" t="str">
        <f t="shared" si="16"/>
        <v/>
      </c>
      <c r="J854" s="4"/>
      <c r="K854" s="4"/>
      <c r="L854" s="4" t="str">
        <f t="shared" si="19"/>
        <v>January 1900</v>
      </c>
      <c r="M854" s="61"/>
      <c r="N854" s="62"/>
    </row>
    <row r="855" spans="1:14" ht="22.5" customHeight="1">
      <c r="A855" s="53"/>
      <c r="B855" s="3"/>
      <c r="C855" s="4"/>
      <c r="D855" s="4"/>
      <c r="E855" s="4"/>
      <c r="F855" s="4"/>
      <c r="G855" s="4"/>
      <c r="H855" s="4"/>
      <c r="I855" s="4" t="str">
        <f t="shared" si="16"/>
        <v/>
      </c>
      <c r="J855" s="4"/>
      <c r="K855" s="4"/>
      <c r="L855" s="4" t="str">
        <f t="shared" si="19"/>
        <v>January 1900</v>
      </c>
      <c r="M855" s="61"/>
      <c r="N855" s="62"/>
    </row>
    <row r="856" spans="1:14" ht="22.5" customHeight="1">
      <c r="A856" s="53"/>
      <c r="B856" s="3"/>
      <c r="C856" s="4"/>
      <c r="D856" s="4"/>
      <c r="E856" s="4"/>
      <c r="F856" s="4"/>
      <c r="G856" s="4"/>
      <c r="H856" s="4"/>
      <c r="I856" s="4" t="str">
        <f t="shared" si="16"/>
        <v/>
      </c>
      <c r="J856" s="4"/>
      <c r="K856" s="4"/>
      <c r="L856" s="4" t="str">
        <f t="shared" si="19"/>
        <v>January 1900</v>
      </c>
      <c r="M856" s="61"/>
      <c r="N856" s="62"/>
    </row>
    <row r="857" spans="1:14" ht="22.5" customHeight="1">
      <c r="A857" s="53"/>
      <c r="B857" s="3"/>
      <c r="C857" s="4"/>
      <c r="D857" s="4"/>
      <c r="E857" s="4"/>
      <c r="F857" s="4"/>
      <c r="G857" s="4"/>
      <c r="H857" s="4"/>
      <c r="I857" s="4" t="str">
        <f t="shared" si="16"/>
        <v/>
      </c>
      <c r="J857" s="4"/>
      <c r="K857" s="4"/>
      <c r="L857" s="4" t="str">
        <f t="shared" si="19"/>
        <v>January 1900</v>
      </c>
      <c r="M857" s="61"/>
      <c r="N857" s="62"/>
    </row>
    <row r="858" spans="1:14" ht="22.5" customHeight="1">
      <c r="A858" s="53"/>
      <c r="B858" s="3"/>
      <c r="C858" s="4"/>
      <c r="D858" s="4"/>
      <c r="E858" s="4"/>
      <c r="F858" s="4"/>
      <c r="G858" s="4"/>
      <c r="H858" s="4"/>
      <c r="I858" s="4" t="str">
        <f t="shared" si="16"/>
        <v/>
      </c>
      <c r="J858" s="4"/>
      <c r="K858" s="4"/>
      <c r="L858" s="4" t="str">
        <f t="shared" si="19"/>
        <v>January 1900</v>
      </c>
      <c r="M858" s="61"/>
      <c r="N858" s="62"/>
    </row>
    <row r="859" spans="1:14" ht="22.5" customHeight="1">
      <c r="A859" s="53"/>
      <c r="B859" s="3"/>
      <c r="C859" s="4"/>
      <c r="D859" s="4"/>
      <c r="E859" s="4"/>
      <c r="F859" s="4"/>
      <c r="G859" s="4"/>
      <c r="H859" s="4"/>
      <c r="I859" s="4" t="str">
        <f t="shared" si="16"/>
        <v/>
      </c>
      <c r="J859" s="4"/>
      <c r="K859" s="4"/>
      <c r="L859" s="4" t="str">
        <f t="shared" si="19"/>
        <v>January 1900</v>
      </c>
      <c r="M859" s="61"/>
      <c r="N859" s="62"/>
    </row>
    <row r="860" spans="1:14" ht="22.5" customHeight="1">
      <c r="A860" s="53"/>
      <c r="B860" s="3"/>
      <c r="C860" s="4"/>
      <c r="D860" s="4"/>
      <c r="E860" s="4"/>
      <c r="F860" s="4"/>
      <c r="G860" s="4"/>
      <c r="H860" s="4"/>
      <c r="I860" s="4" t="str">
        <f t="shared" si="16"/>
        <v/>
      </c>
      <c r="J860" s="4"/>
      <c r="K860" s="4"/>
      <c r="L860" s="4" t="str">
        <f t="shared" si="19"/>
        <v>January 1900</v>
      </c>
      <c r="M860" s="61"/>
      <c r="N860" s="62"/>
    </row>
    <row r="861" spans="1:14" ht="22.5" customHeight="1">
      <c r="A861" s="53"/>
      <c r="B861" s="3"/>
      <c r="C861" s="4"/>
      <c r="D861" s="4"/>
      <c r="E861" s="4"/>
      <c r="F861" s="4"/>
      <c r="G861" s="4"/>
      <c r="H861" s="4"/>
      <c r="I861" s="4" t="str">
        <f t="shared" si="16"/>
        <v/>
      </c>
      <c r="J861" s="4"/>
      <c r="K861" s="4"/>
      <c r="L861" s="4" t="str">
        <f t="shared" si="19"/>
        <v>January 1900</v>
      </c>
      <c r="M861" s="61"/>
      <c r="N861" s="62"/>
    </row>
    <row r="862" spans="1:14" ht="22.5" customHeight="1">
      <c r="A862" s="53"/>
      <c r="B862" s="3"/>
      <c r="C862" s="4"/>
      <c r="D862" s="4"/>
      <c r="E862" s="4"/>
      <c r="F862" s="4"/>
      <c r="G862" s="4"/>
      <c r="H862" s="4"/>
      <c r="I862" s="4" t="str">
        <f t="shared" si="16"/>
        <v/>
      </c>
      <c r="J862" s="4"/>
      <c r="K862" s="4"/>
      <c r="L862" s="4" t="str">
        <f t="shared" si="19"/>
        <v>January 1900</v>
      </c>
      <c r="M862" s="61"/>
      <c r="N862" s="62"/>
    </row>
    <row r="863" spans="1:14" ht="22.5" customHeight="1">
      <c r="A863" s="53"/>
      <c r="B863" s="3"/>
      <c r="C863" s="4"/>
      <c r="D863" s="4"/>
      <c r="E863" s="4"/>
      <c r="F863" s="4"/>
      <c r="G863" s="4"/>
      <c r="H863" s="4"/>
      <c r="I863" s="4" t="str">
        <f t="shared" si="16"/>
        <v/>
      </c>
      <c r="J863" s="4"/>
      <c r="K863" s="4"/>
      <c r="L863" s="4" t="str">
        <f t="shared" si="19"/>
        <v>January 1900</v>
      </c>
      <c r="M863" s="61"/>
      <c r="N863" s="62"/>
    </row>
    <row r="864" spans="1:14" ht="22.5" customHeight="1">
      <c r="A864" s="53"/>
      <c r="B864" s="3"/>
      <c r="C864" s="4"/>
      <c r="D864" s="4"/>
      <c r="E864" s="4"/>
      <c r="F864" s="4"/>
      <c r="G864" s="4"/>
      <c r="H864" s="4"/>
      <c r="I864" s="4" t="str">
        <f t="shared" si="16"/>
        <v/>
      </c>
      <c r="J864" s="4"/>
      <c r="K864" s="4"/>
      <c r="L864" s="4" t="str">
        <f t="shared" si="19"/>
        <v>January 1900</v>
      </c>
      <c r="M864" s="61"/>
      <c r="N864" s="62"/>
    </row>
    <row r="865" spans="1:14" ht="22.5" customHeight="1">
      <c r="A865" s="53"/>
      <c r="B865" s="3"/>
      <c r="C865" s="4"/>
      <c r="D865" s="4"/>
      <c r="E865" s="4"/>
      <c r="F865" s="4"/>
      <c r="G865" s="4"/>
      <c r="H865" s="4"/>
      <c r="I865" s="4" t="str">
        <f t="shared" si="16"/>
        <v/>
      </c>
      <c r="J865" s="4"/>
      <c r="K865" s="4"/>
      <c r="L865" s="4" t="str">
        <f t="shared" si="19"/>
        <v>January 1900</v>
      </c>
      <c r="M865" s="61"/>
      <c r="N865" s="62"/>
    </row>
    <row r="866" spans="1:14" ht="22.5" customHeight="1">
      <c r="A866" s="53"/>
      <c r="B866" s="3"/>
      <c r="C866" s="4"/>
      <c r="D866" s="4"/>
      <c r="E866" s="4"/>
      <c r="F866" s="4"/>
      <c r="G866" s="4"/>
      <c r="H866" s="4"/>
      <c r="I866" s="4" t="str">
        <f t="shared" si="16"/>
        <v/>
      </c>
      <c r="J866" s="4"/>
      <c r="K866" s="4"/>
      <c r="L866" s="4" t="str">
        <f t="shared" si="19"/>
        <v>January 1900</v>
      </c>
      <c r="M866" s="61"/>
      <c r="N866" s="62"/>
    </row>
    <row r="867" spans="1:14" ht="22.5" customHeight="1">
      <c r="A867" s="53"/>
      <c r="B867" s="3"/>
      <c r="C867" s="4"/>
      <c r="D867" s="4"/>
      <c r="E867" s="4"/>
      <c r="F867" s="4"/>
      <c r="G867" s="4"/>
      <c r="H867" s="4"/>
      <c r="I867" s="4" t="str">
        <f t="shared" si="16"/>
        <v/>
      </c>
      <c r="J867" s="4"/>
      <c r="K867" s="4"/>
      <c r="L867" s="4" t="str">
        <f t="shared" si="19"/>
        <v>January 1900</v>
      </c>
      <c r="M867" s="61"/>
      <c r="N867" s="62"/>
    </row>
    <row r="868" spans="1:14" ht="22.5" customHeight="1">
      <c r="A868" s="53"/>
      <c r="B868" s="3"/>
      <c r="C868" s="4"/>
      <c r="D868" s="4"/>
      <c r="E868" s="4"/>
      <c r="F868" s="4"/>
      <c r="G868" s="4"/>
      <c r="H868" s="4"/>
      <c r="I868" s="4" t="str">
        <f t="shared" si="16"/>
        <v/>
      </c>
      <c r="J868" s="4"/>
      <c r="K868" s="4"/>
      <c r="L868" s="4" t="str">
        <f t="shared" si="19"/>
        <v>January 1900</v>
      </c>
      <c r="M868" s="61"/>
      <c r="N868" s="62"/>
    </row>
    <row r="869" spans="1:14" ht="22.5" customHeight="1">
      <c r="A869" s="53"/>
      <c r="B869" s="3"/>
      <c r="C869" s="4"/>
      <c r="D869" s="4"/>
      <c r="E869" s="4"/>
      <c r="F869" s="4"/>
      <c r="G869" s="4"/>
      <c r="H869" s="4"/>
      <c r="I869" s="4" t="str">
        <f t="shared" si="16"/>
        <v/>
      </c>
      <c r="J869" s="4"/>
      <c r="K869" s="4"/>
      <c r="L869" s="4" t="str">
        <f t="shared" si="19"/>
        <v>January 1900</v>
      </c>
      <c r="M869" s="61"/>
      <c r="N869" s="62"/>
    </row>
    <row r="870" spans="1:14" ht="22.5" customHeight="1">
      <c r="A870" s="53"/>
      <c r="B870" s="3"/>
      <c r="C870" s="4"/>
      <c r="D870" s="4"/>
      <c r="E870" s="4"/>
      <c r="F870" s="4"/>
      <c r="G870" s="4"/>
      <c r="H870" s="4"/>
      <c r="I870" s="4" t="str">
        <f t="shared" si="16"/>
        <v/>
      </c>
      <c r="J870" s="4"/>
      <c r="K870" s="4"/>
      <c r="L870" s="4" t="str">
        <f t="shared" si="19"/>
        <v>January 1900</v>
      </c>
      <c r="M870" s="61"/>
      <c r="N870" s="62"/>
    </row>
    <row r="871" spans="1:14" ht="22.5" customHeight="1">
      <c r="A871" s="53"/>
      <c r="B871" s="3"/>
      <c r="C871" s="4"/>
      <c r="D871" s="4"/>
      <c r="E871" s="4"/>
      <c r="F871" s="4"/>
      <c r="G871" s="4"/>
      <c r="H871" s="4"/>
      <c r="I871" s="4" t="str">
        <f t="shared" si="16"/>
        <v/>
      </c>
      <c r="J871" s="4"/>
      <c r="K871" s="4"/>
      <c r="L871" s="4" t="str">
        <f t="shared" si="19"/>
        <v>January 1900</v>
      </c>
      <c r="M871" s="61"/>
      <c r="N871" s="62"/>
    </row>
    <row r="872" spans="1:14" ht="22.5" customHeight="1">
      <c r="A872" s="53"/>
      <c r="B872" s="3"/>
      <c r="C872" s="4"/>
      <c r="D872" s="4"/>
      <c r="E872" s="4"/>
      <c r="F872" s="4"/>
      <c r="G872" s="4"/>
      <c r="H872" s="4"/>
      <c r="I872" s="4" t="str">
        <f t="shared" si="16"/>
        <v/>
      </c>
      <c r="J872" s="4"/>
      <c r="K872" s="4"/>
      <c r="L872" s="4" t="str">
        <f t="shared" si="19"/>
        <v>January 1900</v>
      </c>
      <c r="M872" s="61"/>
      <c r="N872" s="62"/>
    </row>
    <row r="873" spans="1:14" ht="22.5" customHeight="1">
      <c r="A873" s="53"/>
      <c r="B873" s="3"/>
      <c r="C873" s="4"/>
      <c r="D873" s="4"/>
      <c r="E873" s="4"/>
      <c r="F873" s="4"/>
      <c r="G873" s="4"/>
      <c r="H873" s="4"/>
      <c r="I873" s="4" t="str">
        <f t="shared" si="16"/>
        <v/>
      </c>
      <c r="J873" s="4"/>
      <c r="K873" s="4"/>
      <c r="L873" s="4" t="str">
        <f t="shared" si="19"/>
        <v>January 1900</v>
      </c>
      <c r="M873" s="61"/>
      <c r="N873" s="62"/>
    </row>
    <row r="874" spans="1:14" ht="22.5" customHeight="1">
      <c r="A874" s="53"/>
      <c r="B874" s="3"/>
      <c r="C874" s="4"/>
      <c r="D874" s="4"/>
      <c r="E874" s="4"/>
      <c r="F874" s="4"/>
      <c r="G874" s="4"/>
      <c r="H874" s="4"/>
      <c r="I874" s="4" t="str">
        <f t="shared" si="16"/>
        <v/>
      </c>
      <c r="J874" s="4"/>
      <c r="K874" s="4"/>
      <c r="L874" s="4" t="str">
        <f t="shared" si="19"/>
        <v>January 1900</v>
      </c>
      <c r="M874" s="61"/>
      <c r="N874" s="62"/>
    </row>
    <row r="875" spans="1:14" ht="22.5" customHeight="1">
      <c r="A875" s="53"/>
      <c r="B875" s="3"/>
      <c r="C875" s="4"/>
      <c r="D875" s="4"/>
      <c r="E875" s="4"/>
      <c r="F875" s="4"/>
      <c r="G875" s="4"/>
      <c r="H875" s="4"/>
      <c r="I875" s="4" t="str">
        <f t="shared" si="16"/>
        <v/>
      </c>
      <c r="J875" s="4"/>
      <c r="K875" s="4"/>
      <c r="L875" s="4" t="str">
        <f t="shared" si="19"/>
        <v>January 1900</v>
      </c>
      <c r="M875" s="61"/>
      <c r="N875" s="62"/>
    </row>
    <row r="876" spans="1:14" ht="22.5" customHeight="1">
      <c r="A876" s="53"/>
      <c r="B876" s="3"/>
      <c r="C876" s="4"/>
      <c r="D876" s="4"/>
      <c r="E876" s="4"/>
      <c r="F876" s="4"/>
      <c r="G876" s="4"/>
      <c r="H876" s="4"/>
      <c r="I876" s="4" t="str">
        <f t="shared" si="16"/>
        <v/>
      </c>
      <c r="J876" s="4"/>
      <c r="K876" s="4"/>
      <c r="L876" s="4" t="str">
        <f t="shared" si="19"/>
        <v>January 1900</v>
      </c>
      <c r="M876" s="61"/>
      <c r="N876" s="62"/>
    </row>
    <row r="877" spans="1:14" ht="22.5" customHeight="1">
      <c r="A877" s="53"/>
      <c r="B877" s="3"/>
      <c r="C877" s="4"/>
      <c r="D877" s="4"/>
      <c r="E877" s="4"/>
      <c r="F877" s="4"/>
      <c r="G877" s="4"/>
      <c r="H877" s="4"/>
      <c r="I877" s="4" t="str">
        <f t="shared" si="16"/>
        <v/>
      </c>
      <c r="J877" s="4"/>
      <c r="K877" s="4"/>
      <c r="L877" s="4" t="str">
        <f t="shared" si="19"/>
        <v>January 1900</v>
      </c>
      <c r="M877" s="61"/>
      <c r="N877" s="62"/>
    </row>
    <row r="878" spans="1:14" ht="22.5" customHeight="1">
      <c r="A878" s="53"/>
      <c r="B878" s="3"/>
      <c r="C878" s="4"/>
      <c r="D878" s="4"/>
      <c r="E878" s="4"/>
      <c r="F878" s="4"/>
      <c r="G878" s="4"/>
      <c r="H878" s="4"/>
      <c r="I878" s="4" t="str">
        <f t="shared" si="16"/>
        <v/>
      </c>
      <c r="J878" s="4"/>
      <c r="K878" s="4"/>
      <c r="L878" s="4" t="str">
        <f t="shared" si="19"/>
        <v>January 1900</v>
      </c>
      <c r="M878" s="61"/>
      <c r="N878" s="62"/>
    </row>
    <row r="879" spans="1:14" ht="22.5" customHeight="1">
      <c r="A879" s="53"/>
      <c r="B879" s="3"/>
      <c r="C879" s="4"/>
      <c r="D879" s="4"/>
      <c r="E879" s="4"/>
      <c r="F879" s="4"/>
      <c r="G879" s="4"/>
      <c r="H879" s="4"/>
      <c r="I879" s="4" t="str">
        <f t="shared" si="16"/>
        <v/>
      </c>
      <c r="J879" s="4"/>
      <c r="K879" s="4"/>
      <c r="L879" s="4" t="str">
        <f t="shared" si="19"/>
        <v>January 1900</v>
      </c>
      <c r="M879" s="61"/>
      <c r="N879" s="62"/>
    </row>
    <row r="880" spans="1:14" ht="22.5" customHeight="1">
      <c r="A880" s="53"/>
      <c r="B880" s="3"/>
      <c r="C880" s="4"/>
      <c r="D880" s="4"/>
      <c r="E880" s="4"/>
      <c r="F880" s="4"/>
      <c r="G880" s="4"/>
      <c r="H880" s="4"/>
      <c r="I880" s="4" t="str">
        <f t="shared" si="16"/>
        <v/>
      </c>
      <c r="J880" s="4"/>
      <c r="K880" s="4"/>
      <c r="L880" s="4" t="str">
        <f t="shared" si="19"/>
        <v>January 1900</v>
      </c>
      <c r="M880" s="61"/>
      <c r="N880" s="62"/>
    </row>
    <row r="881" spans="1:14" ht="22.5" customHeight="1">
      <c r="A881" s="53"/>
      <c r="B881" s="3"/>
      <c r="C881" s="4"/>
      <c r="D881" s="4"/>
      <c r="E881" s="4"/>
      <c r="F881" s="4"/>
      <c r="G881" s="4"/>
      <c r="H881" s="4"/>
      <c r="I881" s="4" t="str">
        <f t="shared" si="16"/>
        <v/>
      </c>
      <c r="J881" s="4"/>
      <c r="K881" s="4"/>
      <c r="L881" s="4" t="str">
        <f t="shared" si="19"/>
        <v>January 1900</v>
      </c>
      <c r="M881" s="61"/>
      <c r="N881" s="62"/>
    </row>
    <row r="882" spans="1:14" ht="22.5" customHeight="1">
      <c r="A882" s="53"/>
      <c r="B882" s="3"/>
      <c r="C882" s="4"/>
      <c r="D882" s="4"/>
      <c r="E882" s="4"/>
      <c r="F882" s="4"/>
      <c r="G882" s="4"/>
      <c r="H882" s="4"/>
      <c r="I882" s="4" t="str">
        <f t="shared" si="16"/>
        <v/>
      </c>
      <c r="J882" s="4"/>
      <c r="K882" s="4"/>
      <c r="L882" s="4" t="str">
        <f t="shared" si="19"/>
        <v>January 1900</v>
      </c>
      <c r="M882" s="61"/>
      <c r="N882" s="62"/>
    </row>
    <row r="883" spans="1:14" ht="22.5" customHeight="1">
      <c r="A883" s="53"/>
      <c r="B883" s="19"/>
      <c r="C883" s="4"/>
      <c r="D883" s="4"/>
      <c r="E883" s="4"/>
      <c r="F883" s="4"/>
      <c r="G883" s="4"/>
      <c r="H883" s="4"/>
      <c r="I883" s="4" t="str">
        <f t="shared" si="16"/>
        <v/>
      </c>
      <c r="J883" s="4"/>
      <c r="K883" s="4"/>
      <c r="L883" s="4" t="str">
        <f t="shared" si="19"/>
        <v>January 1900</v>
      </c>
      <c r="M883" s="61"/>
      <c r="N883" s="62"/>
    </row>
    <row r="884" spans="1:14" ht="22.5" customHeight="1">
      <c r="A884" s="53"/>
      <c r="B884" s="19"/>
      <c r="C884" s="4"/>
      <c r="D884" s="4"/>
      <c r="E884" s="4"/>
      <c r="F884" s="4"/>
      <c r="G884" s="4"/>
      <c r="H884" s="4"/>
      <c r="I884" s="4" t="str">
        <f t="shared" si="16"/>
        <v/>
      </c>
      <c r="J884" s="4"/>
      <c r="K884" s="4"/>
      <c r="L884" s="4" t="str">
        <f t="shared" si="19"/>
        <v>January 1900</v>
      </c>
      <c r="M884" s="61"/>
      <c r="N884" s="62"/>
    </row>
    <row r="885" spans="1:14" ht="22.5" customHeight="1">
      <c r="A885" s="53"/>
      <c r="B885" s="19"/>
      <c r="C885" s="4"/>
      <c r="D885" s="4"/>
      <c r="E885" s="4"/>
      <c r="F885" s="4"/>
      <c r="G885" s="4"/>
      <c r="H885" s="4"/>
      <c r="I885" s="4" t="str">
        <f t="shared" si="16"/>
        <v/>
      </c>
      <c r="J885" s="4"/>
      <c r="K885" s="4"/>
      <c r="L885" s="4" t="str">
        <f t="shared" si="19"/>
        <v>January 1900</v>
      </c>
      <c r="M885" s="61"/>
      <c r="N885" s="62"/>
    </row>
    <row r="886" spans="1:14" ht="22.5" customHeight="1">
      <c r="A886" s="53"/>
      <c r="B886" s="19"/>
      <c r="C886" s="4"/>
      <c r="D886" s="4"/>
      <c r="E886" s="4"/>
      <c r="F886" s="4"/>
      <c r="G886" s="4"/>
      <c r="H886" s="4"/>
      <c r="I886" s="4" t="str">
        <f t="shared" si="16"/>
        <v/>
      </c>
      <c r="J886" s="4"/>
      <c r="K886" s="4"/>
      <c r="L886" s="4" t="str">
        <f t="shared" si="19"/>
        <v>January 1900</v>
      </c>
      <c r="M886" s="61"/>
      <c r="N886" s="62"/>
    </row>
    <row r="887" spans="1:14" ht="22.5" customHeight="1">
      <c r="A887" s="53"/>
      <c r="B887" s="19"/>
      <c r="C887" s="4"/>
      <c r="D887" s="4"/>
      <c r="E887" s="4"/>
      <c r="F887" s="4"/>
      <c r="G887" s="4"/>
      <c r="H887" s="4"/>
      <c r="I887" s="4" t="str">
        <f t="shared" si="16"/>
        <v/>
      </c>
      <c r="J887" s="4"/>
      <c r="K887" s="4"/>
      <c r="L887" s="4" t="str">
        <f t="shared" si="19"/>
        <v>January 1900</v>
      </c>
      <c r="M887" s="61"/>
      <c r="N887" s="62"/>
    </row>
    <row r="888" spans="1:14" ht="22.5" customHeight="1">
      <c r="A888" s="53"/>
      <c r="B888" s="19"/>
      <c r="C888" s="4"/>
      <c r="D888" s="4"/>
      <c r="E888" s="4"/>
      <c r="F888" s="4"/>
      <c r="G888" s="4"/>
      <c r="H888" s="4"/>
      <c r="I888" s="4" t="str">
        <f t="shared" si="16"/>
        <v/>
      </c>
      <c r="J888" s="4"/>
      <c r="K888" s="4"/>
      <c r="L888" s="4" t="str">
        <f t="shared" si="19"/>
        <v>January 1900</v>
      </c>
      <c r="M888" s="61"/>
      <c r="N888" s="62"/>
    </row>
    <row r="889" spans="1:14" ht="22.5" customHeight="1">
      <c r="A889" s="53"/>
      <c r="B889" s="19"/>
      <c r="C889" s="4"/>
      <c r="D889" s="4"/>
      <c r="E889" s="4"/>
      <c r="F889" s="4"/>
      <c r="G889" s="4"/>
      <c r="H889" s="4"/>
      <c r="I889" s="4" t="str">
        <f t="shared" si="16"/>
        <v/>
      </c>
      <c r="J889" s="4"/>
      <c r="K889" s="4"/>
      <c r="L889" s="4" t="str">
        <f t="shared" si="19"/>
        <v>January 1900</v>
      </c>
      <c r="M889" s="61"/>
      <c r="N889" s="62"/>
    </row>
    <row r="890" spans="1:14" ht="22.5" customHeight="1">
      <c r="A890" s="53"/>
      <c r="B890" s="19"/>
      <c r="C890" s="4"/>
      <c r="D890" s="4"/>
      <c r="E890" s="4"/>
      <c r="F890" s="4"/>
      <c r="G890" s="4"/>
      <c r="H890" s="4"/>
      <c r="I890" s="4" t="str">
        <f t="shared" si="16"/>
        <v/>
      </c>
      <c r="J890" s="4"/>
      <c r="K890" s="4"/>
      <c r="L890" s="4" t="str">
        <f t="shared" si="19"/>
        <v>January 1900</v>
      </c>
      <c r="M890" s="61"/>
      <c r="N890" s="62"/>
    </row>
    <row r="891" spans="1:14" ht="22.5" customHeight="1">
      <c r="A891" s="53"/>
      <c r="B891" s="19"/>
      <c r="C891" s="4"/>
      <c r="D891" s="4"/>
      <c r="E891" s="4"/>
      <c r="F891" s="4"/>
      <c r="G891" s="4"/>
      <c r="H891" s="4"/>
      <c r="I891" s="4" t="str">
        <f t="shared" si="16"/>
        <v/>
      </c>
      <c r="J891" s="4"/>
      <c r="K891" s="4"/>
      <c r="L891" s="4" t="str">
        <f t="shared" si="19"/>
        <v>January 1900</v>
      </c>
      <c r="M891" s="61"/>
      <c r="N891" s="62"/>
    </row>
    <row r="892" spans="1:14" ht="22.5" customHeight="1">
      <c r="A892" s="53"/>
      <c r="B892" s="19"/>
      <c r="C892" s="4"/>
      <c r="D892" s="4"/>
      <c r="E892" s="4"/>
      <c r="F892" s="4"/>
      <c r="G892" s="4"/>
      <c r="H892" s="4"/>
      <c r="I892" s="4" t="str">
        <f t="shared" si="16"/>
        <v/>
      </c>
      <c r="J892" s="4"/>
      <c r="K892" s="4"/>
      <c r="L892" s="4" t="str">
        <f t="shared" si="19"/>
        <v>January 1900</v>
      </c>
      <c r="M892" s="61"/>
      <c r="N892" s="62"/>
    </row>
    <row r="893" spans="1:14" ht="22.5" customHeight="1">
      <c r="A893" s="53"/>
      <c r="B893" s="19"/>
      <c r="C893" s="4"/>
      <c r="D893" s="4"/>
      <c r="E893" s="4"/>
      <c r="F893" s="4"/>
      <c r="G893" s="4"/>
      <c r="H893" s="4"/>
      <c r="I893" s="4" t="str">
        <f t="shared" si="16"/>
        <v/>
      </c>
      <c r="J893" s="4"/>
      <c r="K893" s="4"/>
      <c r="L893" s="4" t="str">
        <f t="shared" si="19"/>
        <v>January 1900</v>
      </c>
      <c r="M893" s="61"/>
      <c r="N893" s="62"/>
    </row>
    <row r="894" spans="1:14" ht="22.5" customHeight="1">
      <c r="A894" s="53"/>
      <c r="B894" s="19"/>
      <c r="C894" s="4"/>
      <c r="D894" s="4"/>
      <c r="E894" s="4"/>
      <c r="F894" s="4"/>
      <c r="G894" s="4"/>
      <c r="H894" s="4"/>
      <c r="I894" s="4" t="str">
        <f t="shared" si="16"/>
        <v/>
      </c>
      <c r="J894" s="4"/>
      <c r="K894" s="4"/>
      <c r="L894" s="4" t="str">
        <f t="shared" si="19"/>
        <v>January 1900</v>
      </c>
      <c r="M894" s="61"/>
      <c r="N894" s="62"/>
    </row>
    <row r="895" spans="1:14" ht="22.5" customHeight="1">
      <c r="A895" s="53"/>
      <c r="B895" s="19"/>
      <c r="C895" s="4"/>
      <c r="D895" s="4"/>
      <c r="E895" s="4"/>
      <c r="F895" s="4"/>
      <c r="G895" s="4"/>
      <c r="H895" s="4"/>
      <c r="I895" s="4" t="str">
        <f t="shared" si="16"/>
        <v/>
      </c>
      <c r="J895" s="4"/>
      <c r="K895" s="4"/>
      <c r="L895" s="4" t="str">
        <f t="shared" si="19"/>
        <v>January 1900</v>
      </c>
      <c r="M895" s="61"/>
      <c r="N895" s="62"/>
    </row>
    <row r="896" spans="1:14" ht="22.5" customHeight="1">
      <c r="A896" s="53"/>
      <c r="B896" s="19"/>
      <c r="C896" s="4"/>
      <c r="D896" s="4"/>
      <c r="E896" s="4"/>
      <c r="F896" s="4"/>
      <c r="G896" s="4"/>
      <c r="H896" s="4"/>
      <c r="I896" s="4" t="str">
        <f t="shared" si="16"/>
        <v/>
      </c>
      <c r="J896" s="4"/>
      <c r="K896" s="4"/>
      <c r="L896" s="4" t="str">
        <f t="shared" si="19"/>
        <v>January 1900</v>
      </c>
      <c r="M896" s="61"/>
      <c r="N896" s="62"/>
    </row>
    <row r="897" spans="1:14" ht="22.5" customHeight="1">
      <c r="A897" s="53"/>
      <c r="B897" s="19"/>
      <c r="C897" s="4"/>
      <c r="D897" s="4"/>
      <c r="E897" s="4"/>
      <c r="F897" s="4"/>
      <c r="G897" s="4"/>
      <c r="H897" s="4"/>
      <c r="I897" s="4" t="str">
        <f t="shared" si="16"/>
        <v/>
      </c>
      <c r="J897" s="4"/>
      <c r="K897" s="4"/>
      <c r="L897" s="4" t="str">
        <f t="shared" si="19"/>
        <v>January 1900</v>
      </c>
      <c r="M897" s="61"/>
      <c r="N897" s="62"/>
    </row>
    <row r="898" spans="1:14" ht="22.5" customHeight="1">
      <c r="A898" s="53"/>
      <c r="B898" s="19"/>
      <c r="C898" s="4"/>
      <c r="D898" s="4"/>
      <c r="E898" s="4"/>
      <c r="F898" s="4"/>
      <c r="G898" s="4"/>
      <c r="H898" s="4"/>
      <c r="I898" s="4" t="str">
        <f t="shared" si="16"/>
        <v/>
      </c>
      <c r="J898" s="4"/>
      <c r="K898" s="4"/>
      <c r="L898" s="4" t="str">
        <f t="shared" si="19"/>
        <v>January 1900</v>
      </c>
      <c r="M898" s="61"/>
      <c r="N898" s="62"/>
    </row>
    <row r="899" spans="1:14" ht="22.5" customHeight="1">
      <c r="A899" s="53"/>
      <c r="B899" s="19"/>
      <c r="C899" s="4"/>
      <c r="D899" s="4"/>
      <c r="E899" s="4"/>
      <c r="F899" s="4"/>
      <c r="G899" s="4"/>
      <c r="H899" s="4"/>
      <c r="I899" s="4" t="str">
        <f t="shared" si="16"/>
        <v/>
      </c>
      <c r="J899" s="4"/>
      <c r="K899" s="4"/>
      <c r="L899" s="4" t="str">
        <f t="shared" si="19"/>
        <v>January 1900</v>
      </c>
      <c r="M899" s="61"/>
      <c r="N899" s="62"/>
    </row>
    <row r="900" spans="1:14" ht="22.5" customHeight="1">
      <c r="A900" s="53"/>
      <c r="B900" s="19"/>
      <c r="C900" s="4"/>
      <c r="D900" s="4"/>
      <c r="E900" s="4"/>
      <c r="F900" s="4"/>
      <c r="G900" s="4"/>
      <c r="H900" s="4"/>
      <c r="I900" s="4" t="str">
        <f t="shared" si="16"/>
        <v/>
      </c>
      <c r="J900" s="4"/>
      <c r="K900" s="4"/>
      <c r="L900" s="4" t="str">
        <f t="shared" si="19"/>
        <v>January 1900</v>
      </c>
      <c r="M900" s="61"/>
      <c r="N900" s="62"/>
    </row>
    <row r="901" spans="1:14" ht="22.5" customHeight="1">
      <c r="A901" s="53"/>
      <c r="B901" s="19"/>
      <c r="C901" s="4"/>
      <c r="D901" s="4"/>
      <c r="E901" s="4"/>
      <c r="F901" s="4"/>
      <c r="G901" s="4"/>
      <c r="H901" s="4"/>
      <c r="I901" s="4" t="str">
        <f t="shared" si="16"/>
        <v/>
      </c>
      <c r="J901" s="4"/>
      <c r="K901" s="4"/>
      <c r="L901" s="4" t="str">
        <f t="shared" si="19"/>
        <v>January 1900</v>
      </c>
      <c r="M901" s="61"/>
      <c r="N901" s="62"/>
    </row>
    <row r="902" spans="1:14" ht="22.5" customHeight="1">
      <c r="A902" s="53"/>
      <c r="B902" s="19"/>
      <c r="C902" s="4"/>
      <c r="D902" s="4"/>
      <c r="E902" s="4"/>
      <c r="F902" s="4"/>
      <c r="G902" s="4"/>
      <c r="H902" s="4"/>
      <c r="I902" s="4" t="str">
        <f t="shared" si="16"/>
        <v/>
      </c>
      <c r="J902" s="4"/>
      <c r="K902" s="4"/>
      <c r="L902" s="4" t="str">
        <f t="shared" si="19"/>
        <v>January 1900</v>
      </c>
      <c r="M902" s="61"/>
      <c r="N902" s="62"/>
    </row>
    <row r="903" spans="1:14" ht="22.5" customHeight="1">
      <c r="A903" s="53"/>
      <c r="B903" s="19"/>
      <c r="C903" s="4"/>
      <c r="D903" s="4"/>
      <c r="E903" s="4"/>
      <c r="F903" s="4"/>
      <c r="G903" s="4"/>
      <c r="H903" s="4"/>
      <c r="I903" s="4" t="str">
        <f t="shared" si="16"/>
        <v/>
      </c>
      <c r="J903" s="4"/>
      <c r="K903" s="4"/>
      <c r="L903" s="4" t="str">
        <f t="shared" si="19"/>
        <v>January 1900</v>
      </c>
      <c r="M903" s="61"/>
      <c r="N903" s="62"/>
    </row>
    <row r="904" spans="1:14" ht="22.5" customHeight="1">
      <c r="A904" s="53"/>
      <c r="B904" s="19"/>
      <c r="C904" s="4"/>
      <c r="D904" s="4"/>
      <c r="E904" s="4"/>
      <c r="F904" s="4"/>
      <c r="G904" s="4"/>
      <c r="H904" s="4"/>
      <c r="I904" s="4" t="str">
        <f t="shared" si="16"/>
        <v/>
      </c>
      <c r="J904" s="4"/>
      <c r="K904" s="4"/>
      <c r="L904" s="4" t="str">
        <f t="shared" si="19"/>
        <v>January 1900</v>
      </c>
      <c r="M904" s="61"/>
      <c r="N904" s="62"/>
    </row>
    <row r="905" spans="1:14" ht="22.5" customHeight="1">
      <c r="A905" s="53"/>
      <c r="B905" s="19"/>
      <c r="C905" s="4"/>
      <c r="D905" s="4"/>
      <c r="E905" s="4"/>
      <c r="F905" s="4"/>
      <c r="G905" s="4"/>
      <c r="H905" s="4"/>
      <c r="I905" s="4" t="str">
        <f t="shared" si="16"/>
        <v/>
      </c>
      <c r="J905" s="4"/>
      <c r="K905" s="4"/>
      <c r="L905" s="4" t="str">
        <f t="shared" si="19"/>
        <v>January 1900</v>
      </c>
      <c r="M905" s="61"/>
      <c r="N905" s="62"/>
    </row>
    <row r="906" spans="1:14" ht="22.5" customHeight="1">
      <c r="A906" s="53"/>
      <c r="B906" s="19"/>
      <c r="C906" s="4"/>
      <c r="D906" s="4"/>
      <c r="E906" s="4"/>
      <c r="F906" s="4"/>
      <c r="G906" s="4"/>
      <c r="H906" s="4"/>
      <c r="I906" s="4" t="str">
        <f t="shared" si="16"/>
        <v/>
      </c>
      <c r="J906" s="4"/>
      <c r="K906" s="4"/>
      <c r="L906" s="4" t="str">
        <f t="shared" si="19"/>
        <v>January 1900</v>
      </c>
      <c r="M906" s="61"/>
      <c r="N906" s="62"/>
    </row>
    <row r="907" spans="1:14" ht="22.5" customHeight="1">
      <c r="A907" s="53"/>
      <c r="B907" s="19"/>
      <c r="C907" s="4"/>
      <c r="D907" s="4"/>
      <c r="E907" s="4"/>
      <c r="F907" s="4"/>
      <c r="G907" s="4"/>
      <c r="H907" s="4"/>
      <c r="I907" s="4" t="str">
        <f t="shared" si="16"/>
        <v/>
      </c>
      <c r="J907" s="4"/>
      <c r="K907" s="4"/>
      <c r="L907" s="4" t="str">
        <f t="shared" si="19"/>
        <v>January 1900</v>
      </c>
      <c r="M907" s="61"/>
      <c r="N907" s="62"/>
    </row>
    <row r="908" spans="1:14" ht="22.5" customHeight="1">
      <c r="A908" s="53"/>
      <c r="B908" s="19"/>
      <c r="C908" s="4"/>
      <c r="D908" s="4"/>
      <c r="E908" s="4"/>
      <c r="F908" s="4"/>
      <c r="G908" s="4"/>
      <c r="H908" s="4"/>
      <c r="I908" s="4" t="str">
        <f t="shared" si="16"/>
        <v/>
      </c>
      <c r="J908" s="4"/>
      <c r="K908" s="4"/>
      <c r="L908" s="4" t="str">
        <f t="shared" si="19"/>
        <v>January 1900</v>
      </c>
      <c r="M908" s="61"/>
      <c r="N908" s="62"/>
    </row>
    <row r="909" spans="1:14" ht="22.5" customHeight="1">
      <c r="A909" s="53"/>
      <c r="B909" s="19"/>
      <c r="C909" s="4"/>
      <c r="D909" s="4"/>
      <c r="E909" s="4"/>
      <c r="F909" s="4"/>
      <c r="G909" s="4"/>
      <c r="H909" s="4"/>
      <c r="I909" s="4" t="str">
        <f t="shared" si="16"/>
        <v/>
      </c>
      <c r="J909" s="4"/>
      <c r="K909" s="4"/>
      <c r="L909" s="4" t="str">
        <f t="shared" si="19"/>
        <v>January 1900</v>
      </c>
      <c r="M909" s="61"/>
      <c r="N909" s="62"/>
    </row>
    <row r="910" spans="1:14" ht="22.5" customHeight="1">
      <c r="A910" s="53"/>
      <c r="B910" s="19"/>
      <c r="C910" s="4"/>
      <c r="D910" s="4"/>
      <c r="E910" s="4"/>
      <c r="F910" s="4"/>
      <c r="G910" s="4"/>
      <c r="H910" s="4"/>
      <c r="I910" s="4" t="str">
        <f t="shared" si="16"/>
        <v/>
      </c>
      <c r="J910" s="4"/>
      <c r="K910" s="4"/>
      <c r="L910" s="4" t="str">
        <f t="shared" si="19"/>
        <v>January 1900</v>
      </c>
      <c r="M910" s="61"/>
      <c r="N910" s="62"/>
    </row>
    <row r="911" spans="1:14" ht="22.5" customHeight="1">
      <c r="A911" s="53"/>
      <c r="B911" s="19"/>
      <c r="C911" s="4"/>
      <c r="D911" s="4"/>
      <c r="E911" s="4"/>
      <c r="F911" s="4"/>
      <c r="G911" s="4"/>
      <c r="H911" s="4"/>
      <c r="I911" s="4" t="str">
        <f t="shared" si="16"/>
        <v/>
      </c>
      <c r="J911" s="4"/>
      <c r="K911" s="4"/>
      <c r="L911" s="4" t="str">
        <f t="shared" si="19"/>
        <v>January 1900</v>
      </c>
      <c r="M911" s="61"/>
      <c r="N911" s="62"/>
    </row>
    <row r="912" spans="1:14" ht="22.5" customHeight="1">
      <c r="A912" s="53"/>
      <c r="B912" s="19"/>
      <c r="C912" s="4"/>
      <c r="D912" s="4"/>
      <c r="E912" s="4"/>
      <c r="F912" s="4"/>
      <c r="G912" s="4"/>
      <c r="H912" s="4"/>
      <c r="I912" s="4" t="str">
        <f t="shared" si="16"/>
        <v/>
      </c>
      <c r="J912" s="4"/>
      <c r="K912" s="4"/>
      <c r="L912" s="4" t="str">
        <f t="shared" si="19"/>
        <v>January 1900</v>
      </c>
      <c r="M912" s="61"/>
      <c r="N912" s="62"/>
    </row>
    <row r="913" spans="1:14" ht="22.5" customHeight="1">
      <c r="A913" s="53"/>
      <c r="B913" s="19"/>
      <c r="C913" s="4"/>
      <c r="D913" s="4"/>
      <c r="E913" s="4"/>
      <c r="F913" s="4"/>
      <c r="G913" s="4"/>
      <c r="H913" s="4"/>
      <c r="I913" s="4" t="str">
        <f t="shared" si="16"/>
        <v/>
      </c>
      <c r="J913" s="4"/>
      <c r="K913" s="4"/>
      <c r="L913" s="4" t="str">
        <f t="shared" si="19"/>
        <v>January 1900</v>
      </c>
      <c r="M913" s="61"/>
      <c r="N913" s="62"/>
    </row>
    <row r="914" spans="1:14" ht="22.5" customHeight="1">
      <c r="A914" s="53"/>
      <c r="B914" s="19"/>
      <c r="C914" s="4"/>
      <c r="D914" s="4"/>
      <c r="E914" s="4"/>
      <c r="F914" s="4"/>
      <c r="G914" s="4"/>
      <c r="H914" s="4"/>
      <c r="I914" s="4" t="str">
        <f t="shared" si="16"/>
        <v/>
      </c>
      <c r="J914" s="4"/>
      <c r="K914" s="4"/>
      <c r="L914" s="4" t="str">
        <f t="shared" si="19"/>
        <v>January 1900</v>
      </c>
      <c r="M914" s="61"/>
      <c r="N914" s="62"/>
    </row>
    <row r="915" spans="1:14" ht="22.5" customHeight="1">
      <c r="A915" s="53"/>
      <c r="B915" s="19"/>
      <c r="C915" s="4"/>
      <c r="D915" s="4"/>
      <c r="E915" s="4"/>
      <c r="F915" s="4"/>
      <c r="G915" s="4"/>
      <c r="H915" s="4"/>
      <c r="I915" s="4" t="str">
        <f t="shared" si="16"/>
        <v/>
      </c>
      <c r="J915" s="4"/>
      <c r="K915" s="4"/>
      <c r="L915" s="4" t="str">
        <f t="shared" si="19"/>
        <v>January 1900</v>
      </c>
      <c r="M915" s="61"/>
      <c r="N915" s="62"/>
    </row>
    <row r="916" spans="1:14" ht="22.5" customHeight="1">
      <c r="A916" s="53"/>
      <c r="B916" s="19"/>
      <c r="C916" s="4"/>
      <c r="D916" s="4"/>
      <c r="E916" s="4"/>
      <c r="F916" s="4"/>
      <c r="G916" s="4"/>
      <c r="H916" s="4"/>
      <c r="I916" s="4" t="str">
        <f t="shared" si="16"/>
        <v/>
      </c>
      <c r="J916" s="4"/>
      <c r="K916" s="4"/>
      <c r="L916" s="4" t="str">
        <f t="shared" si="19"/>
        <v>January 1900</v>
      </c>
      <c r="M916" s="61"/>
      <c r="N916" s="62"/>
    </row>
    <row r="917" spans="1:14" ht="22.5" customHeight="1">
      <c r="A917" s="53"/>
      <c r="B917" s="19"/>
      <c r="C917" s="4"/>
      <c r="D917" s="4"/>
      <c r="E917" s="4"/>
      <c r="F917" s="4"/>
      <c r="G917" s="4"/>
      <c r="H917" s="4"/>
      <c r="I917" s="4" t="str">
        <f t="shared" si="16"/>
        <v/>
      </c>
      <c r="J917" s="4"/>
      <c r="K917" s="4"/>
      <c r="L917" s="4" t="str">
        <f t="shared" si="19"/>
        <v>January 1900</v>
      </c>
      <c r="M917" s="61"/>
      <c r="N917" s="62"/>
    </row>
    <row r="918" spans="1:14" ht="22.5" customHeight="1">
      <c r="A918" s="53"/>
      <c r="B918" s="19"/>
      <c r="C918" s="4"/>
      <c r="D918" s="4"/>
      <c r="E918" s="4"/>
      <c r="F918" s="4"/>
      <c r="G918" s="4"/>
      <c r="H918" s="4"/>
      <c r="I918" s="4" t="str">
        <f t="shared" si="16"/>
        <v/>
      </c>
      <c r="J918" s="4"/>
      <c r="K918" s="4"/>
      <c r="L918" s="4" t="str">
        <f t="shared" si="19"/>
        <v>January 1900</v>
      </c>
      <c r="M918" s="61"/>
      <c r="N918" s="62"/>
    </row>
    <row r="919" spans="1:14" ht="22.5" customHeight="1">
      <c r="A919" s="53"/>
      <c r="B919" s="19"/>
      <c r="C919" s="4"/>
      <c r="D919" s="4"/>
      <c r="E919" s="4"/>
      <c r="F919" s="4"/>
      <c r="G919" s="4"/>
      <c r="H919" s="4"/>
      <c r="I919" s="4" t="str">
        <f t="shared" si="16"/>
        <v/>
      </c>
      <c r="J919" s="4"/>
      <c r="K919" s="4"/>
      <c r="L919" s="4" t="str">
        <f t="shared" si="19"/>
        <v>January 1900</v>
      </c>
      <c r="M919" s="61"/>
      <c r="N919" s="62"/>
    </row>
    <row r="920" spans="1:14" ht="22.5" customHeight="1">
      <c r="A920" s="53"/>
      <c r="B920" s="19"/>
      <c r="C920" s="4"/>
      <c r="D920" s="4"/>
      <c r="E920" s="4"/>
      <c r="F920" s="4"/>
      <c r="G920" s="4"/>
      <c r="H920" s="4"/>
      <c r="I920" s="4" t="str">
        <f t="shared" si="16"/>
        <v/>
      </c>
      <c r="J920" s="4"/>
      <c r="K920" s="4"/>
      <c r="L920" s="4" t="str">
        <f t="shared" si="19"/>
        <v>January 1900</v>
      </c>
      <c r="M920" s="61"/>
      <c r="N920" s="62"/>
    </row>
    <row r="921" spans="1:14" ht="22.5" customHeight="1">
      <c r="A921" s="53"/>
      <c r="B921" s="19"/>
      <c r="C921" s="4"/>
      <c r="D921" s="4"/>
      <c r="E921" s="4"/>
      <c r="F921" s="4"/>
      <c r="G921" s="4"/>
      <c r="H921" s="4"/>
      <c r="I921" s="4" t="str">
        <f t="shared" si="16"/>
        <v/>
      </c>
      <c r="J921" s="4"/>
      <c r="K921" s="4"/>
      <c r="L921" s="4" t="str">
        <f t="shared" si="19"/>
        <v>January 1900</v>
      </c>
      <c r="M921" s="61"/>
      <c r="N921" s="62"/>
    </row>
    <row r="922" spans="1:14" ht="22.5" customHeight="1">
      <c r="A922" s="53"/>
      <c r="B922" s="19"/>
      <c r="C922" s="4"/>
      <c r="D922" s="4"/>
      <c r="E922" s="4"/>
      <c r="F922" s="4"/>
      <c r="G922" s="4"/>
      <c r="H922" s="4"/>
      <c r="I922" s="4" t="str">
        <f t="shared" si="16"/>
        <v/>
      </c>
      <c r="J922" s="4"/>
      <c r="K922" s="4"/>
      <c r="L922" s="4" t="str">
        <f t="shared" si="19"/>
        <v>January 1900</v>
      </c>
      <c r="M922" s="61"/>
      <c r="N922" s="62"/>
    </row>
    <row r="923" spans="1:14" ht="22.5" customHeight="1">
      <c r="A923" s="53"/>
      <c r="B923" s="19"/>
      <c r="C923" s="4"/>
      <c r="D923" s="4"/>
      <c r="E923" s="4"/>
      <c r="F923" s="4"/>
      <c r="G923" s="4"/>
      <c r="H923" s="4"/>
      <c r="I923" s="4" t="str">
        <f t="shared" si="16"/>
        <v/>
      </c>
      <c r="J923" s="4"/>
      <c r="K923" s="4"/>
      <c r="L923" s="4" t="str">
        <f t="shared" si="19"/>
        <v>January 1900</v>
      </c>
      <c r="M923" s="61"/>
      <c r="N923" s="62"/>
    </row>
    <row r="924" spans="1:14" ht="22.5" customHeight="1">
      <c r="A924" s="53"/>
      <c r="B924" s="19"/>
      <c r="C924" s="4"/>
      <c r="D924" s="4"/>
      <c r="E924" s="4"/>
      <c r="F924" s="4"/>
      <c r="G924" s="4"/>
      <c r="H924" s="4"/>
      <c r="I924" s="4" t="str">
        <f t="shared" si="16"/>
        <v/>
      </c>
      <c r="J924" s="4"/>
      <c r="K924" s="4"/>
      <c r="L924" s="4" t="str">
        <f t="shared" si="19"/>
        <v>January 1900</v>
      </c>
      <c r="M924" s="61"/>
      <c r="N924" s="62"/>
    </row>
    <row r="925" spans="1:14" ht="22.5" customHeight="1">
      <c r="A925" s="53"/>
      <c r="B925" s="19"/>
      <c r="C925" s="4"/>
      <c r="D925" s="4"/>
      <c r="E925" s="4"/>
      <c r="F925" s="4"/>
      <c r="G925" s="4"/>
      <c r="H925" s="4"/>
      <c r="I925" s="4" t="str">
        <f t="shared" si="16"/>
        <v/>
      </c>
      <c r="J925" s="4"/>
      <c r="K925" s="4"/>
      <c r="L925" s="4" t="str">
        <f t="shared" si="19"/>
        <v>January 1900</v>
      </c>
      <c r="M925" s="61"/>
      <c r="N925" s="62"/>
    </row>
    <row r="926" spans="1:14" ht="22.5" customHeight="1">
      <c r="A926" s="53"/>
      <c r="B926" s="19"/>
      <c r="C926" s="4"/>
      <c r="D926" s="4"/>
      <c r="E926" s="4"/>
      <c r="F926" s="4"/>
      <c r="G926" s="4"/>
      <c r="H926" s="4"/>
      <c r="I926" s="4" t="str">
        <f t="shared" si="16"/>
        <v/>
      </c>
      <c r="J926" s="4"/>
      <c r="K926" s="4"/>
      <c r="L926" s="4" t="str">
        <f t="shared" si="19"/>
        <v>January 1900</v>
      </c>
      <c r="M926" s="61"/>
      <c r="N926" s="62"/>
    </row>
    <row r="927" spans="1:14" ht="22.5" customHeight="1">
      <c r="A927" s="53"/>
      <c r="B927" s="19"/>
      <c r="C927" s="4"/>
      <c r="D927" s="4"/>
      <c r="E927" s="4"/>
      <c r="F927" s="4"/>
      <c r="G927" s="4"/>
      <c r="H927" s="4"/>
      <c r="I927" s="4" t="str">
        <f t="shared" si="16"/>
        <v/>
      </c>
      <c r="J927" s="4"/>
      <c r="K927" s="4"/>
      <c r="L927" s="4" t="str">
        <f t="shared" si="19"/>
        <v>January 1900</v>
      </c>
      <c r="M927" s="61"/>
      <c r="N927" s="62"/>
    </row>
    <row r="928" spans="1:14" ht="22.5" customHeight="1">
      <c r="A928" s="53"/>
      <c r="B928" s="19"/>
      <c r="C928" s="4"/>
      <c r="D928" s="4"/>
      <c r="E928" s="4"/>
      <c r="F928" s="4"/>
      <c r="G928" s="4"/>
      <c r="H928" s="4"/>
      <c r="I928" s="4" t="str">
        <f t="shared" si="16"/>
        <v/>
      </c>
      <c r="J928" s="4"/>
      <c r="K928" s="4"/>
      <c r="L928" s="4" t="str">
        <f t="shared" si="19"/>
        <v>January 1900</v>
      </c>
      <c r="M928" s="61"/>
      <c r="N928" s="62"/>
    </row>
    <row r="929" spans="1:14" ht="22.5" customHeight="1">
      <c r="A929" s="53"/>
      <c r="B929" s="19"/>
      <c r="C929" s="4"/>
      <c r="D929" s="4"/>
      <c r="E929" s="4"/>
      <c r="F929" s="4"/>
      <c r="G929" s="4"/>
      <c r="H929" s="4"/>
      <c r="I929" s="4" t="str">
        <f t="shared" si="16"/>
        <v/>
      </c>
      <c r="J929" s="4"/>
      <c r="K929" s="4"/>
      <c r="L929" s="4" t="str">
        <f t="shared" si="19"/>
        <v>January 1900</v>
      </c>
      <c r="M929" s="61"/>
      <c r="N929" s="62"/>
    </row>
    <row r="930" spans="1:14" ht="22.5" customHeight="1">
      <c r="A930" s="53"/>
      <c r="B930" s="19"/>
      <c r="C930" s="4"/>
      <c r="D930" s="4"/>
      <c r="E930" s="4"/>
      <c r="F930" s="4"/>
      <c r="G930" s="4"/>
      <c r="H930" s="4"/>
      <c r="I930" s="4" t="str">
        <f t="shared" si="16"/>
        <v/>
      </c>
      <c r="J930" s="4"/>
      <c r="K930" s="4"/>
      <c r="L930" s="4" t="str">
        <f t="shared" si="19"/>
        <v>January 1900</v>
      </c>
      <c r="M930" s="61"/>
      <c r="N930" s="62"/>
    </row>
    <row r="931" spans="1:14" ht="22.5" customHeight="1">
      <c r="A931" s="53"/>
      <c r="B931" s="19"/>
      <c r="C931" s="4"/>
      <c r="D931" s="4"/>
      <c r="E931" s="4"/>
      <c r="F931" s="4"/>
      <c r="G931" s="4"/>
      <c r="H931" s="4"/>
      <c r="I931" s="4" t="str">
        <f t="shared" si="16"/>
        <v/>
      </c>
      <c r="J931" s="4"/>
      <c r="K931" s="4"/>
      <c r="L931" s="4" t="str">
        <f t="shared" si="19"/>
        <v>January 1900</v>
      </c>
      <c r="M931" s="61"/>
      <c r="N931" s="62"/>
    </row>
    <row r="932" spans="1:14" ht="22.5" customHeight="1">
      <c r="A932" s="53"/>
      <c r="B932" s="19"/>
      <c r="C932" s="4"/>
      <c r="D932" s="4"/>
      <c r="E932" s="4"/>
      <c r="F932" s="4"/>
      <c r="G932" s="4"/>
      <c r="H932" s="4"/>
      <c r="I932" s="4" t="str">
        <f t="shared" si="16"/>
        <v/>
      </c>
      <c r="J932" s="4"/>
      <c r="K932" s="4"/>
      <c r="L932" s="4" t="str">
        <f t="shared" si="19"/>
        <v>January 1900</v>
      </c>
      <c r="M932" s="61"/>
      <c r="N932" s="62"/>
    </row>
    <row r="933" spans="1:14" ht="22.5" customHeight="1">
      <c r="A933" s="53"/>
      <c r="B933" s="19"/>
      <c r="C933" s="4"/>
      <c r="D933" s="4"/>
      <c r="E933" s="4"/>
      <c r="F933" s="4"/>
      <c r="G933" s="4"/>
      <c r="H933" s="4"/>
      <c r="I933" s="4" t="str">
        <f t="shared" si="16"/>
        <v/>
      </c>
      <c r="J933" s="4"/>
      <c r="K933" s="4"/>
      <c r="L933" s="4" t="str">
        <f t="shared" si="19"/>
        <v>January 1900</v>
      </c>
      <c r="M933" s="61"/>
      <c r="N933" s="62"/>
    </row>
    <row r="934" spans="1:14" ht="22.5" customHeight="1">
      <c r="A934" s="53"/>
      <c r="B934" s="19"/>
      <c r="C934" s="4"/>
      <c r="D934" s="4"/>
      <c r="E934" s="4"/>
      <c r="F934" s="4"/>
      <c r="G934" s="4"/>
      <c r="H934" s="4"/>
      <c r="I934" s="4" t="str">
        <f t="shared" si="16"/>
        <v/>
      </c>
      <c r="J934" s="4"/>
      <c r="K934" s="4"/>
      <c r="L934" s="4" t="str">
        <f t="shared" si="19"/>
        <v>January 1900</v>
      </c>
      <c r="M934" s="61"/>
      <c r="N934" s="62"/>
    </row>
    <row r="935" spans="1:14" ht="22.5" customHeight="1">
      <c r="A935" s="53"/>
      <c r="B935" s="19"/>
      <c r="C935" s="4"/>
      <c r="D935" s="4"/>
      <c r="E935" s="4"/>
      <c r="F935" s="4"/>
      <c r="G935" s="4"/>
      <c r="H935" s="4"/>
      <c r="I935" s="4" t="str">
        <f t="shared" si="16"/>
        <v/>
      </c>
      <c r="J935" s="4"/>
      <c r="K935" s="4"/>
      <c r="L935" s="4" t="str">
        <f t="shared" si="19"/>
        <v>January 1900</v>
      </c>
      <c r="M935" s="61"/>
      <c r="N935" s="62"/>
    </row>
    <row r="936" spans="1:14" ht="22.5" customHeight="1">
      <c r="A936" s="53"/>
      <c r="B936" s="19"/>
      <c r="C936" s="4"/>
      <c r="D936" s="4"/>
      <c r="E936" s="4"/>
      <c r="F936" s="4"/>
      <c r="G936" s="4"/>
      <c r="H936" s="4"/>
      <c r="I936" s="4" t="str">
        <f t="shared" si="16"/>
        <v/>
      </c>
      <c r="J936" s="4"/>
      <c r="K936" s="4"/>
      <c r="L936" s="4" t="str">
        <f t="shared" si="19"/>
        <v>January 1900</v>
      </c>
      <c r="M936" s="61"/>
      <c r="N936" s="62"/>
    </row>
    <row r="937" spans="1:14" ht="22.5" customHeight="1">
      <c r="A937" s="53"/>
      <c r="B937" s="19"/>
      <c r="C937" s="4"/>
      <c r="D937" s="4"/>
      <c r="E937" s="4"/>
      <c r="F937" s="4"/>
      <c r="G937" s="4"/>
      <c r="H937" s="4"/>
      <c r="I937" s="4" t="str">
        <f t="shared" si="16"/>
        <v/>
      </c>
      <c r="J937" s="4"/>
      <c r="K937" s="4"/>
      <c r="L937" s="4" t="str">
        <f t="shared" si="19"/>
        <v>January 1900</v>
      </c>
      <c r="M937" s="61"/>
      <c r="N937" s="62"/>
    </row>
    <row r="938" spans="1:14" ht="22.5" customHeight="1">
      <c r="A938" s="53"/>
      <c r="B938" s="19"/>
      <c r="C938" s="4"/>
      <c r="D938" s="4"/>
      <c r="E938" s="4"/>
      <c r="F938" s="4"/>
      <c r="G938" s="4"/>
      <c r="H938" s="4"/>
      <c r="I938" s="4" t="str">
        <f t="shared" si="16"/>
        <v/>
      </c>
      <c r="J938" s="4"/>
      <c r="K938" s="4"/>
      <c r="L938" s="4" t="str">
        <f t="shared" si="19"/>
        <v>January 1900</v>
      </c>
      <c r="M938" s="61"/>
      <c r="N938" s="62"/>
    </row>
    <row r="939" spans="1:14" ht="22.5" customHeight="1">
      <c r="A939" s="53"/>
      <c r="B939" s="19"/>
      <c r="C939" s="4"/>
      <c r="D939" s="4"/>
      <c r="E939" s="4"/>
      <c r="F939" s="4"/>
      <c r="G939" s="4"/>
      <c r="H939" s="4"/>
      <c r="I939" s="4" t="str">
        <f t="shared" si="16"/>
        <v/>
      </c>
      <c r="J939" s="4"/>
      <c r="K939" s="4"/>
      <c r="L939" s="4" t="str">
        <f t="shared" si="19"/>
        <v>January 1900</v>
      </c>
      <c r="M939" s="61"/>
      <c r="N939" s="62"/>
    </row>
    <row r="940" spans="1:14" ht="22.5" customHeight="1">
      <c r="A940" s="53"/>
      <c r="B940" s="19"/>
      <c r="C940" s="4"/>
      <c r="D940" s="4"/>
      <c r="E940" s="4"/>
      <c r="F940" s="4"/>
      <c r="G940" s="4"/>
      <c r="H940" s="4"/>
      <c r="I940" s="4" t="str">
        <f t="shared" si="16"/>
        <v/>
      </c>
      <c r="J940" s="4"/>
      <c r="K940" s="4"/>
      <c r="L940" s="4" t="str">
        <f t="shared" si="19"/>
        <v>January 1900</v>
      </c>
      <c r="M940" s="61"/>
      <c r="N940" s="62"/>
    </row>
    <row r="941" spans="1:14" ht="22.5" customHeight="1">
      <c r="A941" s="53"/>
      <c r="B941" s="19"/>
      <c r="C941" s="4"/>
      <c r="D941" s="4"/>
      <c r="E941" s="4"/>
      <c r="F941" s="4"/>
      <c r="G941" s="4"/>
      <c r="H941" s="4"/>
      <c r="I941" s="4" t="str">
        <f t="shared" si="16"/>
        <v/>
      </c>
      <c r="J941" s="4"/>
      <c r="K941" s="4"/>
      <c r="L941" s="4" t="str">
        <f t="shared" si="19"/>
        <v>January 1900</v>
      </c>
      <c r="M941" s="61"/>
      <c r="N941" s="62"/>
    </row>
    <row r="942" spans="1:14" ht="22.5" customHeight="1">
      <c r="A942" s="53"/>
      <c r="B942" s="19"/>
      <c r="C942" s="4"/>
      <c r="D942" s="4"/>
      <c r="E942" s="4"/>
      <c r="F942" s="4"/>
      <c r="G942" s="4"/>
      <c r="H942" s="4"/>
      <c r="I942" s="4" t="str">
        <f t="shared" si="16"/>
        <v/>
      </c>
      <c r="J942" s="4"/>
      <c r="K942" s="4"/>
      <c r="L942" s="4" t="str">
        <f t="shared" si="19"/>
        <v>January 1900</v>
      </c>
      <c r="M942" s="61"/>
      <c r="N942" s="62"/>
    </row>
    <row r="943" spans="1:14" ht="22.5" customHeight="1">
      <c r="A943" s="53"/>
      <c r="B943" s="19"/>
      <c r="C943" s="4"/>
      <c r="D943" s="4"/>
      <c r="E943" s="4"/>
      <c r="F943" s="4"/>
      <c r="G943" s="4"/>
      <c r="H943" s="4"/>
      <c r="I943" s="4" t="str">
        <f t="shared" si="16"/>
        <v/>
      </c>
      <c r="J943" s="4"/>
      <c r="K943" s="4"/>
      <c r="L943" s="4" t="str">
        <f t="shared" si="19"/>
        <v>January 1900</v>
      </c>
      <c r="M943" s="61"/>
      <c r="N943" s="62"/>
    </row>
    <row r="944" spans="1:14" ht="22.5" customHeight="1">
      <c r="A944" s="53"/>
      <c r="B944" s="19"/>
      <c r="C944" s="4"/>
      <c r="D944" s="4"/>
      <c r="E944" s="4"/>
      <c r="F944" s="4"/>
      <c r="G944" s="4"/>
      <c r="H944" s="4"/>
      <c r="I944" s="4" t="str">
        <f t="shared" si="16"/>
        <v/>
      </c>
      <c r="J944" s="4"/>
      <c r="K944" s="4"/>
      <c r="L944" s="4" t="str">
        <f t="shared" si="19"/>
        <v>January 1900</v>
      </c>
      <c r="M944" s="61"/>
      <c r="N944" s="62"/>
    </row>
    <row r="945" spans="1:14" ht="22.5" customHeight="1">
      <c r="A945" s="53"/>
      <c r="B945" s="19"/>
      <c r="C945" s="4"/>
      <c r="D945" s="4"/>
      <c r="E945" s="4"/>
      <c r="F945" s="4"/>
      <c r="G945" s="4"/>
      <c r="H945" s="4"/>
      <c r="I945" s="4" t="str">
        <f t="shared" si="16"/>
        <v/>
      </c>
      <c r="J945" s="4"/>
      <c r="K945" s="4"/>
      <c r="L945" s="4" t="str">
        <f t="shared" si="19"/>
        <v>January 1900</v>
      </c>
      <c r="M945" s="61"/>
      <c r="N945" s="62"/>
    </row>
    <row r="946" spans="1:14" ht="22.5" customHeight="1">
      <c r="A946" s="53"/>
      <c r="B946" s="19"/>
      <c r="C946" s="4"/>
      <c r="D946" s="4"/>
      <c r="E946" s="4"/>
      <c r="F946" s="4"/>
      <c r="G946" s="4"/>
      <c r="H946" s="4"/>
      <c r="I946" s="4" t="str">
        <f t="shared" si="16"/>
        <v/>
      </c>
      <c r="J946" s="4"/>
      <c r="K946" s="4"/>
      <c r="L946" s="4" t="str">
        <f t="shared" si="19"/>
        <v>January 1900</v>
      </c>
      <c r="M946" s="61"/>
      <c r="N946" s="62"/>
    </row>
    <row r="947" spans="1:14" ht="22.5" customHeight="1">
      <c r="A947" s="53"/>
      <c r="B947" s="19"/>
      <c r="C947" s="4"/>
      <c r="D947" s="4"/>
      <c r="E947" s="4"/>
      <c r="F947" s="4"/>
      <c r="G947" s="4"/>
      <c r="H947" s="4"/>
      <c r="I947" s="4" t="str">
        <f t="shared" si="16"/>
        <v/>
      </c>
      <c r="J947" s="4"/>
      <c r="K947" s="4"/>
      <c r="L947" s="4" t="str">
        <f t="shared" si="19"/>
        <v>January 1900</v>
      </c>
      <c r="M947" s="61"/>
      <c r="N947" s="62"/>
    </row>
    <row r="948" spans="1:14" ht="22.5" customHeight="1">
      <c r="A948" s="53"/>
      <c r="B948" s="19"/>
      <c r="C948" s="4"/>
      <c r="D948" s="4"/>
      <c r="E948" s="4"/>
      <c r="F948" s="4"/>
      <c r="G948" s="4"/>
      <c r="H948" s="4"/>
      <c r="I948" s="4" t="str">
        <f t="shared" si="16"/>
        <v/>
      </c>
      <c r="J948" s="4"/>
      <c r="K948" s="4"/>
      <c r="L948" s="4" t="str">
        <f t="shared" si="19"/>
        <v>January 1900</v>
      </c>
      <c r="M948" s="61"/>
      <c r="N948" s="62"/>
    </row>
    <row r="949" spans="1:14" ht="22.5" customHeight="1">
      <c r="A949" s="53"/>
      <c r="B949" s="19"/>
      <c r="C949" s="4"/>
      <c r="D949" s="4"/>
      <c r="E949" s="4"/>
      <c r="F949" s="4"/>
      <c r="G949" s="4"/>
      <c r="H949" s="4"/>
      <c r="I949" s="4" t="str">
        <f t="shared" si="16"/>
        <v/>
      </c>
      <c r="J949" s="4"/>
      <c r="K949" s="4"/>
      <c r="L949" s="4" t="str">
        <f t="shared" si="19"/>
        <v>January 1900</v>
      </c>
      <c r="M949" s="61"/>
      <c r="N949" s="62"/>
    </row>
    <row r="950" spans="1:14" ht="22.5" customHeight="1">
      <c r="A950" s="53"/>
      <c r="B950" s="19"/>
      <c r="C950" s="4"/>
      <c r="D950" s="4"/>
      <c r="E950" s="4"/>
      <c r="F950" s="4"/>
      <c r="G950" s="4"/>
      <c r="H950" s="4"/>
      <c r="I950" s="4" t="str">
        <f t="shared" si="16"/>
        <v/>
      </c>
      <c r="J950" s="4"/>
      <c r="K950" s="4"/>
      <c r="L950" s="4" t="str">
        <f t="shared" si="19"/>
        <v>January 1900</v>
      </c>
      <c r="M950" s="61"/>
      <c r="N950" s="62"/>
    </row>
    <row r="951" spans="1:14" ht="22.5" customHeight="1">
      <c r="A951" s="53"/>
      <c r="B951" s="19"/>
      <c r="C951" s="4"/>
      <c r="D951" s="4"/>
      <c r="E951" s="4"/>
      <c r="F951" s="4"/>
      <c r="G951" s="4"/>
      <c r="H951" s="4"/>
      <c r="I951" s="4" t="str">
        <f t="shared" si="16"/>
        <v/>
      </c>
      <c r="J951" s="4"/>
      <c r="K951" s="4"/>
      <c r="L951" s="4" t="str">
        <f t="shared" si="19"/>
        <v>January 1900</v>
      </c>
      <c r="M951" s="61"/>
      <c r="N951" s="62"/>
    </row>
    <row r="952" spans="1:14" ht="22.5" customHeight="1">
      <c r="A952" s="53"/>
      <c r="B952" s="19"/>
      <c r="C952" s="4"/>
      <c r="D952" s="4"/>
      <c r="E952" s="4"/>
      <c r="F952" s="4"/>
      <c r="G952" s="4"/>
      <c r="H952" s="4"/>
      <c r="I952" s="4" t="str">
        <f t="shared" si="16"/>
        <v/>
      </c>
      <c r="J952" s="4"/>
      <c r="K952" s="4"/>
      <c r="L952" s="4" t="str">
        <f t="shared" si="19"/>
        <v>January 1900</v>
      </c>
      <c r="M952" s="61"/>
      <c r="N952" s="62"/>
    </row>
    <row r="953" spans="1:14" ht="22.5" customHeight="1">
      <c r="A953" s="53"/>
      <c r="B953" s="19"/>
      <c r="C953" s="4"/>
      <c r="D953" s="4"/>
      <c r="E953" s="4"/>
      <c r="F953" s="4"/>
      <c r="G953" s="4"/>
      <c r="H953" s="4"/>
      <c r="I953" s="4" t="str">
        <f t="shared" si="16"/>
        <v/>
      </c>
      <c r="J953" s="4"/>
      <c r="K953" s="4"/>
      <c r="L953" s="4" t="str">
        <f t="shared" si="19"/>
        <v>January 1900</v>
      </c>
      <c r="M953" s="61"/>
      <c r="N953" s="62"/>
    </row>
    <row r="954" spans="1:14" ht="22.5" customHeight="1">
      <c r="A954" s="53"/>
      <c r="B954" s="19"/>
      <c r="C954" s="4"/>
      <c r="D954" s="4"/>
      <c r="E954" s="4"/>
      <c r="F954" s="4"/>
      <c r="G954" s="4"/>
      <c r="H954" s="4"/>
      <c r="I954" s="4" t="str">
        <f t="shared" si="16"/>
        <v/>
      </c>
      <c r="J954" s="4"/>
      <c r="K954" s="4"/>
      <c r="L954" s="4" t="str">
        <f t="shared" si="19"/>
        <v>January 1900</v>
      </c>
      <c r="M954" s="61"/>
      <c r="N954" s="62"/>
    </row>
    <row r="955" spans="1:14" ht="22.5" customHeight="1">
      <c r="A955" s="53"/>
      <c r="B955" s="19"/>
      <c r="C955" s="4"/>
      <c r="D955" s="4"/>
      <c r="E955" s="4"/>
      <c r="F955" s="4"/>
      <c r="G955" s="4"/>
      <c r="H955" s="4"/>
      <c r="I955" s="4" t="str">
        <f t="shared" si="16"/>
        <v/>
      </c>
      <c r="J955" s="4"/>
      <c r="K955" s="4"/>
      <c r="L955" s="4" t="str">
        <f t="shared" si="19"/>
        <v>January 1900</v>
      </c>
      <c r="M955" s="61"/>
      <c r="N955" s="62"/>
    </row>
    <row r="956" spans="1:14" ht="22.5" customHeight="1">
      <c r="A956" s="53"/>
      <c r="B956" s="19"/>
      <c r="C956" s="4"/>
      <c r="D956" s="4"/>
      <c r="E956" s="4"/>
      <c r="F956" s="4"/>
      <c r="G956" s="4"/>
      <c r="H956" s="4"/>
      <c r="I956" s="4" t="str">
        <f t="shared" si="16"/>
        <v/>
      </c>
      <c r="J956" s="4"/>
      <c r="K956" s="4"/>
      <c r="L956" s="4" t="str">
        <f t="shared" si="19"/>
        <v>January 1900</v>
      </c>
      <c r="M956" s="61"/>
      <c r="N956" s="62"/>
    </row>
    <row r="957" spans="1:14" ht="22.5" customHeight="1">
      <c r="A957" s="53"/>
      <c r="B957" s="19"/>
      <c r="C957" s="4"/>
      <c r="D957" s="4"/>
      <c r="E957" s="4"/>
      <c r="F957" s="4"/>
      <c r="G957" s="4"/>
      <c r="H957" s="4"/>
      <c r="I957" s="4" t="str">
        <f t="shared" si="16"/>
        <v/>
      </c>
      <c r="J957" s="4"/>
      <c r="K957" s="4"/>
      <c r="L957" s="4" t="str">
        <f t="shared" si="19"/>
        <v>January 1900</v>
      </c>
      <c r="M957" s="61"/>
      <c r="N957" s="62"/>
    </row>
    <row r="958" spans="1:14" ht="22.5" customHeight="1">
      <c r="A958" s="53"/>
      <c r="B958" s="19"/>
      <c r="C958" s="4"/>
      <c r="D958" s="4"/>
      <c r="E958" s="4"/>
      <c r="F958" s="4"/>
      <c r="G958" s="4"/>
      <c r="H958" s="4"/>
      <c r="I958" s="4" t="str">
        <f t="shared" si="16"/>
        <v/>
      </c>
      <c r="J958" s="4"/>
      <c r="K958" s="4"/>
      <c r="L958" s="4" t="str">
        <f t="shared" si="19"/>
        <v>January 1900</v>
      </c>
      <c r="M958" s="61"/>
      <c r="N958" s="62"/>
    </row>
    <row r="959" spans="1:14" ht="22.5" customHeight="1">
      <c r="A959" s="53"/>
      <c r="B959" s="19"/>
      <c r="C959" s="4"/>
      <c r="D959" s="4"/>
      <c r="E959" s="4"/>
      <c r="F959" s="4"/>
      <c r="G959" s="4"/>
      <c r="H959" s="4"/>
      <c r="I959" s="4" t="str">
        <f t="shared" si="16"/>
        <v/>
      </c>
      <c r="J959" s="4"/>
      <c r="K959" s="4"/>
      <c r="L959" s="4" t="str">
        <f t="shared" si="19"/>
        <v>January 1900</v>
      </c>
      <c r="M959" s="61"/>
      <c r="N959" s="62"/>
    </row>
    <row r="960" spans="1:14" ht="22.5" customHeight="1">
      <c r="A960" s="53"/>
      <c r="B960" s="19"/>
      <c r="C960" s="4"/>
      <c r="D960" s="4"/>
      <c r="E960" s="4"/>
      <c r="F960" s="4"/>
      <c r="G960" s="4"/>
      <c r="H960" s="4"/>
      <c r="I960" s="4" t="str">
        <f t="shared" si="16"/>
        <v/>
      </c>
      <c r="J960" s="4"/>
      <c r="K960" s="4"/>
      <c r="L960" s="4" t="str">
        <f t="shared" si="19"/>
        <v>January 1900</v>
      </c>
      <c r="M960" s="61"/>
      <c r="N960" s="62"/>
    </row>
    <row r="961" spans="1:14" ht="22.5" customHeight="1">
      <c r="A961" s="53"/>
      <c r="B961" s="19"/>
      <c r="C961" s="4"/>
      <c r="D961" s="4"/>
      <c r="E961" s="4"/>
      <c r="F961" s="4"/>
      <c r="G961" s="4"/>
      <c r="H961" s="4"/>
      <c r="I961" s="4" t="str">
        <f t="shared" si="16"/>
        <v/>
      </c>
      <c r="J961" s="4"/>
      <c r="K961" s="4"/>
      <c r="L961" s="4" t="str">
        <f t="shared" si="19"/>
        <v>January 1900</v>
      </c>
      <c r="M961" s="61"/>
      <c r="N961" s="62"/>
    </row>
    <row r="962" spans="1:14" ht="22.5" customHeight="1">
      <c r="A962" s="53"/>
      <c r="B962" s="19"/>
      <c r="C962" s="4"/>
      <c r="D962" s="4"/>
      <c r="E962" s="4"/>
      <c r="F962" s="4"/>
      <c r="G962" s="4"/>
      <c r="H962" s="4"/>
      <c r="I962" s="4" t="str">
        <f t="shared" si="16"/>
        <v/>
      </c>
      <c r="J962" s="4"/>
      <c r="K962" s="4"/>
      <c r="L962" s="4" t="str">
        <f t="shared" si="19"/>
        <v>January 1900</v>
      </c>
      <c r="M962" s="61"/>
      <c r="N962" s="62"/>
    </row>
    <row r="963" spans="1:14" ht="22.5" customHeight="1">
      <c r="A963" s="53"/>
      <c r="B963" s="19"/>
      <c r="C963" s="4"/>
      <c r="D963" s="4"/>
      <c r="E963" s="4"/>
      <c r="F963" s="4"/>
      <c r="G963" s="4"/>
      <c r="H963" s="4"/>
      <c r="I963" s="4" t="str">
        <f t="shared" si="16"/>
        <v/>
      </c>
      <c r="J963" s="4"/>
      <c r="K963" s="4"/>
      <c r="L963" s="4" t="str">
        <f t="shared" si="19"/>
        <v>January 1900</v>
      </c>
      <c r="M963" s="61"/>
      <c r="N963" s="62"/>
    </row>
    <row r="964" spans="1:14" ht="22.5" customHeight="1">
      <c r="A964" s="53"/>
      <c r="B964" s="19"/>
      <c r="C964" s="4"/>
      <c r="D964" s="4"/>
      <c r="E964" s="4"/>
      <c r="F964" s="4"/>
      <c r="G964" s="4"/>
      <c r="H964" s="4"/>
      <c r="I964" s="4" t="str">
        <f t="shared" si="16"/>
        <v/>
      </c>
      <c r="J964" s="4"/>
      <c r="K964" s="4"/>
      <c r="L964" s="4" t="str">
        <f t="shared" si="19"/>
        <v>January 1900</v>
      </c>
      <c r="M964" s="61"/>
      <c r="N964" s="62"/>
    </row>
    <row r="965" spans="1:14" ht="22.5" customHeight="1">
      <c r="A965" s="53"/>
      <c r="B965" s="19"/>
      <c r="C965" s="4"/>
      <c r="D965" s="4"/>
      <c r="E965" s="4"/>
      <c r="F965" s="4"/>
      <c r="G965" s="4"/>
      <c r="H965" s="4"/>
      <c r="I965" s="4" t="str">
        <f t="shared" si="16"/>
        <v/>
      </c>
      <c r="J965" s="4"/>
      <c r="K965" s="4"/>
      <c r="L965" s="4" t="str">
        <f t="shared" si="19"/>
        <v>January 1900</v>
      </c>
      <c r="M965" s="61"/>
      <c r="N965" s="62"/>
    </row>
    <row r="966" spans="1:14" ht="22.5" customHeight="1">
      <c r="A966" s="53"/>
      <c r="B966" s="19"/>
      <c r="C966" s="4"/>
      <c r="D966" s="4"/>
      <c r="E966" s="4"/>
      <c r="F966" s="4"/>
      <c r="G966" s="4"/>
      <c r="H966" s="4"/>
      <c r="I966" s="4" t="str">
        <f t="shared" si="16"/>
        <v/>
      </c>
      <c r="J966" s="4"/>
      <c r="K966" s="4"/>
      <c r="L966" s="4" t="str">
        <f t="shared" si="19"/>
        <v>January 1900</v>
      </c>
      <c r="M966" s="61"/>
      <c r="N966" s="62"/>
    </row>
    <row r="967" spans="1:14" ht="22.5" customHeight="1">
      <c r="A967" s="53"/>
      <c r="B967" s="19"/>
      <c r="C967" s="4"/>
      <c r="D967" s="4"/>
      <c r="E967" s="4"/>
      <c r="F967" s="4"/>
      <c r="G967" s="4"/>
      <c r="H967" s="4"/>
      <c r="I967" s="4" t="str">
        <f t="shared" si="16"/>
        <v/>
      </c>
      <c r="J967" s="4"/>
      <c r="K967" s="4"/>
      <c r="L967" s="4" t="str">
        <f t="shared" si="19"/>
        <v>January 1900</v>
      </c>
      <c r="M967" s="61"/>
      <c r="N967" s="62"/>
    </row>
    <row r="968" spans="1:14" ht="22.5" customHeight="1">
      <c r="A968" s="53"/>
      <c r="B968" s="19"/>
      <c r="C968" s="4"/>
      <c r="D968" s="4"/>
      <c r="E968" s="4"/>
      <c r="F968" s="4"/>
      <c r="G968" s="4"/>
      <c r="H968" s="4"/>
      <c r="I968" s="4" t="str">
        <f t="shared" si="16"/>
        <v/>
      </c>
      <c r="J968" s="4"/>
      <c r="K968" s="4"/>
      <c r="L968" s="4" t="str">
        <f t="shared" si="19"/>
        <v>January 1900</v>
      </c>
      <c r="M968" s="61"/>
      <c r="N968" s="62"/>
    </row>
    <row r="969" spans="1:14" ht="22.5" customHeight="1">
      <c r="A969" s="53"/>
      <c r="B969" s="19"/>
      <c r="C969" s="4"/>
      <c r="D969" s="4"/>
      <c r="E969" s="4"/>
      <c r="F969" s="4"/>
      <c r="G969" s="4"/>
      <c r="H969" s="4"/>
      <c r="I969" s="4" t="str">
        <f t="shared" si="16"/>
        <v/>
      </c>
      <c r="J969" s="4"/>
      <c r="K969" s="4"/>
      <c r="L969" s="4" t="str">
        <f t="shared" si="19"/>
        <v>January 1900</v>
      </c>
      <c r="M969" s="61"/>
      <c r="N969" s="62"/>
    </row>
    <row r="970" spans="1:14" ht="22.5" customHeight="1">
      <c r="A970" s="53"/>
      <c r="B970" s="19"/>
      <c r="C970" s="4"/>
      <c r="D970" s="4"/>
      <c r="E970" s="4"/>
      <c r="F970" s="4"/>
      <c r="G970" s="4"/>
      <c r="H970" s="4"/>
      <c r="I970" s="4" t="str">
        <f t="shared" si="16"/>
        <v/>
      </c>
      <c r="J970" s="4"/>
      <c r="K970" s="4"/>
      <c r="L970" s="4" t="str">
        <f t="shared" si="19"/>
        <v>January 1900</v>
      </c>
      <c r="M970" s="61"/>
      <c r="N970" s="62"/>
    </row>
    <row r="971" spans="1:14" ht="22.5" customHeight="1">
      <c r="A971" s="53"/>
      <c r="B971" s="19"/>
      <c r="C971" s="4"/>
      <c r="D971" s="4"/>
      <c r="E971" s="4"/>
      <c r="F971" s="4"/>
      <c r="G971" s="4"/>
      <c r="H971" s="4"/>
      <c r="I971" s="4" t="str">
        <f t="shared" si="16"/>
        <v/>
      </c>
      <c r="J971" s="4"/>
      <c r="K971" s="4"/>
      <c r="L971" s="4" t="str">
        <f t="shared" si="19"/>
        <v>January 1900</v>
      </c>
      <c r="M971" s="61"/>
      <c r="N971" s="62"/>
    </row>
    <row r="972" spans="1:14" ht="22.5" customHeight="1">
      <c r="A972" s="53"/>
      <c r="B972" s="19"/>
      <c r="C972" s="4"/>
      <c r="D972" s="4"/>
      <c r="E972" s="4"/>
      <c r="F972" s="4"/>
      <c r="G972" s="4"/>
      <c r="H972" s="4"/>
      <c r="I972" s="4" t="str">
        <f t="shared" si="16"/>
        <v/>
      </c>
      <c r="J972" s="4"/>
      <c r="K972" s="4"/>
      <c r="L972" s="4" t="str">
        <f t="shared" si="19"/>
        <v>January 1900</v>
      </c>
      <c r="M972" s="61"/>
      <c r="N972" s="62"/>
    </row>
    <row r="973" spans="1:14" ht="22.5" customHeight="1">
      <c r="A973" s="53"/>
      <c r="B973" s="19"/>
      <c r="C973" s="4"/>
      <c r="D973" s="4"/>
      <c r="E973" s="4"/>
      <c r="F973" s="4"/>
      <c r="G973" s="4"/>
      <c r="H973" s="4"/>
      <c r="I973" s="4" t="str">
        <f t="shared" si="16"/>
        <v/>
      </c>
      <c r="J973" s="4"/>
      <c r="K973" s="4"/>
      <c r="L973" s="4" t="str">
        <f t="shared" si="19"/>
        <v>January 1900</v>
      </c>
      <c r="M973" s="61"/>
      <c r="N973" s="62"/>
    </row>
    <row r="974" spans="1:14" ht="22.5" customHeight="1">
      <c r="A974" s="53"/>
      <c r="B974" s="19"/>
      <c r="C974" s="4"/>
      <c r="D974" s="4"/>
      <c r="E974" s="4"/>
      <c r="F974" s="4"/>
      <c r="G974" s="4"/>
      <c r="H974" s="4"/>
      <c r="I974" s="4" t="str">
        <f t="shared" si="16"/>
        <v/>
      </c>
      <c r="J974" s="4"/>
      <c r="K974" s="4"/>
      <c r="L974" s="4" t="str">
        <f t="shared" si="19"/>
        <v>January 1900</v>
      </c>
      <c r="M974" s="61"/>
      <c r="N974" s="62"/>
    </row>
    <row r="975" spans="1:14" ht="22.5" customHeight="1">
      <c r="A975" s="53"/>
      <c r="B975" s="19"/>
      <c r="C975" s="4"/>
      <c r="D975" s="4"/>
      <c r="E975" s="4"/>
      <c r="F975" s="4"/>
      <c r="G975" s="4"/>
      <c r="H975" s="4"/>
      <c r="I975" s="4" t="str">
        <f t="shared" si="16"/>
        <v/>
      </c>
      <c r="J975" s="4"/>
      <c r="K975" s="4"/>
      <c r="L975" s="4" t="str">
        <f t="shared" si="19"/>
        <v>January 1900</v>
      </c>
      <c r="M975" s="61"/>
      <c r="N975" s="62"/>
    </row>
    <row r="976" spans="1:14" ht="22.5" customHeight="1">
      <c r="A976" s="53"/>
      <c r="B976" s="19"/>
      <c r="C976" s="4"/>
      <c r="D976" s="4"/>
      <c r="E976" s="4"/>
      <c r="F976" s="4"/>
      <c r="G976" s="4"/>
      <c r="H976" s="4"/>
      <c r="I976" s="4" t="str">
        <f t="shared" si="16"/>
        <v/>
      </c>
      <c r="J976" s="4"/>
      <c r="K976" s="4"/>
      <c r="L976" s="4" t="str">
        <f t="shared" si="19"/>
        <v>January 1900</v>
      </c>
      <c r="M976" s="61"/>
      <c r="N976" s="62"/>
    </row>
    <row r="977" spans="1:14" ht="22.5" customHeight="1">
      <c r="A977" s="53"/>
      <c r="B977" s="19"/>
      <c r="C977" s="4"/>
      <c r="D977" s="4"/>
      <c r="E977" s="4"/>
      <c r="F977" s="4"/>
      <c r="G977" s="4"/>
      <c r="H977" s="4"/>
      <c r="I977" s="4" t="str">
        <f t="shared" si="16"/>
        <v/>
      </c>
      <c r="J977" s="4"/>
      <c r="K977" s="4"/>
      <c r="L977" s="4" t="str">
        <f t="shared" si="19"/>
        <v>January 1900</v>
      </c>
      <c r="M977" s="61"/>
      <c r="N977" s="62"/>
    </row>
    <row r="978" spans="1:14" ht="22.5" customHeight="1">
      <c r="A978" s="53"/>
      <c r="B978" s="19"/>
      <c r="C978" s="4"/>
      <c r="D978" s="4"/>
      <c r="E978" s="4"/>
      <c r="F978" s="4"/>
      <c r="G978" s="4"/>
      <c r="H978" s="4"/>
      <c r="I978" s="4" t="str">
        <f t="shared" si="16"/>
        <v/>
      </c>
      <c r="J978" s="4"/>
      <c r="K978" s="4"/>
      <c r="L978" s="4" t="str">
        <f t="shared" si="19"/>
        <v>January 1900</v>
      </c>
      <c r="M978" s="61"/>
      <c r="N978" s="62"/>
    </row>
    <row r="979" spans="1:14" ht="22.5" customHeight="1">
      <c r="A979" s="53"/>
      <c r="B979" s="19"/>
      <c r="C979" s="4"/>
      <c r="D979" s="4"/>
      <c r="E979" s="4"/>
      <c r="F979" s="4"/>
      <c r="G979" s="4"/>
      <c r="H979" s="4"/>
      <c r="I979" s="4" t="str">
        <f t="shared" si="16"/>
        <v/>
      </c>
      <c r="J979" s="4"/>
      <c r="K979" s="4"/>
      <c r="L979" s="4" t="str">
        <f t="shared" si="19"/>
        <v>January 1900</v>
      </c>
      <c r="M979" s="61"/>
      <c r="N979" s="62"/>
    </row>
    <row r="980" spans="1:14" ht="22.5" customHeight="1">
      <c r="A980" s="53"/>
      <c r="B980" s="19"/>
      <c r="C980" s="4"/>
      <c r="D980" s="4"/>
      <c r="E980" s="4"/>
      <c r="F980" s="4"/>
      <c r="G980" s="4"/>
      <c r="H980" s="4"/>
      <c r="I980" s="4" t="str">
        <f t="shared" si="16"/>
        <v/>
      </c>
      <c r="J980" s="4"/>
      <c r="K980" s="4"/>
      <c r="L980" s="4" t="str">
        <f t="shared" si="19"/>
        <v>January 1900</v>
      </c>
      <c r="M980" s="61"/>
      <c r="N980" s="62"/>
    </row>
    <row r="981" spans="1:14" ht="22.5" customHeight="1">
      <c r="A981" s="53"/>
      <c r="B981" s="19"/>
      <c r="C981" s="4"/>
      <c r="D981" s="4"/>
      <c r="E981" s="4"/>
      <c r="F981" s="4"/>
      <c r="G981" s="4"/>
      <c r="H981" s="4"/>
      <c r="I981" s="4" t="str">
        <f t="shared" si="16"/>
        <v/>
      </c>
      <c r="J981" s="4"/>
      <c r="K981" s="4"/>
      <c r="L981" s="4" t="str">
        <f t="shared" si="19"/>
        <v>January 1900</v>
      </c>
      <c r="M981" s="61"/>
      <c r="N981" s="62"/>
    </row>
    <row r="982" spans="1:14" ht="22.5" customHeight="1">
      <c r="A982" s="53"/>
      <c r="B982" s="19"/>
      <c r="C982" s="4"/>
      <c r="D982" s="4"/>
      <c r="E982" s="4"/>
      <c r="F982" s="4"/>
      <c r="G982" s="4"/>
      <c r="H982" s="4"/>
      <c r="I982" s="4" t="str">
        <f t="shared" si="16"/>
        <v/>
      </c>
      <c r="J982" s="4"/>
      <c r="K982" s="4"/>
      <c r="L982" s="4" t="str">
        <f t="shared" si="19"/>
        <v>January 1900</v>
      </c>
      <c r="M982" s="61"/>
      <c r="N982" s="62"/>
    </row>
    <row r="983" spans="1:14" ht="22.5" customHeight="1">
      <c r="A983" s="53"/>
      <c r="B983" s="19"/>
      <c r="C983" s="4"/>
      <c r="D983" s="4"/>
      <c r="E983" s="4"/>
      <c r="F983" s="4"/>
      <c r="G983" s="4"/>
      <c r="H983" s="4"/>
      <c r="I983" s="4" t="str">
        <f t="shared" si="16"/>
        <v/>
      </c>
      <c r="J983" s="4"/>
      <c r="K983" s="4"/>
      <c r="L983" s="4" t="str">
        <f t="shared" si="19"/>
        <v>January 1900</v>
      </c>
      <c r="M983" s="61"/>
      <c r="N983" s="62"/>
    </row>
    <row r="984" spans="1:14" ht="22.5" customHeight="1">
      <c r="A984" s="53"/>
      <c r="B984" s="19"/>
      <c r="C984" s="4"/>
      <c r="D984" s="4"/>
      <c r="E984" s="4"/>
      <c r="F984" s="4"/>
      <c r="G984" s="4"/>
      <c r="H984" s="4"/>
      <c r="I984" s="4" t="str">
        <f t="shared" si="16"/>
        <v/>
      </c>
      <c r="J984" s="4"/>
      <c r="K984" s="4"/>
      <c r="L984" s="4" t="str">
        <f t="shared" si="19"/>
        <v>January 1900</v>
      </c>
      <c r="M984" s="61"/>
      <c r="N984" s="62"/>
    </row>
    <row r="985" spans="1:14" ht="22.5" customHeight="1">
      <c r="A985" s="53"/>
      <c r="B985" s="19"/>
      <c r="C985" s="4"/>
      <c r="D985" s="4"/>
      <c r="E985" s="4"/>
      <c r="F985" s="4"/>
      <c r="G985" s="4"/>
      <c r="H985" s="4"/>
      <c r="I985" s="4" t="str">
        <f t="shared" si="16"/>
        <v/>
      </c>
      <c r="J985" s="4"/>
      <c r="K985" s="4"/>
      <c r="L985" s="4" t="str">
        <f t="shared" si="19"/>
        <v>January 1900</v>
      </c>
      <c r="M985" s="61"/>
      <c r="N985" s="62"/>
    </row>
    <row r="986" spans="1:14" ht="22.5" customHeight="1">
      <c r="A986" s="53"/>
      <c r="B986" s="19"/>
      <c r="C986" s="4"/>
      <c r="D986" s="4"/>
      <c r="E986" s="4"/>
      <c r="F986" s="4"/>
      <c r="G986" s="4"/>
      <c r="H986" s="4"/>
      <c r="I986" s="4" t="str">
        <f t="shared" si="16"/>
        <v/>
      </c>
      <c r="J986" s="4"/>
      <c r="K986" s="4"/>
      <c r="L986" s="4" t="str">
        <f t="shared" si="19"/>
        <v>January 1900</v>
      </c>
      <c r="M986" s="61"/>
      <c r="N986" s="62"/>
    </row>
    <row r="987" spans="1:14" ht="22.5" customHeight="1">
      <c r="A987" s="53"/>
      <c r="B987" s="19"/>
      <c r="C987" s="4"/>
      <c r="D987" s="4"/>
      <c r="E987" s="4"/>
      <c r="F987" s="4"/>
      <c r="G987" s="4"/>
      <c r="H987" s="4"/>
      <c r="I987" s="4" t="str">
        <f t="shared" si="16"/>
        <v/>
      </c>
      <c r="J987" s="4"/>
      <c r="K987" s="4"/>
      <c r="L987" s="4" t="str">
        <f t="shared" si="19"/>
        <v>January 1900</v>
      </c>
      <c r="M987" s="61"/>
      <c r="N987" s="62"/>
    </row>
    <row r="988" spans="1:14" ht="22.5" customHeight="1">
      <c r="A988" s="53"/>
      <c r="B988" s="19"/>
      <c r="C988" s="4"/>
      <c r="D988" s="4"/>
      <c r="E988" s="4"/>
      <c r="F988" s="4"/>
      <c r="G988" s="4"/>
      <c r="H988" s="4"/>
      <c r="I988" s="4" t="str">
        <f t="shared" si="16"/>
        <v/>
      </c>
      <c r="J988" s="4"/>
      <c r="K988" s="4"/>
      <c r="L988" s="4" t="str">
        <f t="shared" si="19"/>
        <v>January 1900</v>
      </c>
      <c r="M988" s="61"/>
      <c r="N988" s="62"/>
    </row>
    <row r="989" spans="1:14" ht="22.5" customHeight="1">
      <c r="A989" s="53"/>
      <c r="B989" s="19"/>
      <c r="C989" s="4"/>
      <c r="D989" s="4"/>
      <c r="E989" s="4"/>
      <c r="F989" s="4"/>
      <c r="G989" s="4"/>
      <c r="H989" s="4"/>
      <c r="I989" s="4" t="str">
        <f t="shared" si="16"/>
        <v/>
      </c>
      <c r="J989" s="4"/>
      <c r="K989" s="4"/>
      <c r="L989" s="4" t="str">
        <f t="shared" si="19"/>
        <v>January 1900</v>
      </c>
      <c r="M989" s="61"/>
      <c r="N989" s="62"/>
    </row>
    <row r="990" spans="1:14" ht="22.5" customHeight="1">
      <c r="A990" s="53"/>
      <c r="B990" s="19"/>
      <c r="C990" s="4"/>
      <c r="D990" s="4"/>
      <c r="E990" s="4"/>
      <c r="F990" s="4"/>
      <c r="G990" s="4"/>
      <c r="H990" s="4"/>
      <c r="I990" s="4" t="str">
        <f t="shared" si="16"/>
        <v/>
      </c>
      <c r="J990" s="4"/>
      <c r="K990" s="4"/>
      <c r="L990" s="4" t="str">
        <f t="shared" si="19"/>
        <v>January 1900</v>
      </c>
      <c r="M990" s="61"/>
      <c r="N990" s="62"/>
    </row>
    <row r="991" spans="1:14" ht="22.5" customHeight="1">
      <c r="A991" s="53"/>
      <c r="B991" s="19"/>
      <c r="C991" s="4"/>
      <c r="D991" s="4"/>
      <c r="E991" s="4"/>
      <c r="F991" s="4"/>
      <c r="G991" s="4"/>
      <c r="H991" s="4"/>
      <c r="I991" s="4" t="str">
        <f t="shared" si="16"/>
        <v/>
      </c>
      <c r="J991" s="4"/>
      <c r="K991" s="4"/>
      <c r="L991" s="4" t="str">
        <f t="shared" si="19"/>
        <v>January 1900</v>
      </c>
      <c r="M991" s="61"/>
      <c r="N991" s="62"/>
    </row>
    <row r="992" spans="1:14" ht="22.5" customHeight="1">
      <c r="A992" s="53"/>
      <c r="B992" s="19"/>
      <c r="C992" s="4"/>
      <c r="D992" s="4"/>
      <c r="E992" s="4"/>
      <c r="F992" s="4"/>
      <c r="G992" s="4"/>
      <c r="H992" s="4"/>
      <c r="I992" s="4" t="str">
        <f t="shared" ref="I992:I1246" si="20">IFERROR(ABS(H992 - INDEX(H993:H6089, MATCH(G992, G993:G6089, 0))), "")</f>
        <v/>
      </c>
      <c r="J992" s="4"/>
      <c r="K992" s="4"/>
      <c r="L992" s="4" t="str">
        <f t="shared" si="19"/>
        <v>January 1900</v>
      </c>
      <c r="M992" s="61"/>
      <c r="N992" s="62"/>
    </row>
    <row r="993" spans="1:14" ht="22.5" customHeight="1">
      <c r="A993" s="53"/>
      <c r="B993" s="19"/>
      <c r="C993" s="4"/>
      <c r="D993" s="4"/>
      <c r="E993" s="4"/>
      <c r="F993" s="4"/>
      <c r="G993" s="4"/>
      <c r="H993" s="4"/>
      <c r="I993" s="4" t="str">
        <f t="shared" si="20"/>
        <v/>
      </c>
      <c r="J993" s="4"/>
      <c r="K993" s="4"/>
      <c r="L993" s="4" t="str">
        <f t="shared" si="19"/>
        <v>January 1900</v>
      </c>
      <c r="M993" s="61"/>
      <c r="N993" s="62"/>
    </row>
    <row r="994" spans="1:14" ht="22.5" customHeight="1">
      <c r="A994" s="53"/>
      <c r="B994" s="19"/>
      <c r="C994" s="4"/>
      <c r="D994" s="4"/>
      <c r="E994" s="4"/>
      <c r="F994" s="4"/>
      <c r="G994" s="4"/>
      <c r="H994" s="4"/>
      <c r="I994" s="4" t="str">
        <f t="shared" si="20"/>
        <v/>
      </c>
      <c r="J994" s="4"/>
      <c r="K994" s="4"/>
      <c r="L994" s="4" t="str">
        <f t="shared" si="19"/>
        <v>January 1900</v>
      </c>
      <c r="M994" s="61"/>
      <c r="N994" s="62"/>
    </row>
    <row r="995" spans="1:14" ht="22.5" customHeight="1">
      <c r="A995" s="53"/>
      <c r="B995" s="19"/>
      <c r="C995" s="4"/>
      <c r="D995" s="4"/>
      <c r="E995" s="4"/>
      <c r="F995" s="4"/>
      <c r="G995" s="4"/>
      <c r="H995" s="4"/>
      <c r="I995" s="4" t="str">
        <f t="shared" si="20"/>
        <v/>
      </c>
      <c r="J995" s="4"/>
      <c r="K995" s="4"/>
      <c r="L995" s="4" t="str">
        <f t="shared" si="19"/>
        <v>January 1900</v>
      </c>
      <c r="M995" s="61"/>
      <c r="N995" s="62"/>
    </row>
    <row r="996" spans="1:14" ht="22.5" customHeight="1">
      <c r="A996" s="53"/>
      <c r="B996" s="19"/>
      <c r="C996" s="4"/>
      <c r="D996" s="4"/>
      <c r="E996" s="4"/>
      <c r="F996" s="4"/>
      <c r="G996" s="4"/>
      <c r="H996" s="4"/>
      <c r="I996" s="4" t="str">
        <f t="shared" si="20"/>
        <v/>
      </c>
      <c r="J996" s="4"/>
      <c r="K996" s="4"/>
      <c r="L996" s="4" t="str">
        <f t="shared" si="19"/>
        <v>January 1900</v>
      </c>
      <c r="M996" s="61"/>
      <c r="N996" s="62"/>
    </row>
    <row r="997" spans="1:14" ht="22.5" customHeight="1">
      <c r="A997" s="53"/>
      <c r="B997" s="19"/>
      <c r="C997" s="4"/>
      <c r="D997" s="4"/>
      <c r="E997" s="4"/>
      <c r="F997" s="4"/>
      <c r="G997" s="4"/>
      <c r="H997" s="4"/>
      <c r="I997" s="4" t="str">
        <f t="shared" si="20"/>
        <v/>
      </c>
      <c r="J997" s="4"/>
      <c r="K997" s="4"/>
      <c r="L997" s="4" t="str">
        <f t="shared" si="19"/>
        <v>January 1900</v>
      </c>
      <c r="M997" s="61"/>
      <c r="N997" s="62"/>
    </row>
    <row r="998" spans="1:14" ht="22.5" customHeight="1">
      <c r="A998" s="53"/>
      <c r="B998" s="19"/>
      <c r="C998" s="4"/>
      <c r="D998" s="4"/>
      <c r="E998" s="4"/>
      <c r="F998" s="4"/>
      <c r="G998" s="4"/>
      <c r="H998" s="4"/>
      <c r="I998" s="4" t="str">
        <f t="shared" si="20"/>
        <v/>
      </c>
      <c r="J998" s="4"/>
      <c r="K998" s="4"/>
      <c r="L998" s="4" t="str">
        <f t="shared" si="19"/>
        <v>January 1900</v>
      </c>
      <c r="M998" s="61"/>
      <c r="N998" s="62"/>
    </row>
    <row r="999" spans="1:14" ht="22.5" customHeight="1">
      <c r="A999" s="53"/>
      <c r="B999" s="19"/>
      <c r="C999" s="4"/>
      <c r="D999" s="4"/>
      <c r="E999" s="4"/>
      <c r="F999" s="4"/>
      <c r="G999" s="4"/>
      <c r="H999" s="4"/>
      <c r="I999" s="4" t="str">
        <f t="shared" si="20"/>
        <v/>
      </c>
      <c r="J999" s="4"/>
      <c r="K999" s="4"/>
      <c r="L999" s="4" t="str">
        <f t="shared" si="19"/>
        <v>January 1900</v>
      </c>
      <c r="M999" s="61"/>
      <c r="N999" s="62"/>
    </row>
    <row r="1000" spans="1:14" ht="22.5" customHeight="1">
      <c r="A1000" s="53"/>
      <c r="B1000" s="19"/>
      <c r="C1000" s="4"/>
      <c r="D1000" s="4"/>
      <c r="E1000" s="4"/>
      <c r="F1000" s="4"/>
      <c r="G1000" s="4"/>
      <c r="H1000" s="4"/>
      <c r="I1000" s="4" t="str">
        <f t="shared" si="20"/>
        <v/>
      </c>
      <c r="J1000" s="4"/>
      <c r="K1000" s="4"/>
      <c r="L1000" s="4" t="str">
        <f t="shared" si="19"/>
        <v>January 1900</v>
      </c>
      <c r="M1000" s="61"/>
      <c r="N1000" s="62"/>
    </row>
    <row r="1001" spans="1:14" ht="22.5" customHeight="1">
      <c r="A1001" s="53"/>
      <c r="B1001" s="19"/>
      <c r="C1001" s="4"/>
      <c r="D1001" s="4"/>
      <c r="E1001" s="4"/>
      <c r="F1001" s="4"/>
      <c r="G1001" s="4"/>
      <c r="H1001" s="4"/>
      <c r="I1001" s="4" t="str">
        <f t="shared" si="20"/>
        <v/>
      </c>
      <c r="J1001" s="4"/>
      <c r="K1001" s="4"/>
      <c r="L1001" s="4" t="str">
        <f t="shared" si="19"/>
        <v>January 1900</v>
      </c>
      <c r="M1001" s="61"/>
      <c r="N1001" s="62"/>
    </row>
    <row r="1002" spans="1:14" ht="22.5" customHeight="1">
      <c r="A1002" s="53"/>
      <c r="B1002" s="19"/>
      <c r="C1002" s="4"/>
      <c r="D1002" s="4"/>
      <c r="E1002" s="4"/>
      <c r="F1002" s="4"/>
      <c r="G1002" s="4"/>
      <c r="H1002" s="4"/>
      <c r="I1002" s="4" t="str">
        <f t="shared" si="20"/>
        <v/>
      </c>
      <c r="J1002" s="4"/>
      <c r="K1002" s="4"/>
      <c r="L1002" s="4" t="str">
        <f t="shared" si="19"/>
        <v>January 1900</v>
      </c>
      <c r="M1002" s="61"/>
      <c r="N1002" s="62"/>
    </row>
    <row r="1003" spans="1:14" ht="22.5" customHeight="1">
      <c r="A1003" s="53"/>
      <c r="B1003" s="19"/>
      <c r="C1003" s="4"/>
      <c r="D1003" s="4"/>
      <c r="E1003" s="4"/>
      <c r="F1003" s="4"/>
      <c r="G1003" s="4"/>
      <c r="H1003" s="4"/>
      <c r="I1003" s="4" t="str">
        <f t="shared" si="20"/>
        <v/>
      </c>
      <c r="J1003" s="4"/>
      <c r="K1003" s="4"/>
      <c r="L1003" s="4" t="str">
        <f t="shared" si="19"/>
        <v>January 1900</v>
      </c>
      <c r="M1003" s="61"/>
      <c r="N1003" s="62"/>
    </row>
    <row r="1004" spans="1:14" ht="22.5" customHeight="1">
      <c r="A1004" s="53"/>
      <c r="B1004" s="19"/>
      <c r="C1004" s="4"/>
      <c r="D1004" s="4"/>
      <c r="E1004" s="4"/>
      <c r="F1004" s="4"/>
      <c r="G1004" s="4"/>
      <c r="H1004" s="4"/>
      <c r="I1004" s="4" t="str">
        <f t="shared" si="20"/>
        <v/>
      </c>
      <c r="J1004" s="4"/>
      <c r="K1004" s="4"/>
      <c r="L1004" s="4" t="str">
        <f t="shared" si="19"/>
        <v>January 1900</v>
      </c>
      <c r="M1004" s="61"/>
      <c r="N1004" s="62"/>
    </row>
    <row r="1005" spans="1:14" ht="22.5" customHeight="1">
      <c r="A1005" s="53"/>
      <c r="B1005" s="19"/>
      <c r="C1005" s="4"/>
      <c r="D1005" s="4"/>
      <c r="E1005" s="4"/>
      <c r="F1005" s="4"/>
      <c r="G1005" s="4"/>
      <c r="H1005" s="4"/>
      <c r="I1005" s="4" t="str">
        <f t="shared" si="20"/>
        <v/>
      </c>
      <c r="J1005" s="4"/>
      <c r="K1005" s="4"/>
      <c r="L1005" s="4" t="str">
        <f t="shared" si="19"/>
        <v>January 1900</v>
      </c>
      <c r="M1005" s="61"/>
      <c r="N1005" s="62"/>
    </row>
    <row r="1006" spans="1:14" ht="22.5" customHeight="1">
      <c r="A1006" s="53"/>
      <c r="B1006" s="19"/>
      <c r="C1006" s="4"/>
      <c r="D1006" s="4"/>
      <c r="E1006" s="4"/>
      <c r="F1006" s="4"/>
      <c r="G1006" s="4"/>
      <c r="H1006" s="4"/>
      <c r="I1006" s="4" t="str">
        <f t="shared" si="20"/>
        <v/>
      </c>
      <c r="J1006" s="4"/>
      <c r="K1006" s="4"/>
      <c r="L1006" s="4" t="str">
        <f t="shared" si="19"/>
        <v>January 1900</v>
      </c>
      <c r="M1006" s="61"/>
      <c r="N1006" s="62"/>
    </row>
    <row r="1007" spans="1:14" ht="22.5" customHeight="1">
      <c r="A1007" s="53"/>
      <c r="B1007" s="19"/>
      <c r="C1007" s="4"/>
      <c r="D1007" s="4"/>
      <c r="E1007" s="4"/>
      <c r="F1007" s="4"/>
      <c r="G1007" s="4"/>
      <c r="H1007" s="4"/>
      <c r="I1007" s="4" t="str">
        <f t="shared" si="20"/>
        <v/>
      </c>
      <c r="J1007" s="4"/>
      <c r="K1007" s="4"/>
      <c r="L1007" s="4" t="str">
        <f t="shared" si="19"/>
        <v>January 1900</v>
      </c>
      <c r="M1007" s="61"/>
      <c r="N1007" s="62"/>
    </row>
    <row r="1008" spans="1:14" ht="22.5" customHeight="1">
      <c r="A1008" s="53"/>
      <c r="B1008" s="19"/>
      <c r="C1008" s="4"/>
      <c r="D1008" s="4"/>
      <c r="E1008" s="4"/>
      <c r="F1008" s="4"/>
      <c r="G1008" s="4"/>
      <c r="H1008" s="4"/>
      <c r="I1008" s="4" t="str">
        <f t="shared" si="20"/>
        <v/>
      </c>
      <c r="J1008" s="4"/>
      <c r="K1008" s="4"/>
      <c r="L1008" s="4" t="str">
        <f t="shared" si="19"/>
        <v>January 1900</v>
      </c>
      <c r="M1008" s="61"/>
      <c r="N1008" s="62"/>
    </row>
    <row r="1009" spans="1:14" ht="22.5" customHeight="1">
      <c r="A1009" s="53"/>
      <c r="B1009" s="19"/>
      <c r="C1009" s="4"/>
      <c r="D1009" s="4"/>
      <c r="E1009" s="4"/>
      <c r="F1009" s="4"/>
      <c r="G1009" s="4"/>
      <c r="H1009" s="4"/>
      <c r="I1009" s="4" t="str">
        <f t="shared" si="20"/>
        <v/>
      </c>
      <c r="J1009" s="4"/>
      <c r="K1009" s="4"/>
      <c r="L1009" s="4" t="str">
        <f t="shared" si="19"/>
        <v>January 1900</v>
      </c>
      <c r="M1009" s="61"/>
      <c r="N1009" s="62"/>
    </row>
    <row r="1010" spans="1:14" ht="22.5" customHeight="1">
      <c r="A1010" s="53"/>
      <c r="B1010" s="19"/>
      <c r="C1010" s="4"/>
      <c r="D1010" s="4"/>
      <c r="E1010" s="4"/>
      <c r="F1010" s="4"/>
      <c r="G1010" s="4"/>
      <c r="H1010" s="4"/>
      <c r="I1010" s="4" t="str">
        <f t="shared" si="20"/>
        <v/>
      </c>
      <c r="J1010" s="4"/>
      <c r="K1010" s="4"/>
      <c r="L1010" s="4" t="str">
        <f t="shared" si="19"/>
        <v>January 1900</v>
      </c>
      <c r="M1010" s="61"/>
      <c r="N1010" s="62"/>
    </row>
    <row r="1011" spans="1:14" ht="22.5" customHeight="1">
      <c r="A1011" s="53"/>
      <c r="B1011" s="19"/>
      <c r="C1011" s="4"/>
      <c r="D1011" s="4"/>
      <c r="E1011" s="4"/>
      <c r="F1011" s="4"/>
      <c r="G1011" s="4"/>
      <c r="H1011" s="4"/>
      <c r="I1011" s="4" t="str">
        <f t="shared" si="20"/>
        <v/>
      </c>
      <c r="J1011" s="4"/>
      <c r="K1011" s="4"/>
      <c r="L1011" s="4" t="str">
        <f t="shared" si="19"/>
        <v>January 1900</v>
      </c>
      <c r="M1011" s="61"/>
      <c r="N1011" s="62"/>
    </row>
    <row r="1012" spans="1:14" ht="22.5" customHeight="1">
      <c r="A1012" s="53"/>
      <c r="B1012" s="19"/>
      <c r="C1012" s="4"/>
      <c r="D1012" s="4"/>
      <c r="E1012" s="4"/>
      <c r="F1012" s="4"/>
      <c r="G1012" s="4"/>
      <c r="H1012" s="4"/>
      <c r="I1012" s="4" t="str">
        <f t="shared" si="20"/>
        <v/>
      </c>
      <c r="J1012" s="4"/>
      <c r="K1012" s="4"/>
      <c r="L1012" s="4" t="str">
        <f t="shared" si="19"/>
        <v>January 1900</v>
      </c>
      <c r="M1012" s="61"/>
      <c r="N1012" s="62"/>
    </row>
    <row r="1013" spans="1:14" ht="22.5" customHeight="1">
      <c r="A1013" s="53"/>
      <c r="B1013" s="19"/>
      <c r="C1013" s="4"/>
      <c r="D1013" s="4"/>
      <c r="E1013" s="4"/>
      <c r="F1013" s="4"/>
      <c r="G1013" s="4"/>
      <c r="H1013" s="4"/>
      <c r="I1013" s="4" t="str">
        <f t="shared" si="20"/>
        <v/>
      </c>
      <c r="J1013" s="4"/>
      <c r="K1013" s="4"/>
      <c r="L1013" s="4" t="str">
        <f t="shared" si="19"/>
        <v>January 1900</v>
      </c>
      <c r="M1013" s="61"/>
      <c r="N1013" s="62"/>
    </row>
    <row r="1014" spans="1:14" ht="22.5" customHeight="1">
      <c r="A1014" s="53"/>
      <c r="B1014" s="19"/>
      <c r="C1014" s="4"/>
      <c r="D1014" s="4"/>
      <c r="E1014" s="4"/>
      <c r="F1014" s="4"/>
      <c r="G1014" s="4"/>
      <c r="H1014" s="4"/>
      <c r="I1014" s="4" t="str">
        <f t="shared" si="20"/>
        <v/>
      </c>
      <c r="J1014" s="4"/>
      <c r="K1014" s="4"/>
      <c r="L1014" s="4" t="str">
        <f t="shared" si="19"/>
        <v>January 1900</v>
      </c>
      <c r="M1014" s="61"/>
      <c r="N1014" s="62"/>
    </row>
    <row r="1015" spans="1:14" ht="22.5" customHeight="1">
      <c r="A1015" s="53"/>
      <c r="B1015" s="19"/>
      <c r="C1015" s="4"/>
      <c r="D1015" s="4"/>
      <c r="E1015" s="4"/>
      <c r="F1015" s="4"/>
      <c r="G1015" s="4"/>
      <c r="H1015" s="4"/>
      <c r="I1015" s="4" t="str">
        <f t="shared" si="20"/>
        <v/>
      </c>
      <c r="J1015" s="4"/>
      <c r="K1015" s="4"/>
      <c r="L1015" s="4" t="str">
        <f t="shared" si="19"/>
        <v>January 1900</v>
      </c>
      <c r="M1015" s="61"/>
      <c r="N1015" s="62"/>
    </row>
    <row r="1016" spans="1:14" ht="22.5" customHeight="1">
      <c r="A1016" s="53"/>
      <c r="B1016" s="19"/>
      <c r="C1016" s="4"/>
      <c r="D1016" s="4"/>
      <c r="E1016" s="4"/>
      <c r="F1016" s="4"/>
      <c r="G1016" s="4"/>
      <c r="H1016" s="4"/>
      <c r="I1016" s="4" t="str">
        <f t="shared" si="20"/>
        <v/>
      </c>
      <c r="J1016" s="4"/>
      <c r="K1016" s="4"/>
      <c r="L1016" s="4" t="str">
        <f t="shared" si="19"/>
        <v>January 1900</v>
      </c>
      <c r="M1016" s="61"/>
      <c r="N1016" s="62"/>
    </row>
    <row r="1017" spans="1:14" ht="22.5" customHeight="1">
      <c r="A1017" s="53"/>
      <c r="B1017" s="19"/>
      <c r="C1017" s="4"/>
      <c r="D1017" s="4"/>
      <c r="E1017" s="4"/>
      <c r="F1017" s="4"/>
      <c r="G1017" s="4"/>
      <c r="H1017" s="4"/>
      <c r="I1017" s="4" t="str">
        <f t="shared" si="20"/>
        <v/>
      </c>
      <c r="J1017" s="4"/>
      <c r="K1017" s="4"/>
      <c r="L1017" s="4" t="str">
        <f t="shared" si="19"/>
        <v>January 1900</v>
      </c>
      <c r="M1017" s="61"/>
      <c r="N1017" s="62"/>
    </row>
    <row r="1018" spans="1:14" ht="22.5" customHeight="1">
      <c r="A1018" s="53"/>
      <c r="B1018" s="19"/>
      <c r="C1018" s="4"/>
      <c r="D1018" s="4"/>
      <c r="E1018" s="4"/>
      <c r="F1018" s="4"/>
      <c r="G1018" s="4"/>
      <c r="H1018" s="4"/>
      <c r="I1018" s="4" t="str">
        <f t="shared" si="20"/>
        <v/>
      </c>
      <c r="J1018" s="4"/>
      <c r="K1018" s="4"/>
      <c r="L1018" s="4" t="str">
        <f t="shared" si="19"/>
        <v>January 1900</v>
      </c>
      <c r="M1018" s="61"/>
      <c r="N1018" s="62"/>
    </row>
    <row r="1019" spans="1:14" ht="22.5" customHeight="1">
      <c r="A1019" s="53"/>
      <c r="B1019" s="19"/>
      <c r="C1019" s="4"/>
      <c r="D1019" s="4"/>
      <c r="E1019" s="4"/>
      <c r="F1019" s="4"/>
      <c r="G1019" s="4"/>
      <c r="H1019" s="4"/>
      <c r="I1019" s="4" t="str">
        <f t="shared" si="20"/>
        <v/>
      </c>
      <c r="J1019" s="4"/>
      <c r="K1019" s="4"/>
      <c r="L1019" s="4" t="str">
        <f t="shared" si="19"/>
        <v>January 1900</v>
      </c>
      <c r="M1019" s="61"/>
      <c r="N1019" s="62"/>
    </row>
    <row r="1020" spans="1:14" ht="22.5" customHeight="1">
      <c r="A1020" s="53"/>
      <c r="B1020" s="19"/>
      <c r="C1020" s="4"/>
      <c r="D1020" s="4"/>
      <c r="E1020" s="4"/>
      <c r="F1020" s="4"/>
      <c r="G1020" s="4"/>
      <c r="H1020" s="4"/>
      <c r="I1020" s="4" t="str">
        <f t="shared" si="20"/>
        <v/>
      </c>
      <c r="J1020" s="4"/>
      <c r="K1020" s="4"/>
      <c r="L1020" s="4" t="str">
        <f t="shared" si="19"/>
        <v>January 1900</v>
      </c>
      <c r="M1020" s="61"/>
      <c r="N1020" s="62"/>
    </row>
    <row r="1021" spans="1:14" ht="22.5" customHeight="1">
      <c r="A1021" s="53"/>
      <c r="B1021" s="19"/>
      <c r="C1021" s="4"/>
      <c r="D1021" s="4"/>
      <c r="E1021" s="4"/>
      <c r="F1021" s="4"/>
      <c r="G1021" s="4"/>
      <c r="H1021" s="4"/>
      <c r="I1021" s="4" t="str">
        <f t="shared" si="20"/>
        <v/>
      </c>
      <c r="J1021" s="4"/>
      <c r="K1021" s="4"/>
      <c r="L1021" s="4" t="str">
        <f t="shared" si="19"/>
        <v>January 1900</v>
      </c>
      <c r="M1021" s="61"/>
      <c r="N1021" s="62"/>
    </row>
    <row r="1022" spans="1:14" ht="22.5" customHeight="1">
      <c r="A1022" s="53"/>
      <c r="B1022" s="19"/>
      <c r="C1022" s="4"/>
      <c r="D1022" s="4"/>
      <c r="E1022" s="4"/>
      <c r="F1022" s="4"/>
      <c r="G1022" s="4"/>
      <c r="H1022" s="4"/>
      <c r="I1022" s="4" t="str">
        <f t="shared" si="20"/>
        <v/>
      </c>
      <c r="J1022" s="4"/>
      <c r="K1022" s="4"/>
      <c r="L1022" s="4" t="str">
        <f t="shared" ref="L1022:L1276" si="21">TEXT(B1022, "MMMM YYYY")</f>
        <v>January 1900</v>
      </c>
      <c r="M1022" s="61"/>
      <c r="N1022" s="62"/>
    </row>
    <row r="1023" spans="1:14" ht="22.5" customHeight="1">
      <c r="A1023" s="53"/>
      <c r="B1023" s="19"/>
      <c r="C1023" s="4"/>
      <c r="D1023" s="4"/>
      <c r="E1023" s="4"/>
      <c r="F1023" s="4"/>
      <c r="G1023" s="4"/>
      <c r="H1023" s="4"/>
      <c r="I1023" s="4" t="str">
        <f t="shared" si="20"/>
        <v/>
      </c>
      <c r="J1023" s="4"/>
      <c r="K1023" s="4"/>
      <c r="L1023" s="4" t="str">
        <f t="shared" si="21"/>
        <v>January 1900</v>
      </c>
      <c r="M1023" s="61"/>
      <c r="N1023" s="62"/>
    </row>
    <row r="1024" spans="1:14" ht="22.5" customHeight="1">
      <c r="A1024" s="53"/>
      <c r="B1024" s="19"/>
      <c r="C1024" s="4"/>
      <c r="D1024" s="4"/>
      <c r="E1024" s="4"/>
      <c r="F1024" s="4"/>
      <c r="G1024" s="4"/>
      <c r="H1024" s="4"/>
      <c r="I1024" s="4" t="str">
        <f t="shared" si="20"/>
        <v/>
      </c>
      <c r="J1024" s="4"/>
      <c r="K1024" s="4"/>
      <c r="L1024" s="4" t="str">
        <f t="shared" si="21"/>
        <v>January 1900</v>
      </c>
      <c r="M1024" s="61"/>
      <c r="N1024" s="62"/>
    </row>
    <row r="1025" spans="1:14" ht="22.5" customHeight="1">
      <c r="A1025" s="53"/>
      <c r="B1025" s="19"/>
      <c r="C1025" s="4"/>
      <c r="D1025" s="4"/>
      <c r="E1025" s="4"/>
      <c r="F1025" s="4"/>
      <c r="G1025" s="4"/>
      <c r="H1025" s="4"/>
      <c r="I1025" s="4" t="str">
        <f t="shared" si="20"/>
        <v/>
      </c>
      <c r="J1025" s="4"/>
      <c r="K1025" s="4"/>
      <c r="L1025" s="4" t="str">
        <f t="shared" si="21"/>
        <v>January 1900</v>
      </c>
      <c r="M1025" s="61"/>
      <c r="N1025" s="62"/>
    </row>
    <row r="1026" spans="1:14" ht="22.5" customHeight="1">
      <c r="A1026" s="53"/>
      <c r="B1026" s="19"/>
      <c r="C1026" s="4"/>
      <c r="D1026" s="4"/>
      <c r="E1026" s="4"/>
      <c r="F1026" s="4"/>
      <c r="G1026" s="4"/>
      <c r="H1026" s="4"/>
      <c r="I1026" s="4" t="str">
        <f t="shared" si="20"/>
        <v/>
      </c>
      <c r="J1026" s="4"/>
      <c r="K1026" s="4"/>
      <c r="L1026" s="4" t="str">
        <f t="shared" si="21"/>
        <v>January 1900</v>
      </c>
      <c r="M1026" s="61"/>
      <c r="N1026" s="62"/>
    </row>
    <row r="1027" spans="1:14" ht="22.5" customHeight="1">
      <c r="A1027" s="53"/>
      <c r="B1027" s="19"/>
      <c r="C1027" s="4"/>
      <c r="D1027" s="4"/>
      <c r="E1027" s="4"/>
      <c r="F1027" s="4"/>
      <c r="G1027" s="4"/>
      <c r="H1027" s="4"/>
      <c r="I1027" s="4" t="str">
        <f t="shared" si="20"/>
        <v/>
      </c>
      <c r="J1027" s="4"/>
      <c r="K1027" s="4"/>
      <c r="L1027" s="4" t="str">
        <f t="shared" si="21"/>
        <v>January 1900</v>
      </c>
      <c r="M1027" s="61"/>
      <c r="N1027" s="62"/>
    </row>
    <row r="1028" spans="1:14" ht="22.5" customHeight="1">
      <c r="A1028" s="53"/>
      <c r="B1028" s="19"/>
      <c r="C1028" s="4"/>
      <c r="D1028" s="4"/>
      <c r="E1028" s="4"/>
      <c r="F1028" s="4"/>
      <c r="G1028" s="4"/>
      <c r="H1028" s="4"/>
      <c r="I1028" s="4" t="str">
        <f t="shared" si="20"/>
        <v/>
      </c>
      <c r="J1028" s="4"/>
      <c r="K1028" s="4"/>
      <c r="L1028" s="4" t="str">
        <f t="shared" si="21"/>
        <v>January 1900</v>
      </c>
      <c r="M1028" s="61"/>
      <c r="N1028" s="62"/>
    </row>
    <row r="1029" spans="1:14" ht="22.5" customHeight="1">
      <c r="A1029" s="53"/>
      <c r="B1029" s="19"/>
      <c r="C1029" s="4"/>
      <c r="D1029" s="4"/>
      <c r="E1029" s="4"/>
      <c r="F1029" s="4"/>
      <c r="G1029" s="4"/>
      <c r="H1029" s="4"/>
      <c r="I1029" s="4" t="str">
        <f t="shared" si="20"/>
        <v/>
      </c>
      <c r="J1029" s="4"/>
      <c r="K1029" s="4"/>
      <c r="L1029" s="4" t="str">
        <f t="shared" si="21"/>
        <v>January 1900</v>
      </c>
      <c r="M1029" s="61"/>
      <c r="N1029" s="62"/>
    </row>
    <row r="1030" spans="1:14" ht="22.5" customHeight="1">
      <c r="A1030" s="53"/>
      <c r="B1030" s="19"/>
      <c r="C1030" s="4"/>
      <c r="D1030" s="4"/>
      <c r="E1030" s="4"/>
      <c r="F1030" s="4"/>
      <c r="G1030" s="4"/>
      <c r="H1030" s="4"/>
      <c r="I1030" s="4" t="str">
        <f t="shared" si="20"/>
        <v/>
      </c>
      <c r="J1030" s="4"/>
      <c r="K1030" s="4"/>
      <c r="L1030" s="4" t="str">
        <f t="shared" si="21"/>
        <v>January 1900</v>
      </c>
      <c r="M1030" s="61"/>
      <c r="N1030" s="62"/>
    </row>
    <row r="1031" spans="1:14" ht="22.5" customHeight="1">
      <c r="A1031" s="53"/>
      <c r="B1031" s="19"/>
      <c r="C1031" s="4"/>
      <c r="D1031" s="4"/>
      <c r="E1031" s="4"/>
      <c r="F1031" s="4"/>
      <c r="G1031" s="4"/>
      <c r="H1031" s="4"/>
      <c r="I1031" s="4" t="str">
        <f t="shared" si="20"/>
        <v/>
      </c>
      <c r="J1031" s="4"/>
      <c r="K1031" s="4"/>
      <c r="L1031" s="4" t="str">
        <f t="shared" si="21"/>
        <v>January 1900</v>
      </c>
      <c r="M1031" s="61"/>
      <c r="N1031" s="62"/>
    </row>
    <row r="1032" spans="1:14" ht="22.5" customHeight="1">
      <c r="A1032" s="53"/>
      <c r="B1032" s="19"/>
      <c r="C1032" s="4"/>
      <c r="D1032" s="4"/>
      <c r="E1032" s="4"/>
      <c r="F1032" s="4"/>
      <c r="G1032" s="4"/>
      <c r="H1032" s="4"/>
      <c r="I1032" s="4" t="str">
        <f t="shared" si="20"/>
        <v/>
      </c>
      <c r="J1032" s="4"/>
      <c r="K1032" s="4"/>
      <c r="L1032" s="4" t="str">
        <f t="shared" si="21"/>
        <v>January 1900</v>
      </c>
      <c r="M1032" s="61"/>
      <c r="N1032" s="62"/>
    </row>
    <row r="1033" spans="1:14" ht="22.5" customHeight="1">
      <c r="A1033" s="53"/>
      <c r="B1033" s="19"/>
      <c r="C1033" s="4"/>
      <c r="D1033" s="4"/>
      <c r="E1033" s="4"/>
      <c r="F1033" s="4"/>
      <c r="G1033" s="4"/>
      <c r="H1033" s="4"/>
      <c r="I1033" s="4" t="str">
        <f t="shared" si="20"/>
        <v/>
      </c>
      <c r="J1033" s="4"/>
      <c r="K1033" s="4"/>
      <c r="L1033" s="4" t="str">
        <f t="shared" si="21"/>
        <v>January 1900</v>
      </c>
      <c r="M1033" s="61"/>
      <c r="N1033" s="62"/>
    </row>
    <row r="1034" spans="1:14" ht="22.5" customHeight="1">
      <c r="A1034" s="53"/>
      <c r="B1034" s="19"/>
      <c r="C1034" s="4"/>
      <c r="D1034" s="4"/>
      <c r="E1034" s="4"/>
      <c r="F1034" s="4"/>
      <c r="G1034" s="4"/>
      <c r="H1034" s="4"/>
      <c r="I1034" s="4" t="str">
        <f t="shared" si="20"/>
        <v/>
      </c>
      <c r="J1034" s="4"/>
      <c r="K1034" s="4"/>
      <c r="L1034" s="4" t="str">
        <f t="shared" si="21"/>
        <v>January 1900</v>
      </c>
      <c r="M1034" s="61"/>
      <c r="N1034" s="62"/>
    </row>
    <row r="1035" spans="1:14" ht="22.5" customHeight="1">
      <c r="A1035" s="53"/>
      <c r="B1035" s="19"/>
      <c r="C1035" s="4"/>
      <c r="D1035" s="4"/>
      <c r="E1035" s="4"/>
      <c r="F1035" s="4"/>
      <c r="G1035" s="4"/>
      <c r="H1035" s="4"/>
      <c r="I1035" s="4" t="str">
        <f t="shared" si="20"/>
        <v/>
      </c>
      <c r="J1035" s="4"/>
      <c r="K1035" s="4"/>
      <c r="L1035" s="4" t="str">
        <f t="shared" si="21"/>
        <v>January 1900</v>
      </c>
      <c r="M1035" s="61"/>
      <c r="N1035" s="62"/>
    </row>
    <row r="1036" spans="1:14" ht="22.5" customHeight="1">
      <c r="A1036" s="53"/>
      <c r="B1036" s="19"/>
      <c r="C1036" s="4"/>
      <c r="D1036" s="4"/>
      <c r="E1036" s="4"/>
      <c r="F1036" s="4"/>
      <c r="G1036" s="4"/>
      <c r="H1036" s="4"/>
      <c r="I1036" s="4" t="str">
        <f t="shared" si="20"/>
        <v/>
      </c>
      <c r="J1036" s="4"/>
      <c r="K1036" s="4"/>
      <c r="L1036" s="4" t="str">
        <f t="shared" si="21"/>
        <v>January 1900</v>
      </c>
      <c r="M1036" s="61"/>
      <c r="N1036" s="62"/>
    </row>
    <row r="1037" spans="1:14" ht="22.5" customHeight="1">
      <c r="A1037" s="53"/>
      <c r="B1037" s="19"/>
      <c r="C1037" s="4"/>
      <c r="D1037" s="4"/>
      <c r="E1037" s="4"/>
      <c r="F1037" s="4"/>
      <c r="G1037" s="4"/>
      <c r="H1037" s="4"/>
      <c r="I1037" s="4" t="str">
        <f t="shared" si="20"/>
        <v/>
      </c>
      <c r="J1037" s="4"/>
      <c r="K1037" s="4"/>
      <c r="L1037" s="4" t="str">
        <f t="shared" si="21"/>
        <v>January 1900</v>
      </c>
      <c r="M1037" s="61"/>
      <c r="N1037" s="62"/>
    </row>
    <row r="1038" spans="1:14" ht="22.5" customHeight="1">
      <c r="A1038" s="53"/>
      <c r="B1038" s="19"/>
      <c r="C1038" s="4"/>
      <c r="D1038" s="4"/>
      <c r="E1038" s="4"/>
      <c r="F1038" s="4"/>
      <c r="G1038" s="4"/>
      <c r="H1038" s="4"/>
      <c r="I1038" s="4" t="str">
        <f t="shared" si="20"/>
        <v/>
      </c>
      <c r="J1038" s="4"/>
      <c r="K1038" s="4"/>
      <c r="L1038" s="4" t="str">
        <f t="shared" si="21"/>
        <v>January 1900</v>
      </c>
      <c r="M1038" s="61"/>
      <c r="N1038" s="62"/>
    </row>
    <row r="1039" spans="1:14" ht="22.5" customHeight="1">
      <c r="A1039" s="53"/>
      <c r="B1039" s="19"/>
      <c r="C1039" s="4"/>
      <c r="D1039" s="4"/>
      <c r="E1039" s="4"/>
      <c r="F1039" s="4"/>
      <c r="G1039" s="4"/>
      <c r="H1039" s="4"/>
      <c r="I1039" s="4" t="str">
        <f t="shared" si="20"/>
        <v/>
      </c>
      <c r="J1039" s="4"/>
      <c r="K1039" s="4"/>
      <c r="L1039" s="4" t="str">
        <f t="shared" si="21"/>
        <v>January 1900</v>
      </c>
      <c r="M1039" s="61"/>
      <c r="N1039" s="62"/>
    </row>
    <row r="1040" spans="1:14" ht="22.5" customHeight="1">
      <c r="A1040" s="53"/>
      <c r="B1040" s="19"/>
      <c r="C1040" s="4"/>
      <c r="D1040" s="4"/>
      <c r="E1040" s="4"/>
      <c r="F1040" s="4"/>
      <c r="G1040" s="4"/>
      <c r="H1040" s="4"/>
      <c r="I1040" s="4" t="str">
        <f t="shared" si="20"/>
        <v/>
      </c>
      <c r="J1040" s="4"/>
      <c r="K1040" s="4"/>
      <c r="L1040" s="4" t="str">
        <f t="shared" si="21"/>
        <v>January 1900</v>
      </c>
      <c r="M1040" s="61"/>
      <c r="N1040" s="62"/>
    </row>
    <row r="1041" spans="1:14" ht="22.5" customHeight="1">
      <c r="A1041" s="53"/>
      <c r="B1041" s="19"/>
      <c r="C1041" s="4"/>
      <c r="D1041" s="4"/>
      <c r="E1041" s="4"/>
      <c r="F1041" s="4"/>
      <c r="G1041" s="4"/>
      <c r="H1041" s="4"/>
      <c r="I1041" s="4" t="str">
        <f t="shared" si="20"/>
        <v/>
      </c>
      <c r="J1041" s="4"/>
      <c r="K1041" s="4"/>
      <c r="L1041" s="4" t="str">
        <f t="shared" si="21"/>
        <v>January 1900</v>
      </c>
      <c r="M1041" s="61"/>
      <c r="N1041" s="62"/>
    </row>
    <row r="1042" spans="1:14" ht="22.5" customHeight="1">
      <c r="A1042" s="53"/>
      <c r="B1042" s="19"/>
      <c r="C1042" s="4"/>
      <c r="D1042" s="4"/>
      <c r="E1042" s="4"/>
      <c r="F1042" s="4"/>
      <c r="G1042" s="4"/>
      <c r="H1042" s="4"/>
      <c r="I1042" s="4" t="str">
        <f t="shared" si="20"/>
        <v/>
      </c>
      <c r="J1042" s="4"/>
      <c r="K1042" s="4"/>
      <c r="L1042" s="4" t="str">
        <f t="shared" si="21"/>
        <v>January 1900</v>
      </c>
      <c r="M1042" s="61"/>
      <c r="N1042" s="62"/>
    </row>
    <row r="1043" spans="1:14" ht="22.5" customHeight="1">
      <c r="A1043" s="53"/>
      <c r="B1043" s="19"/>
      <c r="C1043" s="4"/>
      <c r="D1043" s="4"/>
      <c r="E1043" s="4"/>
      <c r="F1043" s="4"/>
      <c r="G1043" s="4"/>
      <c r="H1043" s="4"/>
      <c r="I1043" s="4" t="str">
        <f t="shared" si="20"/>
        <v/>
      </c>
      <c r="J1043" s="4"/>
      <c r="K1043" s="4"/>
      <c r="L1043" s="4" t="str">
        <f t="shared" si="21"/>
        <v>January 1900</v>
      </c>
      <c r="M1043" s="61"/>
      <c r="N1043" s="62"/>
    </row>
    <row r="1044" spans="1:14" ht="22.5" customHeight="1">
      <c r="A1044" s="53"/>
      <c r="B1044" s="19"/>
      <c r="C1044" s="4"/>
      <c r="D1044" s="4"/>
      <c r="E1044" s="4"/>
      <c r="F1044" s="4"/>
      <c r="G1044" s="4"/>
      <c r="H1044" s="4"/>
      <c r="I1044" s="4" t="str">
        <f t="shared" si="20"/>
        <v/>
      </c>
      <c r="J1044" s="4"/>
      <c r="K1044" s="4"/>
      <c r="L1044" s="4" t="str">
        <f t="shared" si="21"/>
        <v>January 1900</v>
      </c>
      <c r="M1044" s="61"/>
      <c r="N1044" s="62"/>
    </row>
    <row r="1045" spans="1:14" ht="22.5" customHeight="1">
      <c r="A1045" s="53"/>
      <c r="B1045" s="19"/>
      <c r="C1045" s="4"/>
      <c r="D1045" s="4"/>
      <c r="E1045" s="4"/>
      <c r="F1045" s="4"/>
      <c r="G1045" s="4"/>
      <c r="H1045" s="4"/>
      <c r="I1045" s="4" t="str">
        <f t="shared" si="20"/>
        <v/>
      </c>
      <c r="J1045" s="4"/>
      <c r="K1045" s="4"/>
      <c r="L1045" s="4" t="str">
        <f t="shared" si="21"/>
        <v>January 1900</v>
      </c>
      <c r="M1045" s="61"/>
      <c r="N1045" s="62"/>
    </row>
    <row r="1046" spans="1:14" ht="22.5" customHeight="1">
      <c r="A1046" s="53"/>
      <c r="B1046" s="19"/>
      <c r="C1046" s="4"/>
      <c r="D1046" s="4"/>
      <c r="E1046" s="4"/>
      <c r="F1046" s="4"/>
      <c r="G1046" s="4"/>
      <c r="H1046" s="4"/>
      <c r="I1046" s="4" t="str">
        <f t="shared" si="20"/>
        <v/>
      </c>
      <c r="J1046" s="4"/>
      <c r="K1046" s="4"/>
      <c r="L1046" s="4" t="str">
        <f t="shared" si="21"/>
        <v>January 1900</v>
      </c>
      <c r="M1046" s="61"/>
      <c r="N1046" s="62"/>
    </row>
    <row r="1047" spans="1:14" ht="22.5" customHeight="1">
      <c r="A1047" s="53"/>
      <c r="B1047" s="19"/>
      <c r="C1047" s="4"/>
      <c r="D1047" s="4"/>
      <c r="E1047" s="4"/>
      <c r="F1047" s="4"/>
      <c r="G1047" s="4"/>
      <c r="H1047" s="4"/>
      <c r="I1047" s="4" t="str">
        <f t="shared" si="20"/>
        <v/>
      </c>
      <c r="J1047" s="4"/>
      <c r="K1047" s="4"/>
      <c r="L1047" s="4" t="str">
        <f t="shared" si="21"/>
        <v>January 1900</v>
      </c>
      <c r="M1047" s="61"/>
      <c r="N1047" s="62"/>
    </row>
    <row r="1048" spans="1:14" ht="22.5" customHeight="1">
      <c r="A1048" s="53"/>
      <c r="B1048" s="19"/>
      <c r="C1048" s="4"/>
      <c r="D1048" s="4"/>
      <c r="E1048" s="4"/>
      <c r="F1048" s="4"/>
      <c r="G1048" s="4"/>
      <c r="H1048" s="4"/>
      <c r="I1048" s="4" t="str">
        <f t="shared" si="20"/>
        <v/>
      </c>
      <c r="J1048" s="4"/>
      <c r="K1048" s="4"/>
      <c r="L1048" s="4" t="str">
        <f t="shared" si="21"/>
        <v>January 1900</v>
      </c>
      <c r="M1048" s="61"/>
      <c r="N1048" s="62"/>
    </row>
    <row r="1049" spans="1:14" ht="22.5" customHeight="1">
      <c r="A1049" s="53"/>
      <c r="B1049" s="19"/>
      <c r="C1049" s="4"/>
      <c r="D1049" s="4"/>
      <c r="E1049" s="4"/>
      <c r="F1049" s="4"/>
      <c r="G1049" s="4"/>
      <c r="H1049" s="4"/>
      <c r="I1049" s="4" t="str">
        <f t="shared" si="20"/>
        <v/>
      </c>
      <c r="J1049" s="4"/>
      <c r="K1049" s="4"/>
      <c r="L1049" s="4" t="str">
        <f t="shared" si="21"/>
        <v>January 1900</v>
      </c>
      <c r="M1049" s="61"/>
      <c r="N1049" s="62"/>
    </row>
    <row r="1050" spans="1:14" ht="22.5" customHeight="1">
      <c r="A1050" s="53"/>
      <c r="B1050" s="19"/>
      <c r="C1050" s="4"/>
      <c r="D1050" s="4"/>
      <c r="E1050" s="4"/>
      <c r="F1050" s="4"/>
      <c r="G1050" s="4"/>
      <c r="H1050" s="4"/>
      <c r="I1050" s="4" t="str">
        <f t="shared" si="20"/>
        <v/>
      </c>
      <c r="J1050" s="4"/>
      <c r="K1050" s="4"/>
      <c r="L1050" s="4" t="str">
        <f t="shared" si="21"/>
        <v>January 1900</v>
      </c>
      <c r="M1050" s="61"/>
      <c r="N1050" s="62"/>
    </row>
    <row r="1051" spans="1:14" ht="22.5" customHeight="1">
      <c r="A1051" s="53"/>
      <c r="B1051" s="19"/>
      <c r="C1051" s="4"/>
      <c r="D1051" s="4"/>
      <c r="E1051" s="4"/>
      <c r="F1051" s="4"/>
      <c r="G1051" s="4"/>
      <c r="H1051" s="4"/>
      <c r="I1051" s="4" t="str">
        <f t="shared" si="20"/>
        <v/>
      </c>
      <c r="J1051" s="4"/>
      <c r="K1051" s="4"/>
      <c r="L1051" s="4" t="str">
        <f t="shared" si="21"/>
        <v>January 1900</v>
      </c>
      <c r="M1051" s="61"/>
      <c r="N1051" s="62"/>
    </row>
    <row r="1052" spans="1:14" ht="22.5" customHeight="1">
      <c r="A1052" s="53"/>
      <c r="B1052" s="19"/>
      <c r="C1052" s="4"/>
      <c r="D1052" s="4"/>
      <c r="E1052" s="4"/>
      <c r="F1052" s="4"/>
      <c r="G1052" s="4"/>
      <c r="H1052" s="4"/>
      <c r="I1052" s="4" t="str">
        <f t="shared" si="20"/>
        <v/>
      </c>
      <c r="J1052" s="4"/>
      <c r="K1052" s="4"/>
      <c r="L1052" s="4" t="str">
        <f t="shared" si="21"/>
        <v>January 1900</v>
      </c>
      <c r="M1052" s="61"/>
      <c r="N1052" s="62"/>
    </row>
    <row r="1053" spans="1:14" ht="22.5" customHeight="1">
      <c r="A1053" s="53"/>
      <c r="B1053" s="19"/>
      <c r="C1053" s="4"/>
      <c r="D1053" s="4"/>
      <c r="E1053" s="4"/>
      <c r="F1053" s="4"/>
      <c r="G1053" s="4"/>
      <c r="H1053" s="4"/>
      <c r="I1053" s="4" t="str">
        <f t="shared" si="20"/>
        <v/>
      </c>
      <c r="J1053" s="4"/>
      <c r="K1053" s="4"/>
      <c r="L1053" s="4" t="str">
        <f t="shared" si="21"/>
        <v>January 1900</v>
      </c>
      <c r="M1053" s="61"/>
      <c r="N1053" s="62"/>
    </row>
    <row r="1054" spans="1:14" ht="22.5" customHeight="1">
      <c r="A1054" s="53"/>
      <c r="B1054" s="19"/>
      <c r="C1054" s="4"/>
      <c r="D1054" s="4"/>
      <c r="E1054" s="4"/>
      <c r="F1054" s="4"/>
      <c r="G1054" s="4"/>
      <c r="H1054" s="4"/>
      <c r="I1054" s="4" t="str">
        <f t="shared" si="20"/>
        <v/>
      </c>
      <c r="J1054" s="4"/>
      <c r="K1054" s="4"/>
      <c r="L1054" s="4" t="str">
        <f t="shared" si="21"/>
        <v>January 1900</v>
      </c>
      <c r="M1054" s="61"/>
      <c r="N1054" s="62"/>
    </row>
    <row r="1055" spans="1:14" ht="22.5" customHeight="1">
      <c r="A1055" s="53"/>
      <c r="B1055" s="19"/>
      <c r="C1055" s="4"/>
      <c r="D1055" s="4"/>
      <c r="E1055" s="4"/>
      <c r="F1055" s="4"/>
      <c r="G1055" s="4"/>
      <c r="H1055" s="4"/>
      <c r="I1055" s="4" t="str">
        <f t="shared" si="20"/>
        <v/>
      </c>
      <c r="J1055" s="4"/>
      <c r="K1055" s="4"/>
      <c r="L1055" s="4" t="str">
        <f t="shared" si="21"/>
        <v>January 1900</v>
      </c>
      <c r="M1055" s="61"/>
      <c r="N1055" s="62"/>
    </row>
    <row r="1056" spans="1:14" ht="22.5" customHeight="1">
      <c r="A1056" s="53"/>
      <c r="B1056" s="19"/>
      <c r="C1056" s="4"/>
      <c r="D1056" s="4"/>
      <c r="E1056" s="4"/>
      <c r="F1056" s="4"/>
      <c r="G1056" s="4"/>
      <c r="H1056" s="4"/>
      <c r="I1056" s="4" t="str">
        <f t="shared" si="20"/>
        <v/>
      </c>
      <c r="J1056" s="4"/>
      <c r="K1056" s="4"/>
      <c r="L1056" s="4" t="str">
        <f t="shared" si="21"/>
        <v>January 1900</v>
      </c>
      <c r="M1056" s="61"/>
      <c r="N1056" s="62"/>
    </row>
    <row r="1057" spans="1:14" ht="22.5" customHeight="1">
      <c r="A1057" s="53"/>
      <c r="B1057" s="19"/>
      <c r="C1057" s="4"/>
      <c r="D1057" s="4"/>
      <c r="E1057" s="4"/>
      <c r="F1057" s="4"/>
      <c r="G1057" s="4"/>
      <c r="H1057" s="4"/>
      <c r="I1057" s="4" t="str">
        <f t="shared" si="20"/>
        <v/>
      </c>
      <c r="J1057" s="4"/>
      <c r="K1057" s="4"/>
      <c r="L1057" s="4" t="str">
        <f t="shared" si="21"/>
        <v>January 1900</v>
      </c>
      <c r="M1057" s="61"/>
      <c r="N1057" s="62"/>
    </row>
    <row r="1058" spans="1:14" ht="22.5" customHeight="1">
      <c r="A1058" s="53"/>
      <c r="B1058" s="19"/>
      <c r="C1058" s="4"/>
      <c r="D1058" s="4"/>
      <c r="E1058" s="4"/>
      <c r="F1058" s="4"/>
      <c r="G1058" s="4"/>
      <c r="H1058" s="4"/>
      <c r="I1058" s="4" t="str">
        <f t="shared" si="20"/>
        <v/>
      </c>
      <c r="J1058" s="4"/>
      <c r="K1058" s="4"/>
      <c r="L1058" s="4" t="str">
        <f t="shared" si="21"/>
        <v>January 1900</v>
      </c>
      <c r="M1058" s="61"/>
      <c r="N1058" s="62"/>
    </row>
    <row r="1059" spans="1:14" ht="22.5" customHeight="1">
      <c r="A1059" s="53"/>
      <c r="B1059" s="19"/>
      <c r="C1059" s="4"/>
      <c r="D1059" s="4"/>
      <c r="E1059" s="4"/>
      <c r="F1059" s="4"/>
      <c r="G1059" s="4"/>
      <c r="H1059" s="4"/>
      <c r="I1059" s="4" t="str">
        <f t="shared" si="20"/>
        <v/>
      </c>
      <c r="J1059" s="4"/>
      <c r="K1059" s="4"/>
      <c r="L1059" s="4" t="str">
        <f t="shared" si="21"/>
        <v>January 1900</v>
      </c>
      <c r="M1059" s="61"/>
      <c r="N1059" s="62"/>
    </row>
    <row r="1060" spans="1:14" ht="22.5" customHeight="1">
      <c r="A1060" s="53"/>
      <c r="B1060" s="19"/>
      <c r="C1060" s="4"/>
      <c r="D1060" s="4"/>
      <c r="E1060" s="4"/>
      <c r="F1060" s="4"/>
      <c r="G1060" s="4"/>
      <c r="H1060" s="4"/>
      <c r="I1060" s="4" t="str">
        <f t="shared" si="20"/>
        <v/>
      </c>
      <c r="J1060" s="4"/>
      <c r="K1060" s="4"/>
      <c r="L1060" s="4" t="str">
        <f t="shared" si="21"/>
        <v>January 1900</v>
      </c>
      <c r="M1060" s="61"/>
      <c r="N1060" s="62"/>
    </row>
    <row r="1061" spans="1:14" ht="22.5" customHeight="1">
      <c r="A1061" s="53"/>
      <c r="B1061" s="19"/>
      <c r="C1061" s="4"/>
      <c r="D1061" s="4"/>
      <c r="E1061" s="4"/>
      <c r="F1061" s="4"/>
      <c r="G1061" s="4"/>
      <c r="H1061" s="4"/>
      <c r="I1061" s="4" t="str">
        <f t="shared" si="20"/>
        <v/>
      </c>
      <c r="J1061" s="4"/>
      <c r="K1061" s="4"/>
      <c r="L1061" s="4" t="str">
        <f t="shared" si="21"/>
        <v>January 1900</v>
      </c>
      <c r="M1061" s="61"/>
      <c r="N1061" s="62"/>
    </row>
    <row r="1062" spans="1:14" ht="22.5" customHeight="1">
      <c r="A1062" s="53"/>
      <c r="B1062" s="19"/>
      <c r="C1062" s="4"/>
      <c r="D1062" s="4"/>
      <c r="E1062" s="4"/>
      <c r="F1062" s="4"/>
      <c r="G1062" s="4"/>
      <c r="H1062" s="4"/>
      <c r="I1062" s="4" t="str">
        <f t="shared" si="20"/>
        <v/>
      </c>
      <c r="J1062" s="4"/>
      <c r="K1062" s="4"/>
      <c r="L1062" s="4" t="str">
        <f t="shared" si="21"/>
        <v>January 1900</v>
      </c>
      <c r="M1062" s="61"/>
      <c r="N1062" s="62"/>
    </row>
    <row r="1063" spans="1:14" ht="22.5" customHeight="1">
      <c r="A1063" s="53"/>
      <c r="B1063" s="19"/>
      <c r="C1063" s="4"/>
      <c r="D1063" s="4"/>
      <c r="E1063" s="4"/>
      <c r="F1063" s="4"/>
      <c r="G1063" s="4"/>
      <c r="H1063" s="4"/>
      <c r="I1063" s="4" t="str">
        <f t="shared" si="20"/>
        <v/>
      </c>
      <c r="J1063" s="4"/>
      <c r="K1063" s="4"/>
      <c r="L1063" s="4" t="str">
        <f t="shared" si="21"/>
        <v>January 1900</v>
      </c>
      <c r="M1063" s="61"/>
      <c r="N1063" s="62"/>
    </row>
    <row r="1064" spans="1:14" ht="22.5" customHeight="1">
      <c r="A1064" s="53"/>
      <c r="B1064" s="19"/>
      <c r="C1064" s="4"/>
      <c r="D1064" s="4"/>
      <c r="E1064" s="4"/>
      <c r="F1064" s="4"/>
      <c r="G1064" s="4"/>
      <c r="H1064" s="4"/>
      <c r="I1064" s="4" t="str">
        <f t="shared" si="20"/>
        <v/>
      </c>
      <c r="J1064" s="4"/>
      <c r="K1064" s="4"/>
      <c r="L1064" s="4" t="str">
        <f t="shared" si="21"/>
        <v>January 1900</v>
      </c>
      <c r="M1064" s="61"/>
      <c r="N1064" s="62"/>
    </row>
    <row r="1065" spans="1:14" ht="22.5" customHeight="1">
      <c r="A1065" s="53"/>
      <c r="B1065" s="19"/>
      <c r="C1065" s="4"/>
      <c r="D1065" s="4"/>
      <c r="E1065" s="4"/>
      <c r="F1065" s="4"/>
      <c r="G1065" s="4"/>
      <c r="H1065" s="4"/>
      <c r="I1065" s="4" t="str">
        <f t="shared" si="20"/>
        <v/>
      </c>
      <c r="J1065" s="4"/>
      <c r="K1065" s="4"/>
      <c r="L1065" s="4" t="str">
        <f t="shared" si="21"/>
        <v>January 1900</v>
      </c>
      <c r="M1065" s="61"/>
      <c r="N1065" s="62"/>
    </row>
    <row r="1066" spans="1:14" ht="22.5" customHeight="1">
      <c r="A1066" s="53"/>
      <c r="B1066" s="19"/>
      <c r="C1066" s="4"/>
      <c r="D1066" s="4"/>
      <c r="E1066" s="4"/>
      <c r="F1066" s="4"/>
      <c r="G1066" s="4"/>
      <c r="H1066" s="4"/>
      <c r="I1066" s="4" t="str">
        <f t="shared" si="20"/>
        <v/>
      </c>
      <c r="J1066" s="4"/>
      <c r="K1066" s="4"/>
      <c r="L1066" s="4" t="str">
        <f t="shared" si="21"/>
        <v>January 1900</v>
      </c>
      <c r="M1066" s="61"/>
      <c r="N1066" s="62"/>
    </row>
    <row r="1067" spans="1:14" ht="22.5" customHeight="1">
      <c r="A1067" s="53"/>
      <c r="B1067" s="19"/>
      <c r="C1067" s="4"/>
      <c r="D1067" s="4"/>
      <c r="E1067" s="4"/>
      <c r="F1067" s="4"/>
      <c r="G1067" s="4"/>
      <c r="H1067" s="4"/>
      <c r="I1067" s="4" t="str">
        <f t="shared" si="20"/>
        <v/>
      </c>
      <c r="J1067" s="4"/>
      <c r="K1067" s="4"/>
      <c r="L1067" s="4" t="str">
        <f t="shared" si="21"/>
        <v>January 1900</v>
      </c>
      <c r="M1067" s="61"/>
      <c r="N1067" s="62"/>
    </row>
    <row r="1068" spans="1:14" ht="22.5" customHeight="1">
      <c r="A1068" s="53"/>
      <c r="B1068" s="19"/>
      <c r="C1068" s="4"/>
      <c r="D1068" s="4"/>
      <c r="E1068" s="4"/>
      <c r="F1068" s="4"/>
      <c r="G1068" s="4"/>
      <c r="H1068" s="4"/>
      <c r="I1068" s="4" t="str">
        <f t="shared" si="20"/>
        <v/>
      </c>
      <c r="J1068" s="4"/>
      <c r="K1068" s="4"/>
      <c r="L1068" s="4" t="str">
        <f t="shared" si="21"/>
        <v>January 1900</v>
      </c>
      <c r="M1068" s="61"/>
      <c r="N1068" s="62"/>
    </row>
    <row r="1069" spans="1:14" ht="22.5" customHeight="1">
      <c r="A1069" s="53"/>
      <c r="B1069" s="19"/>
      <c r="C1069" s="4"/>
      <c r="D1069" s="4"/>
      <c r="E1069" s="4"/>
      <c r="F1069" s="4"/>
      <c r="G1069" s="4"/>
      <c r="H1069" s="4"/>
      <c r="I1069" s="4" t="str">
        <f t="shared" si="20"/>
        <v/>
      </c>
      <c r="J1069" s="4"/>
      <c r="K1069" s="4"/>
      <c r="L1069" s="4" t="str">
        <f t="shared" si="21"/>
        <v>January 1900</v>
      </c>
      <c r="M1069" s="61"/>
      <c r="N1069" s="62"/>
    </row>
    <row r="1070" spans="1:14" ht="22.5" customHeight="1">
      <c r="A1070" s="53"/>
      <c r="B1070" s="19"/>
      <c r="C1070" s="4"/>
      <c r="D1070" s="4"/>
      <c r="E1070" s="4"/>
      <c r="F1070" s="4"/>
      <c r="G1070" s="4"/>
      <c r="H1070" s="4"/>
      <c r="I1070" s="4" t="str">
        <f t="shared" si="20"/>
        <v/>
      </c>
      <c r="J1070" s="4"/>
      <c r="K1070" s="4"/>
      <c r="L1070" s="4" t="str">
        <f t="shared" si="21"/>
        <v>January 1900</v>
      </c>
      <c r="M1070" s="61"/>
      <c r="N1070" s="62"/>
    </row>
    <row r="1071" spans="1:14" ht="22.5" customHeight="1">
      <c r="A1071" s="53"/>
      <c r="B1071" s="19"/>
      <c r="C1071" s="4"/>
      <c r="D1071" s="4"/>
      <c r="E1071" s="4"/>
      <c r="F1071" s="4"/>
      <c r="G1071" s="4"/>
      <c r="H1071" s="4"/>
      <c r="I1071" s="4" t="str">
        <f t="shared" si="20"/>
        <v/>
      </c>
      <c r="J1071" s="4"/>
      <c r="K1071" s="4"/>
      <c r="L1071" s="4" t="str">
        <f t="shared" si="21"/>
        <v>January 1900</v>
      </c>
      <c r="M1071" s="61"/>
      <c r="N1071" s="62"/>
    </row>
    <row r="1072" spans="1:14" ht="22.5" customHeight="1">
      <c r="A1072" s="53"/>
      <c r="B1072" s="19"/>
      <c r="C1072" s="4"/>
      <c r="D1072" s="4"/>
      <c r="E1072" s="4"/>
      <c r="F1072" s="4"/>
      <c r="G1072" s="4"/>
      <c r="H1072" s="4"/>
      <c r="I1072" s="4" t="str">
        <f t="shared" si="20"/>
        <v/>
      </c>
      <c r="J1072" s="4"/>
      <c r="K1072" s="4"/>
      <c r="L1072" s="4" t="str">
        <f t="shared" si="21"/>
        <v>January 1900</v>
      </c>
      <c r="M1072" s="61"/>
      <c r="N1072" s="62"/>
    </row>
    <row r="1073" spans="1:14" ht="22.5" customHeight="1">
      <c r="A1073" s="53"/>
      <c r="B1073" s="19"/>
      <c r="C1073" s="4"/>
      <c r="D1073" s="4"/>
      <c r="E1073" s="4"/>
      <c r="F1073" s="4"/>
      <c r="G1073" s="4"/>
      <c r="H1073" s="4"/>
      <c r="I1073" s="4" t="str">
        <f t="shared" si="20"/>
        <v/>
      </c>
      <c r="J1073" s="4"/>
      <c r="K1073" s="4"/>
      <c r="L1073" s="4" t="str">
        <f t="shared" si="21"/>
        <v>January 1900</v>
      </c>
      <c r="M1073" s="61"/>
      <c r="N1073" s="62"/>
    </row>
    <row r="1074" spans="1:14" ht="22.5" customHeight="1">
      <c r="A1074" s="53"/>
      <c r="B1074" s="19"/>
      <c r="C1074" s="4"/>
      <c r="D1074" s="4"/>
      <c r="E1074" s="4"/>
      <c r="F1074" s="4"/>
      <c r="G1074" s="4"/>
      <c r="H1074" s="4"/>
      <c r="I1074" s="4" t="str">
        <f t="shared" si="20"/>
        <v/>
      </c>
      <c r="J1074" s="4"/>
      <c r="K1074" s="4"/>
      <c r="L1074" s="4" t="str">
        <f t="shared" si="21"/>
        <v>January 1900</v>
      </c>
      <c r="M1074" s="61"/>
      <c r="N1074" s="62"/>
    </row>
    <row r="1075" spans="1:14" ht="22.5" customHeight="1">
      <c r="A1075" s="53"/>
      <c r="B1075" s="19"/>
      <c r="C1075" s="4"/>
      <c r="D1075" s="4"/>
      <c r="E1075" s="4"/>
      <c r="F1075" s="4"/>
      <c r="G1075" s="4"/>
      <c r="H1075" s="4"/>
      <c r="I1075" s="4" t="str">
        <f t="shared" si="20"/>
        <v/>
      </c>
      <c r="J1075" s="4"/>
      <c r="K1075" s="4"/>
      <c r="L1075" s="4" t="str">
        <f t="shared" si="21"/>
        <v>January 1900</v>
      </c>
      <c r="M1075" s="61"/>
      <c r="N1075" s="62"/>
    </row>
    <row r="1076" spans="1:14" ht="22.5" customHeight="1">
      <c r="A1076" s="53"/>
      <c r="B1076" s="19"/>
      <c r="C1076" s="4"/>
      <c r="D1076" s="4"/>
      <c r="E1076" s="4"/>
      <c r="F1076" s="4"/>
      <c r="G1076" s="4"/>
      <c r="H1076" s="4"/>
      <c r="I1076" s="4" t="str">
        <f t="shared" si="20"/>
        <v/>
      </c>
      <c r="J1076" s="4"/>
      <c r="K1076" s="4"/>
      <c r="L1076" s="4" t="str">
        <f t="shared" si="21"/>
        <v>January 1900</v>
      </c>
      <c r="M1076" s="61"/>
      <c r="N1076" s="62"/>
    </row>
    <row r="1077" spans="1:14" ht="22.5" customHeight="1">
      <c r="A1077" s="53"/>
      <c r="B1077" s="19"/>
      <c r="C1077" s="4"/>
      <c r="D1077" s="4"/>
      <c r="E1077" s="4"/>
      <c r="F1077" s="4"/>
      <c r="G1077" s="4"/>
      <c r="H1077" s="4"/>
      <c r="I1077" s="4" t="str">
        <f t="shared" si="20"/>
        <v/>
      </c>
      <c r="J1077" s="4"/>
      <c r="K1077" s="4"/>
      <c r="L1077" s="4" t="str">
        <f t="shared" si="21"/>
        <v>January 1900</v>
      </c>
      <c r="M1077" s="61"/>
      <c r="N1077" s="62"/>
    </row>
    <row r="1078" spans="1:14" ht="22.5" customHeight="1">
      <c r="A1078" s="53"/>
      <c r="B1078" s="19"/>
      <c r="C1078" s="4"/>
      <c r="D1078" s="4"/>
      <c r="E1078" s="4"/>
      <c r="F1078" s="4"/>
      <c r="G1078" s="4"/>
      <c r="H1078" s="4"/>
      <c r="I1078" s="4" t="str">
        <f t="shared" si="20"/>
        <v/>
      </c>
      <c r="J1078" s="4"/>
      <c r="K1078" s="4"/>
      <c r="L1078" s="4" t="str">
        <f t="shared" si="21"/>
        <v>January 1900</v>
      </c>
      <c r="M1078" s="61"/>
      <c r="N1078" s="62"/>
    </row>
    <row r="1079" spans="1:14" ht="22.5" customHeight="1">
      <c r="A1079" s="53"/>
      <c r="B1079" s="19"/>
      <c r="C1079" s="4"/>
      <c r="D1079" s="4"/>
      <c r="E1079" s="4"/>
      <c r="F1079" s="4"/>
      <c r="G1079" s="4"/>
      <c r="H1079" s="4"/>
      <c r="I1079" s="4" t="str">
        <f t="shared" si="20"/>
        <v/>
      </c>
      <c r="J1079" s="4"/>
      <c r="K1079" s="4"/>
      <c r="L1079" s="4" t="str">
        <f t="shared" si="21"/>
        <v>January 1900</v>
      </c>
      <c r="M1079" s="61"/>
      <c r="N1079" s="62"/>
    </row>
    <row r="1080" spans="1:14" ht="22.5" customHeight="1">
      <c r="A1080" s="53"/>
      <c r="B1080" s="19"/>
      <c r="C1080" s="4"/>
      <c r="D1080" s="4"/>
      <c r="E1080" s="4"/>
      <c r="F1080" s="4"/>
      <c r="G1080" s="4"/>
      <c r="H1080" s="4"/>
      <c r="I1080" s="4" t="str">
        <f t="shared" si="20"/>
        <v/>
      </c>
      <c r="J1080" s="4"/>
      <c r="K1080" s="4"/>
      <c r="L1080" s="4" t="str">
        <f t="shared" si="21"/>
        <v>January 1900</v>
      </c>
      <c r="M1080" s="61"/>
      <c r="N1080" s="62"/>
    </row>
    <row r="1081" spans="1:14" ht="22.5" customHeight="1">
      <c r="A1081" s="53"/>
      <c r="B1081" s="19"/>
      <c r="C1081" s="4"/>
      <c r="D1081" s="4"/>
      <c r="E1081" s="4"/>
      <c r="F1081" s="4"/>
      <c r="G1081" s="4"/>
      <c r="H1081" s="4"/>
      <c r="I1081" s="4" t="str">
        <f t="shared" si="20"/>
        <v/>
      </c>
      <c r="J1081" s="4"/>
      <c r="K1081" s="4"/>
      <c r="L1081" s="4" t="str">
        <f t="shared" si="21"/>
        <v>January 1900</v>
      </c>
      <c r="M1081" s="61"/>
      <c r="N1081" s="62"/>
    </row>
    <row r="1082" spans="1:14" ht="22.5" customHeight="1">
      <c r="A1082" s="53"/>
      <c r="B1082" s="19"/>
      <c r="C1082" s="4"/>
      <c r="D1082" s="4"/>
      <c r="E1082" s="4"/>
      <c r="F1082" s="4"/>
      <c r="G1082" s="4"/>
      <c r="H1082" s="4"/>
      <c r="I1082" s="4" t="str">
        <f t="shared" si="20"/>
        <v/>
      </c>
      <c r="J1082" s="4"/>
      <c r="K1082" s="4"/>
      <c r="L1082" s="4" t="str">
        <f t="shared" si="21"/>
        <v>January 1900</v>
      </c>
      <c r="M1082" s="61"/>
      <c r="N1082" s="62"/>
    </row>
    <row r="1083" spans="1:14" ht="22.5" customHeight="1">
      <c r="A1083" s="53"/>
      <c r="B1083" s="19"/>
      <c r="C1083" s="4"/>
      <c r="D1083" s="4"/>
      <c r="E1083" s="4"/>
      <c r="F1083" s="4"/>
      <c r="G1083" s="4"/>
      <c r="H1083" s="4"/>
      <c r="I1083" s="4" t="str">
        <f t="shared" si="20"/>
        <v/>
      </c>
      <c r="J1083" s="4"/>
      <c r="K1083" s="4"/>
      <c r="L1083" s="4" t="str">
        <f t="shared" si="21"/>
        <v>January 1900</v>
      </c>
      <c r="M1083" s="61"/>
      <c r="N1083" s="62"/>
    </row>
    <row r="1084" spans="1:14" ht="22.5" customHeight="1">
      <c r="A1084" s="53"/>
      <c r="B1084" s="19"/>
      <c r="C1084" s="4"/>
      <c r="D1084" s="4"/>
      <c r="E1084" s="4"/>
      <c r="F1084" s="4"/>
      <c r="G1084" s="4"/>
      <c r="H1084" s="4"/>
      <c r="I1084" s="4" t="str">
        <f t="shared" si="20"/>
        <v/>
      </c>
      <c r="J1084" s="4"/>
      <c r="K1084" s="4"/>
      <c r="L1084" s="4" t="str">
        <f t="shared" si="21"/>
        <v>January 1900</v>
      </c>
      <c r="M1084" s="61"/>
      <c r="N1084" s="62"/>
    </row>
    <row r="1085" spans="1:14" ht="22.5" customHeight="1">
      <c r="A1085" s="53"/>
      <c r="B1085" s="19"/>
      <c r="C1085" s="4"/>
      <c r="D1085" s="4"/>
      <c r="E1085" s="4"/>
      <c r="F1085" s="4"/>
      <c r="G1085" s="4"/>
      <c r="H1085" s="4"/>
      <c r="I1085" s="4" t="str">
        <f t="shared" si="20"/>
        <v/>
      </c>
      <c r="J1085" s="4"/>
      <c r="K1085" s="4"/>
      <c r="L1085" s="4" t="str">
        <f t="shared" si="21"/>
        <v>January 1900</v>
      </c>
      <c r="M1085" s="61"/>
      <c r="N1085" s="62"/>
    </row>
    <row r="1086" spans="1:14" ht="22.5" customHeight="1">
      <c r="A1086" s="53"/>
      <c r="B1086" s="19"/>
      <c r="C1086" s="4"/>
      <c r="D1086" s="4"/>
      <c r="E1086" s="4"/>
      <c r="F1086" s="4"/>
      <c r="G1086" s="4"/>
      <c r="H1086" s="4"/>
      <c r="I1086" s="4" t="str">
        <f t="shared" si="20"/>
        <v/>
      </c>
      <c r="J1086" s="4"/>
      <c r="K1086" s="4"/>
      <c r="L1086" s="4" t="str">
        <f t="shared" si="21"/>
        <v>January 1900</v>
      </c>
      <c r="M1086" s="61"/>
      <c r="N1086" s="62"/>
    </row>
    <row r="1087" spans="1:14" ht="22.5" customHeight="1">
      <c r="A1087" s="53"/>
      <c r="B1087" s="19"/>
      <c r="C1087" s="4"/>
      <c r="D1087" s="4"/>
      <c r="E1087" s="4"/>
      <c r="F1087" s="4"/>
      <c r="G1087" s="4"/>
      <c r="H1087" s="4"/>
      <c r="I1087" s="4" t="str">
        <f t="shared" si="20"/>
        <v/>
      </c>
      <c r="J1087" s="4"/>
      <c r="K1087" s="4"/>
      <c r="L1087" s="4" t="str">
        <f t="shared" si="21"/>
        <v>January 1900</v>
      </c>
      <c r="M1087" s="61"/>
      <c r="N1087" s="62"/>
    </row>
    <row r="1088" spans="1:14" ht="22.5" customHeight="1">
      <c r="A1088" s="53"/>
      <c r="B1088" s="19"/>
      <c r="C1088" s="4"/>
      <c r="D1088" s="4"/>
      <c r="E1088" s="4"/>
      <c r="F1088" s="4"/>
      <c r="G1088" s="4"/>
      <c r="H1088" s="4"/>
      <c r="I1088" s="4" t="str">
        <f t="shared" si="20"/>
        <v/>
      </c>
      <c r="J1088" s="4"/>
      <c r="K1088" s="4"/>
      <c r="L1088" s="4" t="str">
        <f t="shared" si="21"/>
        <v>January 1900</v>
      </c>
      <c r="M1088" s="61"/>
      <c r="N1088" s="62"/>
    </row>
    <row r="1089" spans="1:14" ht="22.5" customHeight="1">
      <c r="A1089" s="53"/>
      <c r="B1089" s="19"/>
      <c r="C1089" s="4"/>
      <c r="D1089" s="4"/>
      <c r="E1089" s="4"/>
      <c r="F1089" s="4"/>
      <c r="G1089" s="4"/>
      <c r="H1089" s="4"/>
      <c r="I1089" s="4" t="str">
        <f t="shared" si="20"/>
        <v/>
      </c>
      <c r="J1089" s="4"/>
      <c r="K1089" s="4"/>
      <c r="L1089" s="4" t="str">
        <f t="shared" si="21"/>
        <v>January 1900</v>
      </c>
      <c r="M1089" s="61"/>
      <c r="N1089" s="62"/>
    </row>
    <row r="1090" spans="1:14" ht="22.5" customHeight="1">
      <c r="A1090" s="53"/>
      <c r="B1090" s="19"/>
      <c r="C1090" s="4"/>
      <c r="D1090" s="4"/>
      <c r="E1090" s="4"/>
      <c r="F1090" s="4"/>
      <c r="G1090" s="4"/>
      <c r="H1090" s="4"/>
      <c r="I1090" s="4" t="str">
        <f t="shared" si="20"/>
        <v/>
      </c>
      <c r="J1090" s="4"/>
      <c r="K1090" s="4"/>
      <c r="L1090" s="4" t="str">
        <f t="shared" si="21"/>
        <v>January 1900</v>
      </c>
      <c r="M1090" s="61"/>
      <c r="N1090" s="62"/>
    </row>
    <row r="1091" spans="1:14" ht="22.5" customHeight="1">
      <c r="A1091" s="53"/>
      <c r="B1091" s="19"/>
      <c r="C1091" s="4"/>
      <c r="D1091" s="4"/>
      <c r="E1091" s="4"/>
      <c r="F1091" s="4"/>
      <c r="G1091" s="4"/>
      <c r="H1091" s="4"/>
      <c r="I1091" s="4" t="str">
        <f t="shared" si="20"/>
        <v/>
      </c>
      <c r="J1091" s="4"/>
      <c r="K1091" s="4"/>
      <c r="L1091" s="4" t="str">
        <f t="shared" si="21"/>
        <v>January 1900</v>
      </c>
      <c r="M1091" s="61"/>
      <c r="N1091" s="62"/>
    </row>
    <row r="1092" spans="1:14" ht="22.5" customHeight="1">
      <c r="A1092" s="53"/>
      <c r="B1092" s="19"/>
      <c r="C1092" s="4"/>
      <c r="D1092" s="4"/>
      <c r="E1092" s="4"/>
      <c r="F1092" s="4"/>
      <c r="G1092" s="4"/>
      <c r="H1092" s="4"/>
      <c r="I1092" s="4" t="str">
        <f t="shared" si="20"/>
        <v/>
      </c>
      <c r="J1092" s="4"/>
      <c r="K1092" s="4"/>
      <c r="L1092" s="4" t="str">
        <f t="shared" si="21"/>
        <v>January 1900</v>
      </c>
      <c r="M1092" s="61"/>
      <c r="N1092" s="62"/>
    </row>
    <row r="1093" spans="1:14" ht="22.5" customHeight="1">
      <c r="A1093" s="53"/>
      <c r="B1093" s="19"/>
      <c r="C1093" s="4"/>
      <c r="D1093" s="4"/>
      <c r="E1093" s="4"/>
      <c r="F1093" s="4"/>
      <c r="G1093" s="4"/>
      <c r="H1093" s="4"/>
      <c r="I1093" s="4" t="str">
        <f t="shared" si="20"/>
        <v/>
      </c>
      <c r="J1093" s="4"/>
      <c r="K1093" s="4"/>
      <c r="L1093" s="4" t="str">
        <f t="shared" si="21"/>
        <v>January 1900</v>
      </c>
      <c r="M1093" s="61"/>
      <c r="N1093" s="62"/>
    </row>
    <row r="1094" spans="1:14" ht="22.5" customHeight="1">
      <c r="A1094" s="53"/>
      <c r="B1094" s="19"/>
      <c r="C1094" s="4"/>
      <c r="D1094" s="4"/>
      <c r="E1094" s="4"/>
      <c r="F1094" s="4"/>
      <c r="G1094" s="4"/>
      <c r="H1094" s="4"/>
      <c r="I1094" s="4" t="str">
        <f t="shared" si="20"/>
        <v/>
      </c>
      <c r="J1094" s="4"/>
      <c r="K1094" s="4"/>
      <c r="L1094" s="4" t="str">
        <f t="shared" si="21"/>
        <v>January 1900</v>
      </c>
      <c r="M1094" s="61"/>
      <c r="N1094" s="62"/>
    </row>
    <row r="1095" spans="1:14" ht="22.5" customHeight="1">
      <c r="A1095" s="53"/>
      <c r="B1095" s="19"/>
      <c r="C1095" s="4"/>
      <c r="D1095" s="4"/>
      <c r="E1095" s="4"/>
      <c r="F1095" s="4"/>
      <c r="G1095" s="4"/>
      <c r="H1095" s="4"/>
      <c r="I1095" s="4" t="str">
        <f t="shared" si="20"/>
        <v/>
      </c>
      <c r="J1095" s="4"/>
      <c r="K1095" s="4"/>
      <c r="L1095" s="4" t="str">
        <f t="shared" si="21"/>
        <v>January 1900</v>
      </c>
      <c r="M1095" s="61"/>
      <c r="N1095" s="62"/>
    </row>
    <row r="1096" spans="1:14" ht="22.5" customHeight="1">
      <c r="A1096" s="53"/>
      <c r="B1096" s="19"/>
      <c r="C1096" s="4"/>
      <c r="D1096" s="4"/>
      <c r="E1096" s="4"/>
      <c r="F1096" s="4"/>
      <c r="G1096" s="4"/>
      <c r="H1096" s="4"/>
      <c r="I1096" s="4" t="str">
        <f t="shared" si="20"/>
        <v/>
      </c>
      <c r="J1096" s="4"/>
      <c r="K1096" s="4"/>
      <c r="L1096" s="4" t="str">
        <f t="shared" si="21"/>
        <v>January 1900</v>
      </c>
      <c r="M1096" s="61"/>
      <c r="N1096" s="62"/>
    </row>
    <row r="1097" spans="1:14" ht="22.5" customHeight="1">
      <c r="A1097" s="53"/>
      <c r="B1097" s="19"/>
      <c r="C1097" s="4"/>
      <c r="D1097" s="4"/>
      <c r="E1097" s="4"/>
      <c r="F1097" s="4"/>
      <c r="G1097" s="4"/>
      <c r="H1097" s="4"/>
      <c r="I1097" s="4" t="str">
        <f t="shared" si="20"/>
        <v/>
      </c>
      <c r="J1097" s="4"/>
      <c r="K1097" s="4"/>
      <c r="L1097" s="4" t="str">
        <f t="shared" si="21"/>
        <v>January 1900</v>
      </c>
      <c r="M1097" s="61"/>
      <c r="N1097" s="62"/>
    </row>
    <row r="1098" spans="1:14" ht="22.5" customHeight="1">
      <c r="A1098" s="53"/>
      <c r="B1098" s="19"/>
      <c r="C1098" s="4"/>
      <c r="D1098" s="4"/>
      <c r="E1098" s="4"/>
      <c r="F1098" s="4"/>
      <c r="G1098" s="4"/>
      <c r="H1098" s="4"/>
      <c r="I1098" s="4" t="str">
        <f t="shared" si="20"/>
        <v/>
      </c>
      <c r="J1098" s="4"/>
      <c r="K1098" s="4"/>
      <c r="L1098" s="4" t="str">
        <f t="shared" si="21"/>
        <v>January 1900</v>
      </c>
      <c r="M1098" s="61"/>
      <c r="N1098" s="62"/>
    </row>
    <row r="1099" spans="1:14" ht="22.5" customHeight="1">
      <c r="A1099" s="53"/>
      <c r="B1099" s="19"/>
      <c r="C1099" s="4"/>
      <c r="D1099" s="4"/>
      <c r="E1099" s="4"/>
      <c r="F1099" s="4"/>
      <c r="G1099" s="4"/>
      <c r="H1099" s="4"/>
      <c r="I1099" s="4" t="str">
        <f t="shared" si="20"/>
        <v/>
      </c>
      <c r="J1099" s="4"/>
      <c r="K1099" s="4"/>
      <c r="L1099" s="4" t="str">
        <f t="shared" si="21"/>
        <v>January 1900</v>
      </c>
      <c r="M1099" s="61"/>
      <c r="N1099" s="62"/>
    </row>
    <row r="1100" spans="1:14" ht="22.5" customHeight="1">
      <c r="A1100" s="53"/>
      <c r="B1100" s="19"/>
      <c r="C1100" s="4"/>
      <c r="D1100" s="4"/>
      <c r="E1100" s="4"/>
      <c r="F1100" s="4"/>
      <c r="G1100" s="4"/>
      <c r="H1100" s="4"/>
      <c r="I1100" s="4" t="str">
        <f t="shared" si="20"/>
        <v/>
      </c>
      <c r="J1100" s="4"/>
      <c r="K1100" s="4"/>
      <c r="L1100" s="4" t="str">
        <f t="shared" si="21"/>
        <v>January 1900</v>
      </c>
      <c r="M1100" s="61"/>
      <c r="N1100" s="62"/>
    </row>
    <row r="1101" spans="1:14" ht="22.5" customHeight="1">
      <c r="A1101" s="53"/>
      <c r="B1101" s="19"/>
      <c r="C1101" s="4"/>
      <c r="D1101" s="4"/>
      <c r="E1101" s="4"/>
      <c r="F1101" s="4"/>
      <c r="G1101" s="4"/>
      <c r="H1101" s="4"/>
      <c r="I1101" s="4" t="str">
        <f t="shared" si="20"/>
        <v/>
      </c>
      <c r="J1101" s="4"/>
      <c r="K1101" s="4"/>
      <c r="L1101" s="4" t="str">
        <f t="shared" si="21"/>
        <v>January 1900</v>
      </c>
      <c r="M1101" s="61"/>
      <c r="N1101" s="62"/>
    </row>
    <row r="1102" spans="1:14" ht="22.5" customHeight="1">
      <c r="A1102" s="53"/>
      <c r="B1102" s="19"/>
      <c r="C1102" s="4"/>
      <c r="D1102" s="4"/>
      <c r="E1102" s="4"/>
      <c r="F1102" s="4"/>
      <c r="G1102" s="4"/>
      <c r="H1102" s="4"/>
      <c r="I1102" s="4" t="str">
        <f t="shared" si="20"/>
        <v/>
      </c>
      <c r="J1102" s="4"/>
      <c r="K1102" s="4"/>
      <c r="L1102" s="4" t="str">
        <f t="shared" si="21"/>
        <v>January 1900</v>
      </c>
      <c r="M1102" s="61"/>
      <c r="N1102" s="62"/>
    </row>
    <row r="1103" spans="1:14" ht="22.5" customHeight="1">
      <c r="A1103" s="53"/>
      <c r="B1103" s="19"/>
      <c r="C1103" s="4"/>
      <c r="D1103" s="4"/>
      <c r="E1103" s="4"/>
      <c r="F1103" s="4"/>
      <c r="G1103" s="4"/>
      <c r="H1103" s="4"/>
      <c r="I1103" s="4" t="str">
        <f t="shared" si="20"/>
        <v/>
      </c>
      <c r="J1103" s="4"/>
      <c r="K1103" s="4"/>
      <c r="L1103" s="4" t="str">
        <f t="shared" si="21"/>
        <v>January 1900</v>
      </c>
      <c r="M1103" s="61"/>
      <c r="N1103" s="62"/>
    </row>
    <row r="1104" spans="1:14" ht="22.5" customHeight="1">
      <c r="A1104" s="53"/>
      <c r="B1104" s="19"/>
      <c r="C1104" s="4"/>
      <c r="D1104" s="4"/>
      <c r="E1104" s="4"/>
      <c r="F1104" s="4"/>
      <c r="G1104" s="4"/>
      <c r="H1104" s="4"/>
      <c r="I1104" s="4" t="str">
        <f t="shared" si="20"/>
        <v/>
      </c>
      <c r="J1104" s="4"/>
      <c r="K1104" s="4"/>
      <c r="L1104" s="4" t="str">
        <f t="shared" si="21"/>
        <v>January 1900</v>
      </c>
      <c r="M1104" s="61"/>
      <c r="N1104" s="62"/>
    </row>
    <row r="1105" spans="1:14" ht="22.5" customHeight="1">
      <c r="A1105" s="53"/>
      <c r="B1105" s="19"/>
      <c r="C1105" s="4"/>
      <c r="D1105" s="4"/>
      <c r="E1105" s="4"/>
      <c r="F1105" s="4"/>
      <c r="G1105" s="4"/>
      <c r="H1105" s="4"/>
      <c r="I1105" s="4" t="str">
        <f t="shared" si="20"/>
        <v/>
      </c>
      <c r="J1105" s="4"/>
      <c r="K1105" s="4"/>
      <c r="L1105" s="4" t="str">
        <f t="shared" si="21"/>
        <v>January 1900</v>
      </c>
      <c r="M1105" s="61"/>
      <c r="N1105" s="62"/>
    </row>
    <row r="1106" spans="1:14" ht="22.5" customHeight="1">
      <c r="A1106" s="53"/>
      <c r="B1106" s="19"/>
      <c r="C1106" s="4"/>
      <c r="D1106" s="4"/>
      <c r="E1106" s="4"/>
      <c r="F1106" s="4"/>
      <c r="G1106" s="4"/>
      <c r="H1106" s="4"/>
      <c r="I1106" s="4" t="str">
        <f t="shared" si="20"/>
        <v/>
      </c>
      <c r="J1106" s="4"/>
      <c r="K1106" s="4"/>
      <c r="L1106" s="4" t="str">
        <f t="shared" si="21"/>
        <v>January 1900</v>
      </c>
      <c r="M1106" s="61"/>
      <c r="N1106" s="62"/>
    </row>
    <row r="1107" spans="1:14" ht="22.5" customHeight="1">
      <c r="A1107" s="53"/>
      <c r="B1107" s="19"/>
      <c r="C1107" s="4"/>
      <c r="D1107" s="4"/>
      <c r="E1107" s="4"/>
      <c r="F1107" s="4"/>
      <c r="G1107" s="4"/>
      <c r="H1107" s="4"/>
      <c r="I1107" s="4" t="str">
        <f t="shared" si="20"/>
        <v/>
      </c>
      <c r="J1107" s="4"/>
      <c r="K1107" s="4"/>
      <c r="L1107" s="4" t="str">
        <f t="shared" si="21"/>
        <v>January 1900</v>
      </c>
      <c r="M1107" s="61"/>
      <c r="N1107" s="62"/>
    </row>
    <row r="1108" spans="1:14" ht="22.5" customHeight="1">
      <c r="A1108" s="53"/>
      <c r="B1108" s="19"/>
      <c r="C1108" s="4"/>
      <c r="D1108" s="4"/>
      <c r="E1108" s="4"/>
      <c r="F1108" s="4"/>
      <c r="G1108" s="4"/>
      <c r="H1108" s="4"/>
      <c r="I1108" s="4" t="str">
        <f t="shared" si="20"/>
        <v/>
      </c>
      <c r="J1108" s="4"/>
      <c r="K1108" s="4"/>
      <c r="L1108" s="4" t="str">
        <f t="shared" si="21"/>
        <v>January 1900</v>
      </c>
      <c r="M1108" s="61"/>
      <c r="N1108" s="62"/>
    </row>
    <row r="1109" spans="1:14" ht="22.5" customHeight="1">
      <c r="A1109" s="53"/>
      <c r="B1109" s="19"/>
      <c r="C1109" s="4"/>
      <c r="D1109" s="4"/>
      <c r="E1109" s="4"/>
      <c r="F1109" s="4"/>
      <c r="G1109" s="4"/>
      <c r="H1109" s="4"/>
      <c r="I1109" s="4" t="str">
        <f t="shared" si="20"/>
        <v/>
      </c>
      <c r="J1109" s="4"/>
      <c r="K1109" s="4"/>
      <c r="L1109" s="4" t="str">
        <f t="shared" si="21"/>
        <v>January 1900</v>
      </c>
      <c r="M1109" s="61"/>
      <c r="N1109" s="62"/>
    </row>
    <row r="1110" spans="1:14" ht="22.5" customHeight="1">
      <c r="A1110" s="53"/>
      <c r="B1110" s="19"/>
      <c r="C1110" s="4"/>
      <c r="D1110" s="4"/>
      <c r="E1110" s="4"/>
      <c r="F1110" s="4"/>
      <c r="G1110" s="4"/>
      <c r="H1110" s="4"/>
      <c r="I1110" s="4" t="str">
        <f t="shared" si="20"/>
        <v/>
      </c>
      <c r="J1110" s="4"/>
      <c r="K1110" s="4"/>
      <c r="L1110" s="4" t="str">
        <f t="shared" si="21"/>
        <v>January 1900</v>
      </c>
      <c r="M1110" s="61"/>
      <c r="N1110" s="62"/>
    </row>
    <row r="1111" spans="1:14" ht="22.5" customHeight="1">
      <c r="A1111" s="53"/>
      <c r="B1111" s="19"/>
      <c r="C1111" s="4"/>
      <c r="D1111" s="4"/>
      <c r="E1111" s="4"/>
      <c r="F1111" s="4"/>
      <c r="G1111" s="4"/>
      <c r="H1111" s="4"/>
      <c r="I1111" s="4" t="str">
        <f t="shared" si="20"/>
        <v/>
      </c>
      <c r="J1111" s="4"/>
      <c r="K1111" s="4"/>
      <c r="L1111" s="4" t="str">
        <f t="shared" si="21"/>
        <v>January 1900</v>
      </c>
      <c r="M1111" s="61"/>
      <c r="N1111" s="62"/>
    </row>
    <row r="1112" spans="1:14" ht="22.5" customHeight="1">
      <c r="A1112" s="53"/>
      <c r="B1112" s="19"/>
      <c r="C1112" s="4"/>
      <c r="D1112" s="4"/>
      <c r="E1112" s="4"/>
      <c r="F1112" s="4"/>
      <c r="G1112" s="4"/>
      <c r="H1112" s="4"/>
      <c r="I1112" s="4" t="str">
        <f t="shared" si="20"/>
        <v/>
      </c>
      <c r="J1112" s="4"/>
      <c r="K1112" s="4"/>
      <c r="L1112" s="4" t="str">
        <f t="shared" si="21"/>
        <v>January 1900</v>
      </c>
      <c r="M1112" s="61"/>
      <c r="N1112" s="62"/>
    </row>
    <row r="1113" spans="1:14" ht="22.5" customHeight="1">
      <c r="A1113" s="53"/>
      <c r="B1113" s="19"/>
      <c r="C1113" s="4"/>
      <c r="D1113" s="4"/>
      <c r="E1113" s="4"/>
      <c r="F1113" s="4"/>
      <c r="G1113" s="4"/>
      <c r="H1113" s="4"/>
      <c r="I1113" s="4" t="str">
        <f t="shared" si="20"/>
        <v/>
      </c>
      <c r="J1113" s="4"/>
      <c r="K1113" s="4"/>
      <c r="L1113" s="4" t="str">
        <f t="shared" si="21"/>
        <v>January 1900</v>
      </c>
      <c r="M1113" s="61"/>
      <c r="N1113" s="62"/>
    </row>
    <row r="1114" spans="1:14" ht="22.5" customHeight="1">
      <c r="A1114" s="53"/>
      <c r="B1114" s="19"/>
      <c r="C1114" s="4"/>
      <c r="D1114" s="4"/>
      <c r="E1114" s="4"/>
      <c r="F1114" s="4"/>
      <c r="G1114" s="4"/>
      <c r="H1114" s="4"/>
      <c r="I1114" s="4" t="str">
        <f t="shared" si="20"/>
        <v/>
      </c>
      <c r="J1114" s="4"/>
      <c r="K1114" s="4"/>
      <c r="L1114" s="4" t="str">
        <f t="shared" si="21"/>
        <v>January 1900</v>
      </c>
      <c r="M1114" s="61"/>
      <c r="N1114" s="62"/>
    </row>
    <row r="1115" spans="1:14" ht="22.5" customHeight="1">
      <c r="A1115" s="53"/>
      <c r="B1115" s="19"/>
      <c r="C1115" s="4"/>
      <c r="D1115" s="4"/>
      <c r="E1115" s="4"/>
      <c r="F1115" s="4"/>
      <c r="G1115" s="4"/>
      <c r="H1115" s="4"/>
      <c r="I1115" s="4" t="str">
        <f t="shared" si="20"/>
        <v/>
      </c>
      <c r="J1115" s="4"/>
      <c r="K1115" s="4"/>
      <c r="L1115" s="4" t="str">
        <f t="shared" si="21"/>
        <v>January 1900</v>
      </c>
      <c r="M1115" s="61"/>
      <c r="N1115" s="62"/>
    </row>
    <row r="1116" spans="1:14" ht="22.5" customHeight="1">
      <c r="A1116" s="53"/>
      <c r="B1116" s="19"/>
      <c r="C1116" s="4"/>
      <c r="D1116" s="4"/>
      <c r="E1116" s="4"/>
      <c r="F1116" s="4"/>
      <c r="G1116" s="4"/>
      <c r="H1116" s="4"/>
      <c r="I1116" s="4" t="str">
        <f t="shared" si="20"/>
        <v/>
      </c>
      <c r="J1116" s="4"/>
      <c r="K1116" s="4"/>
      <c r="L1116" s="4" t="str">
        <f t="shared" si="21"/>
        <v>January 1900</v>
      </c>
      <c r="M1116" s="61"/>
      <c r="N1116" s="62"/>
    </row>
    <row r="1117" spans="1:14" ht="22.5" customHeight="1">
      <c r="A1117" s="53"/>
      <c r="B1117" s="19"/>
      <c r="C1117" s="4"/>
      <c r="D1117" s="4"/>
      <c r="E1117" s="4"/>
      <c r="F1117" s="4"/>
      <c r="G1117" s="4"/>
      <c r="H1117" s="4"/>
      <c r="I1117" s="4" t="str">
        <f t="shared" si="20"/>
        <v/>
      </c>
      <c r="J1117" s="4"/>
      <c r="K1117" s="4"/>
      <c r="L1117" s="4" t="str">
        <f t="shared" si="21"/>
        <v>January 1900</v>
      </c>
      <c r="M1117" s="61"/>
      <c r="N1117" s="62"/>
    </row>
    <row r="1118" spans="1:14" ht="22.5" customHeight="1">
      <c r="A1118" s="53"/>
      <c r="B1118" s="19"/>
      <c r="C1118" s="4"/>
      <c r="D1118" s="4"/>
      <c r="E1118" s="4"/>
      <c r="F1118" s="4"/>
      <c r="G1118" s="4"/>
      <c r="H1118" s="4"/>
      <c r="I1118" s="4" t="str">
        <f t="shared" si="20"/>
        <v/>
      </c>
      <c r="J1118" s="4"/>
      <c r="K1118" s="4"/>
      <c r="L1118" s="4" t="str">
        <f t="shared" si="21"/>
        <v>January 1900</v>
      </c>
      <c r="M1118" s="61"/>
      <c r="N1118" s="62"/>
    </row>
    <row r="1119" spans="1:14" ht="22.5" customHeight="1">
      <c r="A1119" s="53"/>
      <c r="B1119" s="19"/>
      <c r="C1119" s="4"/>
      <c r="D1119" s="4"/>
      <c r="E1119" s="4"/>
      <c r="F1119" s="4"/>
      <c r="G1119" s="4"/>
      <c r="H1119" s="4"/>
      <c r="I1119" s="4" t="str">
        <f t="shared" si="20"/>
        <v/>
      </c>
      <c r="J1119" s="4"/>
      <c r="K1119" s="4"/>
      <c r="L1119" s="4" t="str">
        <f t="shared" si="21"/>
        <v>January 1900</v>
      </c>
      <c r="M1119" s="61"/>
      <c r="N1119" s="62"/>
    </row>
    <row r="1120" spans="1:14" ht="22.5" customHeight="1">
      <c r="A1120" s="53"/>
      <c r="B1120" s="19"/>
      <c r="C1120" s="4"/>
      <c r="D1120" s="4"/>
      <c r="E1120" s="4"/>
      <c r="F1120" s="4"/>
      <c r="G1120" s="4"/>
      <c r="H1120" s="4"/>
      <c r="I1120" s="4" t="str">
        <f t="shared" si="20"/>
        <v/>
      </c>
      <c r="J1120" s="4"/>
      <c r="K1120" s="4"/>
      <c r="L1120" s="4" t="str">
        <f t="shared" si="21"/>
        <v>January 1900</v>
      </c>
      <c r="M1120" s="61"/>
      <c r="N1120" s="62"/>
    </row>
    <row r="1121" spans="1:14" ht="22.5" customHeight="1">
      <c r="A1121" s="53"/>
      <c r="B1121" s="19"/>
      <c r="C1121" s="4"/>
      <c r="D1121" s="4"/>
      <c r="E1121" s="4"/>
      <c r="F1121" s="4"/>
      <c r="G1121" s="4"/>
      <c r="H1121" s="4"/>
      <c r="I1121" s="4" t="str">
        <f t="shared" si="20"/>
        <v/>
      </c>
      <c r="J1121" s="4"/>
      <c r="K1121" s="4"/>
      <c r="L1121" s="4" t="str">
        <f t="shared" si="21"/>
        <v>January 1900</v>
      </c>
      <c r="M1121" s="61"/>
      <c r="N1121" s="62"/>
    </row>
    <row r="1122" spans="1:14" ht="22.5" customHeight="1">
      <c r="A1122" s="53"/>
      <c r="B1122" s="19"/>
      <c r="C1122" s="4"/>
      <c r="D1122" s="4"/>
      <c r="E1122" s="4"/>
      <c r="F1122" s="4"/>
      <c r="G1122" s="4"/>
      <c r="H1122" s="4"/>
      <c r="I1122" s="4" t="str">
        <f t="shared" si="20"/>
        <v/>
      </c>
      <c r="J1122" s="4"/>
      <c r="K1122" s="4"/>
      <c r="L1122" s="4" t="str">
        <f t="shared" si="21"/>
        <v>January 1900</v>
      </c>
      <c r="M1122" s="61"/>
      <c r="N1122" s="62"/>
    </row>
    <row r="1123" spans="1:14" ht="22.5" customHeight="1">
      <c r="A1123" s="53"/>
      <c r="B1123" s="19"/>
      <c r="C1123" s="4"/>
      <c r="D1123" s="4"/>
      <c r="E1123" s="4"/>
      <c r="F1123" s="4"/>
      <c r="G1123" s="4"/>
      <c r="H1123" s="4"/>
      <c r="I1123" s="4" t="str">
        <f t="shared" si="20"/>
        <v/>
      </c>
      <c r="J1123" s="4"/>
      <c r="K1123" s="4"/>
      <c r="L1123" s="4" t="str">
        <f t="shared" si="21"/>
        <v>January 1900</v>
      </c>
      <c r="M1123" s="61"/>
      <c r="N1123" s="62"/>
    </row>
    <row r="1124" spans="1:14" ht="22.5" customHeight="1">
      <c r="A1124" s="53"/>
      <c r="B1124" s="19"/>
      <c r="C1124" s="4"/>
      <c r="D1124" s="4"/>
      <c r="E1124" s="4"/>
      <c r="F1124" s="4"/>
      <c r="G1124" s="4"/>
      <c r="H1124" s="4"/>
      <c r="I1124" s="4" t="str">
        <f t="shared" si="20"/>
        <v/>
      </c>
      <c r="J1124" s="4"/>
      <c r="K1124" s="4"/>
      <c r="L1124" s="4" t="str">
        <f t="shared" si="21"/>
        <v>January 1900</v>
      </c>
      <c r="M1124" s="61"/>
      <c r="N1124" s="62"/>
    </row>
    <row r="1125" spans="1:14" ht="22.5" customHeight="1">
      <c r="A1125" s="53"/>
      <c r="B1125" s="19"/>
      <c r="C1125" s="4"/>
      <c r="D1125" s="4"/>
      <c r="E1125" s="4"/>
      <c r="F1125" s="4"/>
      <c r="G1125" s="4"/>
      <c r="H1125" s="4"/>
      <c r="I1125" s="4" t="str">
        <f t="shared" si="20"/>
        <v/>
      </c>
      <c r="J1125" s="4"/>
      <c r="K1125" s="4"/>
      <c r="L1125" s="4" t="str">
        <f t="shared" si="21"/>
        <v>January 1900</v>
      </c>
      <c r="M1125" s="61"/>
      <c r="N1125" s="62"/>
    </row>
    <row r="1126" spans="1:14" ht="22.5" customHeight="1">
      <c r="A1126" s="53"/>
      <c r="B1126" s="19"/>
      <c r="C1126" s="4"/>
      <c r="D1126" s="4"/>
      <c r="E1126" s="4"/>
      <c r="F1126" s="4"/>
      <c r="G1126" s="4"/>
      <c r="H1126" s="4"/>
      <c r="I1126" s="4" t="str">
        <f t="shared" si="20"/>
        <v/>
      </c>
      <c r="J1126" s="4"/>
      <c r="K1126" s="4"/>
      <c r="L1126" s="4" t="str">
        <f t="shared" si="21"/>
        <v>January 1900</v>
      </c>
      <c r="M1126" s="61"/>
      <c r="N1126" s="62"/>
    </row>
    <row r="1127" spans="1:14" ht="22.5" customHeight="1">
      <c r="A1127" s="53"/>
      <c r="B1127" s="19"/>
      <c r="C1127" s="4"/>
      <c r="D1127" s="4"/>
      <c r="E1127" s="4"/>
      <c r="F1127" s="4"/>
      <c r="G1127" s="4"/>
      <c r="H1127" s="4"/>
      <c r="I1127" s="4" t="str">
        <f t="shared" si="20"/>
        <v/>
      </c>
      <c r="J1127" s="4"/>
      <c r="K1127" s="4"/>
      <c r="L1127" s="4" t="str">
        <f t="shared" si="21"/>
        <v>January 1900</v>
      </c>
      <c r="M1127" s="61"/>
      <c r="N1127" s="62"/>
    </row>
    <row r="1128" spans="1:14" ht="22.5" customHeight="1">
      <c r="A1128" s="53"/>
      <c r="B1128" s="19"/>
      <c r="C1128" s="4"/>
      <c r="D1128" s="4"/>
      <c r="E1128" s="4"/>
      <c r="F1128" s="4"/>
      <c r="G1128" s="4"/>
      <c r="H1128" s="4"/>
      <c r="I1128" s="4" t="str">
        <f t="shared" si="20"/>
        <v/>
      </c>
      <c r="J1128" s="4"/>
      <c r="K1128" s="4"/>
      <c r="L1128" s="4" t="str">
        <f t="shared" si="21"/>
        <v>January 1900</v>
      </c>
      <c r="M1128" s="61"/>
      <c r="N1128" s="62"/>
    </row>
    <row r="1129" spans="1:14" ht="22.5" customHeight="1">
      <c r="A1129" s="53"/>
      <c r="B1129" s="19"/>
      <c r="C1129" s="4"/>
      <c r="D1129" s="4"/>
      <c r="E1129" s="4"/>
      <c r="F1129" s="4"/>
      <c r="G1129" s="4"/>
      <c r="H1129" s="4"/>
      <c r="I1129" s="4" t="str">
        <f t="shared" si="20"/>
        <v/>
      </c>
      <c r="J1129" s="4"/>
      <c r="K1129" s="4"/>
      <c r="L1129" s="4" t="str">
        <f t="shared" si="21"/>
        <v>January 1900</v>
      </c>
      <c r="M1129" s="61"/>
      <c r="N1129" s="62"/>
    </row>
    <row r="1130" spans="1:14" ht="22.5" customHeight="1">
      <c r="A1130" s="53"/>
      <c r="B1130" s="19"/>
      <c r="C1130" s="4"/>
      <c r="D1130" s="4"/>
      <c r="E1130" s="4"/>
      <c r="F1130" s="4"/>
      <c r="G1130" s="4"/>
      <c r="H1130" s="4"/>
      <c r="I1130" s="4" t="str">
        <f t="shared" si="20"/>
        <v/>
      </c>
      <c r="J1130" s="4"/>
      <c r="K1130" s="4"/>
      <c r="L1130" s="4" t="str">
        <f t="shared" si="21"/>
        <v>January 1900</v>
      </c>
      <c r="M1130" s="61"/>
      <c r="N1130" s="62"/>
    </row>
    <row r="1131" spans="1:14" ht="22.5" customHeight="1">
      <c r="A1131" s="53"/>
      <c r="B1131" s="19"/>
      <c r="C1131" s="4"/>
      <c r="D1131" s="4"/>
      <c r="E1131" s="4"/>
      <c r="F1131" s="4"/>
      <c r="G1131" s="4"/>
      <c r="H1131" s="4"/>
      <c r="I1131" s="4" t="str">
        <f t="shared" si="20"/>
        <v/>
      </c>
      <c r="J1131" s="4"/>
      <c r="K1131" s="4"/>
      <c r="L1131" s="4" t="str">
        <f t="shared" si="21"/>
        <v>January 1900</v>
      </c>
      <c r="M1131" s="61"/>
      <c r="N1131" s="62"/>
    </row>
    <row r="1132" spans="1:14" ht="22.5" customHeight="1">
      <c r="A1132" s="53"/>
      <c r="B1132" s="19"/>
      <c r="C1132" s="4"/>
      <c r="D1132" s="4"/>
      <c r="E1132" s="4"/>
      <c r="F1132" s="4"/>
      <c r="G1132" s="4"/>
      <c r="H1132" s="4"/>
      <c r="I1132" s="4" t="str">
        <f t="shared" si="20"/>
        <v/>
      </c>
      <c r="J1132" s="4"/>
      <c r="K1132" s="4"/>
      <c r="L1132" s="4" t="str">
        <f t="shared" si="21"/>
        <v>January 1900</v>
      </c>
      <c r="M1132" s="61"/>
      <c r="N1132" s="62"/>
    </row>
    <row r="1133" spans="1:14" ht="22.5" customHeight="1">
      <c r="A1133" s="53"/>
      <c r="B1133" s="19"/>
      <c r="C1133" s="4"/>
      <c r="D1133" s="4"/>
      <c r="E1133" s="4"/>
      <c r="F1133" s="4"/>
      <c r="G1133" s="4"/>
      <c r="H1133" s="4"/>
      <c r="I1133" s="4" t="str">
        <f t="shared" si="20"/>
        <v/>
      </c>
      <c r="J1133" s="4"/>
      <c r="K1133" s="4"/>
      <c r="L1133" s="4" t="str">
        <f t="shared" si="21"/>
        <v>January 1900</v>
      </c>
      <c r="M1133" s="61"/>
      <c r="N1133" s="62"/>
    </row>
    <row r="1134" spans="1:14" ht="22.5" customHeight="1">
      <c r="A1134" s="53"/>
      <c r="B1134" s="19"/>
      <c r="C1134" s="4"/>
      <c r="D1134" s="4"/>
      <c r="E1134" s="4"/>
      <c r="F1134" s="4"/>
      <c r="G1134" s="4"/>
      <c r="H1134" s="4"/>
      <c r="I1134" s="4" t="str">
        <f t="shared" si="20"/>
        <v/>
      </c>
      <c r="J1134" s="4"/>
      <c r="K1134" s="4"/>
      <c r="L1134" s="4" t="str">
        <f t="shared" si="21"/>
        <v>January 1900</v>
      </c>
      <c r="M1134" s="61"/>
      <c r="N1134" s="62"/>
    </row>
    <row r="1135" spans="1:14" ht="22.5" customHeight="1">
      <c r="A1135" s="53"/>
      <c r="B1135" s="19"/>
      <c r="C1135" s="4"/>
      <c r="D1135" s="4"/>
      <c r="E1135" s="4"/>
      <c r="F1135" s="4"/>
      <c r="G1135" s="4"/>
      <c r="H1135" s="4"/>
      <c r="I1135" s="4" t="str">
        <f t="shared" si="20"/>
        <v/>
      </c>
      <c r="J1135" s="4"/>
      <c r="K1135" s="4"/>
      <c r="L1135" s="4" t="str">
        <f t="shared" si="21"/>
        <v>January 1900</v>
      </c>
      <c r="M1135" s="61"/>
      <c r="N1135" s="62"/>
    </row>
    <row r="1136" spans="1:14" ht="22.5" customHeight="1">
      <c r="A1136" s="53"/>
      <c r="B1136" s="19"/>
      <c r="C1136" s="4"/>
      <c r="D1136" s="4"/>
      <c r="E1136" s="4"/>
      <c r="F1136" s="4"/>
      <c r="G1136" s="4"/>
      <c r="H1136" s="4"/>
      <c r="I1136" s="4" t="str">
        <f t="shared" si="20"/>
        <v/>
      </c>
      <c r="J1136" s="4"/>
      <c r="K1136" s="4"/>
      <c r="L1136" s="4" t="str">
        <f t="shared" si="21"/>
        <v>January 1900</v>
      </c>
      <c r="M1136" s="61"/>
      <c r="N1136" s="62"/>
    </row>
    <row r="1137" spans="1:14" ht="22.5" customHeight="1">
      <c r="A1137" s="53"/>
      <c r="B1137" s="19"/>
      <c r="C1137" s="4"/>
      <c r="D1137" s="4"/>
      <c r="E1137" s="4"/>
      <c r="F1137" s="4"/>
      <c r="G1137" s="4"/>
      <c r="H1137" s="4"/>
      <c r="I1137" s="4" t="str">
        <f t="shared" si="20"/>
        <v/>
      </c>
      <c r="J1137" s="4"/>
      <c r="K1137" s="4"/>
      <c r="L1137" s="4" t="str">
        <f t="shared" si="21"/>
        <v>January 1900</v>
      </c>
      <c r="M1137" s="61"/>
      <c r="N1137" s="62"/>
    </row>
    <row r="1138" spans="1:14" ht="22.5" customHeight="1">
      <c r="A1138" s="53"/>
      <c r="B1138" s="19"/>
      <c r="C1138" s="4"/>
      <c r="D1138" s="4"/>
      <c r="E1138" s="4"/>
      <c r="F1138" s="4"/>
      <c r="G1138" s="4"/>
      <c r="H1138" s="4"/>
      <c r="I1138" s="4" t="str">
        <f t="shared" si="20"/>
        <v/>
      </c>
      <c r="J1138" s="4"/>
      <c r="K1138" s="4"/>
      <c r="L1138" s="4" t="str">
        <f t="shared" si="21"/>
        <v>January 1900</v>
      </c>
      <c r="M1138" s="61"/>
      <c r="N1138" s="62"/>
    </row>
    <row r="1139" spans="1:14" ht="22.5" customHeight="1">
      <c r="A1139" s="53"/>
      <c r="B1139" s="19"/>
      <c r="C1139" s="4"/>
      <c r="D1139" s="4"/>
      <c r="E1139" s="4"/>
      <c r="F1139" s="4"/>
      <c r="G1139" s="4"/>
      <c r="H1139" s="4"/>
      <c r="I1139" s="4" t="str">
        <f t="shared" si="20"/>
        <v/>
      </c>
      <c r="J1139" s="4"/>
      <c r="K1139" s="4"/>
      <c r="L1139" s="4" t="str">
        <f t="shared" si="21"/>
        <v>January 1900</v>
      </c>
      <c r="M1139" s="61"/>
      <c r="N1139" s="62"/>
    </row>
    <row r="1140" spans="1:14" ht="22.5" customHeight="1">
      <c r="A1140" s="53"/>
      <c r="B1140" s="19"/>
      <c r="C1140" s="4"/>
      <c r="D1140" s="4"/>
      <c r="E1140" s="4"/>
      <c r="F1140" s="4"/>
      <c r="G1140" s="4"/>
      <c r="H1140" s="4"/>
      <c r="I1140" s="4" t="str">
        <f t="shared" si="20"/>
        <v/>
      </c>
      <c r="J1140" s="4"/>
      <c r="K1140" s="4"/>
      <c r="L1140" s="4" t="str">
        <f t="shared" si="21"/>
        <v>January 1900</v>
      </c>
      <c r="M1140" s="61"/>
      <c r="N1140" s="62"/>
    </row>
    <row r="1141" spans="1:14" ht="22.5" customHeight="1">
      <c r="A1141" s="53"/>
      <c r="B1141" s="19"/>
      <c r="C1141" s="4"/>
      <c r="D1141" s="4"/>
      <c r="E1141" s="4"/>
      <c r="F1141" s="4"/>
      <c r="G1141" s="4"/>
      <c r="H1141" s="4"/>
      <c r="I1141" s="4" t="str">
        <f t="shared" si="20"/>
        <v/>
      </c>
      <c r="J1141" s="4"/>
      <c r="K1141" s="4"/>
      <c r="L1141" s="4" t="str">
        <f t="shared" si="21"/>
        <v>January 1900</v>
      </c>
      <c r="M1141" s="61"/>
      <c r="N1141" s="62"/>
    </row>
    <row r="1142" spans="1:14" ht="22.5" customHeight="1">
      <c r="A1142" s="53"/>
      <c r="B1142" s="19"/>
      <c r="C1142" s="4"/>
      <c r="D1142" s="4"/>
      <c r="E1142" s="4"/>
      <c r="F1142" s="4"/>
      <c r="G1142" s="4"/>
      <c r="H1142" s="4"/>
      <c r="I1142" s="4" t="str">
        <f t="shared" si="20"/>
        <v/>
      </c>
      <c r="J1142" s="4"/>
      <c r="K1142" s="4"/>
      <c r="L1142" s="4" t="str">
        <f t="shared" si="21"/>
        <v>January 1900</v>
      </c>
      <c r="M1142" s="61"/>
      <c r="N1142" s="62"/>
    </row>
    <row r="1143" spans="1:14" ht="22.5" customHeight="1">
      <c r="A1143" s="53"/>
      <c r="B1143" s="19"/>
      <c r="C1143" s="4"/>
      <c r="D1143" s="4"/>
      <c r="E1143" s="4"/>
      <c r="F1143" s="4"/>
      <c r="G1143" s="4"/>
      <c r="H1143" s="4"/>
      <c r="I1143" s="4" t="str">
        <f t="shared" si="20"/>
        <v/>
      </c>
      <c r="J1143" s="4"/>
      <c r="K1143" s="4"/>
      <c r="L1143" s="4" t="str">
        <f t="shared" si="21"/>
        <v>January 1900</v>
      </c>
      <c r="M1143" s="61"/>
      <c r="N1143" s="62"/>
    </row>
    <row r="1144" spans="1:14" ht="22.5" customHeight="1">
      <c r="A1144" s="53"/>
      <c r="B1144" s="19"/>
      <c r="C1144" s="4"/>
      <c r="D1144" s="4"/>
      <c r="E1144" s="4"/>
      <c r="F1144" s="4"/>
      <c r="G1144" s="4"/>
      <c r="H1144" s="4"/>
      <c r="I1144" s="4" t="str">
        <f t="shared" si="20"/>
        <v/>
      </c>
      <c r="J1144" s="4"/>
      <c r="K1144" s="4"/>
      <c r="L1144" s="4" t="str">
        <f t="shared" si="21"/>
        <v>January 1900</v>
      </c>
      <c r="M1144" s="61"/>
      <c r="N1144" s="62"/>
    </row>
    <row r="1145" spans="1:14" ht="22.5" customHeight="1">
      <c r="A1145" s="53"/>
      <c r="B1145" s="19"/>
      <c r="C1145" s="4"/>
      <c r="D1145" s="4"/>
      <c r="E1145" s="4"/>
      <c r="F1145" s="4"/>
      <c r="G1145" s="4"/>
      <c r="H1145" s="4"/>
      <c r="I1145" s="4" t="str">
        <f t="shared" si="20"/>
        <v/>
      </c>
      <c r="J1145" s="4"/>
      <c r="K1145" s="4"/>
      <c r="L1145" s="4" t="str">
        <f t="shared" si="21"/>
        <v>January 1900</v>
      </c>
      <c r="M1145" s="61"/>
      <c r="N1145" s="62"/>
    </row>
    <row r="1146" spans="1:14" ht="22.5" customHeight="1">
      <c r="A1146" s="53"/>
      <c r="B1146" s="19"/>
      <c r="C1146" s="4"/>
      <c r="D1146" s="4"/>
      <c r="E1146" s="4"/>
      <c r="F1146" s="4"/>
      <c r="G1146" s="4"/>
      <c r="H1146" s="4"/>
      <c r="I1146" s="4" t="str">
        <f t="shared" si="20"/>
        <v/>
      </c>
      <c r="J1146" s="4"/>
      <c r="K1146" s="4"/>
      <c r="L1146" s="4" t="str">
        <f t="shared" si="21"/>
        <v>January 1900</v>
      </c>
      <c r="M1146" s="61"/>
      <c r="N1146" s="62"/>
    </row>
    <row r="1147" spans="1:14" ht="22.5" customHeight="1">
      <c r="A1147" s="53"/>
      <c r="B1147" s="19"/>
      <c r="C1147" s="4"/>
      <c r="D1147" s="4"/>
      <c r="E1147" s="4"/>
      <c r="F1147" s="4"/>
      <c r="G1147" s="4"/>
      <c r="H1147" s="4"/>
      <c r="I1147" s="4" t="str">
        <f t="shared" si="20"/>
        <v/>
      </c>
      <c r="J1147" s="4"/>
      <c r="K1147" s="4"/>
      <c r="L1147" s="4" t="str">
        <f t="shared" si="21"/>
        <v>January 1900</v>
      </c>
      <c r="M1147" s="61"/>
      <c r="N1147" s="62"/>
    </row>
    <row r="1148" spans="1:14" ht="22.5" customHeight="1">
      <c r="A1148" s="53"/>
      <c r="B1148" s="19"/>
      <c r="C1148" s="4"/>
      <c r="D1148" s="4"/>
      <c r="E1148" s="4"/>
      <c r="F1148" s="4"/>
      <c r="G1148" s="4"/>
      <c r="H1148" s="4"/>
      <c r="I1148" s="4" t="str">
        <f t="shared" si="20"/>
        <v/>
      </c>
      <c r="J1148" s="4"/>
      <c r="K1148" s="4"/>
      <c r="L1148" s="4" t="str">
        <f t="shared" si="21"/>
        <v>January 1900</v>
      </c>
      <c r="M1148" s="61"/>
      <c r="N1148" s="62"/>
    </row>
    <row r="1149" spans="1:14" ht="22.5" customHeight="1">
      <c r="A1149" s="53"/>
      <c r="B1149" s="19"/>
      <c r="C1149" s="4"/>
      <c r="D1149" s="4"/>
      <c r="E1149" s="4"/>
      <c r="F1149" s="4"/>
      <c r="G1149" s="4"/>
      <c r="H1149" s="4"/>
      <c r="I1149" s="4" t="str">
        <f t="shared" si="20"/>
        <v/>
      </c>
      <c r="J1149" s="4"/>
      <c r="K1149" s="4"/>
      <c r="L1149" s="4" t="str">
        <f t="shared" si="21"/>
        <v>January 1900</v>
      </c>
      <c r="M1149" s="61"/>
      <c r="N1149" s="62"/>
    </row>
    <row r="1150" spans="1:14" ht="22.5" customHeight="1">
      <c r="A1150" s="53"/>
      <c r="B1150" s="19"/>
      <c r="C1150" s="4"/>
      <c r="D1150" s="4"/>
      <c r="E1150" s="4"/>
      <c r="F1150" s="4"/>
      <c r="G1150" s="4"/>
      <c r="H1150" s="4"/>
      <c r="I1150" s="4" t="str">
        <f t="shared" si="20"/>
        <v/>
      </c>
      <c r="J1150" s="4"/>
      <c r="K1150" s="4"/>
      <c r="L1150" s="4" t="str">
        <f t="shared" si="21"/>
        <v>January 1900</v>
      </c>
      <c r="M1150" s="61"/>
      <c r="N1150" s="62"/>
    </row>
    <row r="1151" spans="1:14" ht="22.5" customHeight="1">
      <c r="A1151" s="53"/>
      <c r="B1151" s="19"/>
      <c r="C1151" s="4"/>
      <c r="D1151" s="4"/>
      <c r="E1151" s="4"/>
      <c r="F1151" s="4"/>
      <c r="G1151" s="4"/>
      <c r="H1151" s="4"/>
      <c r="I1151" s="4" t="str">
        <f t="shared" si="20"/>
        <v/>
      </c>
      <c r="J1151" s="4"/>
      <c r="K1151" s="4"/>
      <c r="L1151" s="4" t="str">
        <f t="shared" si="21"/>
        <v>January 1900</v>
      </c>
      <c r="M1151" s="61"/>
      <c r="N1151" s="62"/>
    </row>
    <row r="1152" spans="1:14" ht="22.5" customHeight="1">
      <c r="A1152" s="53"/>
      <c r="B1152" s="19"/>
      <c r="C1152" s="4"/>
      <c r="D1152" s="4"/>
      <c r="E1152" s="4"/>
      <c r="F1152" s="4"/>
      <c r="G1152" s="4"/>
      <c r="H1152" s="4"/>
      <c r="I1152" s="4" t="str">
        <f t="shared" si="20"/>
        <v/>
      </c>
      <c r="J1152" s="4"/>
      <c r="K1152" s="4"/>
      <c r="L1152" s="4" t="str">
        <f t="shared" si="21"/>
        <v>January 1900</v>
      </c>
      <c r="M1152" s="61"/>
      <c r="N1152" s="62"/>
    </row>
    <row r="1153" spans="1:14" ht="22.5" customHeight="1">
      <c r="A1153" s="53"/>
      <c r="B1153" s="19"/>
      <c r="C1153" s="4"/>
      <c r="D1153" s="4"/>
      <c r="E1153" s="4"/>
      <c r="F1153" s="4"/>
      <c r="G1153" s="4"/>
      <c r="H1153" s="4"/>
      <c r="I1153" s="4" t="str">
        <f t="shared" si="20"/>
        <v/>
      </c>
      <c r="J1153" s="4"/>
      <c r="K1153" s="4"/>
      <c r="L1153" s="4" t="str">
        <f t="shared" si="21"/>
        <v>January 1900</v>
      </c>
      <c r="M1153" s="61"/>
      <c r="N1153" s="62"/>
    </row>
    <row r="1154" spans="1:14" ht="22.5" customHeight="1">
      <c r="A1154" s="53"/>
      <c r="B1154" s="19"/>
      <c r="C1154" s="4"/>
      <c r="D1154" s="4"/>
      <c r="E1154" s="4"/>
      <c r="F1154" s="4"/>
      <c r="G1154" s="4"/>
      <c r="H1154" s="4"/>
      <c r="I1154" s="4" t="str">
        <f t="shared" si="20"/>
        <v/>
      </c>
      <c r="J1154" s="4"/>
      <c r="K1154" s="4"/>
      <c r="L1154" s="4" t="str">
        <f t="shared" si="21"/>
        <v>January 1900</v>
      </c>
      <c r="M1154" s="61"/>
      <c r="N1154" s="62"/>
    </row>
    <row r="1155" spans="1:14" ht="22.5" customHeight="1">
      <c r="A1155" s="53"/>
      <c r="B1155" s="19"/>
      <c r="C1155" s="4"/>
      <c r="D1155" s="4"/>
      <c r="E1155" s="4"/>
      <c r="F1155" s="4"/>
      <c r="G1155" s="4"/>
      <c r="H1155" s="4"/>
      <c r="I1155" s="4" t="str">
        <f t="shared" si="20"/>
        <v/>
      </c>
      <c r="J1155" s="4"/>
      <c r="K1155" s="4"/>
      <c r="L1155" s="4" t="str">
        <f t="shared" si="21"/>
        <v>January 1900</v>
      </c>
      <c r="M1155" s="61"/>
      <c r="N1155" s="62"/>
    </row>
    <row r="1156" spans="1:14" ht="22.5" customHeight="1">
      <c r="A1156" s="53"/>
      <c r="B1156" s="19"/>
      <c r="C1156" s="4"/>
      <c r="D1156" s="4"/>
      <c r="E1156" s="4"/>
      <c r="F1156" s="4"/>
      <c r="G1156" s="4"/>
      <c r="H1156" s="4"/>
      <c r="I1156" s="4" t="str">
        <f t="shared" si="20"/>
        <v/>
      </c>
      <c r="J1156" s="4"/>
      <c r="K1156" s="4"/>
      <c r="L1156" s="4" t="str">
        <f t="shared" si="21"/>
        <v>January 1900</v>
      </c>
      <c r="M1156" s="61"/>
      <c r="N1156" s="62"/>
    </row>
    <row r="1157" spans="1:14" ht="22.5" customHeight="1">
      <c r="A1157" s="53"/>
      <c r="B1157" s="19"/>
      <c r="C1157" s="4"/>
      <c r="D1157" s="4"/>
      <c r="E1157" s="4"/>
      <c r="F1157" s="4"/>
      <c r="G1157" s="4"/>
      <c r="H1157" s="4"/>
      <c r="I1157" s="4" t="str">
        <f t="shared" si="20"/>
        <v/>
      </c>
      <c r="J1157" s="4"/>
      <c r="K1157" s="4"/>
      <c r="L1157" s="4" t="str">
        <f t="shared" si="21"/>
        <v>January 1900</v>
      </c>
      <c r="M1157" s="61"/>
      <c r="N1157" s="62"/>
    </row>
    <row r="1158" spans="1:14" ht="22.5" customHeight="1">
      <c r="A1158" s="53"/>
      <c r="B1158" s="19"/>
      <c r="C1158" s="4"/>
      <c r="D1158" s="4"/>
      <c r="E1158" s="4"/>
      <c r="F1158" s="4"/>
      <c r="G1158" s="4"/>
      <c r="H1158" s="4"/>
      <c r="I1158" s="4" t="str">
        <f t="shared" si="20"/>
        <v/>
      </c>
      <c r="J1158" s="4"/>
      <c r="K1158" s="4"/>
      <c r="L1158" s="4" t="str">
        <f t="shared" si="21"/>
        <v>January 1900</v>
      </c>
      <c r="M1158" s="61"/>
      <c r="N1158" s="62"/>
    </row>
    <row r="1159" spans="1:14" ht="22.5" customHeight="1">
      <c r="A1159" s="53"/>
      <c r="B1159" s="19"/>
      <c r="C1159" s="4"/>
      <c r="D1159" s="4"/>
      <c r="E1159" s="4"/>
      <c r="F1159" s="4"/>
      <c r="G1159" s="4"/>
      <c r="H1159" s="4"/>
      <c r="I1159" s="4" t="str">
        <f t="shared" si="20"/>
        <v/>
      </c>
      <c r="J1159" s="4"/>
      <c r="K1159" s="4"/>
      <c r="L1159" s="4" t="str">
        <f t="shared" si="21"/>
        <v>January 1900</v>
      </c>
      <c r="M1159" s="61"/>
      <c r="N1159" s="62"/>
    </row>
    <row r="1160" spans="1:14" ht="22.5" customHeight="1">
      <c r="A1160" s="53"/>
      <c r="B1160" s="19"/>
      <c r="C1160" s="4"/>
      <c r="D1160" s="4"/>
      <c r="E1160" s="4"/>
      <c r="F1160" s="4"/>
      <c r="G1160" s="4"/>
      <c r="H1160" s="4"/>
      <c r="I1160" s="4" t="str">
        <f t="shared" si="20"/>
        <v/>
      </c>
      <c r="J1160" s="4"/>
      <c r="K1160" s="4"/>
      <c r="L1160" s="4" t="str">
        <f t="shared" si="21"/>
        <v>January 1900</v>
      </c>
      <c r="M1160" s="61"/>
      <c r="N1160" s="62"/>
    </row>
    <row r="1161" spans="1:14" ht="22.5" customHeight="1">
      <c r="A1161" s="53"/>
      <c r="B1161" s="19"/>
      <c r="C1161" s="4"/>
      <c r="D1161" s="4"/>
      <c r="E1161" s="4"/>
      <c r="F1161" s="4"/>
      <c r="G1161" s="4"/>
      <c r="H1161" s="4"/>
      <c r="I1161" s="4" t="str">
        <f t="shared" si="20"/>
        <v/>
      </c>
      <c r="J1161" s="4"/>
      <c r="K1161" s="4"/>
      <c r="L1161" s="4" t="str">
        <f t="shared" si="21"/>
        <v>January 1900</v>
      </c>
      <c r="M1161" s="61"/>
      <c r="N1161" s="62"/>
    </row>
    <row r="1162" spans="1:14" ht="22.5" customHeight="1">
      <c r="A1162" s="53"/>
      <c r="B1162" s="19"/>
      <c r="C1162" s="4"/>
      <c r="D1162" s="4"/>
      <c r="E1162" s="4"/>
      <c r="F1162" s="4"/>
      <c r="G1162" s="4"/>
      <c r="H1162" s="4"/>
      <c r="I1162" s="4" t="str">
        <f t="shared" si="20"/>
        <v/>
      </c>
      <c r="J1162" s="4"/>
      <c r="K1162" s="4"/>
      <c r="L1162" s="4" t="str">
        <f t="shared" si="21"/>
        <v>January 1900</v>
      </c>
      <c r="M1162" s="61"/>
      <c r="N1162" s="62"/>
    </row>
    <row r="1163" spans="1:14" ht="22.5" customHeight="1">
      <c r="A1163" s="53"/>
      <c r="B1163" s="19"/>
      <c r="C1163" s="4"/>
      <c r="D1163" s="4"/>
      <c r="E1163" s="4"/>
      <c r="F1163" s="4"/>
      <c r="G1163" s="4"/>
      <c r="H1163" s="4"/>
      <c r="I1163" s="4" t="str">
        <f t="shared" si="20"/>
        <v/>
      </c>
      <c r="J1163" s="4"/>
      <c r="K1163" s="4"/>
      <c r="L1163" s="4" t="str">
        <f t="shared" si="21"/>
        <v>January 1900</v>
      </c>
      <c r="M1163" s="61"/>
      <c r="N1163" s="62"/>
    </row>
    <row r="1164" spans="1:14" ht="22.5" customHeight="1">
      <c r="A1164" s="53"/>
      <c r="B1164" s="19"/>
      <c r="C1164" s="4"/>
      <c r="D1164" s="4"/>
      <c r="E1164" s="4"/>
      <c r="F1164" s="4"/>
      <c r="G1164" s="4"/>
      <c r="H1164" s="4"/>
      <c r="I1164" s="4" t="str">
        <f t="shared" si="20"/>
        <v/>
      </c>
      <c r="J1164" s="4"/>
      <c r="K1164" s="4"/>
      <c r="L1164" s="4" t="str">
        <f t="shared" si="21"/>
        <v>January 1900</v>
      </c>
      <c r="M1164" s="61"/>
      <c r="N1164" s="62"/>
    </row>
    <row r="1165" spans="1:14" ht="22.5" customHeight="1">
      <c r="A1165" s="53"/>
      <c r="B1165" s="19"/>
      <c r="C1165" s="4"/>
      <c r="D1165" s="4"/>
      <c r="E1165" s="4"/>
      <c r="F1165" s="4"/>
      <c r="G1165" s="4"/>
      <c r="H1165" s="4"/>
      <c r="I1165" s="4" t="str">
        <f t="shared" si="20"/>
        <v/>
      </c>
      <c r="J1165" s="4"/>
      <c r="K1165" s="4"/>
      <c r="L1165" s="4" t="str">
        <f t="shared" si="21"/>
        <v>January 1900</v>
      </c>
      <c r="M1165" s="61"/>
      <c r="N1165" s="62"/>
    </row>
    <row r="1166" spans="1:14" ht="22.5" customHeight="1">
      <c r="A1166" s="53"/>
      <c r="B1166" s="19"/>
      <c r="C1166" s="4"/>
      <c r="D1166" s="4"/>
      <c r="E1166" s="4"/>
      <c r="F1166" s="4"/>
      <c r="G1166" s="4"/>
      <c r="H1166" s="4"/>
      <c r="I1166" s="4" t="str">
        <f t="shared" si="20"/>
        <v/>
      </c>
      <c r="J1166" s="4"/>
      <c r="K1166" s="4"/>
      <c r="L1166" s="4" t="str">
        <f t="shared" si="21"/>
        <v>January 1900</v>
      </c>
      <c r="M1166" s="61"/>
      <c r="N1166" s="62"/>
    </row>
    <row r="1167" spans="1:14" ht="22.5" customHeight="1">
      <c r="A1167" s="53"/>
      <c r="B1167" s="19"/>
      <c r="C1167" s="4"/>
      <c r="D1167" s="4"/>
      <c r="E1167" s="4"/>
      <c r="F1167" s="4"/>
      <c r="G1167" s="4"/>
      <c r="H1167" s="4"/>
      <c r="I1167" s="4" t="str">
        <f t="shared" si="20"/>
        <v/>
      </c>
      <c r="J1167" s="4"/>
      <c r="K1167" s="4"/>
      <c r="L1167" s="4" t="str">
        <f t="shared" si="21"/>
        <v>January 1900</v>
      </c>
      <c r="M1167" s="61"/>
      <c r="N1167" s="62"/>
    </row>
    <row r="1168" spans="1:14" ht="22.5" customHeight="1">
      <c r="A1168" s="53"/>
      <c r="B1168" s="19"/>
      <c r="C1168" s="4"/>
      <c r="D1168" s="4"/>
      <c r="E1168" s="4"/>
      <c r="F1168" s="4"/>
      <c r="G1168" s="4"/>
      <c r="H1168" s="4"/>
      <c r="I1168" s="4" t="str">
        <f t="shared" si="20"/>
        <v/>
      </c>
      <c r="J1168" s="4"/>
      <c r="K1168" s="4"/>
      <c r="L1168" s="4" t="str">
        <f t="shared" si="21"/>
        <v>January 1900</v>
      </c>
      <c r="M1168" s="61"/>
      <c r="N1168" s="62"/>
    </row>
    <row r="1169" spans="1:14" ht="22.5" customHeight="1">
      <c r="A1169" s="53"/>
      <c r="B1169" s="19"/>
      <c r="C1169" s="4"/>
      <c r="D1169" s="4"/>
      <c r="E1169" s="4"/>
      <c r="F1169" s="4"/>
      <c r="G1169" s="4"/>
      <c r="H1169" s="4"/>
      <c r="I1169" s="4" t="str">
        <f t="shared" si="20"/>
        <v/>
      </c>
      <c r="J1169" s="4"/>
      <c r="K1169" s="4"/>
      <c r="L1169" s="4" t="str">
        <f t="shared" si="21"/>
        <v>January 1900</v>
      </c>
      <c r="M1169" s="61"/>
      <c r="N1169" s="62"/>
    </row>
    <row r="1170" spans="1:14" ht="22.5" customHeight="1">
      <c r="A1170" s="53"/>
      <c r="B1170" s="19"/>
      <c r="C1170" s="4"/>
      <c r="D1170" s="4"/>
      <c r="E1170" s="4"/>
      <c r="F1170" s="4"/>
      <c r="G1170" s="4"/>
      <c r="H1170" s="4"/>
      <c r="I1170" s="4" t="str">
        <f t="shared" si="20"/>
        <v/>
      </c>
      <c r="J1170" s="4"/>
      <c r="K1170" s="4"/>
      <c r="L1170" s="4" t="str">
        <f t="shared" si="21"/>
        <v>January 1900</v>
      </c>
      <c r="M1170" s="61"/>
      <c r="N1170" s="62"/>
    </row>
    <row r="1171" spans="1:14" ht="22.5" customHeight="1">
      <c r="A1171" s="53"/>
      <c r="B1171" s="19"/>
      <c r="C1171" s="4"/>
      <c r="D1171" s="4"/>
      <c r="E1171" s="4"/>
      <c r="F1171" s="4"/>
      <c r="G1171" s="4"/>
      <c r="H1171" s="4"/>
      <c r="I1171" s="4" t="str">
        <f t="shared" si="20"/>
        <v/>
      </c>
      <c r="J1171" s="4"/>
      <c r="K1171" s="4"/>
      <c r="L1171" s="4" t="str">
        <f t="shared" si="21"/>
        <v>January 1900</v>
      </c>
      <c r="M1171" s="61"/>
      <c r="N1171" s="62"/>
    </row>
    <row r="1172" spans="1:14" ht="22.5" customHeight="1">
      <c r="A1172" s="53"/>
      <c r="B1172" s="19"/>
      <c r="C1172" s="4"/>
      <c r="D1172" s="4"/>
      <c r="E1172" s="4"/>
      <c r="F1172" s="4"/>
      <c r="G1172" s="4"/>
      <c r="H1172" s="4"/>
      <c r="I1172" s="4" t="str">
        <f t="shared" si="20"/>
        <v/>
      </c>
      <c r="J1172" s="4"/>
      <c r="K1172" s="4"/>
      <c r="L1172" s="4" t="str">
        <f t="shared" si="21"/>
        <v>January 1900</v>
      </c>
      <c r="M1172" s="61"/>
      <c r="N1172" s="62"/>
    </row>
    <row r="1173" spans="1:14" ht="22.5" customHeight="1">
      <c r="A1173" s="53"/>
      <c r="B1173" s="19"/>
      <c r="C1173" s="4"/>
      <c r="D1173" s="4"/>
      <c r="E1173" s="4"/>
      <c r="F1173" s="4"/>
      <c r="G1173" s="4"/>
      <c r="H1173" s="4"/>
      <c r="I1173" s="4" t="str">
        <f t="shared" si="20"/>
        <v/>
      </c>
      <c r="J1173" s="4"/>
      <c r="K1173" s="4"/>
      <c r="L1173" s="4" t="str">
        <f t="shared" si="21"/>
        <v>January 1900</v>
      </c>
      <c r="M1173" s="61"/>
      <c r="N1173" s="62"/>
    </row>
    <row r="1174" spans="1:14" ht="22.5" customHeight="1">
      <c r="A1174" s="53"/>
      <c r="B1174" s="19"/>
      <c r="C1174" s="4"/>
      <c r="D1174" s="4"/>
      <c r="E1174" s="4"/>
      <c r="F1174" s="4"/>
      <c r="G1174" s="4"/>
      <c r="H1174" s="4"/>
      <c r="I1174" s="4" t="str">
        <f t="shared" si="20"/>
        <v/>
      </c>
      <c r="J1174" s="4"/>
      <c r="K1174" s="4"/>
      <c r="L1174" s="4" t="str">
        <f t="shared" si="21"/>
        <v>January 1900</v>
      </c>
      <c r="M1174" s="61"/>
      <c r="N1174" s="62"/>
    </row>
    <row r="1175" spans="1:14" ht="22.5" customHeight="1">
      <c r="A1175" s="53"/>
      <c r="B1175" s="19"/>
      <c r="C1175" s="4"/>
      <c r="D1175" s="4"/>
      <c r="E1175" s="4"/>
      <c r="F1175" s="4"/>
      <c r="G1175" s="4"/>
      <c r="H1175" s="4"/>
      <c r="I1175" s="4" t="str">
        <f t="shared" si="20"/>
        <v/>
      </c>
      <c r="J1175" s="4"/>
      <c r="K1175" s="4"/>
      <c r="L1175" s="4" t="str">
        <f t="shared" si="21"/>
        <v>January 1900</v>
      </c>
      <c r="M1175" s="61"/>
      <c r="N1175" s="62"/>
    </row>
    <row r="1176" spans="1:14" ht="22.5" customHeight="1">
      <c r="A1176" s="53"/>
      <c r="B1176" s="19"/>
      <c r="C1176" s="4"/>
      <c r="D1176" s="4"/>
      <c r="E1176" s="4"/>
      <c r="F1176" s="4"/>
      <c r="G1176" s="4"/>
      <c r="H1176" s="4"/>
      <c r="I1176" s="4" t="str">
        <f t="shared" si="20"/>
        <v/>
      </c>
      <c r="J1176" s="4"/>
      <c r="K1176" s="4"/>
      <c r="L1176" s="4" t="str">
        <f t="shared" si="21"/>
        <v>January 1900</v>
      </c>
      <c r="M1176" s="61"/>
      <c r="N1176" s="62"/>
    </row>
    <row r="1177" spans="1:14" ht="22.5" customHeight="1">
      <c r="A1177" s="53"/>
      <c r="B1177" s="19"/>
      <c r="C1177" s="4"/>
      <c r="D1177" s="4"/>
      <c r="E1177" s="4"/>
      <c r="F1177" s="4"/>
      <c r="G1177" s="4"/>
      <c r="H1177" s="4"/>
      <c r="I1177" s="4" t="str">
        <f t="shared" si="20"/>
        <v/>
      </c>
      <c r="J1177" s="4"/>
      <c r="K1177" s="4"/>
      <c r="L1177" s="4" t="str">
        <f t="shared" si="21"/>
        <v>January 1900</v>
      </c>
      <c r="M1177" s="61"/>
      <c r="N1177" s="62"/>
    </row>
    <row r="1178" spans="1:14" ht="22.5" customHeight="1">
      <c r="A1178" s="53"/>
      <c r="B1178" s="19"/>
      <c r="C1178" s="4"/>
      <c r="D1178" s="4"/>
      <c r="E1178" s="4"/>
      <c r="F1178" s="4"/>
      <c r="G1178" s="4"/>
      <c r="H1178" s="4"/>
      <c r="I1178" s="4" t="str">
        <f t="shared" si="20"/>
        <v/>
      </c>
      <c r="J1178" s="4"/>
      <c r="K1178" s="4"/>
      <c r="L1178" s="4" t="str">
        <f t="shared" si="21"/>
        <v>January 1900</v>
      </c>
      <c r="M1178" s="61"/>
      <c r="N1178" s="62"/>
    </row>
    <row r="1179" spans="1:14" ht="22.5" customHeight="1">
      <c r="A1179" s="53"/>
      <c r="B1179" s="19"/>
      <c r="C1179" s="4"/>
      <c r="D1179" s="4"/>
      <c r="E1179" s="4"/>
      <c r="F1179" s="4"/>
      <c r="G1179" s="4"/>
      <c r="H1179" s="4"/>
      <c r="I1179" s="4" t="str">
        <f t="shared" si="20"/>
        <v/>
      </c>
      <c r="J1179" s="4"/>
      <c r="K1179" s="4"/>
      <c r="L1179" s="4" t="str">
        <f t="shared" si="21"/>
        <v>January 1900</v>
      </c>
      <c r="M1179" s="61"/>
      <c r="N1179" s="62"/>
    </row>
    <row r="1180" spans="1:14" ht="22.5" customHeight="1">
      <c r="A1180" s="53"/>
      <c r="B1180" s="19"/>
      <c r="C1180" s="4"/>
      <c r="D1180" s="4"/>
      <c r="E1180" s="4"/>
      <c r="F1180" s="4"/>
      <c r="G1180" s="4"/>
      <c r="H1180" s="4"/>
      <c r="I1180" s="4" t="str">
        <f t="shared" si="20"/>
        <v/>
      </c>
      <c r="J1180" s="4"/>
      <c r="K1180" s="4"/>
      <c r="L1180" s="4" t="str">
        <f t="shared" si="21"/>
        <v>January 1900</v>
      </c>
      <c r="M1180" s="61"/>
      <c r="N1180" s="62"/>
    </row>
    <row r="1181" spans="1:14" ht="22.5" customHeight="1">
      <c r="A1181" s="53"/>
      <c r="B1181" s="19"/>
      <c r="C1181" s="4"/>
      <c r="D1181" s="4"/>
      <c r="E1181" s="4"/>
      <c r="F1181" s="4"/>
      <c r="G1181" s="4"/>
      <c r="H1181" s="4"/>
      <c r="I1181" s="4" t="str">
        <f t="shared" si="20"/>
        <v/>
      </c>
      <c r="J1181" s="4"/>
      <c r="K1181" s="4"/>
      <c r="L1181" s="4" t="str">
        <f t="shared" si="21"/>
        <v>January 1900</v>
      </c>
      <c r="M1181" s="61"/>
      <c r="N1181" s="62"/>
    </row>
    <row r="1182" spans="1:14" ht="22.5" customHeight="1">
      <c r="A1182" s="53"/>
      <c r="B1182" s="19"/>
      <c r="C1182" s="4"/>
      <c r="D1182" s="4"/>
      <c r="E1182" s="4"/>
      <c r="F1182" s="4"/>
      <c r="G1182" s="4"/>
      <c r="H1182" s="4"/>
      <c r="I1182" s="4" t="str">
        <f t="shared" si="20"/>
        <v/>
      </c>
      <c r="J1182" s="4"/>
      <c r="K1182" s="4"/>
      <c r="L1182" s="4" t="str">
        <f t="shared" si="21"/>
        <v>January 1900</v>
      </c>
      <c r="M1182" s="61"/>
      <c r="N1182" s="62"/>
    </row>
    <row r="1183" spans="1:14" ht="22.5" customHeight="1">
      <c r="A1183" s="53"/>
      <c r="B1183" s="19"/>
      <c r="C1183" s="4"/>
      <c r="D1183" s="4"/>
      <c r="E1183" s="4"/>
      <c r="F1183" s="4"/>
      <c r="G1183" s="4"/>
      <c r="H1183" s="4"/>
      <c r="I1183" s="4" t="str">
        <f t="shared" si="20"/>
        <v/>
      </c>
      <c r="J1183" s="4"/>
      <c r="K1183" s="4"/>
      <c r="L1183" s="4" t="str">
        <f t="shared" si="21"/>
        <v>January 1900</v>
      </c>
      <c r="M1183" s="61"/>
      <c r="N1183" s="62"/>
    </row>
    <row r="1184" spans="1:14" ht="22.5" customHeight="1">
      <c r="A1184" s="53"/>
      <c r="B1184" s="19"/>
      <c r="C1184" s="4"/>
      <c r="D1184" s="4"/>
      <c r="E1184" s="4"/>
      <c r="F1184" s="4"/>
      <c r="G1184" s="4"/>
      <c r="H1184" s="4"/>
      <c r="I1184" s="4" t="str">
        <f t="shared" si="20"/>
        <v/>
      </c>
      <c r="J1184" s="4"/>
      <c r="K1184" s="4"/>
      <c r="L1184" s="4" t="str">
        <f t="shared" si="21"/>
        <v>January 1900</v>
      </c>
      <c r="M1184" s="61"/>
      <c r="N1184" s="62"/>
    </row>
    <row r="1185" spans="1:14" ht="22.5" customHeight="1">
      <c r="A1185" s="53"/>
      <c r="B1185" s="19"/>
      <c r="C1185" s="4"/>
      <c r="D1185" s="4"/>
      <c r="E1185" s="4"/>
      <c r="F1185" s="4"/>
      <c r="G1185" s="4"/>
      <c r="H1185" s="4"/>
      <c r="I1185" s="4" t="str">
        <f t="shared" si="20"/>
        <v/>
      </c>
      <c r="J1185" s="4"/>
      <c r="K1185" s="4"/>
      <c r="L1185" s="4" t="str">
        <f t="shared" si="21"/>
        <v>January 1900</v>
      </c>
      <c r="M1185" s="61"/>
      <c r="N1185" s="62"/>
    </row>
    <row r="1186" spans="1:14" ht="22.5" customHeight="1">
      <c r="A1186" s="53"/>
      <c r="B1186" s="19"/>
      <c r="C1186" s="4"/>
      <c r="D1186" s="4"/>
      <c r="E1186" s="4"/>
      <c r="F1186" s="4"/>
      <c r="G1186" s="4"/>
      <c r="H1186" s="4"/>
      <c r="I1186" s="4" t="str">
        <f t="shared" si="20"/>
        <v/>
      </c>
      <c r="J1186" s="4"/>
      <c r="K1186" s="4"/>
      <c r="L1186" s="4" t="str">
        <f t="shared" si="21"/>
        <v>January 1900</v>
      </c>
      <c r="M1186" s="61"/>
      <c r="N1186" s="62"/>
    </row>
    <row r="1187" spans="1:14" ht="22.5" customHeight="1">
      <c r="A1187" s="53"/>
      <c r="B1187" s="19"/>
      <c r="C1187" s="4"/>
      <c r="D1187" s="4"/>
      <c r="E1187" s="4"/>
      <c r="F1187" s="4"/>
      <c r="G1187" s="4"/>
      <c r="H1187" s="4"/>
      <c r="I1187" s="4" t="str">
        <f t="shared" si="20"/>
        <v/>
      </c>
      <c r="J1187" s="4"/>
      <c r="K1187" s="4"/>
      <c r="L1187" s="4" t="str">
        <f t="shared" si="21"/>
        <v>January 1900</v>
      </c>
      <c r="M1187" s="61"/>
      <c r="N1187" s="62"/>
    </row>
    <row r="1188" spans="1:14" ht="22.5" customHeight="1">
      <c r="A1188" s="53"/>
      <c r="B1188" s="19"/>
      <c r="C1188" s="4"/>
      <c r="D1188" s="4"/>
      <c r="E1188" s="4"/>
      <c r="F1188" s="4"/>
      <c r="G1188" s="4"/>
      <c r="H1188" s="4"/>
      <c r="I1188" s="4" t="str">
        <f t="shared" si="20"/>
        <v/>
      </c>
      <c r="J1188" s="4"/>
      <c r="K1188" s="4"/>
      <c r="L1188" s="4" t="str">
        <f t="shared" si="21"/>
        <v>January 1900</v>
      </c>
      <c r="M1188" s="61"/>
      <c r="N1188" s="62"/>
    </row>
    <row r="1189" spans="1:14" ht="22.5" customHeight="1">
      <c r="A1189" s="53"/>
      <c r="B1189" s="19"/>
      <c r="C1189" s="4"/>
      <c r="D1189" s="4"/>
      <c r="E1189" s="4"/>
      <c r="F1189" s="4"/>
      <c r="G1189" s="4"/>
      <c r="H1189" s="4"/>
      <c r="I1189" s="4" t="str">
        <f t="shared" si="20"/>
        <v/>
      </c>
      <c r="J1189" s="4"/>
      <c r="K1189" s="4"/>
      <c r="L1189" s="4" t="str">
        <f t="shared" si="21"/>
        <v>January 1900</v>
      </c>
      <c r="M1189" s="61"/>
      <c r="N1189" s="62"/>
    </row>
    <row r="1190" spans="1:14" ht="22.5" customHeight="1">
      <c r="A1190" s="53"/>
      <c r="B1190" s="19"/>
      <c r="C1190" s="4"/>
      <c r="D1190" s="4"/>
      <c r="E1190" s="4"/>
      <c r="F1190" s="4"/>
      <c r="G1190" s="4"/>
      <c r="H1190" s="4"/>
      <c r="I1190" s="4" t="str">
        <f t="shared" si="20"/>
        <v/>
      </c>
      <c r="J1190" s="4"/>
      <c r="K1190" s="4"/>
      <c r="L1190" s="4" t="str">
        <f t="shared" si="21"/>
        <v>January 1900</v>
      </c>
      <c r="M1190" s="61"/>
      <c r="N1190" s="62"/>
    </row>
    <row r="1191" spans="1:14" ht="22.5" customHeight="1">
      <c r="A1191" s="53"/>
      <c r="B1191" s="19"/>
      <c r="C1191" s="4"/>
      <c r="D1191" s="4"/>
      <c r="E1191" s="4"/>
      <c r="F1191" s="4"/>
      <c r="G1191" s="4"/>
      <c r="H1191" s="4"/>
      <c r="I1191" s="4" t="str">
        <f t="shared" si="20"/>
        <v/>
      </c>
      <c r="J1191" s="4"/>
      <c r="K1191" s="4"/>
      <c r="L1191" s="4" t="str">
        <f t="shared" si="21"/>
        <v>January 1900</v>
      </c>
      <c r="M1191" s="61"/>
      <c r="N1191" s="62"/>
    </row>
    <row r="1192" spans="1:14" ht="22.5" customHeight="1">
      <c r="A1192" s="53"/>
      <c r="B1192" s="19"/>
      <c r="C1192" s="4"/>
      <c r="D1192" s="4"/>
      <c r="E1192" s="4"/>
      <c r="F1192" s="4"/>
      <c r="G1192" s="4"/>
      <c r="H1192" s="4"/>
      <c r="I1192" s="4" t="str">
        <f t="shared" si="20"/>
        <v/>
      </c>
      <c r="J1192" s="4"/>
      <c r="K1192" s="4"/>
      <c r="L1192" s="4" t="str">
        <f t="shared" si="21"/>
        <v>January 1900</v>
      </c>
      <c r="M1192" s="61"/>
      <c r="N1192" s="62"/>
    </row>
    <row r="1193" spans="1:14" ht="22.5" customHeight="1">
      <c r="A1193" s="53"/>
      <c r="B1193" s="19"/>
      <c r="C1193" s="4"/>
      <c r="D1193" s="4"/>
      <c r="E1193" s="4"/>
      <c r="F1193" s="4"/>
      <c r="G1193" s="4"/>
      <c r="H1193" s="4"/>
      <c r="I1193" s="4" t="str">
        <f t="shared" si="20"/>
        <v/>
      </c>
      <c r="J1193" s="4"/>
      <c r="K1193" s="4"/>
      <c r="L1193" s="4" t="str">
        <f t="shared" si="21"/>
        <v>January 1900</v>
      </c>
      <c r="M1193" s="61"/>
      <c r="N1193" s="62"/>
    </row>
    <row r="1194" spans="1:14" ht="22.5" customHeight="1">
      <c r="A1194" s="53"/>
      <c r="B1194" s="19"/>
      <c r="C1194" s="4"/>
      <c r="D1194" s="4"/>
      <c r="E1194" s="4"/>
      <c r="F1194" s="4"/>
      <c r="G1194" s="4"/>
      <c r="H1194" s="4"/>
      <c r="I1194" s="4" t="str">
        <f t="shared" si="20"/>
        <v/>
      </c>
      <c r="J1194" s="4"/>
      <c r="K1194" s="4"/>
      <c r="L1194" s="4" t="str">
        <f t="shared" si="21"/>
        <v>January 1900</v>
      </c>
      <c r="M1194" s="61"/>
      <c r="N1194" s="62"/>
    </row>
    <row r="1195" spans="1:14" ht="22.5" customHeight="1">
      <c r="A1195" s="53"/>
      <c r="B1195" s="19"/>
      <c r="C1195" s="4"/>
      <c r="D1195" s="4"/>
      <c r="E1195" s="4"/>
      <c r="F1195" s="4"/>
      <c r="G1195" s="4"/>
      <c r="H1195" s="4"/>
      <c r="I1195" s="4" t="str">
        <f t="shared" si="20"/>
        <v/>
      </c>
      <c r="J1195" s="4"/>
      <c r="K1195" s="4"/>
      <c r="L1195" s="4" t="str">
        <f t="shared" si="21"/>
        <v>January 1900</v>
      </c>
      <c r="M1195" s="61"/>
      <c r="N1195" s="62"/>
    </row>
    <row r="1196" spans="1:14" ht="22.5" customHeight="1">
      <c r="A1196" s="53"/>
      <c r="B1196" s="19"/>
      <c r="C1196" s="4"/>
      <c r="D1196" s="4"/>
      <c r="E1196" s="4"/>
      <c r="F1196" s="4"/>
      <c r="G1196" s="4"/>
      <c r="H1196" s="4"/>
      <c r="I1196" s="4" t="str">
        <f t="shared" si="20"/>
        <v/>
      </c>
      <c r="J1196" s="4"/>
      <c r="K1196" s="4"/>
      <c r="L1196" s="4" t="str">
        <f t="shared" si="21"/>
        <v>January 1900</v>
      </c>
      <c r="M1196" s="61"/>
      <c r="N1196" s="62"/>
    </row>
    <row r="1197" spans="1:14" ht="22.5" customHeight="1">
      <c r="A1197" s="53"/>
      <c r="B1197" s="19"/>
      <c r="C1197" s="4"/>
      <c r="D1197" s="4"/>
      <c r="E1197" s="4"/>
      <c r="F1197" s="4"/>
      <c r="G1197" s="4"/>
      <c r="H1197" s="4"/>
      <c r="I1197" s="4" t="str">
        <f t="shared" si="20"/>
        <v/>
      </c>
      <c r="J1197" s="4"/>
      <c r="K1197" s="4"/>
      <c r="L1197" s="4" t="str">
        <f t="shared" si="21"/>
        <v>January 1900</v>
      </c>
      <c r="M1197" s="61"/>
      <c r="N1197" s="62"/>
    </row>
    <row r="1198" spans="1:14" ht="22.5" customHeight="1">
      <c r="A1198" s="53"/>
      <c r="B1198" s="19"/>
      <c r="C1198" s="4"/>
      <c r="D1198" s="4"/>
      <c r="E1198" s="4"/>
      <c r="F1198" s="4"/>
      <c r="G1198" s="4"/>
      <c r="H1198" s="4"/>
      <c r="I1198" s="4" t="str">
        <f t="shared" si="20"/>
        <v/>
      </c>
      <c r="J1198" s="4"/>
      <c r="K1198" s="4"/>
      <c r="L1198" s="4" t="str">
        <f t="shared" si="21"/>
        <v>January 1900</v>
      </c>
      <c r="M1198" s="61"/>
      <c r="N1198" s="62"/>
    </row>
    <row r="1199" spans="1:14" ht="22.5" customHeight="1">
      <c r="A1199" s="53"/>
      <c r="B1199" s="19"/>
      <c r="C1199" s="4"/>
      <c r="D1199" s="4"/>
      <c r="E1199" s="4"/>
      <c r="F1199" s="4"/>
      <c r="G1199" s="4"/>
      <c r="H1199" s="4"/>
      <c r="I1199" s="4" t="str">
        <f t="shared" si="20"/>
        <v/>
      </c>
      <c r="J1199" s="4"/>
      <c r="K1199" s="4"/>
      <c r="L1199" s="4" t="str">
        <f t="shared" si="21"/>
        <v>January 1900</v>
      </c>
      <c r="M1199" s="61"/>
      <c r="N1199" s="62"/>
    </row>
    <row r="1200" spans="1:14" ht="22.5" customHeight="1">
      <c r="A1200" s="53"/>
      <c r="B1200" s="19"/>
      <c r="C1200" s="4"/>
      <c r="D1200" s="4"/>
      <c r="E1200" s="4"/>
      <c r="F1200" s="4"/>
      <c r="G1200" s="4"/>
      <c r="H1200" s="4"/>
      <c r="I1200" s="4" t="str">
        <f t="shared" si="20"/>
        <v/>
      </c>
      <c r="J1200" s="4"/>
      <c r="K1200" s="4"/>
      <c r="L1200" s="4" t="str">
        <f t="shared" si="21"/>
        <v>January 1900</v>
      </c>
      <c r="M1200" s="61"/>
      <c r="N1200" s="62"/>
    </row>
    <row r="1201" spans="1:14" ht="22.5" customHeight="1">
      <c r="A1201" s="53"/>
      <c r="B1201" s="19"/>
      <c r="C1201" s="4"/>
      <c r="D1201" s="4"/>
      <c r="E1201" s="4"/>
      <c r="F1201" s="4"/>
      <c r="G1201" s="4"/>
      <c r="H1201" s="4"/>
      <c r="I1201" s="4" t="str">
        <f t="shared" si="20"/>
        <v/>
      </c>
      <c r="J1201" s="4"/>
      <c r="K1201" s="4"/>
      <c r="L1201" s="4" t="str">
        <f t="shared" si="21"/>
        <v>January 1900</v>
      </c>
      <c r="M1201" s="61"/>
      <c r="N1201" s="62"/>
    </row>
    <row r="1202" spans="1:14" ht="22.5" customHeight="1">
      <c r="A1202" s="53"/>
      <c r="B1202" s="19"/>
      <c r="C1202" s="4"/>
      <c r="D1202" s="4"/>
      <c r="E1202" s="4"/>
      <c r="F1202" s="4"/>
      <c r="G1202" s="4"/>
      <c r="H1202" s="4"/>
      <c r="I1202" s="4" t="str">
        <f t="shared" si="20"/>
        <v/>
      </c>
      <c r="J1202" s="4"/>
      <c r="K1202" s="4"/>
      <c r="L1202" s="4" t="str">
        <f t="shared" si="21"/>
        <v>January 1900</v>
      </c>
      <c r="M1202" s="61"/>
      <c r="N1202" s="62"/>
    </row>
    <row r="1203" spans="1:14" ht="22.5" customHeight="1">
      <c r="A1203" s="53"/>
      <c r="B1203" s="19"/>
      <c r="C1203" s="4"/>
      <c r="D1203" s="4"/>
      <c r="E1203" s="4"/>
      <c r="F1203" s="4"/>
      <c r="G1203" s="4"/>
      <c r="H1203" s="4"/>
      <c r="I1203" s="4" t="str">
        <f t="shared" si="20"/>
        <v/>
      </c>
      <c r="J1203" s="4"/>
      <c r="K1203" s="4"/>
      <c r="L1203" s="4" t="str">
        <f t="shared" si="21"/>
        <v>January 1900</v>
      </c>
      <c r="M1203" s="61"/>
      <c r="N1203" s="62"/>
    </row>
    <row r="1204" spans="1:14" ht="22.5" customHeight="1">
      <c r="A1204" s="53"/>
      <c r="B1204" s="19"/>
      <c r="C1204" s="4"/>
      <c r="D1204" s="4"/>
      <c r="E1204" s="4"/>
      <c r="F1204" s="4"/>
      <c r="G1204" s="4"/>
      <c r="H1204" s="4"/>
      <c r="I1204" s="4" t="str">
        <f t="shared" si="20"/>
        <v/>
      </c>
      <c r="J1204" s="4"/>
      <c r="K1204" s="4"/>
      <c r="L1204" s="4" t="str">
        <f t="shared" si="21"/>
        <v>January 1900</v>
      </c>
      <c r="M1204" s="61"/>
      <c r="N1204" s="62"/>
    </row>
    <row r="1205" spans="1:14" ht="22.5" customHeight="1">
      <c r="A1205" s="53"/>
      <c r="B1205" s="19"/>
      <c r="C1205" s="4"/>
      <c r="D1205" s="4"/>
      <c r="E1205" s="4"/>
      <c r="F1205" s="4"/>
      <c r="G1205" s="4"/>
      <c r="H1205" s="4"/>
      <c r="I1205" s="4" t="str">
        <f t="shared" si="20"/>
        <v/>
      </c>
      <c r="J1205" s="4"/>
      <c r="K1205" s="4"/>
      <c r="L1205" s="4" t="str">
        <f t="shared" si="21"/>
        <v>January 1900</v>
      </c>
      <c r="M1205" s="61"/>
      <c r="N1205" s="62"/>
    </row>
    <row r="1206" spans="1:14" ht="22.5" customHeight="1">
      <c r="A1206" s="53"/>
      <c r="B1206" s="19"/>
      <c r="C1206" s="4"/>
      <c r="D1206" s="4"/>
      <c r="E1206" s="4"/>
      <c r="F1206" s="4"/>
      <c r="G1206" s="4"/>
      <c r="H1206" s="4"/>
      <c r="I1206" s="4" t="str">
        <f t="shared" si="20"/>
        <v/>
      </c>
      <c r="J1206" s="4"/>
      <c r="K1206" s="4"/>
      <c r="L1206" s="4" t="str">
        <f t="shared" si="21"/>
        <v>January 1900</v>
      </c>
      <c r="M1206" s="61"/>
      <c r="N1206" s="62"/>
    </row>
    <row r="1207" spans="1:14" ht="22.5" customHeight="1">
      <c r="A1207" s="53"/>
      <c r="B1207" s="19"/>
      <c r="C1207" s="4"/>
      <c r="D1207" s="4"/>
      <c r="E1207" s="4"/>
      <c r="F1207" s="4"/>
      <c r="G1207" s="4"/>
      <c r="H1207" s="4"/>
      <c r="I1207" s="4" t="str">
        <f t="shared" si="20"/>
        <v/>
      </c>
      <c r="J1207" s="4"/>
      <c r="K1207" s="4"/>
      <c r="L1207" s="4" t="str">
        <f t="shared" si="21"/>
        <v>January 1900</v>
      </c>
      <c r="M1207" s="61"/>
      <c r="N1207" s="62"/>
    </row>
    <row r="1208" spans="1:14" ht="22.5" customHeight="1">
      <c r="A1208" s="53"/>
      <c r="B1208" s="19"/>
      <c r="C1208" s="4"/>
      <c r="D1208" s="4"/>
      <c r="E1208" s="4"/>
      <c r="F1208" s="4"/>
      <c r="G1208" s="4"/>
      <c r="H1208" s="4"/>
      <c r="I1208" s="4" t="str">
        <f t="shared" si="20"/>
        <v/>
      </c>
      <c r="J1208" s="4"/>
      <c r="K1208" s="4"/>
      <c r="L1208" s="4" t="str">
        <f t="shared" si="21"/>
        <v>January 1900</v>
      </c>
      <c r="M1208" s="61"/>
      <c r="N1208" s="62"/>
    </row>
    <row r="1209" spans="1:14" ht="22.5" customHeight="1">
      <c r="A1209" s="53"/>
      <c r="B1209" s="19"/>
      <c r="C1209" s="4"/>
      <c r="D1209" s="4"/>
      <c r="E1209" s="4"/>
      <c r="F1209" s="4"/>
      <c r="G1209" s="4"/>
      <c r="H1209" s="4"/>
      <c r="I1209" s="4" t="str">
        <f t="shared" si="20"/>
        <v/>
      </c>
      <c r="J1209" s="4"/>
      <c r="K1209" s="4"/>
      <c r="L1209" s="4" t="str">
        <f t="shared" si="21"/>
        <v>January 1900</v>
      </c>
      <c r="M1209" s="61"/>
      <c r="N1209" s="62"/>
    </row>
    <row r="1210" spans="1:14" ht="22.5" customHeight="1">
      <c r="A1210" s="53"/>
      <c r="B1210" s="19"/>
      <c r="C1210" s="4"/>
      <c r="D1210" s="4"/>
      <c r="E1210" s="4"/>
      <c r="F1210" s="4"/>
      <c r="G1210" s="4"/>
      <c r="H1210" s="4"/>
      <c r="I1210" s="4" t="str">
        <f t="shared" si="20"/>
        <v/>
      </c>
      <c r="J1210" s="4"/>
      <c r="K1210" s="4"/>
      <c r="L1210" s="4" t="str">
        <f t="shared" si="21"/>
        <v>January 1900</v>
      </c>
      <c r="M1210" s="61"/>
      <c r="N1210" s="62"/>
    </row>
    <row r="1211" spans="1:14" ht="22.5" customHeight="1">
      <c r="A1211" s="53"/>
      <c r="B1211" s="19"/>
      <c r="C1211" s="4"/>
      <c r="D1211" s="4"/>
      <c r="E1211" s="4"/>
      <c r="F1211" s="4"/>
      <c r="G1211" s="4"/>
      <c r="H1211" s="4"/>
      <c r="I1211" s="4" t="str">
        <f t="shared" si="20"/>
        <v/>
      </c>
      <c r="J1211" s="4"/>
      <c r="K1211" s="4"/>
      <c r="L1211" s="4" t="str">
        <f t="shared" si="21"/>
        <v>January 1900</v>
      </c>
      <c r="M1211" s="61"/>
      <c r="N1211" s="62"/>
    </row>
    <row r="1212" spans="1:14" ht="22.5" customHeight="1">
      <c r="A1212" s="53"/>
      <c r="B1212" s="19"/>
      <c r="C1212" s="4"/>
      <c r="D1212" s="4"/>
      <c r="E1212" s="4"/>
      <c r="F1212" s="4"/>
      <c r="G1212" s="4"/>
      <c r="H1212" s="4"/>
      <c r="I1212" s="4" t="str">
        <f t="shared" si="20"/>
        <v/>
      </c>
      <c r="J1212" s="4"/>
      <c r="K1212" s="4"/>
      <c r="L1212" s="4" t="str">
        <f t="shared" si="21"/>
        <v>January 1900</v>
      </c>
      <c r="M1212" s="61"/>
      <c r="N1212" s="62"/>
    </row>
    <row r="1213" spans="1:14" ht="22.5" customHeight="1">
      <c r="A1213" s="53"/>
      <c r="B1213" s="19"/>
      <c r="C1213" s="4"/>
      <c r="D1213" s="4"/>
      <c r="E1213" s="4"/>
      <c r="F1213" s="4"/>
      <c r="G1213" s="4"/>
      <c r="H1213" s="4"/>
      <c r="I1213" s="4" t="str">
        <f t="shared" si="20"/>
        <v/>
      </c>
      <c r="J1213" s="4"/>
      <c r="K1213" s="4"/>
      <c r="L1213" s="4" t="str">
        <f t="shared" si="21"/>
        <v>January 1900</v>
      </c>
      <c r="M1213" s="61"/>
      <c r="N1213" s="62"/>
    </row>
    <row r="1214" spans="1:14" ht="22.5" customHeight="1">
      <c r="A1214" s="53"/>
      <c r="B1214" s="19"/>
      <c r="C1214" s="4"/>
      <c r="D1214" s="4"/>
      <c r="E1214" s="4"/>
      <c r="F1214" s="4"/>
      <c r="G1214" s="4"/>
      <c r="H1214" s="4"/>
      <c r="I1214" s="4" t="str">
        <f t="shared" si="20"/>
        <v/>
      </c>
      <c r="J1214" s="4"/>
      <c r="K1214" s="4"/>
      <c r="L1214" s="4" t="str">
        <f t="shared" si="21"/>
        <v>January 1900</v>
      </c>
      <c r="M1214" s="61"/>
      <c r="N1214" s="62"/>
    </row>
    <row r="1215" spans="1:14" ht="22.5" customHeight="1">
      <c r="A1215" s="53"/>
      <c r="B1215" s="19"/>
      <c r="C1215" s="4"/>
      <c r="D1215" s="4"/>
      <c r="E1215" s="4"/>
      <c r="F1215" s="4"/>
      <c r="G1215" s="4"/>
      <c r="H1215" s="4"/>
      <c r="I1215" s="4" t="str">
        <f t="shared" si="20"/>
        <v/>
      </c>
      <c r="J1215" s="4"/>
      <c r="K1215" s="4"/>
      <c r="L1215" s="4" t="str">
        <f t="shared" si="21"/>
        <v>January 1900</v>
      </c>
      <c r="M1215" s="61"/>
      <c r="N1215" s="62"/>
    </row>
    <row r="1216" spans="1:14" ht="22.5" customHeight="1">
      <c r="A1216" s="53"/>
      <c r="B1216" s="19"/>
      <c r="C1216" s="4"/>
      <c r="D1216" s="4"/>
      <c r="E1216" s="4"/>
      <c r="F1216" s="4"/>
      <c r="G1216" s="4"/>
      <c r="H1216" s="4"/>
      <c r="I1216" s="4" t="str">
        <f t="shared" si="20"/>
        <v/>
      </c>
      <c r="J1216" s="4"/>
      <c r="K1216" s="4"/>
      <c r="L1216" s="4" t="str">
        <f t="shared" si="21"/>
        <v>January 1900</v>
      </c>
      <c r="M1216" s="61"/>
      <c r="N1216" s="62"/>
    </row>
    <row r="1217" spans="1:14" ht="22.5" customHeight="1">
      <c r="A1217" s="53"/>
      <c r="B1217" s="19"/>
      <c r="C1217" s="4"/>
      <c r="D1217" s="4"/>
      <c r="E1217" s="4"/>
      <c r="F1217" s="4"/>
      <c r="G1217" s="4"/>
      <c r="H1217" s="4"/>
      <c r="I1217" s="4" t="str">
        <f t="shared" si="20"/>
        <v/>
      </c>
      <c r="J1217" s="4"/>
      <c r="K1217" s="4"/>
      <c r="L1217" s="4" t="str">
        <f t="shared" si="21"/>
        <v>January 1900</v>
      </c>
      <c r="M1217" s="61"/>
      <c r="N1217" s="62"/>
    </row>
    <row r="1218" spans="1:14" ht="22.5" customHeight="1">
      <c r="A1218" s="53"/>
      <c r="B1218" s="19"/>
      <c r="C1218" s="4"/>
      <c r="D1218" s="4"/>
      <c r="E1218" s="4"/>
      <c r="F1218" s="4"/>
      <c r="G1218" s="4"/>
      <c r="H1218" s="4"/>
      <c r="I1218" s="4" t="str">
        <f t="shared" si="20"/>
        <v/>
      </c>
      <c r="J1218" s="4"/>
      <c r="K1218" s="4"/>
      <c r="L1218" s="4" t="str">
        <f t="shared" si="21"/>
        <v>January 1900</v>
      </c>
      <c r="M1218" s="61"/>
      <c r="N1218" s="62"/>
    </row>
    <row r="1219" spans="1:14" ht="22.5" customHeight="1">
      <c r="A1219" s="53"/>
      <c r="B1219" s="19"/>
      <c r="C1219" s="4"/>
      <c r="D1219" s="4"/>
      <c r="E1219" s="4"/>
      <c r="F1219" s="4"/>
      <c r="G1219" s="4"/>
      <c r="H1219" s="4"/>
      <c r="I1219" s="4" t="str">
        <f t="shared" si="20"/>
        <v/>
      </c>
      <c r="J1219" s="4"/>
      <c r="K1219" s="4"/>
      <c r="L1219" s="4" t="str">
        <f t="shared" si="21"/>
        <v>January 1900</v>
      </c>
      <c r="M1219" s="61"/>
      <c r="N1219" s="62"/>
    </row>
    <row r="1220" spans="1:14" ht="22.5" customHeight="1">
      <c r="A1220" s="53"/>
      <c r="B1220" s="19"/>
      <c r="C1220" s="4"/>
      <c r="D1220" s="4"/>
      <c r="E1220" s="4"/>
      <c r="F1220" s="4"/>
      <c r="G1220" s="4"/>
      <c r="H1220" s="4"/>
      <c r="I1220" s="4" t="str">
        <f t="shared" si="20"/>
        <v/>
      </c>
      <c r="J1220" s="4"/>
      <c r="K1220" s="4"/>
      <c r="L1220" s="4" t="str">
        <f t="shared" si="21"/>
        <v>January 1900</v>
      </c>
      <c r="M1220" s="61"/>
      <c r="N1220" s="62"/>
    </row>
    <row r="1221" spans="1:14" ht="22.5" customHeight="1">
      <c r="A1221" s="53"/>
      <c r="B1221" s="19"/>
      <c r="C1221" s="4"/>
      <c r="D1221" s="4"/>
      <c r="E1221" s="4"/>
      <c r="F1221" s="4"/>
      <c r="G1221" s="4"/>
      <c r="H1221" s="4"/>
      <c r="I1221" s="4" t="str">
        <f t="shared" si="20"/>
        <v/>
      </c>
      <c r="J1221" s="4"/>
      <c r="K1221" s="4"/>
      <c r="L1221" s="4" t="str">
        <f t="shared" si="21"/>
        <v>January 1900</v>
      </c>
      <c r="M1221" s="61"/>
      <c r="N1221" s="62"/>
    </row>
    <row r="1222" spans="1:14" ht="22.5" customHeight="1">
      <c r="A1222" s="53"/>
      <c r="B1222" s="19"/>
      <c r="C1222" s="4"/>
      <c r="D1222" s="4"/>
      <c r="E1222" s="4"/>
      <c r="F1222" s="4"/>
      <c r="G1222" s="4"/>
      <c r="H1222" s="4"/>
      <c r="I1222" s="4" t="str">
        <f t="shared" si="20"/>
        <v/>
      </c>
      <c r="J1222" s="4"/>
      <c r="K1222" s="4"/>
      <c r="L1222" s="4" t="str">
        <f t="shared" si="21"/>
        <v>January 1900</v>
      </c>
      <c r="M1222" s="61"/>
      <c r="N1222" s="62"/>
    </row>
    <row r="1223" spans="1:14" ht="22.5" customHeight="1">
      <c r="A1223" s="53"/>
      <c r="B1223" s="19"/>
      <c r="C1223" s="4"/>
      <c r="D1223" s="4"/>
      <c r="E1223" s="4"/>
      <c r="F1223" s="4"/>
      <c r="G1223" s="4"/>
      <c r="H1223" s="4"/>
      <c r="I1223" s="4" t="str">
        <f t="shared" si="20"/>
        <v/>
      </c>
      <c r="J1223" s="4"/>
      <c r="K1223" s="4"/>
      <c r="L1223" s="4" t="str">
        <f t="shared" si="21"/>
        <v>January 1900</v>
      </c>
      <c r="M1223" s="61"/>
      <c r="N1223" s="62"/>
    </row>
    <row r="1224" spans="1:14" ht="22.5" customHeight="1">
      <c r="A1224" s="53"/>
      <c r="B1224" s="19"/>
      <c r="C1224" s="4"/>
      <c r="D1224" s="4"/>
      <c r="E1224" s="4"/>
      <c r="F1224" s="4"/>
      <c r="G1224" s="4"/>
      <c r="H1224" s="4"/>
      <c r="I1224" s="4" t="str">
        <f t="shared" si="20"/>
        <v/>
      </c>
      <c r="J1224" s="4"/>
      <c r="K1224" s="4"/>
      <c r="L1224" s="4" t="str">
        <f t="shared" si="21"/>
        <v>January 1900</v>
      </c>
      <c r="M1224" s="61"/>
      <c r="N1224" s="62"/>
    </row>
    <row r="1225" spans="1:14" ht="22.5" customHeight="1">
      <c r="A1225" s="53"/>
      <c r="B1225" s="19"/>
      <c r="C1225" s="4"/>
      <c r="D1225" s="4"/>
      <c r="E1225" s="4"/>
      <c r="F1225" s="4"/>
      <c r="G1225" s="4"/>
      <c r="H1225" s="4"/>
      <c r="I1225" s="4" t="str">
        <f t="shared" si="20"/>
        <v/>
      </c>
      <c r="J1225" s="4"/>
      <c r="K1225" s="4"/>
      <c r="L1225" s="4" t="str">
        <f t="shared" si="21"/>
        <v>January 1900</v>
      </c>
      <c r="M1225" s="61"/>
      <c r="N1225" s="62"/>
    </row>
    <row r="1226" spans="1:14" ht="22.5" customHeight="1">
      <c r="A1226" s="53"/>
      <c r="B1226" s="19"/>
      <c r="C1226" s="4"/>
      <c r="D1226" s="4"/>
      <c r="E1226" s="4"/>
      <c r="F1226" s="4"/>
      <c r="G1226" s="4"/>
      <c r="H1226" s="4"/>
      <c r="I1226" s="4" t="str">
        <f t="shared" si="20"/>
        <v/>
      </c>
      <c r="J1226" s="4"/>
      <c r="K1226" s="4"/>
      <c r="L1226" s="4" t="str">
        <f t="shared" si="21"/>
        <v>January 1900</v>
      </c>
      <c r="M1226" s="61"/>
      <c r="N1226" s="62"/>
    </row>
    <row r="1227" spans="1:14" ht="22.5" customHeight="1">
      <c r="A1227" s="53"/>
      <c r="B1227" s="19"/>
      <c r="C1227" s="4"/>
      <c r="D1227" s="4"/>
      <c r="E1227" s="4"/>
      <c r="F1227" s="4"/>
      <c r="G1227" s="4"/>
      <c r="H1227" s="4"/>
      <c r="I1227" s="4" t="str">
        <f t="shared" si="20"/>
        <v/>
      </c>
      <c r="J1227" s="4"/>
      <c r="K1227" s="4"/>
      <c r="L1227" s="4" t="str">
        <f t="shared" si="21"/>
        <v>January 1900</v>
      </c>
      <c r="M1227" s="61"/>
      <c r="N1227" s="62"/>
    </row>
    <row r="1228" spans="1:14" ht="22.5" customHeight="1">
      <c r="A1228" s="53"/>
      <c r="B1228" s="19"/>
      <c r="C1228" s="4"/>
      <c r="D1228" s="4"/>
      <c r="E1228" s="4"/>
      <c r="F1228" s="4"/>
      <c r="G1228" s="4"/>
      <c r="H1228" s="4"/>
      <c r="I1228" s="4" t="str">
        <f t="shared" si="20"/>
        <v/>
      </c>
      <c r="J1228" s="4"/>
      <c r="K1228" s="4"/>
      <c r="L1228" s="4" t="str">
        <f t="shared" si="21"/>
        <v>January 1900</v>
      </c>
      <c r="M1228" s="61"/>
      <c r="N1228" s="62"/>
    </row>
    <row r="1229" spans="1:14" ht="22.5" customHeight="1">
      <c r="A1229" s="53"/>
      <c r="B1229" s="19"/>
      <c r="C1229" s="4"/>
      <c r="D1229" s="4"/>
      <c r="E1229" s="4"/>
      <c r="F1229" s="4"/>
      <c r="G1229" s="4"/>
      <c r="H1229" s="4"/>
      <c r="I1229" s="4" t="str">
        <f t="shared" si="20"/>
        <v/>
      </c>
      <c r="J1229" s="4"/>
      <c r="K1229" s="4"/>
      <c r="L1229" s="4" t="str">
        <f t="shared" si="21"/>
        <v>January 1900</v>
      </c>
      <c r="M1229" s="61"/>
      <c r="N1229" s="62"/>
    </row>
    <row r="1230" spans="1:14" ht="22.5" customHeight="1">
      <c r="A1230" s="53"/>
      <c r="B1230" s="19"/>
      <c r="C1230" s="4"/>
      <c r="D1230" s="4"/>
      <c r="E1230" s="4"/>
      <c r="F1230" s="4"/>
      <c r="G1230" s="4"/>
      <c r="H1230" s="4"/>
      <c r="I1230" s="4" t="str">
        <f t="shared" si="20"/>
        <v/>
      </c>
      <c r="J1230" s="4"/>
      <c r="K1230" s="4"/>
      <c r="L1230" s="4" t="str">
        <f t="shared" si="21"/>
        <v>January 1900</v>
      </c>
      <c r="M1230" s="61"/>
      <c r="N1230" s="62"/>
    </row>
    <row r="1231" spans="1:14" ht="22.5" customHeight="1">
      <c r="A1231" s="53"/>
      <c r="B1231" s="19"/>
      <c r="C1231" s="4"/>
      <c r="D1231" s="4"/>
      <c r="E1231" s="4"/>
      <c r="F1231" s="4"/>
      <c r="G1231" s="4"/>
      <c r="H1231" s="4"/>
      <c r="I1231" s="4" t="str">
        <f t="shared" si="20"/>
        <v/>
      </c>
      <c r="J1231" s="4"/>
      <c r="K1231" s="4"/>
      <c r="L1231" s="4" t="str">
        <f t="shared" si="21"/>
        <v>January 1900</v>
      </c>
      <c r="M1231" s="61"/>
      <c r="N1231" s="62"/>
    </row>
    <row r="1232" spans="1:14" ht="22.5" customHeight="1">
      <c r="A1232" s="53"/>
      <c r="B1232" s="19"/>
      <c r="C1232" s="4"/>
      <c r="D1232" s="4"/>
      <c r="E1232" s="4"/>
      <c r="F1232" s="4"/>
      <c r="G1232" s="4"/>
      <c r="H1232" s="4"/>
      <c r="I1232" s="4" t="str">
        <f t="shared" si="20"/>
        <v/>
      </c>
      <c r="J1232" s="4"/>
      <c r="K1232" s="4"/>
      <c r="L1232" s="4" t="str">
        <f t="shared" si="21"/>
        <v>January 1900</v>
      </c>
      <c r="M1232" s="61"/>
      <c r="N1232" s="62"/>
    </row>
    <row r="1233" spans="1:14" ht="22.5" customHeight="1">
      <c r="A1233" s="53"/>
      <c r="B1233" s="19"/>
      <c r="C1233" s="4"/>
      <c r="D1233" s="4"/>
      <c r="E1233" s="4"/>
      <c r="F1233" s="4"/>
      <c r="G1233" s="4"/>
      <c r="H1233" s="4"/>
      <c r="I1233" s="4" t="str">
        <f t="shared" si="20"/>
        <v/>
      </c>
      <c r="J1233" s="4"/>
      <c r="K1233" s="4"/>
      <c r="L1233" s="4" t="str">
        <f t="shared" si="21"/>
        <v>January 1900</v>
      </c>
      <c r="M1233" s="61"/>
      <c r="N1233" s="62"/>
    </row>
    <row r="1234" spans="1:14" ht="22.5" customHeight="1">
      <c r="A1234" s="53"/>
      <c r="B1234" s="19"/>
      <c r="C1234" s="4"/>
      <c r="D1234" s="4"/>
      <c r="E1234" s="4"/>
      <c r="F1234" s="4"/>
      <c r="G1234" s="4"/>
      <c r="H1234" s="4"/>
      <c r="I1234" s="4" t="str">
        <f t="shared" si="20"/>
        <v/>
      </c>
      <c r="J1234" s="4"/>
      <c r="K1234" s="4"/>
      <c r="L1234" s="4" t="str">
        <f t="shared" si="21"/>
        <v>January 1900</v>
      </c>
      <c r="M1234" s="61"/>
      <c r="N1234" s="62"/>
    </row>
    <row r="1235" spans="1:14" ht="22.5" customHeight="1">
      <c r="A1235" s="53"/>
      <c r="B1235" s="19"/>
      <c r="C1235" s="4"/>
      <c r="D1235" s="4"/>
      <c r="E1235" s="4"/>
      <c r="F1235" s="4"/>
      <c r="G1235" s="4"/>
      <c r="H1235" s="4"/>
      <c r="I1235" s="4" t="str">
        <f t="shared" si="20"/>
        <v/>
      </c>
      <c r="J1235" s="4"/>
      <c r="K1235" s="4"/>
      <c r="L1235" s="4" t="str">
        <f t="shared" si="21"/>
        <v>January 1900</v>
      </c>
      <c r="M1235" s="61"/>
      <c r="N1235" s="62"/>
    </row>
    <row r="1236" spans="1:14" ht="22.5" customHeight="1">
      <c r="A1236" s="53"/>
      <c r="B1236" s="19"/>
      <c r="C1236" s="4"/>
      <c r="D1236" s="4"/>
      <c r="E1236" s="4"/>
      <c r="F1236" s="4"/>
      <c r="G1236" s="4"/>
      <c r="H1236" s="4"/>
      <c r="I1236" s="4" t="str">
        <f t="shared" si="20"/>
        <v/>
      </c>
      <c r="J1236" s="4"/>
      <c r="K1236" s="4"/>
      <c r="L1236" s="4" t="str">
        <f t="shared" si="21"/>
        <v>January 1900</v>
      </c>
      <c r="M1236" s="61"/>
      <c r="N1236" s="62"/>
    </row>
    <row r="1237" spans="1:14" ht="22.5" customHeight="1">
      <c r="A1237" s="53"/>
      <c r="B1237" s="19"/>
      <c r="C1237" s="4"/>
      <c r="D1237" s="4"/>
      <c r="E1237" s="4"/>
      <c r="F1237" s="4"/>
      <c r="G1237" s="4"/>
      <c r="H1237" s="4"/>
      <c r="I1237" s="4" t="str">
        <f t="shared" si="20"/>
        <v/>
      </c>
      <c r="J1237" s="4"/>
      <c r="K1237" s="4"/>
      <c r="L1237" s="4" t="str">
        <f t="shared" si="21"/>
        <v>January 1900</v>
      </c>
      <c r="M1237" s="61"/>
      <c r="N1237" s="62"/>
    </row>
    <row r="1238" spans="1:14" ht="22.5" customHeight="1">
      <c r="A1238" s="53"/>
      <c r="B1238" s="19"/>
      <c r="C1238" s="4"/>
      <c r="D1238" s="4"/>
      <c r="E1238" s="4"/>
      <c r="F1238" s="4"/>
      <c r="G1238" s="4"/>
      <c r="H1238" s="4"/>
      <c r="I1238" s="4" t="str">
        <f t="shared" si="20"/>
        <v/>
      </c>
      <c r="J1238" s="4"/>
      <c r="K1238" s="4"/>
      <c r="L1238" s="4" t="str">
        <f t="shared" si="21"/>
        <v>January 1900</v>
      </c>
      <c r="M1238" s="61"/>
      <c r="N1238" s="62"/>
    </row>
    <row r="1239" spans="1:14" ht="22.5" customHeight="1">
      <c r="A1239" s="53"/>
      <c r="B1239" s="19"/>
      <c r="C1239" s="4"/>
      <c r="D1239" s="4"/>
      <c r="E1239" s="4"/>
      <c r="F1239" s="4"/>
      <c r="G1239" s="4"/>
      <c r="H1239" s="4"/>
      <c r="I1239" s="4" t="str">
        <f t="shared" si="20"/>
        <v/>
      </c>
      <c r="J1239" s="4"/>
      <c r="K1239" s="4"/>
      <c r="L1239" s="4" t="str">
        <f t="shared" si="21"/>
        <v>January 1900</v>
      </c>
      <c r="M1239" s="61"/>
      <c r="N1239" s="62"/>
    </row>
    <row r="1240" spans="1:14" ht="22.5" customHeight="1">
      <c r="A1240" s="53"/>
      <c r="B1240" s="19"/>
      <c r="C1240" s="4"/>
      <c r="D1240" s="4"/>
      <c r="E1240" s="4"/>
      <c r="F1240" s="4"/>
      <c r="G1240" s="4"/>
      <c r="H1240" s="4"/>
      <c r="I1240" s="4" t="str">
        <f t="shared" si="20"/>
        <v/>
      </c>
      <c r="J1240" s="4"/>
      <c r="K1240" s="4"/>
      <c r="L1240" s="4" t="str">
        <f t="shared" si="21"/>
        <v>January 1900</v>
      </c>
      <c r="M1240" s="61"/>
      <c r="N1240" s="62"/>
    </row>
    <row r="1241" spans="1:14" ht="22.5" customHeight="1">
      <c r="A1241" s="53"/>
      <c r="B1241" s="19"/>
      <c r="C1241" s="4"/>
      <c r="D1241" s="4"/>
      <c r="E1241" s="4"/>
      <c r="F1241" s="4"/>
      <c r="G1241" s="4"/>
      <c r="H1241" s="4"/>
      <c r="I1241" s="4" t="str">
        <f t="shared" si="20"/>
        <v/>
      </c>
      <c r="J1241" s="4"/>
      <c r="K1241" s="4"/>
      <c r="L1241" s="4" t="str">
        <f t="shared" si="21"/>
        <v>January 1900</v>
      </c>
      <c r="M1241" s="61"/>
      <c r="N1241" s="62"/>
    </row>
    <row r="1242" spans="1:14" ht="22.5" customHeight="1">
      <c r="A1242" s="53"/>
      <c r="B1242" s="19"/>
      <c r="C1242" s="4"/>
      <c r="D1242" s="4"/>
      <c r="E1242" s="4"/>
      <c r="F1242" s="4"/>
      <c r="G1242" s="4"/>
      <c r="H1242" s="4"/>
      <c r="I1242" s="4" t="str">
        <f t="shared" si="20"/>
        <v/>
      </c>
      <c r="J1242" s="4"/>
      <c r="K1242" s="4"/>
      <c r="L1242" s="4" t="str">
        <f t="shared" si="21"/>
        <v>January 1900</v>
      </c>
      <c r="M1242" s="61"/>
      <c r="N1242" s="62"/>
    </row>
    <row r="1243" spans="1:14" ht="22.5" customHeight="1">
      <c r="A1243" s="53"/>
      <c r="B1243" s="19"/>
      <c r="C1243" s="4"/>
      <c r="D1243" s="4"/>
      <c r="E1243" s="4"/>
      <c r="F1243" s="4"/>
      <c r="G1243" s="4"/>
      <c r="H1243" s="4"/>
      <c r="I1243" s="4" t="str">
        <f t="shared" si="20"/>
        <v/>
      </c>
      <c r="J1243" s="4"/>
      <c r="K1243" s="4"/>
      <c r="L1243" s="4" t="str">
        <f t="shared" si="21"/>
        <v>January 1900</v>
      </c>
      <c r="M1243" s="61"/>
      <c r="N1243" s="62"/>
    </row>
    <row r="1244" spans="1:14" ht="22.5" customHeight="1">
      <c r="A1244" s="53"/>
      <c r="B1244" s="19"/>
      <c r="C1244" s="4"/>
      <c r="D1244" s="4"/>
      <c r="E1244" s="4"/>
      <c r="F1244" s="4"/>
      <c r="G1244" s="4"/>
      <c r="H1244" s="4"/>
      <c r="I1244" s="4" t="str">
        <f t="shared" si="20"/>
        <v/>
      </c>
      <c r="J1244" s="4"/>
      <c r="K1244" s="4"/>
      <c r="L1244" s="4" t="str">
        <f t="shared" si="21"/>
        <v>January 1900</v>
      </c>
      <c r="M1244" s="61"/>
      <c r="N1244" s="62"/>
    </row>
    <row r="1245" spans="1:14" ht="22.5" customHeight="1">
      <c r="A1245" s="53"/>
      <c r="B1245" s="19"/>
      <c r="C1245" s="4"/>
      <c r="D1245" s="4"/>
      <c r="E1245" s="4"/>
      <c r="F1245" s="4"/>
      <c r="G1245" s="4"/>
      <c r="H1245" s="4"/>
      <c r="I1245" s="4" t="str">
        <f t="shared" si="20"/>
        <v/>
      </c>
      <c r="J1245" s="4"/>
      <c r="K1245" s="4"/>
      <c r="L1245" s="4" t="str">
        <f t="shared" si="21"/>
        <v>January 1900</v>
      </c>
      <c r="M1245" s="61"/>
      <c r="N1245" s="62"/>
    </row>
    <row r="1246" spans="1:14" ht="22.5" customHeight="1">
      <c r="A1246" s="53"/>
      <c r="B1246" s="19"/>
      <c r="C1246" s="4"/>
      <c r="D1246" s="4"/>
      <c r="E1246" s="4"/>
      <c r="F1246" s="4"/>
      <c r="G1246" s="4"/>
      <c r="H1246" s="4"/>
      <c r="I1246" s="4" t="str">
        <f t="shared" si="20"/>
        <v/>
      </c>
      <c r="J1246" s="4"/>
      <c r="K1246" s="4"/>
      <c r="L1246" s="4" t="str">
        <f t="shared" si="21"/>
        <v>January 1900</v>
      </c>
      <c r="M1246" s="61"/>
      <c r="N1246" s="62"/>
    </row>
    <row r="1247" spans="1:14" ht="22.5" customHeight="1">
      <c r="A1247" s="53"/>
      <c r="B1247" s="19"/>
      <c r="C1247" s="4"/>
      <c r="D1247" s="4"/>
      <c r="E1247" s="4"/>
      <c r="F1247" s="4"/>
      <c r="G1247" s="4"/>
      <c r="H1247" s="4"/>
      <c r="I1247" s="4" t="str">
        <f t="shared" ref="I1247:I1501" si="22">IFERROR(ABS(H1247 - INDEX(H1248:H6344, MATCH(G1247, G1248:G6344, 0))), "")</f>
        <v/>
      </c>
      <c r="J1247" s="4"/>
      <c r="K1247" s="4"/>
      <c r="L1247" s="4" t="str">
        <f t="shared" si="21"/>
        <v>January 1900</v>
      </c>
      <c r="M1247" s="61"/>
      <c r="N1247" s="62"/>
    </row>
    <row r="1248" spans="1:14" ht="22.5" customHeight="1">
      <c r="A1248" s="53"/>
      <c r="B1248" s="19"/>
      <c r="C1248" s="4"/>
      <c r="D1248" s="4"/>
      <c r="E1248" s="4"/>
      <c r="F1248" s="4"/>
      <c r="G1248" s="4"/>
      <c r="H1248" s="4"/>
      <c r="I1248" s="4" t="str">
        <f t="shared" si="22"/>
        <v/>
      </c>
      <c r="J1248" s="4"/>
      <c r="K1248" s="4"/>
      <c r="L1248" s="4" t="str">
        <f t="shared" si="21"/>
        <v>January 1900</v>
      </c>
      <c r="M1248" s="61"/>
      <c r="N1248" s="62"/>
    </row>
    <row r="1249" spans="1:14" ht="22.5" customHeight="1">
      <c r="A1249" s="53"/>
      <c r="B1249" s="19"/>
      <c r="C1249" s="4"/>
      <c r="D1249" s="4"/>
      <c r="E1249" s="4"/>
      <c r="F1249" s="4"/>
      <c r="G1249" s="4"/>
      <c r="H1249" s="4"/>
      <c r="I1249" s="4" t="str">
        <f t="shared" si="22"/>
        <v/>
      </c>
      <c r="J1249" s="4"/>
      <c r="K1249" s="4"/>
      <c r="L1249" s="4" t="str">
        <f t="shared" si="21"/>
        <v>January 1900</v>
      </c>
      <c r="M1249" s="61"/>
      <c r="N1249" s="62"/>
    </row>
    <row r="1250" spans="1:14" ht="22.5" customHeight="1">
      <c r="A1250" s="53"/>
      <c r="B1250" s="19"/>
      <c r="C1250" s="4"/>
      <c r="D1250" s="4"/>
      <c r="E1250" s="4"/>
      <c r="F1250" s="4"/>
      <c r="G1250" s="4"/>
      <c r="H1250" s="4"/>
      <c r="I1250" s="4" t="str">
        <f t="shared" si="22"/>
        <v/>
      </c>
      <c r="J1250" s="4"/>
      <c r="K1250" s="4"/>
      <c r="L1250" s="4" t="str">
        <f t="shared" si="21"/>
        <v>January 1900</v>
      </c>
      <c r="M1250" s="61"/>
      <c r="N1250" s="62"/>
    </row>
    <row r="1251" spans="1:14" ht="22.5" customHeight="1">
      <c r="A1251" s="53"/>
      <c r="B1251" s="19"/>
      <c r="C1251" s="4"/>
      <c r="D1251" s="4"/>
      <c r="E1251" s="4"/>
      <c r="F1251" s="4"/>
      <c r="G1251" s="4"/>
      <c r="H1251" s="4"/>
      <c r="I1251" s="4" t="str">
        <f t="shared" si="22"/>
        <v/>
      </c>
      <c r="J1251" s="4"/>
      <c r="K1251" s="4"/>
      <c r="L1251" s="4" t="str">
        <f t="shared" si="21"/>
        <v>January 1900</v>
      </c>
      <c r="M1251" s="61"/>
      <c r="N1251" s="62"/>
    </row>
    <row r="1252" spans="1:14" ht="22.5" customHeight="1">
      <c r="A1252" s="53"/>
      <c r="B1252" s="19"/>
      <c r="C1252" s="4"/>
      <c r="D1252" s="4"/>
      <c r="E1252" s="4"/>
      <c r="F1252" s="4"/>
      <c r="G1252" s="4"/>
      <c r="H1252" s="4"/>
      <c r="I1252" s="4" t="str">
        <f t="shared" si="22"/>
        <v/>
      </c>
      <c r="J1252" s="4"/>
      <c r="K1252" s="4"/>
      <c r="L1252" s="4" t="str">
        <f t="shared" si="21"/>
        <v>January 1900</v>
      </c>
      <c r="M1252" s="61"/>
      <c r="N1252" s="62"/>
    </row>
    <row r="1253" spans="1:14" ht="22.5" customHeight="1">
      <c r="A1253" s="53"/>
      <c r="B1253" s="19"/>
      <c r="C1253" s="4"/>
      <c r="D1253" s="4"/>
      <c r="E1253" s="4"/>
      <c r="F1253" s="4"/>
      <c r="G1253" s="4"/>
      <c r="H1253" s="4"/>
      <c r="I1253" s="4" t="str">
        <f t="shared" si="22"/>
        <v/>
      </c>
      <c r="J1253" s="4"/>
      <c r="K1253" s="4"/>
      <c r="L1253" s="4" t="str">
        <f t="shared" si="21"/>
        <v>January 1900</v>
      </c>
      <c r="M1253" s="61"/>
      <c r="N1253" s="62"/>
    </row>
    <row r="1254" spans="1:14" ht="22.5" customHeight="1">
      <c r="A1254" s="53"/>
      <c r="B1254" s="19"/>
      <c r="C1254" s="4"/>
      <c r="D1254" s="4"/>
      <c r="E1254" s="4"/>
      <c r="F1254" s="4"/>
      <c r="G1254" s="4"/>
      <c r="H1254" s="4"/>
      <c r="I1254" s="4" t="str">
        <f t="shared" si="22"/>
        <v/>
      </c>
      <c r="J1254" s="4"/>
      <c r="K1254" s="4"/>
      <c r="L1254" s="4" t="str">
        <f t="shared" si="21"/>
        <v>January 1900</v>
      </c>
      <c r="M1254" s="61"/>
      <c r="N1254" s="62"/>
    </row>
    <row r="1255" spans="1:14" ht="22.5" customHeight="1">
      <c r="A1255" s="53"/>
      <c r="B1255" s="19"/>
      <c r="C1255" s="4"/>
      <c r="D1255" s="4"/>
      <c r="E1255" s="4"/>
      <c r="F1255" s="4"/>
      <c r="G1255" s="4"/>
      <c r="H1255" s="4"/>
      <c r="I1255" s="4" t="str">
        <f t="shared" si="22"/>
        <v/>
      </c>
      <c r="J1255" s="4"/>
      <c r="K1255" s="4"/>
      <c r="L1255" s="4" t="str">
        <f t="shared" si="21"/>
        <v>January 1900</v>
      </c>
      <c r="M1255" s="61"/>
      <c r="N1255" s="62"/>
    </row>
    <row r="1256" spans="1:14" ht="22.5" customHeight="1">
      <c r="A1256" s="53"/>
      <c r="B1256" s="19"/>
      <c r="C1256" s="4"/>
      <c r="D1256" s="4"/>
      <c r="E1256" s="4"/>
      <c r="F1256" s="4"/>
      <c r="G1256" s="4"/>
      <c r="H1256" s="4"/>
      <c r="I1256" s="4" t="str">
        <f t="shared" si="22"/>
        <v/>
      </c>
      <c r="J1256" s="4"/>
      <c r="K1256" s="4"/>
      <c r="L1256" s="4" t="str">
        <f t="shared" si="21"/>
        <v>January 1900</v>
      </c>
      <c r="M1256" s="61"/>
      <c r="N1256" s="62"/>
    </row>
    <row r="1257" spans="1:14" ht="22.5" customHeight="1">
      <c r="A1257" s="53"/>
      <c r="B1257" s="19"/>
      <c r="C1257" s="4"/>
      <c r="D1257" s="4"/>
      <c r="E1257" s="4"/>
      <c r="F1257" s="4"/>
      <c r="G1257" s="4"/>
      <c r="H1257" s="4"/>
      <c r="I1257" s="4" t="str">
        <f t="shared" si="22"/>
        <v/>
      </c>
      <c r="J1257" s="4"/>
      <c r="K1257" s="4"/>
      <c r="L1257" s="4" t="str">
        <f t="shared" si="21"/>
        <v>January 1900</v>
      </c>
      <c r="M1257" s="61"/>
      <c r="N1257" s="62"/>
    </row>
    <row r="1258" spans="1:14" ht="22.5" customHeight="1">
      <c r="A1258" s="53"/>
      <c r="B1258" s="19"/>
      <c r="C1258" s="4"/>
      <c r="D1258" s="4"/>
      <c r="E1258" s="4"/>
      <c r="F1258" s="4"/>
      <c r="G1258" s="4"/>
      <c r="H1258" s="4"/>
      <c r="I1258" s="4" t="str">
        <f t="shared" si="22"/>
        <v/>
      </c>
      <c r="J1258" s="4"/>
      <c r="K1258" s="4"/>
      <c r="L1258" s="4" t="str">
        <f t="shared" si="21"/>
        <v>January 1900</v>
      </c>
      <c r="M1258" s="61"/>
      <c r="N1258" s="62"/>
    </row>
    <row r="1259" spans="1:14" ht="22.5" customHeight="1">
      <c r="A1259" s="53"/>
      <c r="B1259" s="19"/>
      <c r="C1259" s="4"/>
      <c r="D1259" s="4"/>
      <c r="E1259" s="4"/>
      <c r="F1259" s="4"/>
      <c r="G1259" s="4"/>
      <c r="H1259" s="4"/>
      <c r="I1259" s="4" t="str">
        <f t="shared" si="22"/>
        <v/>
      </c>
      <c r="J1259" s="4"/>
      <c r="K1259" s="4"/>
      <c r="L1259" s="4" t="str">
        <f t="shared" si="21"/>
        <v>January 1900</v>
      </c>
      <c r="M1259" s="61"/>
      <c r="N1259" s="62"/>
    </row>
    <row r="1260" spans="1:14" ht="22.5" customHeight="1">
      <c r="A1260" s="53"/>
      <c r="B1260" s="19"/>
      <c r="C1260" s="4"/>
      <c r="D1260" s="4"/>
      <c r="E1260" s="4"/>
      <c r="F1260" s="4"/>
      <c r="G1260" s="4"/>
      <c r="H1260" s="4"/>
      <c r="I1260" s="4" t="str">
        <f t="shared" si="22"/>
        <v/>
      </c>
      <c r="J1260" s="4"/>
      <c r="K1260" s="4"/>
      <c r="L1260" s="4" t="str">
        <f t="shared" si="21"/>
        <v>January 1900</v>
      </c>
      <c r="M1260" s="61"/>
      <c r="N1260" s="62"/>
    </row>
    <row r="1261" spans="1:14" ht="22.5" customHeight="1">
      <c r="A1261" s="53"/>
      <c r="B1261" s="19"/>
      <c r="C1261" s="4"/>
      <c r="D1261" s="4"/>
      <c r="E1261" s="4"/>
      <c r="F1261" s="4"/>
      <c r="G1261" s="4"/>
      <c r="H1261" s="4"/>
      <c r="I1261" s="4" t="str">
        <f t="shared" si="22"/>
        <v/>
      </c>
      <c r="J1261" s="4"/>
      <c r="K1261" s="4"/>
      <c r="L1261" s="4" t="str">
        <f t="shared" si="21"/>
        <v>January 1900</v>
      </c>
      <c r="M1261" s="61"/>
      <c r="N1261" s="62"/>
    </row>
    <row r="1262" spans="1:14" ht="22.5" customHeight="1">
      <c r="A1262" s="53"/>
      <c r="B1262" s="19"/>
      <c r="C1262" s="4"/>
      <c r="D1262" s="4"/>
      <c r="E1262" s="4"/>
      <c r="F1262" s="4"/>
      <c r="G1262" s="4"/>
      <c r="H1262" s="4"/>
      <c r="I1262" s="4" t="str">
        <f t="shared" si="22"/>
        <v/>
      </c>
      <c r="J1262" s="4"/>
      <c r="K1262" s="4"/>
      <c r="L1262" s="4" t="str">
        <f t="shared" si="21"/>
        <v>January 1900</v>
      </c>
      <c r="M1262" s="61"/>
      <c r="N1262" s="62"/>
    </row>
    <row r="1263" spans="1:14" ht="22.5" customHeight="1">
      <c r="A1263" s="53"/>
      <c r="B1263" s="19"/>
      <c r="C1263" s="4"/>
      <c r="D1263" s="4"/>
      <c r="E1263" s="4"/>
      <c r="F1263" s="4"/>
      <c r="G1263" s="4"/>
      <c r="H1263" s="4"/>
      <c r="I1263" s="4" t="str">
        <f t="shared" si="22"/>
        <v/>
      </c>
      <c r="J1263" s="4"/>
      <c r="K1263" s="4"/>
      <c r="L1263" s="4" t="str">
        <f t="shared" si="21"/>
        <v>January 1900</v>
      </c>
      <c r="M1263" s="61"/>
      <c r="N1263" s="62"/>
    </row>
    <row r="1264" spans="1:14" ht="22.5" customHeight="1">
      <c r="A1264" s="53"/>
      <c r="B1264" s="19"/>
      <c r="C1264" s="4"/>
      <c r="D1264" s="4"/>
      <c r="E1264" s="4"/>
      <c r="F1264" s="4"/>
      <c r="G1264" s="4"/>
      <c r="H1264" s="4"/>
      <c r="I1264" s="4" t="str">
        <f t="shared" si="22"/>
        <v/>
      </c>
      <c r="J1264" s="4"/>
      <c r="K1264" s="4"/>
      <c r="L1264" s="4" t="str">
        <f t="shared" si="21"/>
        <v>January 1900</v>
      </c>
      <c r="M1264" s="61"/>
      <c r="N1264" s="62"/>
    </row>
    <row r="1265" spans="1:14" ht="22.5" customHeight="1">
      <c r="A1265" s="53"/>
      <c r="B1265" s="19"/>
      <c r="C1265" s="4"/>
      <c r="D1265" s="4"/>
      <c r="E1265" s="4"/>
      <c r="F1265" s="4"/>
      <c r="G1265" s="4"/>
      <c r="H1265" s="4"/>
      <c r="I1265" s="4" t="str">
        <f t="shared" si="22"/>
        <v/>
      </c>
      <c r="J1265" s="4"/>
      <c r="K1265" s="4"/>
      <c r="L1265" s="4" t="str">
        <f t="shared" si="21"/>
        <v>January 1900</v>
      </c>
      <c r="M1265" s="61"/>
      <c r="N1265" s="62"/>
    </row>
    <row r="1266" spans="1:14" ht="22.5" customHeight="1">
      <c r="A1266" s="53"/>
      <c r="B1266" s="19"/>
      <c r="C1266" s="4"/>
      <c r="D1266" s="4"/>
      <c r="E1266" s="4"/>
      <c r="F1266" s="4"/>
      <c r="G1266" s="4"/>
      <c r="H1266" s="4"/>
      <c r="I1266" s="4" t="str">
        <f t="shared" si="22"/>
        <v/>
      </c>
      <c r="J1266" s="4"/>
      <c r="K1266" s="4"/>
      <c r="L1266" s="4" t="str">
        <f t="shared" si="21"/>
        <v>January 1900</v>
      </c>
      <c r="M1266" s="61"/>
      <c r="N1266" s="62"/>
    </row>
    <row r="1267" spans="1:14" ht="22.5" customHeight="1">
      <c r="A1267" s="53"/>
      <c r="B1267" s="19"/>
      <c r="C1267" s="4"/>
      <c r="D1267" s="4"/>
      <c r="E1267" s="4"/>
      <c r="F1267" s="4"/>
      <c r="G1267" s="4"/>
      <c r="H1267" s="4"/>
      <c r="I1267" s="4" t="str">
        <f t="shared" si="22"/>
        <v/>
      </c>
      <c r="J1267" s="4"/>
      <c r="K1267" s="4"/>
      <c r="L1267" s="4" t="str">
        <f t="shared" si="21"/>
        <v>January 1900</v>
      </c>
      <c r="M1267" s="61"/>
      <c r="N1267" s="62"/>
    </row>
    <row r="1268" spans="1:14" ht="22.5" customHeight="1">
      <c r="A1268" s="53"/>
      <c r="B1268" s="19"/>
      <c r="C1268" s="4"/>
      <c r="D1268" s="4"/>
      <c r="E1268" s="4"/>
      <c r="F1268" s="4"/>
      <c r="G1268" s="4"/>
      <c r="H1268" s="4"/>
      <c r="I1268" s="4" t="str">
        <f t="shared" si="22"/>
        <v/>
      </c>
      <c r="J1268" s="4"/>
      <c r="K1268" s="4"/>
      <c r="L1268" s="4" t="str">
        <f t="shared" si="21"/>
        <v>January 1900</v>
      </c>
      <c r="M1268" s="61"/>
      <c r="N1268" s="62"/>
    </row>
    <row r="1269" spans="1:14" ht="22.5" customHeight="1">
      <c r="A1269" s="53"/>
      <c r="B1269" s="19"/>
      <c r="C1269" s="4"/>
      <c r="D1269" s="4"/>
      <c r="E1269" s="4"/>
      <c r="F1269" s="4"/>
      <c r="G1269" s="4"/>
      <c r="H1269" s="4"/>
      <c r="I1269" s="4" t="str">
        <f t="shared" si="22"/>
        <v/>
      </c>
      <c r="J1269" s="4"/>
      <c r="K1269" s="4"/>
      <c r="L1269" s="4" t="str">
        <f t="shared" si="21"/>
        <v>January 1900</v>
      </c>
      <c r="M1269" s="61"/>
      <c r="N1269" s="62"/>
    </row>
    <row r="1270" spans="1:14" ht="22.5" customHeight="1">
      <c r="A1270" s="53"/>
      <c r="B1270" s="19"/>
      <c r="C1270" s="4"/>
      <c r="D1270" s="4"/>
      <c r="E1270" s="4"/>
      <c r="F1270" s="4"/>
      <c r="G1270" s="4"/>
      <c r="H1270" s="4"/>
      <c r="I1270" s="4" t="str">
        <f t="shared" si="22"/>
        <v/>
      </c>
      <c r="J1270" s="4"/>
      <c r="K1270" s="4"/>
      <c r="L1270" s="4" t="str">
        <f t="shared" si="21"/>
        <v>January 1900</v>
      </c>
      <c r="M1270" s="61"/>
      <c r="N1270" s="62"/>
    </row>
    <row r="1271" spans="1:14" ht="22.5" customHeight="1">
      <c r="A1271" s="53"/>
      <c r="B1271" s="19"/>
      <c r="C1271" s="4"/>
      <c r="D1271" s="4"/>
      <c r="E1271" s="4"/>
      <c r="F1271" s="4"/>
      <c r="G1271" s="4"/>
      <c r="H1271" s="4"/>
      <c r="I1271" s="4" t="str">
        <f t="shared" si="22"/>
        <v/>
      </c>
      <c r="J1271" s="4"/>
      <c r="K1271" s="4"/>
      <c r="L1271" s="4" t="str">
        <f t="shared" si="21"/>
        <v>January 1900</v>
      </c>
      <c r="M1271" s="61"/>
      <c r="N1271" s="62"/>
    </row>
    <row r="1272" spans="1:14" ht="22.5" customHeight="1">
      <c r="A1272" s="53"/>
      <c r="B1272" s="19"/>
      <c r="C1272" s="4"/>
      <c r="D1272" s="4"/>
      <c r="E1272" s="4"/>
      <c r="F1272" s="4"/>
      <c r="G1272" s="4"/>
      <c r="H1272" s="4"/>
      <c r="I1272" s="4" t="str">
        <f t="shared" si="22"/>
        <v/>
      </c>
      <c r="J1272" s="4"/>
      <c r="K1272" s="4"/>
      <c r="L1272" s="4" t="str">
        <f t="shared" si="21"/>
        <v>January 1900</v>
      </c>
      <c r="M1272" s="61"/>
      <c r="N1272" s="62"/>
    </row>
    <row r="1273" spans="1:14" ht="22.5" customHeight="1">
      <c r="A1273" s="53"/>
      <c r="B1273" s="19"/>
      <c r="C1273" s="4"/>
      <c r="D1273" s="4"/>
      <c r="E1273" s="4"/>
      <c r="F1273" s="4"/>
      <c r="G1273" s="4"/>
      <c r="H1273" s="4"/>
      <c r="I1273" s="4" t="str">
        <f t="shared" si="22"/>
        <v/>
      </c>
      <c r="J1273" s="4"/>
      <c r="K1273" s="4"/>
      <c r="L1273" s="4" t="str">
        <f t="shared" si="21"/>
        <v>January 1900</v>
      </c>
      <c r="M1273" s="61"/>
      <c r="N1273" s="62"/>
    </row>
    <row r="1274" spans="1:14" ht="22.5" customHeight="1">
      <c r="A1274" s="53"/>
      <c r="B1274" s="19"/>
      <c r="C1274" s="4"/>
      <c r="D1274" s="4"/>
      <c r="E1274" s="4"/>
      <c r="F1274" s="4"/>
      <c r="G1274" s="4"/>
      <c r="H1274" s="4"/>
      <c r="I1274" s="4" t="str">
        <f t="shared" si="22"/>
        <v/>
      </c>
      <c r="J1274" s="4"/>
      <c r="K1274" s="4"/>
      <c r="L1274" s="4" t="str">
        <f t="shared" si="21"/>
        <v>January 1900</v>
      </c>
      <c r="M1274" s="61"/>
      <c r="N1274" s="62"/>
    </row>
    <row r="1275" spans="1:14" ht="22.5" customHeight="1">
      <c r="A1275" s="53"/>
      <c r="B1275" s="19"/>
      <c r="C1275" s="4"/>
      <c r="D1275" s="4"/>
      <c r="E1275" s="4"/>
      <c r="F1275" s="4"/>
      <c r="G1275" s="4"/>
      <c r="H1275" s="4"/>
      <c r="I1275" s="4" t="str">
        <f t="shared" si="22"/>
        <v/>
      </c>
      <c r="J1275" s="4"/>
      <c r="K1275" s="4"/>
      <c r="L1275" s="4" t="str">
        <f t="shared" si="21"/>
        <v>January 1900</v>
      </c>
      <c r="M1275" s="61"/>
      <c r="N1275" s="62"/>
    </row>
    <row r="1276" spans="1:14" ht="22.5" customHeight="1">
      <c r="A1276" s="53"/>
      <c r="B1276" s="19"/>
      <c r="C1276" s="4"/>
      <c r="D1276" s="4"/>
      <c r="E1276" s="4"/>
      <c r="F1276" s="4"/>
      <c r="G1276" s="4"/>
      <c r="H1276" s="4"/>
      <c r="I1276" s="4" t="str">
        <f t="shared" si="22"/>
        <v/>
      </c>
      <c r="J1276" s="4"/>
      <c r="K1276" s="4"/>
      <c r="L1276" s="4" t="str">
        <f t="shared" si="21"/>
        <v>January 1900</v>
      </c>
      <c r="M1276" s="61"/>
      <c r="N1276" s="62"/>
    </row>
    <row r="1277" spans="1:14" ht="22.5" customHeight="1">
      <c r="A1277" s="53"/>
      <c r="B1277" s="19"/>
      <c r="C1277" s="4"/>
      <c r="D1277" s="4"/>
      <c r="E1277" s="4"/>
      <c r="F1277" s="4"/>
      <c r="G1277" s="4"/>
      <c r="H1277" s="4"/>
      <c r="I1277" s="4" t="str">
        <f t="shared" si="22"/>
        <v/>
      </c>
      <c r="J1277" s="4"/>
      <c r="K1277" s="4"/>
      <c r="L1277" s="4" t="str">
        <f t="shared" ref="L1277:L1531" si="23">TEXT(B1277, "MMMM YYYY")</f>
        <v>January 1900</v>
      </c>
      <c r="M1277" s="61"/>
      <c r="N1277" s="62"/>
    </row>
    <row r="1278" spans="1:14" ht="22.5" customHeight="1">
      <c r="A1278" s="53"/>
      <c r="B1278" s="19"/>
      <c r="C1278" s="4"/>
      <c r="D1278" s="4"/>
      <c r="E1278" s="4"/>
      <c r="F1278" s="4"/>
      <c r="G1278" s="4"/>
      <c r="H1278" s="4"/>
      <c r="I1278" s="4" t="str">
        <f t="shared" si="22"/>
        <v/>
      </c>
      <c r="J1278" s="4"/>
      <c r="K1278" s="4"/>
      <c r="L1278" s="4" t="str">
        <f t="shared" si="23"/>
        <v>January 1900</v>
      </c>
      <c r="M1278" s="61"/>
      <c r="N1278" s="62"/>
    </row>
    <row r="1279" spans="1:14" ht="22.5" customHeight="1">
      <c r="A1279" s="53"/>
      <c r="B1279" s="19"/>
      <c r="C1279" s="4"/>
      <c r="D1279" s="4"/>
      <c r="E1279" s="4"/>
      <c r="F1279" s="4"/>
      <c r="G1279" s="4"/>
      <c r="H1279" s="4"/>
      <c r="I1279" s="4" t="str">
        <f t="shared" si="22"/>
        <v/>
      </c>
      <c r="J1279" s="4"/>
      <c r="K1279" s="4"/>
      <c r="L1279" s="4" t="str">
        <f t="shared" si="23"/>
        <v>January 1900</v>
      </c>
      <c r="M1279" s="61"/>
      <c r="N1279" s="62"/>
    </row>
    <row r="1280" spans="1:14" ht="22.5" customHeight="1">
      <c r="A1280" s="53"/>
      <c r="B1280" s="19"/>
      <c r="C1280" s="4"/>
      <c r="D1280" s="4"/>
      <c r="E1280" s="4"/>
      <c r="F1280" s="4"/>
      <c r="G1280" s="4"/>
      <c r="H1280" s="4"/>
      <c r="I1280" s="4" t="str">
        <f t="shared" si="22"/>
        <v/>
      </c>
      <c r="J1280" s="4"/>
      <c r="K1280" s="4"/>
      <c r="L1280" s="4" t="str">
        <f t="shared" si="23"/>
        <v>January 1900</v>
      </c>
      <c r="M1280" s="61"/>
      <c r="N1280" s="62"/>
    </row>
    <row r="1281" spans="1:14" ht="22.5" customHeight="1">
      <c r="A1281" s="53"/>
      <c r="B1281" s="19"/>
      <c r="C1281" s="4"/>
      <c r="D1281" s="4"/>
      <c r="E1281" s="4"/>
      <c r="F1281" s="4"/>
      <c r="G1281" s="4"/>
      <c r="H1281" s="4"/>
      <c r="I1281" s="4" t="str">
        <f t="shared" si="22"/>
        <v/>
      </c>
      <c r="J1281" s="4"/>
      <c r="K1281" s="4"/>
      <c r="L1281" s="4" t="str">
        <f t="shared" si="23"/>
        <v>January 1900</v>
      </c>
      <c r="M1281" s="61"/>
      <c r="N1281" s="62"/>
    </row>
    <row r="1282" spans="1:14" ht="22.5" customHeight="1">
      <c r="A1282" s="53"/>
      <c r="B1282" s="19"/>
      <c r="C1282" s="4"/>
      <c r="D1282" s="4"/>
      <c r="E1282" s="4"/>
      <c r="F1282" s="4"/>
      <c r="G1282" s="4"/>
      <c r="H1282" s="4"/>
      <c r="I1282" s="4" t="str">
        <f t="shared" si="22"/>
        <v/>
      </c>
      <c r="J1282" s="4"/>
      <c r="K1282" s="4"/>
      <c r="L1282" s="4" t="str">
        <f t="shared" si="23"/>
        <v>January 1900</v>
      </c>
      <c r="M1282" s="61"/>
      <c r="N1282" s="62"/>
    </row>
    <row r="1283" spans="1:14" ht="22.5" customHeight="1">
      <c r="A1283" s="53"/>
      <c r="B1283" s="19"/>
      <c r="C1283" s="4"/>
      <c r="D1283" s="4"/>
      <c r="E1283" s="4"/>
      <c r="F1283" s="4"/>
      <c r="G1283" s="4"/>
      <c r="H1283" s="4"/>
      <c r="I1283" s="4" t="str">
        <f t="shared" si="22"/>
        <v/>
      </c>
      <c r="J1283" s="4"/>
      <c r="K1283" s="4"/>
      <c r="L1283" s="4" t="str">
        <f t="shared" si="23"/>
        <v>January 1900</v>
      </c>
      <c r="M1283" s="61"/>
      <c r="N1283" s="62"/>
    </row>
    <row r="1284" spans="1:14" ht="22.5" customHeight="1">
      <c r="A1284" s="53"/>
      <c r="B1284" s="19"/>
      <c r="C1284" s="4"/>
      <c r="D1284" s="4"/>
      <c r="E1284" s="4"/>
      <c r="F1284" s="4"/>
      <c r="G1284" s="4"/>
      <c r="H1284" s="4"/>
      <c r="I1284" s="4" t="str">
        <f t="shared" si="22"/>
        <v/>
      </c>
      <c r="J1284" s="4"/>
      <c r="K1284" s="4"/>
      <c r="L1284" s="4" t="str">
        <f t="shared" si="23"/>
        <v>January 1900</v>
      </c>
      <c r="M1284" s="61"/>
      <c r="N1284" s="62"/>
    </row>
    <row r="1285" spans="1:14" ht="22.5" customHeight="1">
      <c r="A1285" s="53"/>
      <c r="B1285" s="19"/>
      <c r="C1285" s="4"/>
      <c r="D1285" s="4"/>
      <c r="E1285" s="4"/>
      <c r="F1285" s="4"/>
      <c r="G1285" s="4"/>
      <c r="H1285" s="4"/>
      <c r="I1285" s="4" t="str">
        <f t="shared" si="22"/>
        <v/>
      </c>
      <c r="J1285" s="4"/>
      <c r="K1285" s="4"/>
      <c r="L1285" s="4" t="str">
        <f t="shared" si="23"/>
        <v>January 1900</v>
      </c>
      <c r="M1285" s="61"/>
      <c r="N1285" s="62"/>
    </row>
    <row r="1286" spans="1:14" ht="22.5" customHeight="1">
      <c r="A1286" s="53"/>
      <c r="B1286" s="19"/>
      <c r="C1286" s="4"/>
      <c r="D1286" s="4"/>
      <c r="E1286" s="4"/>
      <c r="F1286" s="4"/>
      <c r="G1286" s="4"/>
      <c r="H1286" s="4"/>
      <c r="I1286" s="4" t="str">
        <f t="shared" si="22"/>
        <v/>
      </c>
      <c r="J1286" s="4"/>
      <c r="K1286" s="4"/>
      <c r="L1286" s="4" t="str">
        <f t="shared" si="23"/>
        <v>January 1900</v>
      </c>
      <c r="M1286" s="61"/>
      <c r="N1286" s="62"/>
    </row>
    <row r="1287" spans="1:14" ht="22.5" customHeight="1">
      <c r="A1287" s="53"/>
      <c r="B1287" s="19"/>
      <c r="C1287" s="4"/>
      <c r="D1287" s="4"/>
      <c r="E1287" s="4"/>
      <c r="F1287" s="4"/>
      <c r="G1287" s="4"/>
      <c r="H1287" s="4"/>
      <c r="I1287" s="4" t="str">
        <f t="shared" si="22"/>
        <v/>
      </c>
      <c r="J1287" s="4"/>
      <c r="K1287" s="4"/>
      <c r="L1287" s="4" t="str">
        <f t="shared" si="23"/>
        <v>January 1900</v>
      </c>
      <c r="M1287" s="61"/>
      <c r="N1287" s="62"/>
    </row>
    <row r="1288" spans="1:14" ht="22.5" customHeight="1">
      <c r="A1288" s="53"/>
      <c r="B1288" s="19"/>
      <c r="C1288" s="4"/>
      <c r="D1288" s="4"/>
      <c r="E1288" s="4"/>
      <c r="F1288" s="4"/>
      <c r="G1288" s="4"/>
      <c r="H1288" s="4"/>
      <c r="I1288" s="4" t="str">
        <f t="shared" si="22"/>
        <v/>
      </c>
      <c r="J1288" s="4"/>
      <c r="K1288" s="4"/>
      <c r="L1288" s="4" t="str">
        <f t="shared" si="23"/>
        <v>January 1900</v>
      </c>
      <c r="M1288" s="61"/>
      <c r="N1288" s="62"/>
    </row>
    <row r="1289" spans="1:14" ht="22.5" customHeight="1">
      <c r="A1289" s="53"/>
      <c r="B1289" s="19"/>
      <c r="C1289" s="4"/>
      <c r="D1289" s="4"/>
      <c r="E1289" s="4"/>
      <c r="F1289" s="4"/>
      <c r="G1289" s="4"/>
      <c r="H1289" s="4"/>
      <c r="I1289" s="4" t="str">
        <f t="shared" si="22"/>
        <v/>
      </c>
      <c r="J1289" s="4"/>
      <c r="K1289" s="4"/>
      <c r="L1289" s="4" t="str">
        <f t="shared" si="23"/>
        <v>January 1900</v>
      </c>
      <c r="M1289" s="61"/>
      <c r="N1289" s="62"/>
    </row>
    <row r="1290" spans="1:14" ht="22.5" customHeight="1">
      <c r="A1290" s="53"/>
      <c r="B1290" s="19"/>
      <c r="C1290" s="4"/>
      <c r="D1290" s="4"/>
      <c r="E1290" s="4"/>
      <c r="F1290" s="4"/>
      <c r="G1290" s="4"/>
      <c r="H1290" s="4"/>
      <c r="I1290" s="4" t="str">
        <f t="shared" si="22"/>
        <v/>
      </c>
      <c r="J1290" s="4"/>
      <c r="K1290" s="4"/>
      <c r="L1290" s="4" t="str">
        <f t="shared" si="23"/>
        <v>January 1900</v>
      </c>
      <c r="M1290" s="61"/>
      <c r="N1290" s="62"/>
    </row>
    <row r="1291" spans="1:14" ht="22.5" customHeight="1">
      <c r="A1291" s="53"/>
      <c r="B1291" s="19"/>
      <c r="C1291" s="4"/>
      <c r="D1291" s="4"/>
      <c r="E1291" s="4"/>
      <c r="F1291" s="4"/>
      <c r="G1291" s="4"/>
      <c r="H1291" s="4"/>
      <c r="I1291" s="4" t="str">
        <f t="shared" si="22"/>
        <v/>
      </c>
      <c r="J1291" s="4"/>
      <c r="K1291" s="4"/>
      <c r="L1291" s="4" t="str">
        <f t="shared" si="23"/>
        <v>January 1900</v>
      </c>
      <c r="M1291" s="61"/>
      <c r="N1291" s="62"/>
    </row>
    <row r="1292" spans="1:14" ht="22.5" customHeight="1">
      <c r="A1292" s="53"/>
      <c r="B1292" s="19"/>
      <c r="C1292" s="4"/>
      <c r="D1292" s="4"/>
      <c r="E1292" s="4"/>
      <c r="F1292" s="4"/>
      <c r="G1292" s="4"/>
      <c r="H1292" s="4"/>
      <c r="I1292" s="4" t="str">
        <f t="shared" si="22"/>
        <v/>
      </c>
      <c r="J1292" s="4"/>
      <c r="K1292" s="4"/>
      <c r="L1292" s="4" t="str">
        <f t="shared" si="23"/>
        <v>January 1900</v>
      </c>
      <c r="M1292" s="61"/>
      <c r="N1292" s="62"/>
    </row>
    <row r="1293" spans="1:14" ht="22.5" customHeight="1">
      <c r="A1293" s="53"/>
      <c r="B1293" s="19"/>
      <c r="C1293" s="4"/>
      <c r="D1293" s="4"/>
      <c r="E1293" s="4"/>
      <c r="F1293" s="4"/>
      <c r="G1293" s="4"/>
      <c r="H1293" s="4"/>
      <c r="I1293" s="4" t="str">
        <f t="shared" si="22"/>
        <v/>
      </c>
      <c r="J1293" s="4"/>
      <c r="K1293" s="4"/>
      <c r="L1293" s="4" t="str">
        <f t="shared" si="23"/>
        <v>January 1900</v>
      </c>
      <c r="M1293" s="61"/>
      <c r="N1293" s="62"/>
    </row>
    <row r="1294" spans="1:14" ht="22.5" customHeight="1">
      <c r="A1294" s="53"/>
      <c r="B1294" s="19"/>
      <c r="C1294" s="4"/>
      <c r="D1294" s="4"/>
      <c r="E1294" s="4"/>
      <c r="F1294" s="4"/>
      <c r="G1294" s="4"/>
      <c r="H1294" s="4"/>
      <c r="I1294" s="4" t="str">
        <f t="shared" si="22"/>
        <v/>
      </c>
      <c r="J1294" s="4"/>
      <c r="K1294" s="4"/>
      <c r="L1294" s="4" t="str">
        <f t="shared" si="23"/>
        <v>January 1900</v>
      </c>
      <c r="M1294" s="61"/>
      <c r="N1294" s="62"/>
    </row>
    <row r="1295" spans="1:14" ht="22.5" customHeight="1">
      <c r="A1295" s="53"/>
      <c r="B1295" s="19"/>
      <c r="C1295" s="4"/>
      <c r="D1295" s="4"/>
      <c r="E1295" s="4"/>
      <c r="F1295" s="4"/>
      <c r="G1295" s="4"/>
      <c r="H1295" s="4"/>
      <c r="I1295" s="4" t="str">
        <f t="shared" si="22"/>
        <v/>
      </c>
      <c r="J1295" s="4"/>
      <c r="K1295" s="4"/>
      <c r="L1295" s="4" t="str">
        <f t="shared" si="23"/>
        <v>January 1900</v>
      </c>
      <c r="M1295" s="61"/>
      <c r="N1295" s="62"/>
    </row>
    <row r="1296" spans="1:14" ht="22.5" customHeight="1">
      <c r="A1296" s="53"/>
      <c r="B1296" s="19"/>
      <c r="C1296" s="4"/>
      <c r="D1296" s="4"/>
      <c r="E1296" s="4"/>
      <c r="F1296" s="4"/>
      <c r="G1296" s="4"/>
      <c r="H1296" s="4"/>
      <c r="I1296" s="4" t="str">
        <f t="shared" si="22"/>
        <v/>
      </c>
      <c r="J1296" s="4"/>
      <c r="K1296" s="4"/>
      <c r="L1296" s="4" t="str">
        <f t="shared" si="23"/>
        <v>January 1900</v>
      </c>
      <c r="M1296" s="61"/>
      <c r="N1296" s="62"/>
    </row>
    <row r="1297" spans="1:14" ht="22.5" customHeight="1">
      <c r="A1297" s="53"/>
      <c r="B1297" s="19"/>
      <c r="C1297" s="4"/>
      <c r="D1297" s="4"/>
      <c r="E1297" s="4"/>
      <c r="F1297" s="4"/>
      <c r="G1297" s="4"/>
      <c r="H1297" s="4"/>
      <c r="I1297" s="4" t="str">
        <f t="shared" si="22"/>
        <v/>
      </c>
      <c r="J1297" s="4"/>
      <c r="K1297" s="4"/>
      <c r="L1297" s="4" t="str">
        <f t="shared" si="23"/>
        <v>January 1900</v>
      </c>
      <c r="M1297" s="61"/>
      <c r="N1297" s="62"/>
    </row>
    <row r="1298" spans="1:14" ht="22.5" customHeight="1">
      <c r="A1298" s="53"/>
      <c r="B1298" s="19"/>
      <c r="C1298" s="4"/>
      <c r="D1298" s="4"/>
      <c r="E1298" s="4"/>
      <c r="F1298" s="4"/>
      <c r="G1298" s="4"/>
      <c r="H1298" s="4"/>
      <c r="I1298" s="4" t="str">
        <f t="shared" si="22"/>
        <v/>
      </c>
      <c r="J1298" s="4"/>
      <c r="K1298" s="4"/>
      <c r="L1298" s="4" t="str">
        <f t="shared" si="23"/>
        <v>January 1900</v>
      </c>
      <c r="M1298" s="61"/>
      <c r="N1298" s="62"/>
    </row>
    <row r="1299" spans="1:14" ht="22.5" customHeight="1">
      <c r="A1299" s="53"/>
      <c r="B1299" s="19"/>
      <c r="C1299" s="4"/>
      <c r="D1299" s="4"/>
      <c r="E1299" s="4"/>
      <c r="F1299" s="4"/>
      <c r="G1299" s="4"/>
      <c r="H1299" s="4"/>
      <c r="I1299" s="4" t="str">
        <f t="shared" si="22"/>
        <v/>
      </c>
      <c r="J1299" s="4"/>
      <c r="K1299" s="4"/>
      <c r="L1299" s="4" t="str">
        <f t="shared" si="23"/>
        <v>January 1900</v>
      </c>
      <c r="M1299" s="61"/>
      <c r="N1299" s="62"/>
    </row>
    <row r="1300" spans="1:14" ht="22.5" customHeight="1">
      <c r="A1300" s="53"/>
      <c r="B1300" s="19"/>
      <c r="C1300" s="4"/>
      <c r="D1300" s="4"/>
      <c r="E1300" s="4"/>
      <c r="F1300" s="4"/>
      <c r="G1300" s="4"/>
      <c r="H1300" s="4"/>
      <c r="I1300" s="4" t="str">
        <f t="shared" si="22"/>
        <v/>
      </c>
      <c r="J1300" s="4"/>
      <c r="K1300" s="4"/>
      <c r="L1300" s="4" t="str">
        <f t="shared" si="23"/>
        <v>January 1900</v>
      </c>
      <c r="M1300" s="61"/>
      <c r="N1300" s="62"/>
    </row>
    <row r="1301" spans="1:14" ht="22.5" customHeight="1">
      <c r="A1301" s="53"/>
      <c r="B1301" s="19"/>
      <c r="C1301" s="4"/>
      <c r="D1301" s="4"/>
      <c r="E1301" s="4"/>
      <c r="F1301" s="4"/>
      <c r="G1301" s="4"/>
      <c r="H1301" s="4"/>
      <c r="I1301" s="4" t="str">
        <f t="shared" si="22"/>
        <v/>
      </c>
      <c r="J1301" s="4"/>
      <c r="K1301" s="4"/>
      <c r="L1301" s="4" t="str">
        <f t="shared" si="23"/>
        <v>January 1900</v>
      </c>
      <c r="M1301" s="61"/>
      <c r="N1301" s="62"/>
    </row>
    <row r="1302" spans="1:14" ht="22.5" customHeight="1">
      <c r="A1302" s="53"/>
      <c r="B1302" s="19"/>
      <c r="C1302" s="4"/>
      <c r="D1302" s="4"/>
      <c r="E1302" s="4"/>
      <c r="F1302" s="4"/>
      <c r="G1302" s="4"/>
      <c r="H1302" s="4"/>
      <c r="I1302" s="4" t="str">
        <f t="shared" si="22"/>
        <v/>
      </c>
      <c r="J1302" s="4"/>
      <c r="K1302" s="4"/>
      <c r="L1302" s="4" t="str">
        <f t="shared" si="23"/>
        <v>January 1900</v>
      </c>
      <c r="M1302" s="61"/>
      <c r="N1302" s="62"/>
    </row>
    <row r="1303" spans="1:14" ht="22.5" customHeight="1">
      <c r="A1303" s="53"/>
      <c r="B1303" s="19"/>
      <c r="C1303" s="4"/>
      <c r="D1303" s="4"/>
      <c r="E1303" s="4"/>
      <c r="F1303" s="4"/>
      <c r="G1303" s="4"/>
      <c r="H1303" s="4"/>
      <c r="I1303" s="4" t="str">
        <f t="shared" si="22"/>
        <v/>
      </c>
      <c r="J1303" s="4"/>
      <c r="K1303" s="4"/>
      <c r="L1303" s="4" t="str">
        <f t="shared" si="23"/>
        <v>January 1900</v>
      </c>
      <c r="M1303" s="61"/>
      <c r="N1303" s="62"/>
    </row>
    <row r="1304" spans="1:14" ht="22.5" customHeight="1">
      <c r="A1304" s="53"/>
      <c r="B1304" s="19"/>
      <c r="C1304" s="4"/>
      <c r="D1304" s="4"/>
      <c r="E1304" s="4"/>
      <c r="F1304" s="4"/>
      <c r="G1304" s="4"/>
      <c r="H1304" s="4"/>
      <c r="I1304" s="4" t="str">
        <f t="shared" si="22"/>
        <v/>
      </c>
      <c r="J1304" s="4"/>
      <c r="K1304" s="4"/>
      <c r="L1304" s="4" t="str">
        <f t="shared" si="23"/>
        <v>January 1900</v>
      </c>
      <c r="M1304" s="61"/>
      <c r="N1304" s="62"/>
    </row>
    <row r="1305" spans="1:14" ht="22.5" customHeight="1">
      <c r="A1305" s="53"/>
      <c r="B1305" s="19"/>
      <c r="C1305" s="4"/>
      <c r="D1305" s="4"/>
      <c r="E1305" s="4"/>
      <c r="F1305" s="4"/>
      <c r="G1305" s="4"/>
      <c r="H1305" s="4"/>
      <c r="I1305" s="4" t="str">
        <f t="shared" si="22"/>
        <v/>
      </c>
      <c r="J1305" s="4"/>
      <c r="K1305" s="4"/>
      <c r="L1305" s="4" t="str">
        <f t="shared" si="23"/>
        <v>January 1900</v>
      </c>
      <c r="M1305" s="61"/>
      <c r="N1305" s="62"/>
    </row>
    <row r="1306" spans="1:14" ht="22.5" customHeight="1">
      <c r="A1306" s="53"/>
      <c r="B1306" s="19"/>
      <c r="C1306" s="4"/>
      <c r="D1306" s="4"/>
      <c r="E1306" s="4"/>
      <c r="F1306" s="4"/>
      <c r="G1306" s="4"/>
      <c r="H1306" s="4"/>
      <c r="I1306" s="4" t="str">
        <f t="shared" si="22"/>
        <v/>
      </c>
      <c r="J1306" s="4"/>
      <c r="K1306" s="4"/>
      <c r="L1306" s="4" t="str">
        <f t="shared" si="23"/>
        <v>January 1900</v>
      </c>
      <c r="M1306" s="61"/>
      <c r="N1306" s="62"/>
    </row>
    <row r="1307" spans="1:14" ht="22.5" customHeight="1">
      <c r="A1307" s="53"/>
      <c r="B1307" s="19"/>
      <c r="C1307" s="4"/>
      <c r="D1307" s="4"/>
      <c r="E1307" s="4"/>
      <c r="F1307" s="4"/>
      <c r="G1307" s="4"/>
      <c r="H1307" s="4"/>
      <c r="I1307" s="4" t="str">
        <f t="shared" si="22"/>
        <v/>
      </c>
      <c r="J1307" s="4"/>
      <c r="K1307" s="4"/>
      <c r="L1307" s="4" t="str">
        <f t="shared" si="23"/>
        <v>January 1900</v>
      </c>
      <c r="M1307" s="61"/>
      <c r="N1307" s="62"/>
    </row>
    <row r="1308" spans="1:14" ht="22.5" customHeight="1">
      <c r="A1308" s="53"/>
      <c r="B1308" s="19"/>
      <c r="C1308" s="4"/>
      <c r="D1308" s="4"/>
      <c r="E1308" s="4"/>
      <c r="F1308" s="4"/>
      <c r="G1308" s="4"/>
      <c r="H1308" s="4"/>
      <c r="I1308" s="4" t="str">
        <f t="shared" si="22"/>
        <v/>
      </c>
      <c r="J1308" s="4"/>
      <c r="K1308" s="4"/>
      <c r="L1308" s="4" t="str">
        <f t="shared" si="23"/>
        <v>January 1900</v>
      </c>
      <c r="M1308" s="61"/>
      <c r="N1308" s="62"/>
    </row>
    <row r="1309" spans="1:14" ht="22.5" customHeight="1">
      <c r="A1309" s="53"/>
      <c r="B1309" s="19"/>
      <c r="C1309" s="4"/>
      <c r="D1309" s="4"/>
      <c r="E1309" s="4"/>
      <c r="F1309" s="4"/>
      <c r="G1309" s="4"/>
      <c r="H1309" s="4"/>
      <c r="I1309" s="4" t="str">
        <f t="shared" si="22"/>
        <v/>
      </c>
      <c r="J1309" s="4"/>
      <c r="K1309" s="4"/>
      <c r="L1309" s="4" t="str">
        <f t="shared" si="23"/>
        <v>January 1900</v>
      </c>
      <c r="M1309" s="61"/>
      <c r="N1309" s="62"/>
    </row>
    <row r="1310" spans="1:14" ht="22.5" customHeight="1">
      <c r="A1310" s="53"/>
      <c r="B1310" s="19"/>
      <c r="C1310" s="4"/>
      <c r="D1310" s="4"/>
      <c r="E1310" s="4"/>
      <c r="F1310" s="4"/>
      <c r="G1310" s="4"/>
      <c r="H1310" s="4"/>
      <c r="I1310" s="4" t="str">
        <f t="shared" si="22"/>
        <v/>
      </c>
      <c r="J1310" s="4"/>
      <c r="K1310" s="4"/>
      <c r="L1310" s="4" t="str">
        <f t="shared" si="23"/>
        <v>January 1900</v>
      </c>
      <c r="M1310" s="61"/>
      <c r="N1310" s="62"/>
    </row>
    <row r="1311" spans="1:14" ht="22.5" customHeight="1">
      <c r="A1311" s="53"/>
      <c r="B1311" s="19"/>
      <c r="C1311" s="4"/>
      <c r="D1311" s="4"/>
      <c r="E1311" s="4"/>
      <c r="F1311" s="4"/>
      <c r="G1311" s="4"/>
      <c r="H1311" s="4"/>
      <c r="I1311" s="4" t="str">
        <f t="shared" si="22"/>
        <v/>
      </c>
      <c r="J1311" s="4"/>
      <c r="K1311" s="4"/>
      <c r="L1311" s="4" t="str">
        <f t="shared" si="23"/>
        <v>January 1900</v>
      </c>
      <c r="M1311" s="61"/>
      <c r="N1311" s="62"/>
    </row>
    <row r="1312" spans="1:14" ht="22.5" customHeight="1">
      <c r="A1312" s="53"/>
      <c r="B1312" s="19"/>
      <c r="C1312" s="4"/>
      <c r="D1312" s="4"/>
      <c r="E1312" s="4"/>
      <c r="F1312" s="4"/>
      <c r="G1312" s="4"/>
      <c r="H1312" s="4"/>
      <c r="I1312" s="4" t="str">
        <f t="shared" si="22"/>
        <v/>
      </c>
      <c r="J1312" s="4"/>
      <c r="K1312" s="4"/>
      <c r="L1312" s="4" t="str">
        <f t="shared" si="23"/>
        <v>January 1900</v>
      </c>
      <c r="M1312" s="61"/>
      <c r="N1312" s="62"/>
    </row>
    <row r="1313" spans="1:14" ht="22.5" customHeight="1">
      <c r="A1313" s="53"/>
      <c r="B1313" s="19"/>
      <c r="C1313" s="4"/>
      <c r="D1313" s="4"/>
      <c r="E1313" s="4"/>
      <c r="F1313" s="4"/>
      <c r="G1313" s="4"/>
      <c r="H1313" s="4"/>
      <c r="I1313" s="4" t="str">
        <f t="shared" si="22"/>
        <v/>
      </c>
      <c r="J1313" s="4"/>
      <c r="K1313" s="4"/>
      <c r="L1313" s="4" t="str">
        <f t="shared" si="23"/>
        <v>January 1900</v>
      </c>
      <c r="M1313" s="61"/>
      <c r="N1313" s="62"/>
    </row>
    <row r="1314" spans="1:14" ht="22.5" customHeight="1">
      <c r="A1314" s="53"/>
      <c r="B1314" s="19"/>
      <c r="C1314" s="4"/>
      <c r="D1314" s="4"/>
      <c r="E1314" s="4"/>
      <c r="F1314" s="4"/>
      <c r="G1314" s="4"/>
      <c r="H1314" s="4"/>
      <c r="I1314" s="4" t="str">
        <f t="shared" si="22"/>
        <v/>
      </c>
      <c r="J1314" s="4"/>
      <c r="K1314" s="4"/>
      <c r="L1314" s="4" t="str">
        <f t="shared" si="23"/>
        <v>January 1900</v>
      </c>
      <c r="M1314" s="61"/>
      <c r="N1314" s="62"/>
    </row>
    <row r="1315" spans="1:14" ht="22.5" customHeight="1">
      <c r="A1315" s="53"/>
      <c r="B1315" s="19"/>
      <c r="C1315" s="4"/>
      <c r="D1315" s="4"/>
      <c r="E1315" s="4"/>
      <c r="F1315" s="4"/>
      <c r="G1315" s="4"/>
      <c r="H1315" s="4"/>
      <c r="I1315" s="4" t="str">
        <f t="shared" si="22"/>
        <v/>
      </c>
      <c r="J1315" s="4"/>
      <c r="K1315" s="4"/>
      <c r="L1315" s="4" t="str">
        <f t="shared" si="23"/>
        <v>January 1900</v>
      </c>
      <c r="M1315" s="61"/>
      <c r="N1315" s="62"/>
    </row>
    <row r="1316" spans="1:14" ht="22.5" customHeight="1">
      <c r="A1316" s="53"/>
      <c r="B1316" s="19"/>
      <c r="C1316" s="4"/>
      <c r="D1316" s="4"/>
      <c r="E1316" s="4"/>
      <c r="F1316" s="4"/>
      <c r="G1316" s="4"/>
      <c r="H1316" s="4"/>
      <c r="I1316" s="4" t="str">
        <f t="shared" si="22"/>
        <v/>
      </c>
      <c r="J1316" s="4"/>
      <c r="K1316" s="4"/>
      <c r="L1316" s="4" t="str">
        <f t="shared" si="23"/>
        <v>January 1900</v>
      </c>
      <c r="M1316" s="61"/>
      <c r="N1316" s="62"/>
    </row>
    <row r="1317" spans="1:14" ht="22.5" customHeight="1">
      <c r="A1317" s="53"/>
      <c r="B1317" s="19"/>
      <c r="C1317" s="4"/>
      <c r="D1317" s="4"/>
      <c r="E1317" s="4"/>
      <c r="F1317" s="4"/>
      <c r="G1317" s="4"/>
      <c r="H1317" s="4"/>
      <c r="I1317" s="4" t="str">
        <f t="shared" si="22"/>
        <v/>
      </c>
      <c r="J1317" s="4"/>
      <c r="K1317" s="4"/>
      <c r="L1317" s="4" t="str">
        <f t="shared" si="23"/>
        <v>January 1900</v>
      </c>
      <c r="M1317" s="61"/>
      <c r="N1317" s="62"/>
    </row>
    <row r="1318" spans="1:14" ht="22.5" customHeight="1">
      <c r="A1318" s="53"/>
      <c r="B1318" s="19"/>
      <c r="C1318" s="4"/>
      <c r="D1318" s="4"/>
      <c r="E1318" s="4"/>
      <c r="F1318" s="4"/>
      <c r="G1318" s="4"/>
      <c r="H1318" s="4"/>
      <c r="I1318" s="4" t="str">
        <f t="shared" si="22"/>
        <v/>
      </c>
      <c r="J1318" s="4"/>
      <c r="K1318" s="4"/>
      <c r="L1318" s="4" t="str">
        <f t="shared" si="23"/>
        <v>January 1900</v>
      </c>
      <c r="M1318" s="61"/>
      <c r="N1318" s="62"/>
    </row>
    <row r="1319" spans="1:14" ht="22.5" customHeight="1">
      <c r="A1319" s="53"/>
      <c r="B1319" s="19"/>
      <c r="C1319" s="4"/>
      <c r="D1319" s="4"/>
      <c r="E1319" s="4"/>
      <c r="F1319" s="4"/>
      <c r="G1319" s="4"/>
      <c r="H1319" s="4"/>
      <c r="I1319" s="4" t="str">
        <f t="shared" si="22"/>
        <v/>
      </c>
      <c r="J1319" s="4"/>
      <c r="K1319" s="4"/>
      <c r="L1319" s="4" t="str">
        <f t="shared" si="23"/>
        <v>January 1900</v>
      </c>
      <c r="M1319" s="61"/>
      <c r="N1319" s="62"/>
    </row>
    <row r="1320" spans="1:14" ht="22.5" customHeight="1">
      <c r="A1320" s="53"/>
      <c r="B1320" s="19"/>
      <c r="C1320" s="4"/>
      <c r="D1320" s="4"/>
      <c r="E1320" s="4"/>
      <c r="F1320" s="4"/>
      <c r="G1320" s="4"/>
      <c r="H1320" s="4"/>
      <c r="I1320" s="4" t="str">
        <f t="shared" si="22"/>
        <v/>
      </c>
      <c r="J1320" s="4"/>
      <c r="K1320" s="4"/>
      <c r="L1320" s="4" t="str">
        <f t="shared" si="23"/>
        <v>January 1900</v>
      </c>
      <c r="M1320" s="61"/>
      <c r="N1320" s="62"/>
    </row>
    <row r="1321" spans="1:14" ht="22.5" customHeight="1">
      <c r="A1321" s="53"/>
      <c r="B1321" s="19"/>
      <c r="C1321" s="4"/>
      <c r="D1321" s="4"/>
      <c r="E1321" s="4"/>
      <c r="F1321" s="4"/>
      <c r="G1321" s="4"/>
      <c r="H1321" s="4"/>
      <c r="I1321" s="4" t="str">
        <f t="shared" si="22"/>
        <v/>
      </c>
      <c r="J1321" s="4"/>
      <c r="K1321" s="4"/>
      <c r="L1321" s="4" t="str">
        <f t="shared" si="23"/>
        <v>January 1900</v>
      </c>
      <c r="M1321" s="61"/>
      <c r="N1321" s="62"/>
    </row>
    <row r="1322" spans="1:14" ht="22.5" customHeight="1">
      <c r="A1322" s="53"/>
      <c r="B1322" s="19"/>
      <c r="C1322" s="4"/>
      <c r="D1322" s="4"/>
      <c r="E1322" s="4"/>
      <c r="F1322" s="4"/>
      <c r="G1322" s="4"/>
      <c r="H1322" s="4"/>
      <c r="I1322" s="4" t="str">
        <f t="shared" si="22"/>
        <v/>
      </c>
      <c r="J1322" s="4"/>
      <c r="K1322" s="4"/>
      <c r="L1322" s="4" t="str">
        <f t="shared" si="23"/>
        <v>January 1900</v>
      </c>
      <c r="M1322" s="61"/>
      <c r="N1322" s="62"/>
    </row>
    <row r="1323" spans="1:14" ht="22.5" customHeight="1">
      <c r="A1323" s="53"/>
      <c r="B1323" s="19"/>
      <c r="C1323" s="4"/>
      <c r="D1323" s="4"/>
      <c r="E1323" s="4"/>
      <c r="F1323" s="4"/>
      <c r="G1323" s="4"/>
      <c r="H1323" s="4"/>
      <c r="I1323" s="4" t="str">
        <f t="shared" si="22"/>
        <v/>
      </c>
      <c r="J1323" s="4"/>
      <c r="K1323" s="4"/>
      <c r="L1323" s="4" t="str">
        <f t="shared" si="23"/>
        <v>January 1900</v>
      </c>
      <c r="M1323" s="61"/>
      <c r="N1323" s="62"/>
    </row>
    <row r="1324" spans="1:14" ht="22.5" customHeight="1">
      <c r="A1324" s="53"/>
      <c r="B1324" s="19"/>
      <c r="C1324" s="4"/>
      <c r="D1324" s="4"/>
      <c r="E1324" s="4"/>
      <c r="F1324" s="4"/>
      <c r="G1324" s="4"/>
      <c r="H1324" s="4"/>
      <c r="I1324" s="4" t="str">
        <f t="shared" si="22"/>
        <v/>
      </c>
      <c r="J1324" s="4"/>
      <c r="K1324" s="4"/>
      <c r="L1324" s="4" t="str">
        <f t="shared" si="23"/>
        <v>January 1900</v>
      </c>
      <c r="M1324" s="61"/>
      <c r="N1324" s="62"/>
    </row>
    <row r="1325" spans="1:14" ht="22.5" customHeight="1">
      <c r="A1325" s="53"/>
      <c r="B1325" s="19"/>
      <c r="C1325" s="4"/>
      <c r="D1325" s="4"/>
      <c r="E1325" s="4"/>
      <c r="F1325" s="4"/>
      <c r="G1325" s="4"/>
      <c r="H1325" s="4"/>
      <c r="I1325" s="4" t="str">
        <f t="shared" si="22"/>
        <v/>
      </c>
      <c r="J1325" s="4"/>
      <c r="K1325" s="4"/>
      <c r="L1325" s="4" t="str">
        <f t="shared" si="23"/>
        <v>January 1900</v>
      </c>
      <c r="M1325" s="61"/>
      <c r="N1325" s="62"/>
    </row>
    <row r="1326" spans="1:14" ht="22.5" customHeight="1">
      <c r="A1326" s="53"/>
      <c r="B1326" s="19"/>
      <c r="C1326" s="4"/>
      <c r="D1326" s="4"/>
      <c r="E1326" s="4"/>
      <c r="F1326" s="4"/>
      <c r="G1326" s="4"/>
      <c r="H1326" s="4"/>
      <c r="I1326" s="4" t="str">
        <f t="shared" si="22"/>
        <v/>
      </c>
      <c r="J1326" s="4"/>
      <c r="K1326" s="4"/>
      <c r="L1326" s="4" t="str">
        <f t="shared" si="23"/>
        <v>January 1900</v>
      </c>
      <c r="M1326" s="61"/>
      <c r="N1326" s="62"/>
    </row>
    <row r="1327" spans="1:14" ht="22.5" customHeight="1">
      <c r="A1327" s="53"/>
      <c r="B1327" s="19"/>
      <c r="C1327" s="4"/>
      <c r="D1327" s="4"/>
      <c r="E1327" s="4"/>
      <c r="F1327" s="4"/>
      <c r="G1327" s="4"/>
      <c r="H1327" s="4"/>
      <c r="I1327" s="4" t="str">
        <f t="shared" si="22"/>
        <v/>
      </c>
      <c r="J1327" s="4"/>
      <c r="K1327" s="4"/>
      <c r="L1327" s="4" t="str">
        <f t="shared" si="23"/>
        <v>January 1900</v>
      </c>
      <c r="M1327" s="61"/>
      <c r="N1327" s="62"/>
    </row>
    <row r="1328" spans="1:14" ht="22.5" customHeight="1">
      <c r="A1328" s="53"/>
      <c r="B1328" s="19"/>
      <c r="C1328" s="4"/>
      <c r="D1328" s="4"/>
      <c r="E1328" s="4"/>
      <c r="F1328" s="4"/>
      <c r="G1328" s="4"/>
      <c r="H1328" s="4"/>
      <c r="I1328" s="4" t="str">
        <f t="shared" si="22"/>
        <v/>
      </c>
      <c r="J1328" s="4"/>
      <c r="K1328" s="4"/>
      <c r="L1328" s="4" t="str">
        <f t="shared" si="23"/>
        <v>January 1900</v>
      </c>
      <c r="M1328" s="61"/>
      <c r="N1328" s="62"/>
    </row>
    <row r="1329" spans="1:14" ht="22.5" customHeight="1">
      <c r="A1329" s="53"/>
      <c r="B1329" s="19"/>
      <c r="C1329" s="4"/>
      <c r="D1329" s="4"/>
      <c r="E1329" s="4"/>
      <c r="F1329" s="4"/>
      <c r="G1329" s="4"/>
      <c r="H1329" s="4"/>
      <c r="I1329" s="4" t="str">
        <f t="shared" si="22"/>
        <v/>
      </c>
      <c r="J1329" s="4"/>
      <c r="K1329" s="4"/>
      <c r="L1329" s="4" t="str">
        <f t="shared" si="23"/>
        <v>January 1900</v>
      </c>
      <c r="M1329" s="61"/>
      <c r="N1329" s="62"/>
    </row>
    <row r="1330" spans="1:14" ht="22.5" customHeight="1">
      <c r="A1330" s="53"/>
      <c r="B1330" s="19"/>
      <c r="C1330" s="4"/>
      <c r="D1330" s="4"/>
      <c r="E1330" s="4"/>
      <c r="F1330" s="4"/>
      <c r="G1330" s="4"/>
      <c r="H1330" s="4"/>
      <c r="I1330" s="4" t="str">
        <f t="shared" si="22"/>
        <v/>
      </c>
      <c r="J1330" s="4"/>
      <c r="K1330" s="4"/>
      <c r="L1330" s="4" t="str">
        <f t="shared" si="23"/>
        <v>January 1900</v>
      </c>
      <c r="M1330" s="61"/>
      <c r="N1330" s="62"/>
    </row>
    <row r="1331" spans="1:14" ht="22.5" customHeight="1">
      <c r="A1331" s="53"/>
      <c r="B1331" s="19"/>
      <c r="C1331" s="4"/>
      <c r="D1331" s="4"/>
      <c r="E1331" s="4"/>
      <c r="F1331" s="4"/>
      <c r="G1331" s="4"/>
      <c r="H1331" s="4"/>
      <c r="I1331" s="4" t="str">
        <f t="shared" si="22"/>
        <v/>
      </c>
      <c r="J1331" s="4"/>
      <c r="K1331" s="4"/>
      <c r="L1331" s="4" t="str">
        <f t="shared" si="23"/>
        <v>January 1900</v>
      </c>
      <c r="M1331" s="61"/>
      <c r="N1331" s="62"/>
    </row>
    <row r="1332" spans="1:14" ht="22.5" customHeight="1">
      <c r="A1332" s="53"/>
      <c r="B1332" s="19"/>
      <c r="C1332" s="4"/>
      <c r="D1332" s="4"/>
      <c r="E1332" s="4"/>
      <c r="F1332" s="4"/>
      <c r="G1332" s="4"/>
      <c r="H1332" s="4"/>
      <c r="I1332" s="4" t="str">
        <f t="shared" si="22"/>
        <v/>
      </c>
      <c r="J1332" s="4"/>
      <c r="K1332" s="4"/>
      <c r="L1332" s="4" t="str">
        <f t="shared" si="23"/>
        <v>January 1900</v>
      </c>
      <c r="M1332" s="61"/>
      <c r="N1332" s="62"/>
    </row>
    <row r="1333" spans="1:14" ht="22.5" customHeight="1">
      <c r="A1333" s="53"/>
      <c r="B1333" s="19"/>
      <c r="C1333" s="4"/>
      <c r="D1333" s="4"/>
      <c r="E1333" s="4"/>
      <c r="F1333" s="4"/>
      <c r="G1333" s="4"/>
      <c r="H1333" s="4"/>
      <c r="I1333" s="4" t="str">
        <f t="shared" si="22"/>
        <v/>
      </c>
      <c r="J1333" s="4"/>
      <c r="K1333" s="4"/>
      <c r="L1333" s="4" t="str">
        <f t="shared" si="23"/>
        <v>January 1900</v>
      </c>
      <c r="M1333" s="61"/>
      <c r="N1333" s="62"/>
    </row>
    <row r="1334" spans="1:14" ht="22.5" customHeight="1">
      <c r="A1334" s="53"/>
      <c r="B1334" s="19"/>
      <c r="C1334" s="4"/>
      <c r="D1334" s="4"/>
      <c r="E1334" s="4"/>
      <c r="F1334" s="4"/>
      <c r="G1334" s="4"/>
      <c r="H1334" s="4"/>
      <c r="I1334" s="4" t="str">
        <f t="shared" si="22"/>
        <v/>
      </c>
      <c r="J1334" s="4"/>
      <c r="K1334" s="4"/>
      <c r="L1334" s="4" t="str">
        <f t="shared" si="23"/>
        <v>January 1900</v>
      </c>
      <c r="M1334" s="61"/>
      <c r="N1334" s="62"/>
    </row>
    <row r="1335" spans="1:14" ht="22.5" customHeight="1">
      <c r="A1335" s="53"/>
      <c r="B1335" s="19"/>
      <c r="C1335" s="4"/>
      <c r="D1335" s="4"/>
      <c r="E1335" s="4"/>
      <c r="F1335" s="4"/>
      <c r="G1335" s="4"/>
      <c r="H1335" s="4"/>
      <c r="I1335" s="4" t="str">
        <f t="shared" si="22"/>
        <v/>
      </c>
      <c r="J1335" s="4"/>
      <c r="K1335" s="4"/>
      <c r="L1335" s="4" t="str">
        <f t="shared" si="23"/>
        <v>January 1900</v>
      </c>
      <c r="M1335" s="61"/>
      <c r="N1335" s="62"/>
    </row>
    <row r="1336" spans="1:14" ht="22.5" customHeight="1">
      <c r="A1336" s="53"/>
      <c r="B1336" s="19"/>
      <c r="C1336" s="4"/>
      <c r="D1336" s="4"/>
      <c r="E1336" s="4"/>
      <c r="F1336" s="4"/>
      <c r="G1336" s="4"/>
      <c r="H1336" s="4"/>
      <c r="I1336" s="4" t="str">
        <f t="shared" si="22"/>
        <v/>
      </c>
      <c r="J1336" s="4"/>
      <c r="K1336" s="4"/>
      <c r="L1336" s="4" t="str">
        <f t="shared" si="23"/>
        <v>January 1900</v>
      </c>
      <c r="M1336" s="61"/>
      <c r="N1336" s="62"/>
    </row>
    <row r="1337" spans="1:14" ht="22.5" customHeight="1">
      <c r="A1337" s="53"/>
      <c r="B1337" s="19"/>
      <c r="C1337" s="4"/>
      <c r="D1337" s="4"/>
      <c r="E1337" s="4"/>
      <c r="F1337" s="4"/>
      <c r="G1337" s="4"/>
      <c r="H1337" s="4"/>
      <c r="I1337" s="4" t="str">
        <f t="shared" si="22"/>
        <v/>
      </c>
      <c r="J1337" s="4"/>
      <c r="K1337" s="4"/>
      <c r="L1337" s="4" t="str">
        <f t="shared" si="23"/>
        <v>January 1900</v>
      </c>
      <c r="M1337" s="61"/>
      <c r="N1337" s="62"/>
    </row>
    <row r="1338" spans="1:14" ht="22.5" customHeight="1">
      <c r="A1338" s="53"/>
      <c r="B1338" s="19"/>
      <c r="C1338" s="4"/>
      <c r="D1338" s="4"/>
      <c r="E1338" s="4"/>
      <c r="F1338" s="4"/>
      <c r="G1338" s="4"/>
      <c r="H1338" s="4"/>
      <c r="I1338" s="4" t="str">
        <f t="shared" si="22"/>
        <v/>
      </c>
      <c r="J1338" s="4"/>
      <c r="K1338" s="4"/>
      <c r="L1338" s="4" t="str">
        <f t="shared" si="23"/>
        <v>January 1900</v>
      </c>
      <c r="M1338" s="61"/>
      <c r="N1338" s="62"/>
    </row>
    <row r="1339" spans="1:14" ht="22.5" customHeight="1">
      <c r="A1339" s="53"/>
      <c r="B1339" s="19"/>
      <c r="C1339" s="4"/>
      <c r="D1339" s="4"/>
      <c r="E1339" s="4"/>
      <c r="F1339" s="4"/>
      <c r="G1339" s="4"/>
      <c r="H1339" s="4"/>
      <c r="I1339" s="4" t="str">
        <f t="shared" si="22"/>
        <v/>
      </c>
      <c r="J1339" s="4"/>
      <c r="K1339" s="4"/>
      <c r="L1339" s="4" t="str">
        <f t="shared" si="23"/>
        <v>January 1900</v>
      </c>
      <c r="M1339" s="61"/>
      <c r="N1339" s="62"/>
    </row>
    <row r="1340" spans="1:14" ht="22.5" customHeight="1">
      <c r="A1340" s="53"/>
      <c r="B1340" s="19"/>
      <c r="C1340" s="4"/>
      <c r="D1340" s="4"/>
      <c r="E1340" s="4"/>
      <c r="F1340" s="4"/>
      <c r="G1340" s="4"/>
      <c r="H1340" s="4"/>
      <c r="I1340" s="4" t="str">
        <f t="shared" si="22"/>
        <v/>
      </c>
      <c r="J1340" s="4"/>
      <c r="K1340" s="4"/>
      <c r="L1340" s="4" t="str">
        <f t="shared" si="23"/>
        <v>January 1900</v>
      </c>
      <c r="M1340" s="61"/>
      <c r="N1340" s="62"/>
    </row>
    <row r="1341" spans="1:14" ht="22.5" customHeight="1">
      <c r="A1341" s="53"/>
      <c r="B1341" s="19"/>
      <c r="C1341" s="4"/>
      <c r="D1341" s="4"/>
      <c r="E1341" s="4"/>
      <c r="F1341" s="4"/>
      <c r="G1341" s="4"/>
      <c r="H1341" s="4"/>
      <c r="I1341" s="4" t="str">
        <f t="shared" si="22"/>
        <v/>
      </c>
      <c r="J1341" s="4"/>
      <c r="K1341" s="4"/>
      <c r="L1341" s="4" t="str">
        <f t="shared" si="23"/>
        <v>January 1900</v>
      </c>
      <c r="M1341" s="61"/>
      <c r="N1341" s="62"/>
    </row>
    <row r="1342" spans="1:14" ht="22.5" customHeight="1">
      <c r="A1342" s="53"/>
      <c r="B1342" s="19"/>
      <c r="C1342" s="4"/>
      <c r="D1342" s="4"/>
      <c r="E1342" s="4"/>
      <c r="F1342" s="4"/>
      <c r="G1342" s="4"/>
      <c r="H1342" s="4"/>
      <c r="I1342" s="4" t="str">
        <f t="shared" si="22"/>
        <v/>
      </c>
      <c r="J1342" s="4"/>
      <c r="K1342" s="4"/>
      <c r="L1342" s="4" t="str">
        <f t="shared" si="23"/>
        <v>January 1900</v>
      </c>
      <c r="M1342" s="61"/>
      <c r="N1342" s="62"/>
    </row>
    <row r="1343" spans="1:14" ht="22.5" customHeight="1">
      <c r="A1343" s="53"/>
      <c r="B1343" s="19"/>
      <c r="C1343" s="4"/>
      <c r="D1343" s="4"/>
      <c r="E1343" s="4"/>
      <c r="F1343" s="4"/>
      <c r="G1343" s="4"/>
      <c r="H1343" s="4"/>
      <c r="I1343" s="4" t="str">
        <f t="shared" si="22"/>
        <v/>
      </c>
      <c r="J1343" s="4"/>
      <c r="K1343" s="4"/>
      <c r="L1343" s="4" t="str">
        <f t="shared" si="23"/>
        <v>January 1900</v>
      </c>
      <c r="M1343" s="61"/>
      <c r="N1343" s="62"/>
    </row>
    <row r="1344" spans="1:14" ht="22.5" customHeight="1">
      <c r="A1344" s="53"/>
      <c r="B1344" s="19"/>
      <c r="C1344" s="4"/>
      <c r="D1344" s="4"/>
      <c r="E1344" s="4"/>
      <c r="F1344" s="4"/>
      <c r="G1344" s="4"/>
      <c r="H1344" s="4"/>
      <c r="I1344" s="4" t="str">
        <f t="shared" si="22"/>
        <v/>
      </c>
      <c r="J1344" s="4"/>
      <c r="K1344" s="4"/>
      <c r="L1344" s="4" t="str">
        <f t="shared" si="23"/>
        <v>January 1900</v>
      </c>
      <c r="M1344" s="61"/>
      <c r="N1344" s="62"/>
    </row>
    <row r="1345" spans="1:14" ht="22.5" customHeight="1">
      <c r="A1345" s="53"/>
      <c r="B1345" s="19"/>
      <c r="C1345" s="4"/>
      <c r="D1345" s="4"/>
      <c r="E1345" s="4"/>
      <c r="F1345" s="4"/>
      <c r="G1345" s="4"/>
      <c r="H1345" s="4"/>
      <c r="I1345" s="4" t="str">
        <f t="shared" si="22"/>
        <v/>
      </c>
      <c r="J1345" s="4"/>
      <c r="K1345" s="4"/>
      <c r="L1345" s="4" t="str">
        <f t="shared" si="23"/>
        <v>January 1900</v>
      </c>
      <c r="M1345" s="61"/>
      <c r="N1345" s="62"/>
    </row>
    <row r="1346" spans="1:14" ht="22.5" customHeight="1">
      <c r="A1346" s="53"/>
      <c r="B1346" s="19"/>
      <c r="C1346" s="4"/>
      <c r="D1346" s="4"/>
      <c r="E1346" s="4"/>
      <c r="F1346" s="4"/>
      <c r="G1346" s="4"/>
      <c r="H1346" s="4"/>
      <c r="I1346" s="4" t="str">
        <f t="shared" si="22"/>
        <v/>
      </c>
      <c r="J1346" s="4"/>
      <c r="K1346" s="4"/>
      <c r="L1346" s="4" t="str">
        <f t="shared" si="23"/>
        <v>January 1900</v>
      </c>
      <c r="M1346" s="61"/>
      <c r="N1346" s="62"/>
    </row>
    <row r="1347" spans="1:14" ht="22.5" customHeight="1">
      <c r="A1347" s="53"/>
      <c r="B1347" s="19"/>
      <c r="C1347" s="4"/>
      <c r="D1347" s="4"/>
      <c r="E1347" s="4"/>
      <c r="F1347" s="4"/>
      <c r="G1347" s="4"/>
      <c r="H1347" s="4"/>
      <c r="I1347" s="4" t="str">
        <f t="shared" si="22"/>
        <v/>
      </c>
      <c r="J1347" s="4"/>
      <c r="K1347" s="4"/>
      <c r="L1347" s="4" t="str">
        <f t="shared" si="23"/>
        <v>January 1900</v>
      </c>
      <c r="M1347" s="61"/>
      <c r="N1347" s="62"/>
    </row>
    <row r="1348" spans="1:14" ht="22.5" customHeight="1">
      <c r="A1348" s="53"/>
      <c r="B1348" s="19"/>
      <c r="C1348" s="4"/>
      <c r="D1348" s="4"/>
      <c r="E1348" s="4"/>
      <c r="F1348" s="4"/>
      <c r="G1348" s="4"/>
      <c r="H1348" s="4"/>
      <c r="I1348" s="4" t="str">
        <f t="shared" si="22"/>
        <v/>
      </c>
      <c r="J1348" s="4"/>
      <c r="K1348" s="4"/>
      <c r="L1348" s="4" t="str">
        <f t="shared" si="23"/>
        <v>January 1900</v>
      </c>
      <c r="M1348" s="61"/>
      <c r="N1348" s="62"/>
    </row>
    <row r="1349" spans="1:14" ht="22.5" customHeight="1">
      <c r="A1349" s="53"/>
      <c r="B1349" s="19"/>
      <c r="C1349" s="4"/>
      <c r="D1349" s="4"/>
      <c r="E1349" s="4"/>
      <c r="F1349" s="4"/>
      <c r="G1349" s="4"/>
      <c r="H1349" s="4"/>
      <c r="I1349" s="4" t="str">
        <f t="shared" si="22"/>
        <v/>
      </c>
      <c r="J1349" s="4"/>
      <c r="K1349" s="4"/>
      <c r="L1349" s="4" t="str">
        <f t="shared" si="23"/>
        <v>January 1900</v>
      </c>
      <c r="M1349" s="61"/>
      <c r="N1349" s="62"/>
    </row>
    <row r="1350" spans="1:14" ht="22.5" customHeight="1">
      <c r="A1350" s="53"/>
      <c r="B1350" s="19"/>
      <c r="C1350" s="4"/>
      <c r="D1350" s="4"/>
      <c r="E1350" s="4"/>
      <c r="F1350" s="4"/>
      <c r="G1350" s="4"/>
      <c r="H1350" s="4"/>
      <c r="I1350" s="4" t="str">
        <f t="shared" si="22"/>
        <v/>
      </c>
      <c r="J1350" s="4"/>
      <c r="K1350" s="4"/>
      <c r="L1350" s="4" t="str">
        <f t="shared" si="23"/>
        <v>January 1900</v>
      </c>
      <c r="M1350" s="61"/>
      <c r="N1350" s="62"/>
    </row>
    <row r="1351" spans="1:14" ht="22.5" customHeight="1">
      <c r="A1351" s="53"/>
      <c r="B1351" s="19"/>
      <c r="C1351" s="4"/>
      <c r="D1351" s="4"/>
      <c r="E1351" s="4"/>
      <c r="F1351" s="4"/>
      <c r="G1351" s="4"/>
      <c r="H1351" s="4"/>
      <c r="I1351" s="4" t="str">
        <f t="shared" si="22"/>
        <v/>
      </c>
      <c r="J1351" s="4"/>
      <c r="K1351" s="4"/>
      <c r="L1351" s="4" t="str">
        <f t="shared" si="23"/>
        <v>January 1900</v>
      </c>
      <c r="M1351" s="61"/>
      <c r="N1351" s="62"/>
    </row>
    <row r="1352" spans="1:14" ht="22.5" customHeight="1">
      <c r="A1352" s="53"/>
      <c r="B1352" s="19"/>
      <c r="C1352" s="4"/>
      <c r="D1352" s="4"/>
      <c r="E1352" s="4"/>
      <c r="F1352" s="4"/>
      <c r="G1352" s="4"/>
      <c r="H1352" s="4"/>
      <c r="I1352" s="4" t="str">
        <f t="shared" si="22"/>
        <v/>
      </c>
      <c r="J1352" s="4"/>
      <c r="K1352" s="4"/>
      <c r="L1352" s="4" t="str">
        <f t="shared" si="23"/>
        <v>January 1900</v>
      </c>
      <c r="M1352" s="61"/>
      <c r="N1352" s="62"/>
    </row>
    <row r="1353" spans="1:14" ht="22.5" customHeight="1">
      <c r="A1353" s="53"/>
      <c r="B1353" s="19"/>
      <c r="C1353" s="4"/>
      <c r="D1353" s="4"/>
      <c r="E1353" s="4"/>
      <c r="F1353" s="4"/>
      <c r="G1353" s="4"/>
      <c r="H1353" s="4"/>
      <c r="I1353" s="4" t="str">
        <f t="shared" si="22"/>
        <v/>
      </c>
      <c r="J1353" s="4"/>
      <c r="K1353" s="4"/>
      <c r="L1353" s="4" t="str">
        <f t="shared" si="23"/>
        <v>January 1900</v>
      </c>
      <c r="M1353" s="61"/>
      <c r="N1353" s="62"/>
    </row>
    <row r="1354" spans="1:14" ht="22.5" customHeight="1">
      <c r="A1354" s="53"/>
      <c r="B1354" s="19"/>
      <c r="C1354" s="4"/>
      <c r="D1354" s="4"/>
      <c r="E1354" s="4"/>
      <c r="F1354" s="4"/>
      <c r="G1354" s="4"/>
      <c r="H1354" s="4"/>
      <c r="I1354" s="4" t="str">
        <f t="shared" si="22"/>
        <v/>
      </c>
      <c r="J1354" s="4"/>
      <c r="K1354" s="4"/>
      <c r="L1354" s="4" t="str">
        <f t="shared" si="23"/>
        <v>January 1900</v>
      </c>
      <c r="M1354" s="61"/>
      <c r="N1354" s="62"/>
    </row>
    <row r="1355" spans="1:14" ht="22.5" customHeight="1">
      <c r="A1355" s="53"/>
      <c r="B1355" s="19"/>
      <c r="C1355" s="4"/>
      <c r="D1355" s="4"/>
      <c r="E1355" s="4"/>
      <c r="F1355" s="4"/>
      <c r="G1355" s="4"/>
      <c r="H1355" s="4"/>
      <c r="I1355" s="4" t="str">
        <f t="shared" si="22"/>
        <v/>
      </c>
      <c r="J1355" s="4"/>
      <c r="K1355" s="4"/>
      <c r="L1355" s="4" t="str">
        <f t="shared" si="23"/>
        <v>January 1900</v>
      </c>
      <c r="M1355" s="61"/>
      <c r="N1355" s="62"/>
    </row>
    <row r="1356" spans="1:14" ht="22.5" customHeight="1">
      <c r="A1356" s="53"/>
      <c r="B1356" s="19"/>
      <c r="C1356" s="4"/>
      <c r="D1356" s="4"/>
      <c r="E1356" s="4"/>
      <c r="F1356" s="4"/>
      <c r="G1356" s="4"/>
      <c r="H1356" s="4"/>
      <c r="I1356" s="4" t="str">
        <f t="shared" si="22"/>
        <v/>
      </c>
      <c r="J1356" s="4"/>
      <c r="K1356" s="4"/>
      <c r="L1356" s="4" t="str">
        <f t="shared" si="23"/>
        <v>January 1900</v>
      </c>
      <c r="M1356" s="61"/>
      <c r="N1356" s="62"/>
    </row>
    <row r="1357" spans="1:14" ht="22.5" customHeight="1">
      <c r="A1357" s="53"/>
      <c r="B1357" s="19"/>
      <c r="C1357" s="4"/>
      <c r="D1357" s="4"/>
      <c r="E1357" s="4"/>
      <c r="F1357" s="4"/>
      <c r="G1357" s="4"/>
      <c r="H1357" s="4"/>
      <c r="I1357" s="4" t="str">
        <f t="shared" si="22"/>
        <v/>
      </c>
      <c r="J1357" s="4"/>
      <c r="K1357" s="4"/>
      <c r="L1357" s="4" t="str">
        <f t="shared" si="23"/>
        <v>January 1900</v>
      </c>
      <c r="M1357" s="61"/>
      <c r="N1357" s="62"/>
    </row>
    <row r="1358" spans="1:14" ht="22.5" customHeight="1">
      <c r="A1358" s="53"/>
      <c r="B1358" s="19"/>
      <c r="C1358" s="4"/>
      <c r="D1358" s="4"/>
      <c r="E1358" s="4"/>
      <c r="F1358" s="4"/>
      <c r="G1358" s="4"/>
      <c r="H1358" s="4"/>
      <c r="I1358" s="4" t="str">
        <f t="shared" si="22"/>
        <v/>
      </c>
      <c r="J1358" s="4"/>
      <c r="K1358" s="4"/>
      <c r="L1358" s="4" t="str">
        <f t="shared" si="23"/>
        <v>January 1900</v>
      </c>
      <c r="M1358" s="61"/>
      <c r="N1358" s="62"/>
    </row>
    <row r="1359" spans="1:14" ht="22.5" customHeight="1">
      <c r="A1359" s="53"/>
      <c r="B1359" s="19"/>
      <c r="C1359" s="4"/>
      <c r="D1359" s="4"/>
      <c r="E1359" s="4"/>
      <c r="F1359" s="4"/>
      <c r="G1359" s="4"/>
      <c r="H1359" s="4"/>
      <c r="I1359" s="4" t="str">
        <f t="shared" si="22"/>
        <v/>
      </c>
      <c r="J1359" s="4"/>
      <c r="K1359" s="4"/>
      <c r="L1359" s="4" t="str">
        <f t="shared" si="23"/>
        <v>January 1900</v>
      </c>
      <c r="M1359" s="61"/>
      <c r="N1359" s="62"/>
    </row>
    <row r="1360" spans="1:14" ht="22.5" customHeight="1">
      <c r="A1360" s="53"/>
      <c r="B1360" s="19"/>
      <c r="C1360" s="4"/>
      <c r="D1360" s="4"/>
      <c r="E1360" s="4"/>
      <c r="F1360" s="4"/>
      <c r="G1360" s="4"/>
      <c r="H1360" s="4"/>
      <c r="I1360" s="4" t="str">
        <f t="shared" si="22"/>
        <v/>
      </c>
      <c r="J1360" s="4"/>
      <c r="K1360" s="4"/>
      <c r="L1360" s="4" t="str">
        <f t="shared" si="23"/>
        <v>January 1900</v>
      </c>
      <c r="M1360" s="61"/>
      <c r="N1360" s="62"/>
    </row>
    <row r="1361" spans="1:14" ht="22.5" customHeight="1">
      <c r="A1361" s="53"/>
      <c r="B1361" s="19"/>
      <c r="C1361" s="4"/>
      <c r="D1361" s="4"/>
      <c r="E1361" s="4"/>
      <c r="F1361" s="4"/>
      <c r="G1361" s="4"/>
      <c r="H1361" s="4"/>
      <c r="I1361" s="4" t="str">
        <f t="shared" si="22"/>
        <v/>
      </c>
      <c r="J1361" s="4"/>
      <c r="K1361" s="4"/>
      <c r="L1361" s="4" t="str">
        <f t="shared" si="23"/>
        <v>January 1900</v>
      </c>
      <c r="M1361" s="61"/>
      <c r="N1361" s="62"/>
    </row>
    <row r="1362" spans="1:14" ht="22.5" customHeight="1">
      <c r="A1362" s="53"/>
      <c r="B1362" s="19"/>
      <c r="C1362" s="4"/>
      <c r="D1362" s="4"/>
      <c r="E1362" s="4"/>
      <c r="F1362" s="4"/>
      <c r="G1362" s="4"/>
      <c r="H1362" s="4"/>
      <c r="I1362" s="4" t="str">
        <f t="shared" si="22"/>
        <v/>
      </c>
      <c r="J1362" s="4"/>
      <c r="K1362" s="4"/>
      <c r="L1362" s="4" t="str">
        <f t="shared" si="23"/>
        <v>January 1900</v>
      </c>
      <c r="M1362" s="61"/>
      <c r="N1362" s="62"/>
    </row>
    <row r="1363" spans="1:14" ht="22.5" customHeight="1">
      <c r="A1363" s="53"/>
      <c r="B1363" s="19"/>
      <c r="C1363" s="4"/>
      <c r="D1363" s="4"/>
      <c r="E1363" s="4"/>
      <c r="F1363" s="4"/>
      <c r="G1363" s="4"/>
      <c r="H1363" s="4"/>
      <c r="I1363" s="4" t="str">
        <f t="shared" si="22"/>
        <v/>
      </c>
      <c r="J1363" s="4"/>
      <c r="K1363" s="4"/>
      <c r="L1363" s="4" t="str">
        <f t="shared" si="23"/>
        <v>January 1900</v>
      </c>
      <c r="M1363" s="61"/>
      <c r="N1363" s="62"/>
    </row>
    <row r="1364" spans="1:14" ht="22.5" customHeight="1">
      <c r="A1364" s="53"/>
      <c r="B1364" s="19"/>
      <c r="C1364" s="4"/>
      <c r="D1364" s="4"/>
      <c r="E1364" s="4"/>
      <c r="F1364" s="4"/>
      <c r="G1364" s="4"/>
      <c r="H1364" s="4"/>
      <c r="I1364" s="4" t="str">
        <f t="shared" si="22"/>
        <v/>
      </c>
      <c r="J1364" s="4"/>
      <c r="K1364" s="4"/>
      <c r="L1364" s="4" t="str">
        <f t="shared" si="23"/>
        <v>January 1900</v>
      </c>
      <c r="M1364" s="61"/>
      <c r="N1364" s="62"/>
    </row>
    <row r="1365" spans="1:14" ht="22.5" customHeight="1">
      <c r="A1365" s="53"/>
      <c r="B1365" s="19"/>
      <c r="C1365" s="4"/>
      <c r="D1365" s="4"/>
      <c r="E1365" s="4"/>
      <c r="F1365" s="4"/>
      <c r="G1365" s="4"/>
      <c r="H1365" s="4"/>
      <c r="I1365" s="4" t="str">
        <f t="shared" si="22"/>
        <v/>
      </c>
      <c r="J1365" s="4"/>
      <c r="K1365" s="4"/>
      <c r="L1365" s="4" t="str">
        <f t="shared" si="23"/>
        <v>January 1900</v>
      </c>
      <c r="M1365" s="61"/>
      <c r="N1365" s="62"/>
    </row>
    <row r="1366" spans="1:14" ht="22.5" customHeight="1">
      <c r="A1366" s="53"/>
      <c r="B1366" s="19"/>
      <c r="C1366" s="4"/>
      <c r="D1366" s="4"/>
      <c r="E1366" s="4"/>
      <c r="F1366" s="4"/>
      <c r="G1366" s="4"/>
      <c r="H1366" s="4"/>
      <c r="I1366" s="4" t="str">
        <f t="shared" si="22"/>
        <v/>
      </c>
      <c r="J1366" s="4"/>
      <c r="K1366" s="4"/>
      <c r="L1366" s="4" t="str">
        <f t="shared" si="23"/>
        <v>January 1900</v>
      </c>
      <c r="M1366" s="61"/>
      <c r="N1366" s="62"/>
    </row>
    <row r="1367" spans="1:14" ht="22.5" customHeight="1">
      <c r="A1367" s="53"/>
      <c r="B1367" s="19"/>
      <c r="C1367" s="4"/>
      <c r="D1367" s="4"/>
      <c r="E1367" s="4"/>
      <c r="F1367" s="4"/>
      <c r="G1367" s="4"/>
      <c r="H1367" s="4"/>
      <c r="I1367" s="4" t="str">
        <f t="shared" si="22"/>
        <v/>
      </c>
      <c r="J1367" s="4"/>
      <c r="K1367" s="4"/>
      <c r="L1367" s="4" t="str">
        <f t="shared" si="23"/>
        <v>January 1900</v>
      </c>
      <c r="M1367" s="61"/>
      <c r="N1367" s="62"/>
    </row>
    <row r="1368" spans="1:14" ht="22.5" customHeight="1">
      <c r="A1368" s="53"/>
      <c r="B1368" s="19"/>
      <c r="C1368" s="4"/>
      <c r="D1368" s="4"/>
      <c r="E1368" s="4"/>
      <c r="F1368" s="4"/>
      <c r="G1368" s="4"/>
      <c r="H1368" s="4"/>
      <c r="I1368" s="4" t="str">
        <f t="shared" si="22"/>
        <v/>
      </c>
      <c r="J1368" s="4"/>
      <c r="K1368" s="4"/>
      <c r="L1368" s="4" t="str">
        <f t="shared" si="23"/>
        <v>January 1900</v>
      </c>
      <c r="M1368" s="61"/>
      <c r="N1368" s="62"/>
    </row>
    <row r="1369" spans="1:14" ht="22.5" customHeight="1">
      <c r="A1369" s="53"/>
      <c r="B1369" s="19"/>
      <c r="C1369" s="4"/>
      <c r="D1369" s="4"/>
      <c r="E1369" s="4"/>
      <c r="F1369" s="4"/>
      <c r="G1369" s="4"/>
      <c r="H1369" s="4"/>
      <c r="I1369" s="4" t="str">
        <f t="shared" si="22"/>
        <v/>
      </c>
      <c r="J1369" s="4"/>
      <c r="K1369" s="4"/>
      <c r="L1369" s="4" t="str">
        <f t="shared" si="23"/>
        <v>January 1900</v>
      </c>
      <c r="M1369" s="61"/>
      <c r="N1369" s="62"/>
    </row>
    <row r="1370" spans="1:14" ht="22.5" customHeight="1">
      <c r="A1370" s="53"/>
      <c r="B1370" s="19"/>
      <c r="C1370" s="4"/>
      <c r="D1370" s="4"/>
      <c r="E1370" s="4"/>
      <c r="F1370" s="4"/>
      <c r="G1370" s="4"/>
      <c r="H1370" s="4"/>
      <c r="I1370" s="4" t="str">
        <f t="shared" si="22"/>
        <v/>
      </c>
      <c r="J1370" s="4"/>
      <c r="K1370" s="4"/>
      <c r="L1370" s="4" t="str">
        <f t="shared" si="23"/>
        <v>January 1900</v>
      </c>
      <c r="M1370" s="61"/>
      <c r="N1370" s="62"/>
    </row>
    <row r="1371" spans="1:14" ht="22.5" customHeight="1">
      <c r="A1371" s="53"/>
      <c r="B1371" s="19"/>
      <c r="C1371" s="4"/>
      <c r="D1371" s="4"/>
      <c r="E1371" s="4"/>
      <c r="F1371" s="4"/>
      <c r="G1371" s="4"/>
      <c r="H1371" s="4"/>
      <c r="I1371" s="4" t="str">
        <f t="shared" si="22"/>
        <v/>
      </c>
      <c r="J1371" s="4"/>
      <c r="K1371" s="4"/>
      <c r="L1371" s="4" t="str">
        <f t="shared" si="23"/>
        <v>January 1900</v>
      </c>
      <c r="M1371" s="61"/>
      <c r="N1371" s="62"/>
    </row>
    <row r="1372" spans="1:14" ht="22.5" customHeight="1">
      <c r="A1372" s="53"/>
      <c r="B1372" s="19"/>
      <c r="C1372" s="4"/>
      <c r="D1372" s="4"/>
      <c r="E1372" s="4"/>
      <c r="F1372" s="4"/>
      <c r="G1372" s="4"/>
      <c r="H1372" s="4"/>
      <c r="I1372" s="4" t="str">
        <f t="shared" si="22"/>
        <v/>
      </c>
      <c r="J1372" s="4"/>
      <c r="K1372" s="4"/>
      <c r="L1372" s="4" t="str">
        <f t="shared" si="23"/>
        <v>January 1900</v>
      </c>
      <c r="M1372" s="61"/>
      <c r="N1372" s="62"/>
    </row>
    <row r="1373" spans="1:14" ht="22.5" customHeight="1">
      <c r="A1373" s="53"/>
      <c r="B1373" s="19"/>
      <c r="C1373" s="4"/>
      <c r="D1373" s="4"/>
      <c r="E1373" s="4"/>
      <c r="F1373" s="4"/>
      <c r="G1373" s="4"/>
      <c r="H1373" s="4"/>
      <c r="I1373" s="4" t="str">
        <f t="shared" si="22"/>
        <v/>
      </c>
      <c r="J1373" s="4"/>
      <c r="K1373" s="4"/>
      <c r="L1373" s="4" t="str">
        <f t="shared" si="23"/>
        <v>January 1900</v>
      </c>
      <c r="M1373" s="61"/>
      <c r="N1373" s="62"/>
    </row>
    <row r="1374" spans="1:14" ht="22.5" customHeight="1">
      <c r="A1374" s="53"/>
      <c r="B1374" s="19"/>
      <c r="C1374" s="4"/>
      <c r="D1374" s="4"/>
      <c r="E1374" s="4"/>
      <c r="F1374" s="4"/>
      <c r="G1374" s="4"/>
      <c r="H1374" s="4"/>
      <c r="I1374" s="4" t="str">
        <f t="shared" si="22"/>
        <v/>
      </c>
      <c r="J1374" s="4"/>
      <c r="K1374" s="4"/>
      <c r="L1374" s="4" t="str">
        <f t="shared" si="23"/>
        <v>January 1900</v>
      </c>
      <c r="M1374" s="61"/>
      <c r="N1374" s="62"/>
    </row>
    <row r="1375" spans="1:14" ht="22.5" customHeight="1">
      <c r="A1375" s="53"/>
      <c r="B1375" s="19"/>
      <c r="C1375" s="4"/>
      <c r="D1375" s="4"/>
      <c r="E1375" s="4"/>
      <c r="F1375" s="4"/>
      <c r="G1375" s="4"/>
      <c r="H1375" s="4"/>
      <c r="I1375" s="4" t="str">
        <f t="shared" si="22"/>
        <v/>
      </c>
      <c r="J1375" s="4"/>
      <c r="K1375" s="4"/>
      <c r="L1375" s="4" t="str">
        <f t="shared" si="23"/>
        <v>January 1900</v>
      </c>
      <c r="M1375" s="61"/>
      <c r="N1375" s="62"/>
    </row>
    <row r="1376" spans="1:14" ht="22.5" customHeight="1">
      <c r="A1376" s="53"/>
      <c r="B1376" s="19"/>
      <c r="C1376" s="4"/>
      <c r="D1376" s="4"/>
      <c r="E1376" s="4"/>
      <c r="F1376" s="4"/>
      <c r="G1376" s="4"/>
      <c r="H1376" s="4"/>
      <c r="I1376" s="4" t="str">
        <f t="shared" si="22"/>
        <v/>
      </c>
      <c r="J1376" s="4"/>
      <c r="K1376" s="4"/>
      <c r="L1376" s="4" t="str">
        <f t="shared" si="23"/>
        <v>January 1900</v>
      </c>
      <c r="M1376" s="61"/>
      <c r="N1376" s="62"/>
    </row>
    <row r="1377" spans="1:14" ht="22.5" customHeight="1">
      <c r="A1377" s="53"/>
      <c r="B1377" s="19"/>
      <c r="C1377" s="4"/>
      <c r="D1377" s="4"/>
      <c r="E1377" s="4"/>
      <c r="F1377" s="4"/>
      <c r="G1377" s="4"/>
      <c r="H1377" s="4"/>
      <c r="I1377" s="4" t="str">
        <f t="shared" si="22"/>
        <v/>
      </c>
      <c r="J1377" s="4"/>
      <c r="K1377" s="4"/>
      <c r="L1377" s="4" t="str">
        <f t="shared" si="23"/>
        <v>January 1900</v>
      </c>
      <c r="M1377" s="61"/>
      <c r="N1377" s="62"/>
    </row>
    <row r="1378" spans="1:14" ht="22.5" customHeight="1">
      <c r="A1378" s="53"/>
      <c r="B1378" s="19"/>
      <c r="C1378" s="4"/>
      <c r="D1378" s="4"/>
      <c r="E1378" s="4"/>
      <c r="F1378" s="4"/>
      <c r="G1378" s="4"/>
      <c r="H1378" s="4"/>
      <c r="I1378" s="4" t="str">
        <f t="shared" si="22"/>
        <v/>
      </c>
      <c r="J1378" s="4"/>
      <c r="K1378" s="4"/>
      <c r="L1378" s="4" t="str">
        <f t="shared" si="23"/>
        <v>January 1900</v>
      </c>
      <c r="M1378" s="61"/>
      <c r="N1378" s="62"/>
    </row>
    <row r="1379" spans="1:14" ht="22.5" customHeight="1">
      <c r="A1379" s="53"/>
      <c r="B1379" s="19"/>
      <c r="C1379" s="4"/>
      <c r="D1379" s="4"/>
      <c r="E1379" s="4"/>
      <c r="F1379" s="4"/>
      <c r="G1379" s="4"/>
      <c r="H1379" s="4"/>
      <c r="I1379" s="4" t="str">
        <f t="shared" si="22"/>
        <v/>
      </c>
      <c r="J1379" s="4"/>
      <c r="K1379" s="4"/>
      <c r="L1379" s="4" t="str">
        <f t="shared" si="23"/>
        <v>January 1900</v>
      </c>
      <c r="M1379" s="61"/>
      <c r="N1379" s="62"/>
    </row>
    <row r="1380" spans="1:14" ht="22.5" customHeight="1">
      <c r="A1380" s="53"/>
      <c r="B1380" s="19"/>
      <c r="C1380" s="4"/>
      <c r="D1380" s="4"/>
      <c r="E1380" s="4"/>
      <c r="F1380" s="4"/>
      <c r="G1380" s="4"/>
      <c r="H1380" s="4"/>
      <c r="I1380" s="4" t="str">
        <f t="shared" si="22"/>
        <v/>
      </c>
      <c r="J1380" s="4"/>
      <c r="K1380" s="4"/>
      <c r="L1380" s="4" t="str">
        <f t="shared" si="23"/>
        <v>January 1900</v>
      </c>
      <c r="M1380" s="61"/>
      <c r="N1380" s="62"/>
    </row>
    <row r="1381" spans="1:14" ht="22.5" customHeight="1">
      <c r="A1381" s="53"/>
      <c r="B1381" s="19"/>
      <c r="C1381" s="4"/>
      <c r="D1381" s="4"/>
      <c r="E1381" s="4"/>
      <c r="F1381" s="4"/>
      <c r="G1381" s="4"/>
      <c r="H1381" s="4"/>
      <c r="I1381" s="4" t="str">
        <f t="shared" si="22"/>
        <v/>
      </c>
      <c r="J1381" s="4"/>
      <c r="K1381" s="4"/>
      <c r="L1381" s="4" t="str">
        <f t="shared" si="23"/>
        <v>January 1900</v>
      </c>
      <c r="M1381" s="61"/>
      <c r="N1381" s="62"/>
    </row>
    <row r="1382" spans="1:14" ht="22.5" customHeight="1">
      <c r="A1382" s="53"/>
      <c r="B1382" s="19"/>
      <c r="C1382" s="4"/>
      <c r="D1382" s="4"/>
      <c r="E1382" s="4"/>
      <c r="F1382" s="4"/>
      <c r="G1382" s="4"/>
      <c r="H1382" s="4"/>
      <c r="I1382" s="4" t="str">
        <f t="shared" si="22"/>
        <v/>
      </c>
      <c r="J1382" s="4"/>
      <c r="K1382" s="4"/>
      <c r="L1382" s="4" t="str">
        <f t="shared" si="23"/>
        <v>January 1900</v>
      </c>
      <c r="M1382" s="61"/>
      <c r="N1382" s="62"/>
    </row>
    <row r="1383" spans="1:14" ht="22.5" customHeight="1">
      <c r="A1383" s="53"/>
      <c r="B1383" s="19"/>
      <c r="C1383" s="4"/>
      <c r="D1383" s="4"/>
      <c r="E1383" s="4"/>
      <c r="F1383" s="4"/>
      <c r="G1383" s="4"/>
      <c r="H1383" s="4"/>
      <c r="I1383" s="4" t="str">
        <f t="shared" si="22"/>
        <v/>
      </c>
      <c r="J1383" s="4"/>
      <c r="K1383" s="4"/>
      <c r="L1383" s="4" t="str">
        <f t="shared" si="23"/>
        <v>January 1900</v>
      </c>
      <c r="M1383" s="61"/>
      <c r="N1383" s="62"/>
    </row>
    <row r="1384" spans="1:14" ht="22.5" customHeight="1">
      <c r="A1384" s="53"/>
      <c r="B1384" s="19"/>
      <c r="C1384" s="4"/>
      <c r="D1384" s="4"/>
      <c r="E1384" s="4"/>
      <c r="F1384" s="4"/>
      <c r="G1384" s="4"/>
      <c r="H1384" s="4"/>
      <c r="I1384" s="4" t="str">
        <f t="shared" si="22"/>
        <v/>
      </c>
      <c r="J1384" s="4"/>
      <c r="K1384" s="4"/>
      <c r="L1384" s="4" t="str">
        <f t="shared" si="23"/>
        <v>January 1900</v>
      </c>
      <c r="M1384" s="61"/>
      <c r="N1384" s="62"/>
    </row>
    <row r="1385" spans="1:14" ht="22.5" customHeight="1">
      <c r="A1385" s="53"/>
      <c r="B1385" s="19"/>
      <c r="C1385" s="4"/>
      <c r="D1385" s="4"/>
      <c r="E1385" s="4"/>
      <c r="F1385" s="4"/>
      <c r="G1385" s="4"/>
      <c r="H1385" s="4"/>
      <c r="I1385" s="4" t="str">
        <f t="shared" si="22"/>
        <v/>
      </c>
      <c r="J1385" s="4"/>
      <c r="K1385" s="4"/>
      <c r="L1385" s="4" t="str">
        <f t="shared" si="23"/>
        <v>January 1900</v>
      </c>
      <c r="M1385" s="61"/>
      <c r="N1385" s="62"/>
    </row>
    <row r="1386" spans="1:14" ht="22.5" customHeight="1">
      <c r="A1386" s="53"/>
      <c r="B1386" s="19"/>
      <c r="C1386" s="4"/>
      <c r="D1386" s="4"/>
      <c r="E1386" s="4"/>
      <c r="F1386" s="4"/>
      <c r="G1386" s="4"/>
      <c r="H1386" s="4"/>
      <c r="I1386" s="4" t="str">
        <f t="shared" si="22"/>
        <v/>
      </c>
      <c r="J1386" s="4"/>
      <c r="K1386" s="4"/>
      <c r="L1386" s="4" t="str">
        <f t="shared" si="23"/>
        <v>January 1900</v>
      </c>
      <c r="M1386" s="61"/>
      <c r="N1386" s="62"/>
    </row>
    <row r="1387" spans="1:14" ht="22.5" customHeight="1">
      <c r="A1387" s="53"/>
      <c r="B1387" s="19"/>
      <c r="C1387" s="4"/>
      <c r="D1387" s="4"/>
      <c r="E1387" s="4"/>
      <c r="F1387" s="4"/>
      <c r="G1387" s="4"/>
      <c r="H1387" s="4"/>
      <c r="I1387" s="4" t="str">
        <f t="shared" si="22"/>
        <v/>
      </c>
      <c r="J1387" s="4"/>
      <c r="K1387" s="4"/>
      <c r="L1387" s="4" t="str">
        <f t="shared" si="23"/>
        <v>January 1900</v>
      </c>
      <c r="M1387" s="61"/>
      <c r="N1387" s="62"/>
    </row>
    <row r="1388" spans="1:14" ht="22.5" customHeight="1">
      <c r="A1388" s="53"/>
      <c r="B1388" s="19"/>
      <c r="C1388" s="4"/>
      <c r="D1388" s="4"/>
      <c r="E1388" s="4"/>
      <c r="F1388" s="4"/>
      <c r="G1388" s="4"/>
      <c r="H1388" s="4"/>
      <c r="I1388" s="4" t="str">
        <f t="shared" si="22"/>
        <v/>
      </c>
      <c r="J1388" s="4"/>
      <c r="K1388" s="4"/>
      <c r="L1388" s="4" t="str">
        <f t="shared" si="23"/>
        <v>January 1900</v>
      </c>
      <c r="M1388" s="61"/>
      <c r="N1388" s="62"/>
    </row>
    <row r="1389" spans="1:14" ht="22.5" customHeight="1">
      <c r="A1389" s="53"/>
      <c r="B1389" s="19"/>
      <c r="C1389" s="4"/>
      <c r="D1389" s="4"/>
      <c r="E1389" s="4"/>
      <c r="F1389" s="4"/>
      <c r="G1389" s="4"/>
      <c r="H1389" s="4"/>
      <c r="I1389" s="4" t="str">
        <f t="shared" si="22"/>
        <v/>
      </c>
      <c r="J1389" s="4"/>
      <c r="K1389" s="4"/>
      <c r="L1389" s="4" t="str">
        <f t="shared" si="23"/>
        <v>January 1900</v>
      </c>
      <c r="M1389" s="61"/>
      <c r="N1389" s="62"/>
    </row>
    <row r="1390" spans="1:14" ht="22.5" customHeight="1">
      <c r="A1390" s="53"/>
      <c r="B1390" s="19"/>
      <c r="C1390" s="4"/>
      <c r="D1390" s="4"/>
      <c r="E1390" s="4"/>
      <c r="F1390" s="4"/>
      <c r="G1390" s="4"/>
      <c r="H1390" s="4"/>
      <c r="I1390" s="4" t="str">
        <f t="shared" si="22"/>
        <v/>
      </c>
      <c r="J1390" s="4"/>
      <c r="K1390" s="4"/>
      <c r="L1390" s="4" t="str">
        <f t="shared" si="23"/>
        <v>January 1900</v>
      </c>
      <c r="M1390" s="61"/>
      <c r="N1390" s="62"/>
    </row>
    <row r="1391" spans="1:14" ht="22.5" customHeight="1">
      <c r="A1391" s="53"/>
      <c r="B1391" s="19"/>
      <c r="C1391" s="4"/>
      <c r="D1391" s="4"/>
      <c r="E1391" s="4"/>
      <c r="F1391" s="4"/>
      <c r="G1391" s="4"/>
      <c r="H1391" s="4"/>
      <c r="I1391" s="4" t="str">
        <f t="shared" si="22"/>
        <v/>
      </c>
      <c r="J1391" s="4"/>
      <c r="K1391" s="4"/>
      <c r="L1391" s="4" t="str">
        <f t="shared" si="23"/>
        <v>January 1900</v>
      </c>
      <c r="M1391" s="61"/>
      <c r="N1391" s="62"/>
    </row>
    <row r="1392" spans="1:14" ht="22.5" customHeight="1">
      <c r="A1392" s="53"/>
      <c r="B1392" s="19"/>
      <c r="C1392" s="4"/>
      <c r="D1392" s="4"/>
      <c r="E1392" s="4"/>
      <c r="F1392" s="4"/>
      <c r="G1392" s="4"/>
      <c r="H1392" s="4"/>
      <c r="I1392" s="4" t="str">
        <f t="shared" si="22"/>
        <v/>
      </c>
      <c r="J1392" s="4"/>
      <c r="K1392" s="4"/>
      <c r="L1392" s="4" t="str">
        <f t="shared" si="23"/>
        <v>January 1900</v>
      </c>
      <c r="M1392" s="61"/>
      <c r="N1392" s="62"/>
    </row>
    <row r="1393" spans="1:14" ht="22.5" customHeight="1">
      <c r="A1393" s="53"/>
      <c r="B1393" s="19"/>
      <c r="C1393" s="4"/>
      <c r="D1393" s="4"/>
      <c r="E1393" s="4"/>
      <c r="F1393" s="4"/>
      <c r="G1393" s="4"/>
      <c r="H1393" s="4"/>
      <c r="I1393" s="4" t="str">
        <f t="shared" si="22"/>
        <v/>
      </c>
      <c r="J1393" s="4"/>
      <c r="K1393" s="4"/>
      <c r="L1393" s="4" t="str">
        <f t="shared" si="23"/>
        <v>January 1900</v>
      </c>
      <c r="M1393" s="61"/>
      <c r="N1393" s="62"/>
    </row>
    <row r="1394" spans="1:14" ht="22.5" customHeight="1">
      <c r="A1394" s="53"/>
      <c r="B1394" s="19"/>
      <c r="C1394" s="4"/>
      <c r="D1394" s="4"/>
      <c r="E1394" s="4"/>
      <c r="F1394" s="4"/>
      <c r="G1394" s="4"/>
      <c r="H1394" s="4"/>
      <c r="I1394" s="4" t="str">
        <f t="shared" si="22"/>
        <v/>
      </c>
      <c r="J1394" s="4"/>
      <c r="K1394" s="4"/>
      <c r="L1394" s="4" t="str">
        <f t="shared" si="23"/>
        <v>January 1900</v>
      </c>
      <c r="M1394" s="61"/>
      <c r="N1394" s="62"/>
    </row>
    <row r="1395" spans="1:14" ht="22.5" customHeight="1">
      <c r="A1395" s="53"/>
      <c r="B1395" s="19"/>
      <c r="C1395" s="4"/>
      <c r="D1395" s="4"/>
      <c r="E1395" s="4"/>
      <c r="F1395" s="4"/>
      <c r="G1395" s="4"/>
      <c r="H1395" s="4"/>
      <c r="I1395" s="4" t="str">
        <f t="shared" si="22"/>
        <v/>
      </c>
      <c r="J1395" s="4"/>
      <c r="K1395" s="4"/>
      <c r="L1395" s="4" t="str">
        <f t="shared" si="23"/>
        <v>January 1900</v>
      </c>
      <c r="M1395" s="61"/>
      <c r="N1395" s="62"/>
    </row>
    <row r="1396" spans="1:14" ht="22.5" customHeight="1">
      <c r="A1396" s="53"/>
      <c r="B1396" s="19"/>
      <c r="C1396" s="4"/>
      <c r="D1396" s="4"/>
      <c r="E1396" s="4"/>
      <c r="F1396" s="4"/>
      <c r="G1396" s="4"/>
      <c r="H1396" s="4"/>
      <c r="I1396" s="4" t="str">
        <f t="shared" si="22"/>
        <v/>
      </c>
      <c r="J1396" s="4"/>
      <c r="K1396" s="4"/>
      <c r="L1396" s="4" t="str">
        <f t="shared" si="23"/>
        <v>January 1900</v>
      </c>
      <c r="M1396" s="61"/>
      <c r="N1396" s="62"/>
    </row>
    <row r="1397" spans="1:14" ht="22.5" customHeight="1">
      <c r="A1397" s="53"/>
      <c r="B1397" s="19"/>
      <c r="C1397" s="4"/>
      <c r="D1397" s="4"/>
      <c r="E1397" s="4"/>
      <c r="F1397" s="4"/>
      <c r="G1397" s="4"/>
      <c r="H1397" s="4"/>
      <c r="I1397" s="4" t="str">
        <f t="shared" si="22"/>
        <v/>
      </c>
      <c r="J1397" s="4"/>
      <c r="K1397" s="4"/>
      <c r="L1397" s="4" t="str">
        <f t="shared" si="23"/>
        <v>January 1900</v>
      </c>
      <c r="M1397" s="61"/>
      <c r="N1397" s="62"/>
    </row>
    <row r="1398" spans="1:14" ht="22.5" customHeight="1">
      <c r="A1398" s="53"/>
      <c r="B1398" s="19"/>
      <c r="C1398" s="4"/>
      <c r="D1398" s="4"/>
      <c r="E1398" s="4"/>
      <c r="F1398" s="4"/>
      <c r="G1398" s="4"/>
      <c r="H1398" s="4"/>
      <c r="I1398" s="4" t="str">
        <f t="shared" si="22"/>
        <v/>
      </c>
      <c r="J1398" s="4"/>
      <c r="K1398" s="4"/>
      <c r="L1398" s="4" t="str">
        <f t="shared" si="23"/>
        <v>January 1900</v>
      </c>
      <c r="M1398" s="61"/>
      <c r="N1398" s="62"/>
    </row>
    <row r="1399" spans="1:14" ht="22.5" customHeight="1">
      <c r="A1399" s="53"/>
      <c r="B1399" s="19"/>
      <c r="C1399" s="4"/>
      <c r="D1399" s="4"/>
      <c r="E1399" s="4"/>
      <c r="F1399" s="4"/>
      <c r="G1399" s="4"/>
      <c r="H1399" s="4"/>
      <c r="I1399" s="4" t="str">
        <f t="shared" si="22"/>
        <v/>
      </c>
      <c r="J1399" s="4"/>
      <c r="K1399" s="4"/>
      <c r="L1399" s="4" t="str">
        <f t="shared" si="23"/>
        <v>January 1900</v>
      </c>
      <c r="M1399" s="61"/>
      <c r="N1399" s="62"/>
    </row>
    <row r="1400" spans="1:14" ht="22.5" customHeight="1">
      <c r="A1400" s="53"/>
      <c r="B1400" s="19"/>
      <c r="C1400" s="4"/>
      <c r="D1400" s="4"/>
      <c r="E1400" s="4"/>
      <c r="F1400" s="4"/>
      <c r="G1400" s="4"/>
      <c r="H1400" s="4"/>
      <c r="I1400" s="4" t="str">
        <f t="shared" si="22"/>
        <v/>
      </c>
      <c r="J1400" s="4"/>
      <c r="K1400" s="4"/>
      <c r="L1400" s="4" t="str">
        <f t="shared" si="23"/>
        <v>January 1900</v>
      </c>
      <c r="M1400" s="61"/>
      <c r="N1400" s="62"/>
    </row>
    <row r="1401" spans="1:14" ht="22.5" customHeight="1">
      <c r="A1401" s="53"/>
      <c r="B1401" s="19"/>
      <c r="C1401" s="4"/>
      <c r="D1401" s="4"/>
      <c r="E1401" s="4"/>
      <c r="F1401" s="4"/>
      <c r="G1401" s="4"/>
      <c r="H1401" s="4"/>
      <c r="I1401" s="4" t="str">
        <f t="shared" si="22"/>
        <v/>
      </c>
      <c r="J1401" s="4"/>
      <c r="K1401" s="4"/>
      <c r="L1401" s="4" t="str">
        <f t="shared" si="23"/>
        <v>January 1900</v>
      </c>
      <c r="M1401" s="61"/>
      <c r="N1401" s="62"/>
    </row>
    <row r="1402" spans="1:14" ht="22.5" customHeight="1">
      <c r="A1402" s="53"/>
      <c r="B1402" s="19"/>
      <c r="C1402" s="4"/>
      <c r="D1402" s="4"/>
      <c r="E1402" s="4"/>
      <c r="F1402" s="4"/>
      <c r="G1402" s="4"/>
      <c r="H1402" s="4"/>
      <c r="I1402" s="4" t="str">
        <f t="shared" si="22"/>
        <v/>
      </c>
      <c r="J1402" s="4"/>
      <c r="K1402" s="4"/>
      <c r="L1402" s="4" t="str">
        <f t="shared" si="23"/>
        <v>January 1900</v>
      </c>
      <c r="M1402" s="61"/>
      <c r="N1402" s="62"/>
    </row>
    <row r="1403" spans="1:14" ht="22.5" customHeight="1">
      <c r="A1403" s="53"/>
      <c r="B1403" s="19"/>
      <c r="C1403" s="4"/>
      <c r="D1403" s="4"/>
      <c r="E1403" s="4"/>
      <c r="F1403" s="4"/>
      <c r="G1403" s="4"/>
      <c r="H1403" s="4"/>
      <c r="I1403" s="4" t="str">
        <f t="shared" si="22"/>
        <v/>
      </c>
      <c r="J1403" s="4"/>
      <c r="K1403" s="4"/>
      <c r="L1403" s="4" t="str">
        <f t="shared" si="23"/>
        <v>January 1900</v>
      </c>
      <c r="M1403" s="61"/>
      <c r="N1403" s="62"/>
    </row>
    <row r="1404" spans="1:14" ht="22.5" customHeight="1">
      <c r="A1404" s="53"/>
      <c r="B1404" s="19"/>
      <c r="C1404" s="4"/>
      <c r="D1404" s="4"/>
      <c r="E1404" s="4"/>
      <c r="F1404" s="4"/>
      <c r="G1404" s="4"/>
      <c r="H1404" s="4"/>
      <c r="I1404" s="4" t="str">
        <f t="shared" si="22"/>
        <v/>
      </c>
      <c r="J1404" s="4"/>
      <c r="K1404" s="4"/>
      <c r="L1404" s="4" t="str">
        <f t="shared" si="23"/>
        <v>January 1900</v>
      </c>
      <c r="M1404" s="61"/>
      <c r="N1404" s="62"/>
    </row>
    <row r="1405" spans="1:14" ht="22.5" customHeight="1">
      <c r="A1405" s="53"/>
      <c r="B1405" s="19"/>
      <c r="C1405" s="4"/>
      <c r="D1405" s="4"/>
      <c r="E1405" s="4"/>
      <c r="F1405" s="4"/>
      <c r="G1405" s="4"/>
      <c r="H1405" s="4"/>
      <c r="I1405" s="4" t="str">
        <f t="shared" si="22"/>
        <v/>
      </c>
      <c r="J1405" s="4"/>
      <c r="K1405" s="4"/>
      <c r="L1405" s="4" t="str">
        <f t="shared" si="23"/>
        <v>January 1900</v>
      </c>
      <c r="M1405" s="61"/>
      <c r="N1405" s="62"/>
    </row>
    <row r="1406" spans="1:14" ht="22.5" customHeight="1">
      <c r="A1406" s="53"/>
      <c r="B1406" s="19"/>
      <c r="C1406" s="4"/>
      <c r="D1406" s="4"/>
      <c r="E1406" s="4"/>
      <c r="F1406" s="4"/>
      <c r="G1406" s="4"/>
      <c r="H1406" s="4"/>
      <c r="I1406" s="4" t="str">
        <f t="shared" si="22"/>
        <v/>
      </c>
      <c r="J1406" s="4"/>
      <c r="K1406" s="4"/>
      <c r="L1406" s="4" t="str">
        <f t="shared" si="23"/>
        <v>January 1900</v>
      </c>
      <c r="M1406" s="61"/>
      <c r="N1406" s="62"/>
    </row>
    <row r="1407" spans="1:14" ht="22.5" customHeight="1">
      <c r="A1407" s="53"/>
      <c r="B1407" s="19"/>
      <c r="C1407" s="4"/>
      <c r="D1407" s="4"/>
      <c r="E1407" s="4"/>
      <c r="F1407" s="4"/>
      <c r="G1407" s="4"/>
      <c r="H1407" s="4"/>
      <c r="I1407" s="4" t="str">
        <f t="shared" si="22"/>
        <v/>
      </c>
      <c r="J1407" s="4"/>
      <c r="K1407" s="4"/>
      <c r="L1407" s="4" t="str">
        <f t="shared" si="23"/>
        <v>January 1900</v>
      </c>
      <c r="M1407" s="61"/>
      <c r="N1407" s="62"/>
    </row>
    <row r="1408" spans="1:14" ht="22.5" customHeight="1">
      <c r="A1408" s="53"/>
      <c r="B1408" s="19"/>
      <c r="C1408" s="4"/>
      <c r="D1408" s="4"/>
      <c r="E1408" s="4"/>
      <c r="F1408" s="4"/>
      <c r="G1408" s="4"/>
      <c r="H1408" s="4"/>
      <c r="I1408" s="4" t="str">
        <f t="shared" si="22"/>
        <v/>
      </c>
      <c r="J1408" s="4"/>
      <c r="K1408" s="4"/>
      <c r="L1408" s="4" t="str">
        <f t="shared" si="23"/>
        <v>January 1900</v>
      </c>
      <c r="M1408" s="61"/>
      <c r="N1408" s="62"/>
    </row>
    <row r="1409" spans="1:14" ht="22.5" customHeight="1">
      <c r="A1409" s="53"/>
      <c r="B1409" s="19"/>
      <c r="C1409" s="4"/>
      <c r="D1409" s="4"/>
      <c r="E1409" s="4"/>
      <c r="F1409" s="4"/>
      <c r="G1409" s="4"/>
      <c r="H1409" s="4"/>
      <c r="I1409" s="4" t="str">
        <f t="shared" si="22"/>
        <v/>
      </c>
      <c r="J1409" s="4"/>
      <c r="K1409" s="4"/>
      <c r="L1409" s="4" t="str">
        <f t="shared" si="23"/>
        <v>January 1900</v>
      </c>
      <c r="M1409" s="61"/>
      <c r="N1409" s="62"/>
    </row>
    <row r="1410" spans="1:14" ht="22.5" customHeight="1">
      <c r="A1410" s="53"/>
      <c r="B1410" s="19"/>
      <c r="C1410" s="4"/>
      <c r="D1410" s="4"/>
      <c r="E1410" s="4"/>
      <c r="F1410" s="4"/>
      <c r="G1410" s="4"/>
      <c r="H1410" s="4"/>
      <c r="I1410" s="4" t="str">
        <f t="shared" si="22"/>
        <v/>
      </c>
      <c r="J1410" s="4"/>
      <c r="K1410" s="4"/>
      <c r="L1410" s="4" t="str">
        <f t="shared" si="23"/>
        <v>January 1900</v>
      </c>
      <c r="M1410" s="61"/>
      <c r="N1410" s="62"/>
    </row>
    <row r="1411" spans="1:14" ht="22.5" customHeight="1">
      <c r="A1411" s="53"/>
      <c r="B1411" s="19"/>
      <c r="C1411" s="4"/>
      <c r="D1411" s="4"/>
      <c r="E1411" s="4"/>
      <c r="F1411" s="4"/>
      <c r="G1411" s="4"/>
      <c r="H1411" s="4"/>
      <c r="I1411" s="4" t="str">
        <f t="shared" si="22"/>
        <v/>
      </c>
      <c r="J1411" s="4"/>
      <c r="K1411" s="4"/>
      <c r="L1411" s="4" t="str">
        <f t="shared" si="23"/>
        <v>January 1900</v>
      </c>
      <c r="M1411" s="61"/>
      <c r="N1411" s="62"/>
    </row>
    <row r="1412" spans="1:14" ht="22.5" customHeight="1">
      <c r="A1412" s="53"/>
      <c r="B1412" s="19"/>
      <c r="C1412" s="4"/>
      <c r="D1412" s="4"/>
      <c r="E1412" s="4"/>
      <c r="F1412" s="4"/>
      <c r="G1412" s="4"/>
      <c r="H1412" s="4"/>
      <c r="I1412" s="4" t="str">
        <f t="shared" si="22"/>
        <v/>
      </c>
      <c r="J1412" s="4"/>
      <c r="K1412" s="4"/>
      <c r="L1412" s="4" t="str">
        <f t="shared" si="23"/>
        <v>January 1900</v>
      </c>
      <c r="M1412" s="61"/>
      <c r="N1412" s="62"/>
    </row>
    <row r="1413" spans="1:14" ht="22.5" customHeight="1">
      <c r="A1413" s="53"/>
      <c r="B1413" s="19"/>
      <c r="C1413" s="4"/>
      <c r="D1413" s="4"/>
      <c r="E1413" s="4"/>
      <c r="F1413" s="4"/>
      <c r="G1413" s="4"/>
      <c r="H1413" s="4"/>
      <c r="I1413" s="4" t="str">
        <f t="shared" si="22"/>
        <v/>
      </c>
      <c r="J1413" s="4"/>
      <c r="K1413" s="4"/>
      <c r="L1413" s="4" t="str">
        <f t="shared" si="23"/>
        <v>January 1900</v>
      </c>
      <c r="M1413" s="61"/>
      <c r="N1413" s="62"/>
    </row>
    <row r="1414" spans="1:14" ht="22.5" customHeight="1">
      <c r="A1414" s="53"/>
      <c r="B1414" s="19"/>
      <c r="C1414" s="4"/>
      <c r="D1414" s="4"/>
      <c r="E1414" s="4"/>
      <c r="F1414" s="4"/>
      <c r="G1414" s="4"/>
      <c r="H1414" s="4"/>
      <c r="I1414" s="4" t="str">
        <f t="shared" si="22"/>
        <v/>
      </c>
      <c r="J1414" s="4"/>
      <c r="K1414" s="4"/>
      <c r="L1414" s="4" t="str">
        <f t="shared" si="23"/>
        <v>January 1900</v>
      </c>
      <c r="M1414" s="61"/>
      <c r="N1414" s="62"/>
    </row>
    <row r="1415" spans="1:14" ht="22.5" customHeight="1">
      <c r="A1415" s="53"/>
      <c r="B1415" s="19"/>
      <c r="C1415" s="4"/>
      <c r="D1415" s="4"/>
      <c r="E1415" s="4"/>
      <c r="F1415" s="4"/>
      <c r="G1415" s="4"/>
      <c r="H1415" s="4"/>
      <c r="I1415" s="4" t="str">
        <f t="shared" si="22"/>
        <v/>
      </c>
      <c r="J1415" s="4"/>
      <c r="K1415" s="4"/>
      <c r="L1415" s="4" t="str">
        <f t="shared" si="23"/>
        <v>January 1900</v>
      </c>
      <c r="M1415" s="61"/>
      <c r="N1415" s="62"/>
    </row>
    <row r="1416" spans="1:14" ht="22.5" customHeight="1">
      <c r="A1416" s="53"/>
      <c r="B1416" s="19"/>
      <c r="C1416" s="4"/>
      <c r="D1416" s="4"/>
      <c r="E1416" s="4"/>
      <c r="F1416" s="4"/>
      <c r="G1416" s="4"/>
      <c r="H1416" s="4"/>
      <c r="I1416" s="4" t="str">
        <f t="shared" si="22"/>
        <v/>
      </c>
      <c r="J1416" s="4"/>
      <c r="K1416" s="4"/>
      <c r="L1416" s="4" t="str">
        <f t="shared" si="23"/>
        <v>January 1900</v>
      </c>
      <c r="M1416" s="61"/>
      <c r="N1416" s="62"/>
    </row>
    <row r="1417" spans="1:14" ht="22.5" customHeight="1">
      <c r="A1417" s="53"/>
      <c r="B1417" s="19"/>
      <c r="C1417" s="4"/>
      <c r="D1417" s="4"/>
      <c r="E1417" s="4"/>
      <c r="F1417" s="4"/>
      <c r="G1417" s="4"/>
      <c r="H1417" s="4"/>
      <c r="I1417" s="4" t="str">
        <f t="shared" si="22"/>
        <v/>
      </c>
      <c r="J1417" s="4"/>
      <c r="K1417" s="4"/>
      <c r="L1417" s="4" t="str">
        <f t="shared" si="23"/>
        <v>January 1900</v>
      </c>
      <c r="M1417" s="61"/>
      <c r="N1417" s="62"/>
    </row>
    <row r="1418" spans="1:14" ht="22.5" customHeight="1">
      <c r="A1418" s="53"/>
      <c r="B1418" s="19"/>
      <c r="C1418" s="4"/>
      <c r="D1418" s="4"/>
      <c r="E1418" s="4"/>
      <c r="F1418" s="4"/>
      <c r="G1418" s="4"/>
      <c r="H1418" s="4"/>
      <c r="I1418" s="4" t="str">
        <f t="shared" si="22"/>
        <v/>
      </c>
      <c r="J1418" s="4"/>
      <c r="K1418" s="4"/>
      <c r="L1418" s="4" t="str">
        <f t="shared" si="23"/>
        <v>January 1900</v>
      </c>
      <c r="M1418" s="61"/>
      <c r="N1418" s="62"/>
    </row>
    <row r="1419" spans="1:14" ht="22.5" customHeight="1">
      <c r="A1419" s="53"/>
      <c r="B1419" s="19"/>
      <c r="C1419" s="4"/>
      <c r="D1419" s="4"/>
      <c r="E1419" s="4"/>
      <c r="F1419" s="4"/>
      <c r="G1419" s="4"/>
      <c r="H1419" s="4"/>
      <c r="I1419" s="4" t="str">
        <f t="shared" si="22"/>
        <v/>
      </c>
      <c r="J1419" s="4"/>
      <c r="K1419" s="4"/>
      <c r="L1419" s="4" t="str">
        <f t="shared" si="23"/>
        <v>January 1900</v>
      </c>
      <c r="M1419" s="61"/>
      <c r="N1419" s="62"/>
    </row>
    <row r="1420" spans="1:14" ht="22.5" customHeight="1">
      <c r="A1420" s="53"/>
      <c r="B1420" s="19"/>
      <c r="C1420" s="4"/>
      <c r="D1420" s="4"/>
      <c r="E1420" s="4"/>
      <c r="F1420" s="4"/>
      <c r="G1420" s="4"/>
      <c r="H1420" s="4"/>
      <c r="I1420" s="4" t="str">
        <f t="shared" si="22"/>
        <v/>
      </c>
      <c r="J1420" s="4"/>
      <c r="K1420" s="4"/>
      <c r="L1420" s="4" t="str">
        <f t="shared" si="23"/>
        <v>January 1900</v>
      </c>
      <c r="M1420" s="61"/>
      <c r="N1420" s="62"/>
    </row>
    <row r="1421" spans="1:14" ht="22.5" customHeight="1">
      <c r="A1421" s="53"/>
      <c r="B1421" s="19"/>
      <c r="C1421" s="4"/>
      <c r="D1421" s="4"/>
      <c r="E1421" s="4"/>
      <c r="F1421" s="4"/>
      <c r="G1421" s="4"/>
      <c r="H1421" s="4"/>
      <c r="I1421" s="4" t="str">
        <f t="shared" si="22"/>
        <v/>
      </c>
      <c r="J1421" s="4"/>
      <c r="K1421" s="4"/>
      <c r="L1421" s="4" t="str">
        <f t="shared" si="23"/>
        <v>January 1900</v>
      </c>
      <c r="M1421" s="61"/>
      <c r="N1421" s="62"/>
    </row>
    <row r="1422" spans="1:14" ht="22.5" customHeight="1">
      <c r="A1422" s="53"/>
      <c r="B1422" s="19"/>
      <c r="C1422" s="4"/>
      <c r="D1422" s="4"/>
      <c r="E1422" s="4"/>
      <c r="F1422" s="4"/>
      <c r="G1422" s="4"/>
      <c r="H1422" s="4"/>
      <c r="I1422" s="4" t="str">
        <f t="shared" si="22"/>
        <v/>
      </c>
      <c r="J1422" s="4"/>
      <c r="K1422" s="4"/>
      <c r="L1422" s="4" t="str">
        <f t="shared" si="23"/>
        <v>January 1900</v>
      </c>
      <c r="M1422" s="61"/>
      <c r="N1422" s="62"/>
    </row>
    <row r="1423" spans="1:14" ht="22.5" customHeight="1">
      <c r="A1423" s="53"/>
      <c r="B1423" s="19"/>
      <c r="C1423" s="4"/>
      <c r="D1423" s="4"/>
      <c r="E1423" s="4"/>
      <c r="F1423" s="4"/>
      <c r="G1423" s="4"/>
      <c r="H1423" s="4"/>
      <c r="I1423" s="4" t="str">
        <f t="shared" si="22"/>
        <v/>
      </c>
      <c r="J1423" s="4"/>
      <c r="K1423" s="4"/>
      <c r="L1423" s="4" t="str">
        <f t="shared" si="23"/>
        <v>January 1900</v>
      </c>
      <c r="M1423" s="61"/>
      <c r="N1423" s="62"/>
    </row>
    <row r="1424" spans="1:14" ht="22.5" customHeight="1">
      <c r="A1424" s="53"/>
      <c r="B1424" s="19"/>
      <c r="C1424" s="4"/>
      <c r="D1424" s="4"/>
      <c r="E1424" s="4"/>
      <c r="F1424" s="4"/>
      <c r="G1424" s="4"/>
      <c r="H1424" s="4"/>
      <c r="I1424" s="4" t="str">
        <f t="shared" si="22"/>
        <v/>
      </c>
      <c r="J1424" s="4"/>
      <c r="K1424" s="4"/>
      <c r="L1424" s="4" t="str">
        <f t="shared" si="23"/>
        <v>January 1900</v>
      </c>
      <c r="M1424" s="61"/>
      <c r="N1424" s="62"/>
    </row>
    <row r="1425" spans="1:14" ht="22.5" customHeight="1">
      <c r="A1425" s="53"/>
      <c r="B1425" s="19"/>
      <c r="C1425" s="4"/>
      <c r="D1425" s="4"/>
      <c r="E1425" s="4"/>
      <c r="F1425" s="4"/>
      <c r="G1425" s="4"/>
      <c r="H1425" s="4"/>
      <c r="I1425" s="4" t="str">
        <f t="shared" si="22"/>
        <v/>
      </c>
      <c r="J1425" s="4"/>
      <c r="K1425" s="4"/>
      <c r="L1425" s="4" t="str">
        <f t="shared" si="23"/>
        <v>January 1900</v>
      </c>
      <c r="M1425" s="61"/>
      <c r="N1425" s="62"/>
    </row>
    <row r="1426" spans="1:14" ht="22.5" customHeight="1">
      <c r="A1426" s="53"/>
      <c r="B1426" s="19"/>
      <c r="C1426" s="4"/>
      <c r="D1426" s="4"/>
      <c r="E1426" s="4"/>
      <c r="F1426" s="4"/>
      <c r="G1426" s="4"/>
      <c r="H1426" s="4"/>
      <c r="I1426" s="4" t="str">
        <f t="shared" si="22"/>
        <v/>
      </c>
      <c r="J1426" s="4"/>
      <c r="K1426" s="4"/>
      <c r="L1426" s="4" t="str">
        <f t="shared" si="23"/>
        <v>January 1900</v>
      </c>
      <c r="M1426" s="61"/>
      <c r="N1426" s="62"/>
    </row>
    <row r="1427" spans="1:14" ht="22.5" customHeight="1">
      <c r="A1427" s="53"/>
      <c r="B1427" s="19"/>
      <c r="C1427" s="4"/>
      <c r="D1427" s="4"/>
      <c r="E1427" s="4"/>
      <c r="F1427" s="4"/>
      <c r="G1427" s="4"/>
      <c r="H1427" s="4"/>
      <c r="I1427" s="4" t="str">
        <f t="shared" si="22"/>
        <v/>
      </c>
      <c r="J1427" s="4"/>
      <c r="K1427" s="4"/>
      <c r="L1427" s="4" t="str">
        <f t="shared" si="23"/>
        <v>January 1900</v>
      </c>
      <c r="M1427" s="61"/>
      <c r="N1427" s="62"/>
    </row>
    <row r="1428" spans="1:14" ht="22.5" customHeight="1">
      <c r="A1428" s="53"/>
      <c r="B1428" s="19"/>
      <c r="C1428" s="4"/>
      <c r="D1428" s="4"/>
      <c r="E1428" s="4"/>
      <c r="F1428" s="4"/>
      <c r="G1428" s="4"/>
      <c r="H1428" s="4"/>
      <c r="I1428" s="4" t="str">
        <f t="shared" si="22"/>
        <v/>
      </c>
      <c r="J1428" s="4"/>
      <c r="K1428" s="4"/>
      <c r="L1428" s="4" t="str">
        <f t="shared" si="23"/>
        <v>January 1900</v>
      </c>
      <c r="M1428" s="61"/>
      <c r="N1428" s="62"/>
    </row>
    <row r="1429" spans="1:14" ht="22.5" customHeight="1">
      <c r="A1429" s="53"/>
      <c r="B1429" s="19"/>
      <c r="C1429" s="4"/>
      <c r="D1429" s="4"/>
      <c r="E1429" s="4"/>
      <c r="F1429" s="4"/>
      <c r="G1429" s="4"/>
      <c r="H1429" s="4"/>
      <c r="I1429" s="4" t="str">
        <f t="shared" si="22"/>
        <v/>
      </c>
      <c r="J1429" s="4"/>
      <c r="K1429" s="4"/>
      <c r="L1429" s="4" t="str">
        <f t="shared" si="23"/>
        <v>January 1900</v>
      </c>
      <c r="M1429" s="61"/>
      <c r="N1429" s="62"/>
    </row>
    <row r="1430" spans="1:14" ht="22.5" customHeight="1">
      <c r="A1430" s="53"/>
      <c r="B1430" s="19"/>
      <c r="C1430" s="4"/>
      <c r="D1430" s="4"/>
      <c r="E1430" s="4"/>
      <c r="F1430" s="4"/>
      <c r="G1430" s="4"/>
      <c r="H1430" s="4"/>
      <c r="I1430" s="4" t="str">
        <f t="shared" si="22"/>
        <v/>
      </c>
      <c r="J1430" s="4"/>
      <c r="K1430" s="4"/>
      <c r="L1430" s="4" t="str">
        <f t="shared" si="23"/>
        <v>January 1900</v>
      </c>
      <c r="M1430" s="61"/>
      <c r="N1430" s="62"/>
    </row>
    <row r="1431" spans="1:14" ht="22.5" customHeight="1">
      <c r="A1431" s="53"/>
      <c r="B1431" s="19"/>
      <c r="C1431" s="4"/>
      <c r="D1431" s="4"/>
      <c r="E1431" s="4"/>
      <c r="F1431" s="4"/>
      <c r="G1431" s="4"/>
      <c r="H1431" s="4"/>
      <c r="I1431" s="4" t="str">
        <f t="shared" si="22"/>
        <v/>
      </c>
      <c r="J1431" s="4"/>
      <c r="K1431" s="4"/>
      <c r="L1431" s="4" t="str">
        <f t="shared" si="23"/>
        <v>January 1900</v>
      </c>
      <c r="M1431" s="61"/>
      <c r="N1431" s="62"/>
    </row>
    <row r="1432" spans="1:14" ht="22.5" customHeight="1">
      <c r="A1432" s="53"/>
      <c r="B1432" s="19"/>
      <c r="C1432" s="4"/>
      <c r="D1432" s="4"/>
      <c r="E1432" s="4"/>
      <c r="F1432" s="4"/>
      <c r="G1432" s="4"/>
      <c r="H1432" s="4"/>
      <c r="I1432" s="4" t="str">
        <f t="shared" si="22"/>
        <v/>
      </c>
      <c r="J1432" s="4"/>
      <c r="K1432" s="4"/>
      <c r="L1432" s="4" t="str">
        <f t="shared" si="23"/>
        <v>January 1900</v>
      </c>
      <c r="M1432" s="61"/>
      <c r="N1432" s="62"/>
    </row>
    <row r="1433" spans="1:14" ht="22.5" customHeight="1">
      <c r="A1433" s="53"/>
      <c r="B1433" s="19"/>
      <c r="C1433" s="4"/>
      <c r="D1433" s="4"/>
      <c r="E1433" s="4"/>
      <c r="F1433" s="4"/>
      <c r="G1433" s="4"/>
      <c r="H1433" s="4"/>
      <c r="I1433" s="4" t="str">
        <f t="shared" si="22"/>
        <v/>
      </c>
      <c r="J1433" s="4"/>
      <c r="K1433" s="4"/>
      <c r="L1433" s="4" t="str">
        <f t="shared" si="23"/>
        <v>January 1900</v>
      </c>
      <c r="M1433" s="61"/>
      <c r="N1433" s="62"/>
    </row>
    <row r="1434" spans="1:14" ht="22.5" customHeight="1">
      <c r="A1434" s="53"/>
      <c r="B1434" s="19"/>
      <c r="C1434" s="4"/>
      <c r="D1434" s="4"/>
      <c r="E1434" s="4"/>
      <c r="F1434" s="4"/>
      <c r="G1434" s="4"/>
      <c r="H1434" s="4"/>
      <c r="I1434" s="4" t="str">
        <f t="shared" si="22"/>
        <v/>
      </c>
      <c r="J1434" s="4"/>
      <c r="K1434" s="4"/>
      <c r="L1434" s="4" t="str">
        <f t="shared" si="23"/>
        <v>January 1900</v>
      </c>
      <c r="M1434" s="61"/>
      <c r="N1434" s="62"/>
    </row>
    <row r="1435" spans="1:14" ht="22.5" customHeight="1">
      <c r="A1435" s="53"/>
      <c r="B1435" s="19"/>
      <c r="C1435" s="4"/>
      <c r="D1435" s="4"/>
      <c r="E1435" s="4"/>
      <c r="F1435" s="4"/>
      <c r="G1435" s="4"/>
      <c r="H1435" s="4"/>
      <c r="I1435" s="4" t="str">
        <f t="shared" si="22"/>
        <v/>
      </c>
      <c r="J1435" s="4"/>
      <c r="K1435" s="4"/>
      <c r="L1435" s="4" t="str">
        <f t="shared" si="23"/>
        <v>January 1900</v>
      </c>
      <c r="M1435" s="61"/>
      <c r="N1435" s="62"/>
    </row>
    <row r="1436" spans="1:14" ht="22.5" customHeight="1">
      <c r="A1436" s="53"/>
      <c r="B1436" s="19"/>
      <c r="C1436" s="4"/>
      <c r="D1436" s="4"/>
      <c r="E1436" s="4"/>
      <c r="F1436" s="4"/>
      <c r="G1436" s="4"/>
      <c r="H1436" s="4"/>
      <c r="I1436" s="4" t="str">
        <f t="shared" si="22"/>
        <v/>
      </c>
      <c r="J1436" s="4"/>
      <c r="K1436" s="4"/>
      <c r="L1436" s="4" t="str">
        <f t="shared" si="23"/>
        <v>January 1900</v>
      </c>
      <c r="M1436" s="61"/>
      <c r="N1436" s="62"/>
    </row>
    <row r="1437" spans="1:14" ht="22.5" customHeight="1">
      <c r="A1437" s="53"/>
      <c r="B1437" s="19"/>
      <c r="C1437" s="4"/>
      <c r="D1437" s="4"/>
      <c r="E1437" s="4"/>
      <c r="F1437" s="4"/>
      <c r="G1437" s="4"/>
      <c r="H1437" s="4"/>
      <c r="I1437" s="4" t="str">
        <f t="shared" si="22"/>
        <v/>
      </c>
      <c r="J1437" s="4"/>
      <c r="K1437" s="4"/>
      <c r="L1437" s="4" t="str">
        <f t="shared" si="23"/>
        <v>January 1900</v>
      </c>
      <c r="M1437" s="61"/>
      <c r="N1437" s="62"/>
    </row>
    <row r="1438" spans="1:14" ht="22.5" customHeight="1">
      <c r="A1438" s="53"/>
      <c r="B1438" s="19"/>
      <c r="C1438" s="4"/>
      <c r="D1438" s="4"/>
      <c r="E1438" s="4"/>
      <c r="F1438" s="4"/>
      <c r="G1438" s="4"/>
      <c r="H1438" s="4"/>
      <c r="I1438" s="4" t="str">
        <f t="shared" si="22"/>
        <v/>
      </c>
      <c r="J1438" s="4"/>
      <c r="K1438" s="4"/>
      <c r="L1438" s="4" t="str">
        <f t="shared" si="23"/>
        <v>January 1900</v>
      </c>
      <c r="M1438" s="61"/>
      <c r="N1438" s="62"/>
    </row>
    <row r="1439" spans="1:14" ht="22.5" customHeight="1">
      <c r="A1439" s="53"/>
      <c r="B1439" s="19"/>
      <c r="C1439" s="4"/>
      <c r="D1439" s="4"/>
      <c r="E1439" s="4"/>
      <c r="F1439" s="4"/>
      <c r="G1439" s="4"/>
      <c r="H1439" s="4"/>
      <c r="I1439" s="4" t="str">
        <f t="shared" si="22"/>
        <v/>
      </c>
      <c r="J1439" s="4"/>
      <c r="K1439" s="4"/>
      <c r="L1439" s="4" t="str">
        <f t="shared" si="23"/>
        <v>January 1900</v>
      </c>
      <c r="M1439" s="61"/>
      <c r="N1439" s="62"/>
    </row>
    <row r="1440" spans="1:14" ht="22.5" customHeight="1">
      <c r="A1440" s="53"/>
      <c r="B1440" s="19"/>
      <c r="C1440" s="4"/>
      <c r="D1440" s="4"/>
      <c r="E1440" s="4"/>
      <c r="F1440" s="4"/>
      <c r="G1440" s="4"/>
      <c r="H1440" s="4"/>
      <c r="I1440" s="4" t="str">
        <f t="shared" si="22"/>
        <v/>
      </c>
      <c r="J1440" s="4"/>
      <c r="K1440" s="4"/>
      <c r="L1440" s="4" t="str">
        <f t="shared" si="23"/>
        <v>January 1900</v>
      </c>
      <c r="M1440" s="61"/>
      <c r="N1440" s="62"/>
    </row>
    <row r="1441" spans="1:14" ht="22.5" customHeight="1">
      <c r="A1441" s="53"/>
      <c r="B1441" s="19"/>
      <c r="C1441" s="4"/>
      <c r="D1441" s="4"/>
      <c r="E1441" s="4"/>
      <c r="F1441" s="4"/>
      <c r="G1441" s="4"/>
      <c r="H1441" s="4"/>
      <c r="I1441" s="4" t="str">
        <f t="shared" si="22"/>
        <v/>
      </c>
      <c r="J1441" s="4"/>
      <c r="K1441" s="4"/>
      <c r="L1441" s="4" t="str">
        <f t="shared" si="23"/>
        <v>January 1900</v>
      </c>
      <c r="M1441" s="61"/>
      <c r="N1441" s="62"/>
    </row>
    <row r="1442" spans="1:14" ht="22.5" customHeight="1">
      <c r="A1442" s="53"/>
      <c r="B1442" s="19"/>
      <c r="C1442" s="4"/>
      <c r="D1442" s="4"/>
      <c r="E1442" s="4"/>
      <c r="F1442" s="4"/>
      <c r="G1442" s="4"/>
      <c r="H1442" s="4"/>
      <c r="I1442" s="4" t="str">
        <f t="shared" si="22"/>
        <v/>
      </c>
      <c r="J1442" s="4"/>
      <c r="K1442" s="4"/>
      <c r="L1442" s="4" t="str">
        <f t="shared" si="23"/>
        <v>January 1900</v>
      </c>
      <c r="M1442" s="61"/>
      <c r="N1442" s="62"/>
    </row>
    <row r="1443" spans="1:14" ht="22.5" customHeight="1">
      <c r="A1443" s="53"/>
      <c r="B1443" s="19"/>
      <c r="C1443" s="4"/>
      <c r="D1443" s="4"/>
      <c r="E1443" s="4"/>
      <c r="F1443" s="4"/>
      <c r="G1443" s="4"/>
      <c r="H1443" s="4"/>
      <c r="I1443" s="4" t="str">
        <f t="shared" si="22"/>
        <v/>
      </c>
      <c r="J1443" s="4"/>
      <c r="K1443" s="4"/>
      <c r="L1443" s="4" t="str">
        <f t="shared" si="23"/>
        <v>January 1900</v>
      </c>
      <c r="M1443" s="61"/>
      <c r="N1443" s="62"/>
    </row>
    <row r="1444" spans="1:14" ht="22.5" customHeight="1">
      <c r="A1444" s="53"/>
      <c r="B1444" s="19"/>
      <c r="C1444" s="4"/>
      <c r="D1444" s="4"/>
      <c r="E1444" s="4"/>
      <c r="F1444" s="4"/>
      <c r="G1444" s="4"/>
      <c r="H1444" s="4"/>
      <c r="I1444" s="4" t="str">
        <f t="shared" si="22"/>
        <v/>
      </c>
      <c r="J1444" s="4"/>
      <c r="K1444" s="4"/>
      <c r="L1444" s="4" t="str">
        <f t="shared" si="23"/>
        <v>January 1900</v>
      </c>
      <c r="M1444" s="61"/>
      <c r="N1444" s="62"/>
    </row>
    <row r="1445" spans="1:14" ht="22.5" customHeight="1">
      <c r="A1445" s="53"/>
      <c r="B1445" s="19"/>
      <c r="C1445" s="4"/>
      <c r="D1445" s="4"/>
      <c r="E1445" s="4"/>
      <c r="F1445" s="4"/>
      <c r="G1445" s="4"/>
      <c r="H1445" s="4"/>
      <c r="I1445" s="4" t="str">
        <f t="shared" si="22"/>
        <v/>
      </c>
      <c r="J1445" s="4"/>
      <c r="K1445" s="4"/>
      <c r="L1445" s="4" t="str">
        <f t="shared" si="23"/>
        <v>January 1900</v>
      </c>
      <c r="M1445" s="61"/>
      <c r="N1445" s="62"/>
    </row>
    <row r="1446" spans="1:14" ht="22.5" customHeight="1">
      <c r="A1446" s="53"/>
      <c r="B1446" s="19"/>
      <c r="C1446" s="4"/>
      <c r="D1446" s="4"/>
      <c r="E1446" s="4"/>
      <c r="F1446" s="4"/>
      <c r="G1446" s="4"/>
      <c r="H1446" s="4"/>
      <c r="I1446" s="4" t="str">
        <f t="shared" si="22"/>
        <v/>
      </c>
      <c r="J1446" s="4"/>
      <c r="K1446" s="4"/>
      <c r="L1446" s="4" t="str">
        <f t="shared" si="23"/>
        <v>January 1900</v>
      </c>
      <c r="M1446" s="61"/>
      <c r="N1446" s="62"/>
    </row>
    <row r="1447" spans="1:14" ht="22.5" customHeight="1">
      <c r="A1447" s="53"/>
      <c r="B1447" s="19"/>
      <c r="C1447" s="4"/>
      <c r="D1447" s="4"/>
      <c r="E1447" s="4"/>
      <c r="F1447" s="4"/>
      <c r="G1447" s="4"/>
      <c r="H1447" s="4"/>
      <c r="I1447" s="4" t="str">
        <f t="shared" si="22"/>
        <v/>
      </c>
      <c r="J1447" s="4"/>
      <c r="K1447" s="4"/>
      <c r="L1447" s="4" t="str">
        <f t="shared" si="23"/>
        <v>January 1900</v>
      </c>
      <c r="M1447" s="61"/>
      <c r="N1447" s="62"/>
    </row>
    <row r="1448" spans="1:14" ht="22.5" customHeight="1">
      <c r="A1448" s="53"/>
      <c r="B1448" s="19"/>
      <c r="C1448" s="4"/>
      <c r="D1448" s="4"/>
      <c r="E1448" s="4"/>
      <c r="F1448" s="4"/>
      <c r="G1448" s="4"/>
      <c r="H1448" s="4"/>
      <c r="I1448" s="4" t="str">
        <f t="shared" si="22"/>
        <v/>
      </c>
      <c r="J1448" s="4"/>
      <c r="K1448" s="4"/>
      <c r="L1448" s="4" t="str">
        <f t="shared" si="23"/>
        <v>January 1900</v>
      </c>
      <c r="M1448" s="61"/>
      <c r="N1448" s="62"/>
    </row>
    <row r="1449" spans="1:14" ht="22.5" customHeight="1">
      <c r="A1449" s="53"/>
      <c r="B1449" s="19"/>
      <c r="C1449" s="4"/>
      <c r="D1449" s="4"/>
      <c r="E1449" s="4"/>
      <c r="F1449" s="4"/>
      <c r="G1449" s="4"/>
      <c r="H1449" s="4"/>
      <c r="I1449" s="4" t="str">
        <f t="shared" si="22"/>
        <v/>
      </c>
      <c r="J1449" s="4"/>
      <c r="K1449" s="4"/>
      <c r="L1449" s="4" t="str">
        <f t="shared" si="23"/>
        <v>January 1900</v>
      </c>
      <c r="M1449" s="61"/>
      <c r="N1449" s="62"/>
    </row>
    <row r="1450" spans="1:14" ht="22.5" customHeight="1">
      <c r="A1450" s="53"/>
      <c r="B1450" s="19"/>
      <c r="C1450" s="4"/>
      <c r="D1450" s="4"/>
      <c r="E1450" s="4"/>
      <c r="F1450" s="4"/>
      <c r="G1450" s="4"/>
      <c r="H1450" s="4"/>
      <c r="I1450" s="4" t="str">
        <f t="shared" si="22"/>
        <v/>
      </c>
      <c r="J1450" s="4"/>
      <c r="K1450" s="4"/>
      <c r="L1450" s="4" t="str">
        <f t="shared" si="23"/>
        <v>January 1900</v>
      </c>
      <c r="M1450" s="61"/>
      <c r="N1450" s="62"/>
    </row>
    <row r="1451" spans="1:14" ht="22.5" customHeight="1">
      <c r="A1451" s="53"/>
      <c r="B1451" s="19"/>
      <c r="C1451" s="4"/>
      <c r="D1451" s="4"/>
      <c r="E1451" s="4"/>
      <c r="F1451" s="4"/>
      <c r="G1451" s="4"/>
      <c r="H1451" s="4"/>
      <c r="I1451" s="4" t="str">
        <f t="shared" si="22"/>
        <v/>
      </c>
      <c r="J1451" s="4"/>
      <c r="K1451" s="4"/>
      <c r="L1451" s="4" t="str">
        <f t="shared" si="23"/>
        <v>January 1900</v>
      </c>
      <c r="M1451" s="61"/>
      <c r="N1451" s="62"/>
    </row>
    <row r="1452" spans="1:14" ht="22.5" customHeight="1">
      <c r="A1452" s="53"/>
      <c r="B1452" s="19"/>
      <c r="C1452" s="4"/>
      <c r="D1452" s="4"/>
      <c r="E1452" s="4"/>
      <c r="F1452" s="4"/>
      <c r="G1452" s="4"/>
      <c r="H1452" s="4"/>
      <c r="I1452" s="4" t="str">
        <f t="shared" si="22"/>
        <v/>
      </c>
      <c r="J1452" s="4"/>
      <c r="K1452" s="4"/>
      <c r="L1452" s="4" t="str">
        <f t="shared" si="23"/>
        <v>January 1900</v>
      </c>
      <c r="M1452" s="61"/>
      <c r="N1452" s="62"/>
    </row>
    <row r="1453" spans="1:14" ht="22.5" customHeight="1">
      <c r="A1453" s="53"/>
      <c r="B1453" s="19"/>
      <c r="C1453" s="4"/>
      <c r="D1453" s="4"/>
      <c r="E1453" s="4"/>
      <c r="F1453" s="4"/>
      <c r="G1453" s="4"/>
      <c r="H1453" s="4"/>
      <c r="I1453" s="4" t="str">
        <f t="shared" si="22"/>
        <v/>
      </c>
      <c r="J1453" s="4"/>
      <c r="K1453" s="4"/>
      <c r="L1453" s="4" t="str">
        <f t="shared" si="23"/>
        <v>January 1900</v>
      </c>
      <c r="M1453" s="61"/>
      <c r="N1453" s="62"/>
    </row>
    <row r="1454" spans="1:14" ht="22.5" customHeight="1">
      <c r="A1454" s="53"/>
      <c r="B1454" s="19"/>
      <c r="C1454" s="4"/>
      <c r="D1454" s="4"/>
      <c r="E1454" s="4"/>
      <c r="F1454" s="4"/>
      <c r="G1454" s="4"/>
      <c r="H1454" s="4"/>
      <c r="I1454" s="4" t="str">
        <f t="shared" si="22"/>
        <v/>
      </c>
      <c r="J1454" s="4"/>
      <c r="K1454" s="4"/>
      <c r="L1454" s="4" t="str">
        <f t="shared" si="23"/>
        <v>January 1900</v>
      </c>
      <c r="M1454" s="61"/>
      <c r="N1454" s="62"/>
    </row>
    <row r="1455" spans="1:14" ht="22.5" customHeight="1">
      <c r="A1455" s="53"/>
      <c r="B1455" s="19"/>
      <c r="C1455" s="4"/>
      <c r="D1455" s="4"/>
      <c r="E1455" s="4"/>
      <c r="F1455" s="4"/>
      <c r="G1455" s="4"/>
      <c r="H1455" s="4"/>
      <c r="I1455" s="4" t="str">
        <f t="shared" si="22"/>
        <v/>
      </c>
      <c r="J1455" s="4"/>
      <c r="K1455" s="4"/>
      <c r="L1455" s="4" t="str">
        <f t="shared" si="23"/>
        <v>January 1900</v>
      </c>
      <c r="M1455" s="61"/>
      <c r="N1455" s="62"/>
    </row>
    <row r="1456" spans="1:14" ht="22.5" customHeight="1">
      <c r="A1456" s="53"/>
      <c r="B1456" s="19"/>
      <c r="C1456" s="4"/>
      <c r="D1456" s="4"/>
      <c r="E1456" s="4"/>
      <c r="F1456" s="4"/>
      <c r="G1456" s="4"/>
      <c r="H1456" s="4"/>
      <c r="I1456" s="4" t="str">
        <f t="shared" si="22"/>
        <v/>
      </c>
      <c r="J1456" s="4"/>
      <c r="K1456" s="4"/>
      <c r="L1456" s="4" t="str">
        <f t="shared" si="23"/>
        <v>January 1900</v>
      </c>
      <c r="M1456" s="61"/>
      <c r="N1456" s="62"/>
    </row>
    <row r="1457" spans="1:14" ht="22.5" customHeight="1">
      <c r="A1457" s="53"/>
      <c r="B1457" s="19"/>
      <c r="C1457" s="4"/>
      <c r="D1457" s="4"/>
      <c r="E1457" s="4"/>
      <c r="F1457" s="4"/>
      <c r="G1457" s="4"/>
      <c r="H1457" s="4"/>
      <c r="I1457" s="4" t="str">
        <f t="shared" si="22"/>
        <v/>
      </c>
      <c r="J1457" s="4"/>
      <c r="K1457" s="4"/>
      <c r="L1457" s="4" t="str">
        <f t="shared" si="23"/>
        <v>January 1900</v>
      </c>
      <c r="M1457" s="61"/>
      <c r="N1457" s="62"/>
    </row>
    <row r="1458" spans="1:14" ht="22.5" customHeight="1">
      <c r="A1458" s="53"/>
      <c r="B1458" s="19"/>
      <c r="C1458" s="4"/>
      <c r="D1458" s="4"/>
      <c r="E1458" s="4"/>
      <c r="F1458" s="4"/>
      <c r="G1458" s="4"/>
      <c r="H1458" s="4"/>
      <c r="I1458" s="4" t="str">
        <f t="shared" si="22"/>
        <v/>
      </c>
      <c r="J1458" s="4"/>
      <c r="K1458" s="4"/>
      <c r="L1458" s="4" t="str">
        <f t="shared" si="23"/>
        <v>January 1900</v>
      </c>
      <c r="M1458" s="61"/>
      <c r="N1458" s="62"/>
    </row>
    <row r="1459" spans="1:14" ht="22.5" customHeight="1">
      <c r="A1459" s="53"/>
      <c r="B1459" s="19"/>
      <c r="C1459" s="4"/>
      <c r="D1459" s="4"/>
      <c r="E1459" s="4"/>
      <c r="F1459" s="4"/>
      <c r="G1459" s="4"/>
      <c r="H1459" s="4"/>
      <c r="I1459" s="4" t="str">
        <f t="shared" si="22"/>
        <v/>
      </c>
      <c r="J1459" s="4"/>
      <c r="K1459" s="4"/>
      <c r="L1459" s="4" t="str">
        <f t="shared" si="23"/>
        <v>January 1900</v>
      </c>
      <c r="M1459" s="61"/>
      <c r="N1459" s="62"/>
    </row>
    <row r="1460" spans="1:14" ht="22.5" customHeight="1">
      <c r="A1460" s="53"/>
      <c r="B1460" s="19"/>
      <c r="C1460" s="4"/>
      <c r="D1460" s="4"/>
      <c r="E1460" s="4"/>
      <c r="F1460" s="4"/>
      <c r="G1460" s="4"/>
      <c r="H1460" s="4"/>
      <c r="I1460" s="4" t="str">
        <f t="shared" si="22"/>
        <v/>
      </c>
      <c r="J1460" s="4"/>
      <c r="K1460" s="4"/>
      <c r="L1460" s="4" t="str">
        <f t="shared" si="23"/>
        <v>January 1900</v>
      </c>
      <c r="M1460" s="61"/>
      <c r="N1460" s="62"/>
    </row>
    <row r="1461" spans="1:14" ht="22.5" customHeight="1">
      <c r="A1461" s="53"/>
      <c r="B1461" s="19"/>
      <c r="C1461" s="4"/>
      <c r="D1461" s="4"/>
      <c r="E1461" s="4"/>
      <c r="F1461" s="4"/>
      <c r="G1461" s="4"/>
      <c r="H1461" s="4"/>
      <c r="I1461" s="4" t="str">
        <f t="shared" si="22"/>
        <v/>
      </c>
      <c r="J1461" s="4"/>
      <c r="K1461" s="4"/>
      <c r="L1461" s="4" t="str">
        <f t="shared" si="23"/>
        <v>January 1900</v>
      </c>
      <c r="M1461" s="61"/>
      <c r="N1461" s="62"/>
    </row>
    <row r="1462" spans="1:14" ht="22.5" customHeight="1">
      <c r="A1462" s="53"/>
      <c r="B1462" s="19"/>
      <c r="C1462" s="4"/>
      <c r="D1462" s="4"/>
      <c r="E1462" s="4"/>
      <c r="F1462" s="4"/>
      <c r="G1462" s="4"/>
      <c r="H1462" s="4"/>
      <c r="I1462" s="4" t="str">
        <f t="shared" si="22"/>
        <v/>
      </c>
      <c r="J1462" s="4"/>
      <c r="K1462" s="4"/>
      <c r="L1462" s="4" t="str">
        <f t="shared" si="23"/>
        <v>January 1900</v>
      </c>
      <c r="M1462" s="61"/>
      <c r="N1462" s="62"/>
    </row>
    <row r="1463" spans="1:14" ht="22.5" customHeight="1">
      <c r="A1463" s="53"/>
      <c r="B1463" s="19"/>
      <c r="C1463" s="4"/>
      <c r="D1463" s="4"/>
      <c r="E1463" s="4"/>
      <c r="F1463" s="4"/>
      <c r="G1463" s="4"/>
      <c r="H1463" s="4"/>
      <c r="I1463" s="4" t="str">
        <f t="shared" si="22"/>
        <v/>
      </c>
      <c r="J1463" s="4"/>
      <c r="K1463" s="4"/>
      <c r="L1463" s="4" t="str">
        <f t="shared" si="23"/>
        <v>January 1900</v>
      </c>
      <c r="M1463" s="61"/>
      <c r="N1463" s="62"/>
    </row>
    <row r="1464" spans="1:14" ht="22.5" customHeight="1">
      <c r="A1464" s="53"/>
      <c r="B1464" s="19"/>
      <c r="C1464" s="4"/>
      <c r="D1464" s="4"/>
      <c r="E1464" s="4"/>
      <c r="F1464" s="4"/>
      <c r="G1464" s="4"/>
      <c r="H1464" s="4"/>
      <c r="I1464" s="4" t="str">
        <f t="shared" si="22"/>
        <v/>
      </c>
      <c r="J1464" s="4"/>
      <c r="K1464" s="4"/>
      <c r="L1464" s="4" t="str">
        <f t="shared" si="23"/>
        <v>January 1900</v>
      </c>
      <c r="M1464" s="61"/>
      <c r="N1464" s="62"/>
    </row>
    <row r="1465" spans="1:14" ht="22.5" customHeight="1">
      <c r="A1465" s="53"/>
      <c r="B1465" s="19"/>
      <c r="C1465" s="4"/>
      <c r="D1465" s="4"/>
      <c r="E1465" s="4"/>
      <c r="F1465" s="4"/>
      <c r="G1465" s="4"/>
      <c r="H1465" s="4"/>
      <c r="I1465" s="4" t="str">
        <f t="shared" si="22"/>
        <v/>
      </c>
      <c r="J1465" s="4"/>
      <c r="K1465" s="4"/>
      <c r="L1465" s="4" t="str">
        <f t="shared" si="23"/>
        <v>January 1900</v>
      </c>
      <c r="M1465" s="61"/>
      <c r="N1465" s="62"/>
    </row>
    <row r="1466" spans="1:14" ht="22.5" customHeight="1">
      <c r="A1466" s="53"/>
      <c r="B1466" s="19"/>
      <c r="C1466" s="4"/>
      <c r="D1466" s="4"/>
      <c r="E1466" s="4"/>
      <c r="F1466" s="4"/>
      <c r="G1466" s="4"/>
      <c r="H1466" s="4"/>
      <c r="I1466" s="4" t="str">
        <f t="shared" si="22"/>
        <v/>
      </c>
      <c r="J1466" s="4"/>
      <c r="K1466" s="4"/>
      <c r="L1466" s="4" t="str">
        <f t="shared" si="23"/>
        <v>January 1900</v>
      </c>
      <c r="M1466" s="61"/>
      <c r="N1466" s="62"/>
    </row>
    <row r="1467" spans="1:14" ht="22.5" customHeight="1">
      <c r="A1467" s="53"/>
      <c r="B1467" s="19"/>
      <c r="C1467" s="4"/>
      <c r="D1467" s="4"/>
      <c r="E1467" s="4"/>
      <c r="F1467" s="4"/>
      <c r="G1467" s="4"/>
      <c r="H1467" s="4"/>
      <c r="I1467" s="4" t="str">
        <f t="shared" si="22"/>
        <v/>
      </c>
      <c r="J1467" s="4"/>
      <c r="K1467" s="4"/>
      <c r="L1467" s="4" t="str">
        <f t="shared" si="23"/>
        <v>January 1900</v>
      </c>
      <c r="M1467" s="61"/>
      <c r="N1467" s="62"/>
    </row>
    <row r="1468" spans="1:14" ht="22.5" customHeight="1">
      <c r="A1468" s="53"/>
      <c r="B1468" s="19"/>
      <c r="C1468" s="4"/>
      <c r="D1468" s="4"/>
      <c r="E1468" s="4"/>
      <c r="F1468" s="4"/>
      <c r="G1468" s="4"/>
      <c r="H1468" s="4"/>
      <c r="I1468" s="4" t="str">
        <f t="shared" si="22"/>
        <v/>
      </c>
      <c r="J1468" s="4"/>
      <c r="K1468" s="4"/>
      <c r="L1468" s="4" t="str">
        <f t="shared" si="23"/>
        <v>January 1900</v>
      </c>
      <c r="M1468" s="61"/>
      <c r="N1468" s="62"/>
    </row>
    <row r="1469" spans="1:14" ht="22.5" customHeight="1">
      <c r="A1469" s="53"/>
      <c r="B1469" s="19"/>
      <c r="C1469" s="4"/>
      <c r="D1469" s="4"/>
      <c r="E1469" s="4"/>
      <c r="F1469" s="4"/>
      <c r="G1469" s="4"/>
      <c r="H1469" s="4"/>
      <c r="I1469" s="4" t="str">
        <f t="shared" si="22"/>
        <v/>
      </c>
      <c r="J1469" s="4"/>
      <c r="K1469" s="4"/>
      <c r="L1469" s="4" t="str">
        <f t="shared" si="23"/>
        <v>January 1900</v>
      </c>
      <c r="M1469" s="61"/>
      <c r="N1469" s="62"/>
    </row>
    <row r="1470" spans="1:14" ht="22.5" customHeight="1">
      <c r="A1470" s="53"/>
      <c r="B1470" s="19"/>
      <c r="C1470" s="4"/>
      <c r="D1470" s="4"/>
      <c r="E1470" s="4"/>
      <c r="F1470" s="4"/>
      <c r="G1470" s="4"/>
      <c r="H1470" s="4"/>
      <c r="I1470" s="4" t="str">
        <f t="shared" si="22"/>
        <v/>
      </c>
      <c r="J1470" s="4"/>
      <c r="K1470" s="4"/>
      <c r="L1470" s="4" t="str">
        <f t="shared" si="23"/>
        <v>January 1900</v>
      </c>
      <c r="M1470" s="61"/>
      <c r="N1470" s="62"/>
    </row>
    <row r="1471" spans="1:14" ht="22.5" customHeight="1">
      <c r="A1471" s="53"/>
      <c r="B1471" s="19"/>
      <c r="C1471" s="4"/>
      <c r="D1471" s="4"/>
      <c r="E1471" s="4"/>
      <c r="F1471" s="4"/>
      <c r="G1471" s="4"/>
      <c r="H1471" s="4"/>
      <c r="I1471" s="4" t="str">
        <f t="shared" si="22"/>
        <v/>
      </c>
      <c r="J1471" s="4"/>
      <c r="K1471" s="4"/>
      <c r="L1471" s="4" t="str">
        <f t="shared" si="23"/>
        <v>January 1900</v>
      </c>
      <c r="M1471" s="61"/>
      <c r="N1471" s="62"/>
    </row>
    <row r="1472" spans="1:14" ht="22.5" customHeight="1">
      <c r="A1472" s="53"/>
      <c r="B1472" s="19"/>
      <c r="C1472" s="4"/>
      <c r="D1472" s="4"/>
      <c r="E1472" s="4"/>
      <c r="F1472" s="4"/>
      <c r="G1472" s="4"/>
      <c r="H1472" s="4"/>
      <c r="I1472" s="4" t="str">
        <f t="shared" si="22"/>
        <v/>
      </c>
      <c r="J1472" s="4"/>
      <c r="K1472" s="4"/>
      <c r="L1472" s="4" t="str">
        <f t="shared" si="23"/>
        <v>January 1900</v>
      </c>
      <c r="M1472" s="61"/>
      <c r="N1472" s="62"/>
    </row>
    <row r="1473" spans="1:14" ht="22.5" customHeight="1">
      <c r="A1473" s="53"/>
      <c r="B1473" s="19"/>
      <c r="C1473" s="4"/>
      <c r="D1473" s="4"/>
      <c r="E1473" s="4"/>
      <c r="F1473" s="4"/>
      <c r="G1473" s="4"/>
      <c r="H1473" s="4"/>
      <c r="I1473" s="4" t="str">
        <f t="shared" si="22"/>
        <v/>
      </c>
      <c r="J1473" s="4"/>
      <c r="K1473" s="4"/>
      <c r="L1473" s="4" t="str">
        <f t="shared" si="23"/>
        <v>January 1900</v>
      </c>
      <c r="M1473" s="61"/>
      <c r="N1473" s="62"/>
    </row>
    <row r="1474" spans="1:14" ht="22.5" customHeight="1">
      <c r="A1474" s="53"/>
      <c r="B1474" s="19"/>
      <c r="C1474" s="4"/>
      <c r="D1474" s="4"/>
      <c r="E1474" s="4"/>
      <c r="F1474" s="4"/>
      <c r="G1474" s="4"/>
      <c r="H1474" s="4"/>
      <c r="I1474" s="4" t="str">
        <f t="shared" si="22"/>
        <v/>
      </c>
      <c r="J1474" s="4"/>
      <c r="K1474" s="4"/>
      <c r="L1474" s="4" t="str">
        <f t="shared" si="23"/>
        <v>January 1900</v>
      </c>
      <c r="M1474" s="61"/>
      <c r="N1474" s="62"/>
    </row>
    <row r="1475" spans="1:14" ht="22.5" customHeight="1">
      <c r="A1475" s="53"/>
      <c r="B1475" s="19"/>
      <c r="C1475" s="4"/>
      <c r="D1475" s="4"/>
      <c r="E1475" s="4"/>
      <c r="F1475" s="4"/>
      <c r="G1475" s="4"/>
      <c r="H1475" s="4"/>
      <c r="I1475" s="4" t="str">
        <f t="shared" si="22"/>
        <v/>
      </c>
      <c r="J1475" s="4"/>
      <c r="K1475" s="4"/>
      <c r="L1475" s="4" t="str">
        <f t="shared" si="23"/>
        <v>January 1900</v>
      </c>
      <c r="M1475" s="61"/>
      <c r="N1475" s="62"/>
    </row>
    <row r="1476" spans="1:14" ht="22.5" customHeight="1">
      <c r="A1476" s="53"/>
      <c r="B1476" s="19"/>
      <c r="C1476" s="4"/>
      <c r="D1476" s="4"/>
      <c r="E1476" s="4"/>
      <c r="F1476" s="4"/>
      <c r="G1476" s="4"/>
      <c r="H1476" s="4"/>
      <c r="I1476" s="4" t="str">
        <f t="shared" si="22"/>
        <v/>
      </c>
      <c r="J1476" s="4"/>
      <c r="K1476" s="4"/>
      <c r="L1476" s="4" t="str">
        <f t="shared" si="23"/>
        <v>January 1900</v>
      </c>
      <c r="M1476" s="61"/>
      <c r="N1476" s="62"/>
    </row>
    <row r="1477" spans="1:14" ht="22.5" customHeight="1">
      <c r="A1477" s="53"/>
      <c r="B1477" s="19"/>
      <c r="C1477" s="4"/>
      <c r="D1477" s="4"/>
      <c r="E1477" s="4"/>
      <c r="F1477" s="4"/>
      <c r="G1477" s="4"/>
      <c r="H1477" s="4"/>
      <c r="I1477" s="4" t="str">
        <f t="shared" si="22"/>
        <v/>
      </c>
      <c r="J1477" s="4"/>
      <c r="K1477" s="4"/>
      <c r="L1477" s="4" t="str">
        <f t="shared" si="23"/>
        <v>January 1900</v>
      </c>
      <c r="M1477" s="61"/>
      <c r="N1477" s="62"/>
    </row>
    <row r="1478" spans="1:14" ht="22.5" customHeight="1">
      <c r="A1478" s="53"/>
      <c r="B1478" s="19"/>
      <c r="C1478" s="4"/>
      <c r="D1478" s="4"/>
      <c r="E1478" s="4"/>
      <c r="F1478" s="4"/>
      <c r="G1478" s="4"/>
      <c r="H1478" s="4"/>
      <c r="I1478" s="4" t="str">
        <f t="shared" si="22"/>
        <v/>
      </c>
      <c r="J1478" s="4"/>
      <c r="K1478" s="4"/>
      <c r="L1478" s="4" t="str">
        <f t="shared" si="23"/>
        <v>January 1900</v>
      </c>
      <c r="M1478" s="61"/>
      <c r="N1478" s="62"/>
    </row>
    <row r="1479" spans="1:14" ht="22.5" customHeight="1">
      <c r="A1479" s="53"/>
      <c r="B1479" s="19"/>
      <c r="C1479" s="4"/>
      <c r="D1479" s="4"/>
      <c r="E1479" s="4"/>
      <c r="F1479" s="4"/>
      <c r="G1479" s="4"/>
      <c r="H1479" s="4"/>
      <c r="I1479" s="4" t="str">
        <f t="shared" si="22"/>
        <v/>
      </c>
      <c r="J1479" s="4"/>
      <c r="K1479" s="4"/>
      <c r="L1479" s="4" t="str">
        <f t="shared" si="23"/>
        <v>January 1900</v>
      </c>
      <c r="M1479" s="61"/>
      <c r="N1479" s="62"/>
    </row>
    <row r="1480" spans="1:14" ht="22.5" customHeight="1">
      <c r="A1480" s="53"/>
      <c r="B1480" s="19"/>
      <c r="C1480" s="4"/>
      <c r="D1480" s="4"/>
      <c r="E1480" s="4"/>
      <c r="F1480" s="4"/>
      <c r="G1480" s="4"/>
      <c r="H1480" s="4"/>
      <c r="I1480" s="4" t="str">
        <f t="shared" si="22"/>
        <v/>
      </c>
      <c r="J1480" s="4"/>
      <c r="K1480" s="4"/>
      <c r="L1480" s="4" t="str">
        <f t="shared" si="23"/>
        <v>January 1900</v>
      </c>
      <c r="M1480" s="61"/>
      <c r="N1480" s="62"/>
    </row>
    <row r="1481" spans="1:14" ht="22.5" customHeight="1">
      <c r="A1481" s="53"/>
      <c r="B1481" s="19"/>
      <c r="C1481" s="4"/>
      <c r="D1481" s="4"/>
      <c r="E1481" s="4"/>
      <c r="F1481" s="4"/>
      <c r="G1481" s="4"/>
      <c r="H1481" s="4"/>
      <c r="I1481" s="4" t="str">
        <f t="shared" si="22"/>
        <v/>
      </c>
      <c r="J1481" s="4"/>
      <c r="K1481" s="4"/>
      <c r="L1481" s="4" t="str">
        <f t="shared" si="23"/>
        <v>January 1900</v>
      </c>
      <c r="M1481" s="61"/>
      <c r="N1481" s="62"/>
    </row>
    <row r="1482" spans="1:14" ht="22.5" customHeight="1">
      <c r="A1482" s="53"/>
      <c r="B1482" s="19"/>
      <c r="C1482" s="4"/>
      <c r="D1482" s="4"/>
      <c r="E1482" s="4"/>
      <c r="F1482" s="4"/>
      <c r="G1482" s="4"/>
      <c r="H1482" s="4"/>
      <c r="I1482" s="4" t="str">
        <f t="shared" si="22"/>
        <v/>
      </c>
      <c r="J1482" s="4"/>
      <c r="K1482" s="4"/>
      <c r="L1482" s="4" t="str">
        <f t="shared" si="23"/>
        <v>January 1900</v>
      </c>
      <c r="M1482" s="61"/>
      <c r="N1482" s="62"/>
    </row>
    <row r="1483" spans="1:14" ht="22.5" customHeight="1">
      <c r="A1483" s="53"/>
      <c r="B1483" s="19"/>
      <c r="C1483" s="4"/>
      <c r="D1483" s="4"/>
      <c r="E1483" s="4"/>
      <c r="F1483" s="4"/>
      <c r="G1483" s="4"/>
      <c r="H1483" s="4"/>
      <c r="I1483" s="4" t="str">
        <f t="shared" si="22"/>
        <v/>
      </c>
      <c r="J1483" s="4"/>
      <c r="K1483" s="4"/>
      <c r="L1483" s="4" t="str">
        <f t="shared" si="23"/>
        <v>January 1900</v>
      </c>
      <c r="M1483" s="61"/>
      <c r="N1483" s="62"/>
    </row>
    <row r="1484" spans="1:14" ht="22.5" customHeight="1">
      <c r="A1484" s="53"/>
      <c r="B1484" s="19"/>
      <c r="C1484" s="4"/>
      <c r="D1484" s="4"/>
      <c r="E1484" s="4"/>
      <c r="F1484" s="4"/>
      <c r="G1484" s="4"/>
      <c r="H1484" s="4"/>
      <c r="I1484" s="4" t="str">
        <f t="shared" si="22"/>
        <v/>
      </c>
      <c r="J1484" s="4"/>
      <c r="K1484" s="4"/>
      <c r="L1484" s="4" t="str">
        <f t="shared" si="23"/>
        <v>January 1900</v>
      </c>
      <c r="M1484" s="61"/>
      <c r="N1484" s="62"/>
    </row>
    <row r="1485" spans="1:14" ht="22.5" customHeight="1">
      <c r="A1485" s="53"/>
      <c r="B1485" s="19"/>
      <c r="C1485" s="4"/>
      <c r="D1485" s="4"/>
      <c r="E1485" s="4"/>
      <c r="F1485" s="4"/>
      <c r="G1485" s="4"/>
      <c r="H1485" s="4"/>
      <c r="I1485" s="4" t="str">
        <f t="shared" si="22"/>
        <v/>
      </c>
      <c r="J1485" s="4"/>
      <c r="K1485" s="4"/>
      <c r="L1485" s="4" t="str">
        <f t="shared" si="23"/>
        <v>January 1900</v>
      </c>
      <c r="M1485" s="61"/>
      <c r="N1485" s="62"/>
    </row>
    <row r="1486" spans="1:14" ht="22.5" customHeight="1">
      <c r="A1486" s="53"/>
      <c r="B1486" s="19"/>
      <c r="C1486" s="4"/>
      <c r="D1486" s="4"/>
      <c r="E1486" s="4"/>
      <c r="F1486" s="4"/>
      <c r="G1486" s="4"/>
      <c r="H1486" s="4"/>
      <c r="I1486" s="4" t="str">
        <f t="shared" si="22"/>
        <v/>
      </c>
      <c r="J1486" s="4"/>
      <c r="K1486" s="4"/>
      <c r="L1486" s="4" t="str">
        <f t="shared" si="23"/>
        <v>January 1900</v>
      </c>
      <c r="M1486" s="61"/>
      <c r="N1486" s="62"/>
    </row>
    <row r="1487" spans="1:14" ht="22.5" customHeight="1">
      <c r="A1487" s="53"/>
      <c r="B1487" s="19"/>
      <c r="C1487" s="4"/>
      <c r="D1487" s="4"/>
      <c r="E1487" s="4"/>
      <c r="F1487" s="4"/>
      <c r="G1487" s="4"/>
      <c r="H1487" s="4"/>
      <c r="I1487" s="4" t="str">
        <f t="shared" si="22"/>
        <v/>
      </c>
      <c r="J1487" s="4"/>
      <c r="K1487" s="4"/>
      <c r="L1487" s="4" t="str">
        <f t="shared" si="23"/>
        <v>January 1900</v>
      </c>
      <c r="M1487" s="61"/>
      <c r="N1487" s="62"/>
    </row>
    <row r="1488" spans="1:14" ht="22.5" customHeight="1">
      <c r="A1488" s="53"/>
      <c r="B1488" s="19"/>
      <c r="C1488" s="4"/>
      <c r="D1488" s="4"/>
      <c r="E1488" s="4"/>
      <c r="F1488" s="4"/>
      <c r="G1488" s="4"/>
      <c r="H1488" s="4"/>
      <c r="I1488" s="4" t="str">
        <f t="shared" si="22"/>
        <v/>
      </c>
      <c r="J1488" s="4"/>
      <c r="K1488" s="4"/>
      <c r="L1488" s="4" t="str">
        <f t="shared" si="23"/>
        <v>January 1900</v>
      </c>
      <c r="M1488" s="61"/>
      <c r="N1488" s="62"/>
    </row>
    <row r="1489" spans="1:14" ht="22.5" customHeight="1">
      <c r="A1489" s="53"/>
      <c r="B1489" s="19"/>
      <c r="C1489" s="4"/>
      <c r="D1489" s="4"/>
      <c r="E1489" s="4"/>
      <c r="F1489" s="4"/>
      <c r="G1489" s="4"/>
      <c r="H1489" s="4"/>
      <c r="I1489" s="4" t="str">
        <f t="shared" si="22"/>
        <v/>
      </c>
      <c r="J1489" s="4"/>
      <c r="K1489" s="4"/>
      <c r="L1489" s="4" t="str">
        <f t="shared" si="23"/>
        <v>January 1900</v>
      </c>
      <c r="M1489" s="61"/>
      <c r="N1489" s="62"/>
    </row>
    <row r="1490" spans="1:14" ht="22.5" customHeight="1">
      <c r="A1490" s="53"/>
      <c r="B1490" s="19"/>
      <c r="C1490" s="4"/>
      <c r="D1490" s="4"/>
      <c r="E1490" s="4"/>
      <c r="F1490" s="4"/>
      <c r="G1490" s="4"/>
      <c r="H1490" s="4"/>
      <c r="I1490" s="4" t="str">
        <f t="shared" si="22"/>
        <v/>
      </c>
      <c r="J1490" s="4"/>
      <c r="K1490" s="4"/>
      <c r="L1490" s="4" t="str">
        <f t="shared" si="23"/>
        <v>January 1900</v>
      </c>
      <c r="M1490" s="61"/>
      <c r="N1490" s="62"/>
    </row>
    <row r="1491" spans="1:14" ht="22.5" customHeight="1">
      <c r="A1491" s="53"/>
      <c r="B1491" s="19"/>
      <c r="C1491" s="4"/>
      <c r="D1491" s="4"/>
      <c r="E1491" s="4"/>
      <c r="F1491" s="4"/>
      <c r="G1491" s="4"/>
      <c r="H1491" s="4"/>
      <c r="I1491" s="4" t="str">
        <f t="shared" si="22"/>
        <v/>
      </c>
      <c r="J1491" s="4"/>
      <c r="K1491" s="4"/>
      <c r="L1491" s="4" t="str">
        <f t="shared" si="23"/>
        <v>January 1900</v>
      </c>
      <c r="M1491" s="61"/>
      <c r="N1491" s="62"/>
    </row>
    <row r="1492" spans="1:14" ht="22.5" customHeight="1">
      <c r="A1492" s="53"/>
      <c r="B1492" s="19"/>
      <c r="C1492" s="4"/>
      <c r="D1492" s="4"/>
      <c r="E1492" s="4"/>
      <c r="F1492" s="4"/>
      <c r="G1492" s="4"/>
      <c r="H1492" s="4"/>
      <c r="I1492" s="4" t="str">
        <f t="shared" si="22"/>
        <v/>
      </c>
      <c r="J1492" s="4"/>
      <c r="K1492" s="4"/>
      <c r="L1492" s="4" t="str">
        <f t="shared" si="23"/>
        <v>January 1900</v>
      </c>
      <c r="M1492" s="61"/>
      <c r="N1492" s="62"/>
    </row>
    <row r="1493" spans="1:14" ht="22.5" customHeight="1">
      <c r="A1493" s="53"/>
      <c r="B1493" s="19"/>
      <c r="C1493" s="4"/>
      <c r="D1493" s="4"/>
      <c r="E1493" s="4"/>
      <c r="F1493" s="4"/>
      <c r="G1493" s="4"/>
      <c r="H1493" s="4"/>
      <c r="I1493" s="4" t="str">
        <f t="shared" si="22"/>
        <v/>
      </c>
      <c r="J1493" s="4"/>
      <c r="K1493" s="4"/>
      <c r="L1493" s="4" t="str">
        <f t="shared" si="23"/>
        <v>January 1900</v>
      </c>
      <c r="M1493" s="61"/>
      <c r="N1493" s="62"/>
    </row>
    <row r="1494" spans="1:14" ht="22.5" customHeight="1">
      <c r="A1494" s="53"/>
      <c r="B1494" s="19"/>
      <c r="C1494" s="4"/>
      <c r="D1494" s="4"/>
      <c r="E1494" s="4"/>
      <c r="F1494" s="4"/>
      <c r="G1494" s="4"/>
      <c r="H1494" s="4"/>
      <c r="I1494" s="4" t="str">
        <f t="shared" si="22"/>
        <v/>
      </c>
      <c r="J1494" s="4"/>
      <c r="K1494" s="4"/>
      <c r="L1494" s="4" t="str">
        <f t="shared" si="23"/>
        <v>January 1900</v>
      </c>
      <c r="M1494" s="61"/>
      <c r="N1494" s="62"/>
    </row>
    <row r="1495" spans="1:14" ht="22.5" customHeight="1">
      <c r="A1495" s="53"/>
      <c r="B1495" s="19"/>
      <c r="C1495" s="4"/>
      <c r="D1495" s="4"/>
      <c r="E1495" s="4"/>
      <c r="F1495" s="4"/>
      <c r="G1495" s="4"/>
      <c r="H1495" s="4"/>
      <c r="I1495" s="4" t="str">
        <f t="shared" si="22"/>
        <v/>
      </c>
      <c r="J1495" s="4"/>
      <c r="K1495" s="4"/>
      <c r="L1495" s="4" t="str">
        <f t="shared" si="23"/>
        <v>January 1900</v>
      </c>
      <c r="M1495" s="61"/>
      <c r="N1495" s="62"/>
    </row>
    <row r="1496" spans="1:14" ht="22.5" customHeight="1">
      <c r="A1496" s="53"/>
      <c r="B1496" s="19"/>
      <c r="C1496" s="4"/>
      <c r="D1496" s="4"/>
      <c r="E1496" s="4"/>
      <c r="F1496" s="4"/>
      <c r="G1496" s="4"/>
      <c r="H1496" s="4"/>
      <c r="I1496" s="4" t="str">
        <f t="shared" si="22"/>
        <v/>
      </c>
      <c r="J1496" s="4"/>
      <c r="K1496" s="4"/>
      <c r="L1496" s="4" t="str">
        <f t="shared" si="23"/>
        <v>January 1900</v>
      </c>
      <c r="M1496" s="61"/>
      <c r="N1496" s="62"/>
    </row>
    <row r="1497" spans="1:14" ht="22.5" customHeight="1">
      <c r="A1497" s="53"/>
      <c r="B1497" s="19"/>
      <c r="C1497" s="4"/>
      <c r="D1497" s="4"/>
      <c r="E1497" s="4"/>
      <c r="F1497" s="4"/>
      <c r="G1497" s="4"/>
      <c r="H1497" s="4"/>
      <c r="I1497" s="4" t="str">
        <f t="shared" si="22"/>
        <v/>
      </c>
      <c r="J1497" s="4"/>
      <c r="K1497" s="4"/>
      <c r="L1497" s="4" t="str">
        <f t="shared" si="23"/>
        <v>January 1900</v>
      </c>
      <c r="M1497" s="61"/>
      <c r="N1497" s="62"/>
    </row>
    <row r="1498" spans="1:14" ht="22.5" customHeight="1">
      <c r="A1498" s="53"/>
      <c r="B1498" s="19"/>
      <c r="C1498" s="4"/>
      <c r="D1498" s="4"/>
      <c r="E1498" s="4"/>
      <c r="F1498" s="4"/>
      <c r="G1498" s="4"/>
      <c r="H1498" s="4"/>
      <c r="I1498" s="4" t="str">
        <f t="shared" si="22"/>
        <v/>
      </c>
      <c r="J1498" s="4"/>
      <c r="K1498" s="4"/>
      <c r="L1498" s="4" t="str">
        <f t="shared" si="23"/>
        <v>January 1900</v>
      </c>
      <c r="M1498" s="61"/>
      <c r="N1498" s="62"/>
    </row>
    <row r="1499" spans="1:14" ht="22.5" customHeight="1">
      <c r="A1499" s="53"/>
      <c r="B1499" s="19"/>
      <c r="C1499" s="4"/>
      <c r="D1499" s="4"/>
      <c r="E1499" s="4"/>
      <c r="F1499" s="4"/>
      <c r="G1499" s="4"/>
      <c r="H1499" s="4"/>
      <c r="I1499" s="4" t="str">
        <f t="shared" si="22"/>
        <v/>
      </c>
      <c r="J1499" s="4"/>
      <c r="K1499" s="4"/>
      <c r="L1499" s="4" t="str">
        <f t="shared" si="23"/>
        <v>January 1900</v>
      </c>
      <c r="M1499" s="61"/>
      <c r="N1499" s="62"/>
    </row>
    <row r="1500" spans="1:14" ht="22.5" customHeight="1">
      <c r="A1500" s="53"/>
      <c r="B1500" s="19"/>
      <c r="C1500" s="4"/>
      <c r="D1500" s="4"/>
      <c r="E1500" s="4"/>
      <c r="F1500" s="4"/>
      <c r="G1500" s="4"/>
      <c r="H1500" s="4"/>
      <c r="I1500" s="4" t="str">
        <f t="shared" si="22"/>
        <v/>
      </c>
      <c r="J1500" s="4"/>
      <c r="K1500" s="4"/>
      <c r="L1500" s="4" t="str">
        <f t="shared" si="23"/>
        <v>January 1900</v>
      </c>
      <c r="M1500" s="61"/>
      <c r="N1500" s="62"/>
    </row>
    <row r="1501" spans="1:14" ht="22.5" customHeight="1">
      <c r="A1501" s="53"/>
      <c r="B1501" s="19"/>
      <c r="C1501" s="4"/>
      <c r="D1501" s="4"/>
      <c r="E1501" s="4"/>
      <c r="F1501" s="4"/>
      <c r="G1501" s="4"/>
      <c r="H1501" s="4"/>
      <c r="I1501" s="4" t="str">
        <f t="shared" si="22"/>
        <v/>
      </c>
      <c r="J1501" s="4"/>
      <c r="K1501" s="4"/>
      <c r="L1501" s="4" t="str">
        <f t="shared" si="23"/>
        <v>January 1900</v>
      </c>
      <c r="M1501" s="61"/>
      <c r="N1501" s="62"/>
    </row>
    <row r="1502" spans="1:14" ht="22.5" customHeight="1">
      <c r="A1502" s="53"/>
      <c r="B1502" s="19"/>
      <c r="C1502" s="4"/>
      <c r="D1502" s="4"/>
      <c r="E1502" s="4"/>
      <c r="F1502" s="4"/>
      <c r="G1502" s="4"/>
      <c r="H1502" s="4"/>
      <c r="I1502" s="4" t="str">
        <f t="shared" ref="I1502:I1732" si="24">IFERROR(ABS(H1502 - INDEX(H1503:H6599, MATCH(G1502, G1503:G6599, 0))), "")</f>
        <v/>
      </c>
      <c r="J1502" s="4"/>
      <c r="K1502" s="4"/>
      <c r="L1502" s="4" t="str">
        <f t="shared" si="23"/>
        <v>January 1900</v>
      </c>
      <c r="M1502" s="61"/>
      <c r="N1502" s="62"/>
    </row>
    <row r="1503" spans="1:14" ht="22.5" customHeight="1">
      <c r="A1503" s="53"/>
      <c r="B1503" s="19"/>
      <c r="C1503" s="4"/>
      <c r="D1503" s="4"/>
      <c r="E1503" s="4"/>
      <c r="F1503" s="4"/>
      <c r="G1503" s="4"/>
      <c r="H1503" s="4"/>
      <c r="I1503" s="4" t="str">
        <f t="shared" si="24"/>
        <v/>
      </c>
      <c r="J1503" s="4"/>
      <c r="K1503" s="4"/>
      <c r="L1503" s="4" t="str">
        <f t="shared" si="23"/>
        <v>January 1900</v>
      </c>
      <c r="M1503" s="61"/>
      <c r="N1503" s="62"/>
    </row>
    <row r="1504" spans="1:14" ht="22.5" customHeight="1">
      <c r="A1504" s="53"/>
      <c r="B1504" s="19"/>
      <c r="C1504" s="4"/>
      <c r="D1504" s="4"/>
      <c r="E1504" s="4"/>
      <c r="F1504" s="4"/>
      <c r="G1504" s="4"/>
      <c r="H1504" s="4"/>
      <c r="I1504" s="4" t="str">
        <f t="shared" si="24"/>
        <v/>
      </c>
      <c r="J1504" s="4"/>
      <c r="K1504" s="4"/>
      <c r="L1504" s="4" t="str">
        <f t="shared" si="23"/>
        <v>January 1900</v>
      </c>
      <c r="M1504" s="61"/>
      <c r="N1504" s="62"/>
    </row>
    <row r="1505" spans="1:14" ht="22.5" customHeight="1">
      <c r="A1505" s="53"/>
      <c r="B1505" s="19"/>
      <c r="C1505" s="4"/>
      <c r="D1505" s="4"/>
      <c r="E1505" s="4"/>
      <c r="F1505" s="4"/>
      <c r="G1505" s="4"/>
      <c r="H1505" s="4"/>
      <c r="I1505" s="4" t="str">
        <f t="shared" si="24"/>
        <v/>
      </c>
      <c r="J1505" s="4"/>
      <c r="K1505" s="4"/>
      <c r="L1505" s="4" t="str">
        <f t="shared" si="23"/>
        <v>January 1900</v>
      </c>
      <c r="M1505" s="61"/>
      <c r="N1505" s="62"/>
    </row>
    <row r="1506" spans="1:14" ht="22.5" customHeight="1">
      <c r="A1506" s="53"/>
      <c r="B1506" s="19"/>
      <c r="C1506" s="4"/>
      <c r="D1506" s="4"/>
      <c r="E1506" s="4"/>
      <c r="F1506" s="4"/>
      <c r="G1506" s="4"/>
      <c r="H1506" s="4"/>
      <c r="I1506" s="4" t="str">
        <f t="shared" si="24"/>
        <v/>
      </c>
      <c r="J1506" s="4"/>
      <c r="K1506" s="4"/>
      <c r="L1506" s="4" t="str">
        <f t="shared" si="23"/>
        <v>January 1900</v>
      </c>
      <c r="M1506" s="61"/>
      <c r="N1506" s="62"/>
    </row>
    <row r="1507" spans="1:14" ht="22.5" customHeight="1">
      <c r="A1507" s="53"/>
      <c r="B1507" s="19"/>
      <c r="C1507" s="4"/>
      <c r="D1507" s="4"/>
      <c r="E1507" s="4"/>
      <c r="F1507" s="4"/>
      <c r="G1507" s="4"/>
      <c r="H1507" s="4"/>
      <c r="I1507" s="4" t="str">
        <f t="shared" si="24"/>
        <v/>
      </c>
      <c r="J1507" s="4"/>
      <c r="K1507" s="4"/>
      <c r="L1507" s="4" t="str">
        <f t="shared" si="23"/>
        <v>January 1900</v>
      </c>
      <c r="M1507" s="61"/>
      <c r="N1507" s="62"/>
    </row>
    <row r="1508" spans="1:14" ht="22.5" customHeight="1">
      <c r="A1508" s="53"/>
      <c r="B1508" s="19"/>
      <c r="C1508" s="4"/>
      <c r="D1508" s="4"/>
      <c r="E1508" s="4"/>
      <c r="F1508" s="4"/>
      <c r="G1508" s="4"/>
      <c r="H1508" s="4"/>
      <c r="I1508" s="4" t="str">
        <f t="shared" si="24"/>
        <v/>
      </c>
      <c r="J1508" s="4"/>
      <c r="K1508" s="4"/>
      <c r="L1508" s="4" t="str">
        <f t="shared" si="23"/>
        <v>January 1900</v>
      </c>
      <c r="M1508" s="61"/>
      <c r="N1508" s="62"/>
    </row>
    <row r="1509" spans="1:14" ht="22.5" customHeight="1">
      <c r="A1509" s="53"/>
      <c r="B1509" s="19"/>
      <c r="C1509" s="4"/>
      <c r="D1509" s="4"/>
      <c r="E1509" s="4"/>
      <c r="F1509" s="4"/>
      <c r="G1509" s="4"/>
      <c r="H1509" s="4"/>
      <c r="I1509" s="4" t="str">
        <f t="shared" si="24"/>
        <v/>
      </c>
      <c r="J1509" s="4"/>
      <c r="K1509" s="4"/>
      <c r="L1509" s="4" t="str">
        <f t="shared" si="23"/>
        <v>January 1900</v>
      </c>
      <c r="M1509" s="61"/>
      <c r="N1509" s="62"/>
    </row>
    <row r="1510" spans="1:14" ht="22.5" customHeight="1">
      <c r="A1510" s="53"/>
      <c r="B1510" s="19"/>
      <c r="C1510" s="4"/>
      <c r="D1510" s="4"/>
      <c r="E1510" s="4"/>
      <c r="F1510" s="4"/>
      <c r="G1510" s="4"/>
      <c r="H1510" s="4"/>
      <c r="I1510" s="4" t="str">
        <f t="shared" si="24"/>
        <v/>
      </c>
      <c r="J1510" s="4"/>
      <c r="K1510" s="4"/>
      <c r="L1510" s="4" t="str">
        <f t="shared" si="23"/>
        <v>January 1900</v>
      </c>
      <c r="M1510" s="61"/>
      <c r="N1510" s="62"/>
    </row>
    <row r="1511" spans="1:14" ht="22.5" customHeight="1">
      <c r="A1511" s="53"/>
      <c r="B1511" s="19"/>
      <c r="C1511" s="4"/>
      <c r="D1511" s="4"/>
      <c r="E1511" s="4"/>
      <c r="F1511" s="4"/>
      <c r="G1511" s="4"/>
      <c r="H1511" s="4"/>
      <c r="I1511" s="4" t="str">
        <f t="shared" si="24"/>
        <v/>
      </c>
      <c r="J1511" s="4"/>
      <c r="K1511" s="4"/>
      <c r="L1511" s="4" t="str">
        <f t="shared" si="23"/>
        <v>January 1900</v>
      </c>
      <c r="M1511" s="61"/>
      <c r="N1511" s="62"/>
    </row>
    <row r="1512" spans="1:14" ht="22.5" customHeight="1">
      <c r="A1512" s="53"/>
      <c r="B1512" s="19"/>
      <c r="C1512" s="4"/>
      <c r="D1512" s="4"/>
      <c r="E1512" s="4"/>
      <c r="F1512" s="4"/>
      <c r="G1512" s="4"/>
      <c r="H1512" s="4"/>
      <c r="I1512" s="4" t="str">
        <f t="shared" si="24"/>
        <v/>
      </c>
      <c r="J1512" s="4"/>
      <c r="K1512" s="4"/>
      <c r="L1512" s="4" t="str">
        <f t="shared" si="23"/>
        <v>January 1900</v>
      </c>
      <c r="M1512" s="61"/>
      <c r="N1512" s="62"/>
    </row>
    <row r="1513" spans="1:14" ht="22.5" customHeight="1">
      <c r="A1513" s="53"/>
      <c r="B1513" s="19"/>
      <c r="C1513" s="4"/>
      <c r="D1513" s="4"/>
      <c r="E1513" s="4"/>
      <c r="F1513" s="4"/>
      <c r="G1513" s="4"/>
      <c r="H1513" s="4"/>
      <c r="I1513" s="4" t="str">
        <f t="shared" si="24"/>
        <v/>
      </c>
      <c r="J1513" s="4"/>
      <c r="K1513" s="4"/>
      <c r="L1513" s="4" t="str">
        <f t="shared" si="23"/>
        <v>January 1900</v>
      </c>
      <c r="M1513" s="61"/>
      <c r="N1513" s="62"/>
    </row>
    <row r="1514" spans="1:14" ht="22.5" customHeight="1">
      <c r="A1514" s="53"/>
      <c r="B1514" s="19"/>
      <c r="C1514" s="4"/>
      <c r="D1514" s="4"/>
      <c r="E1514" s="4"/>
      <c r="F1514" s="4"/>
      <c r="G1514" s="4"/>
      <c r="H1514" s="4"/>
      <c r="I1514" s="4" t="str">
        <f t="shared" si="24"/>
        <v/>
      </c>
      <c r="J1514" s="4"/>
      <c r="K1514" s="4"/>
      <c r="L1514" s="4" t="str">
        <f t="shared" si="23"/>
        <v>January 1900</v>
      </c>
      <c r="M1514" s="61"/>
      <c r="N1514" s="62"/>
    </row>
    <row r="1515" spans="1:14" ht="22.5" customHeight="1">
      <c r="A1515" s="53"/>
      <c r="B1515" s="19"/>
      <c r="C1515" s="4"/>
      <c r="D1515" s="4"/>
      <c r="E1515" s="4"/>
      <c r="F1515" s="4"/>
      <c r="G1515" s="4"/>
      <c r="H1515" s="4"/>
      <c r="I1515" s="4" t="str">
        <f t="shared" si="24"/>
        <v/>
      </c>
      <c r="J1515" s="4"/>
      <c r="K1515" s="4"/>
      <c r="L1515" s="4" t="str">
        <f t="shared" si="23"/>
        <v>January 1900</v>
      </c>
      <c r="M1515" s="61"/>
      <c r="N1515" s="62"/>
    </row>
    <row r="1516" spans="1:14" ht="22.5" customHeight="1">
      <c r="A1516" s="53"/>
      <c r="B1516" s="19"/>
      <c r="C1516" s="4"/>
      <c r="D1516" s="4"/>
      <c r="E1516" s="4"/>
      <c r="F1516" s="4"/>
      <c r="G1516" s="4"/>
      <c r="H1516" s="4"/>
      <c r="I1516" s="4" t="str">
        <f t="shared" si="24"/>
        <v/>
      </c>
      <c r="J1516" s="4"/>
      <c r="K1516" s="4"/>
      <c r="L1516" s="4" t="str">
        <f t="shared" si="23"/>
        <v>January 1900</v>
      </c>
      <c r="M1516" s="61"/>
      <c r="N1516" s="62"/>
    </row>
    <row r="1517" spans="1:14" ht="22.5" customHeight="1">
      <c r="A1517" s="53"/>
      <c r="B1517" s="19"/>
      <c r="C1517" s="4"/>
      <c r="D1517" s="4"/>
      <c r="E1517" s="4"/>
      <c r="F1517" s="4"/>
      <c r="G1517" s="4"/>
      <c r="H1517" s="4"/>
      <c r="I1517" s="4" t="str">
        <f t="shared" si="24"/>
        <v/>
      </c>
      <c r="J1517" s="4"/>
      <c r="K1517" s="4"/>
      <c r="L1517" s="4" t="str">
        <f t="shared" si="23"/>
        <v>January 1900</v>
      </c>
      <c r="M1517" s="61"/>
      <c r="N1517" s="62"/>
    </row>
    <row r="1518" spans="1:14" ht="22.5" customHeight="1">
      <c r="A1518" s="53"/>
      <c r="B1518" s="19"/>
      <c r="C1518" s="4"/>
      <c r="D1518" s="4"/>
      <c r="E1518" s="4"/>
      <c r="F1518" s="4"/>
      <c r="G1518" s="4"/>
      <c r="H1518" s="4"/>
      <c r="I1518" s="4" t="str">
        <f t="shared" si="24"/>
        <v/>
      </c>
      <c r="J1518" s="4"/>
      <c r="K1518" s="4"/>
      <c r="L1518" s="4" t="str">
        <f t="shared" si="23"/>
        <v>January 1900</v>
      </c>
      <c r="M1518" s="61"/>
      <c r="N1518" s="62"/>
    </row>
    <row r="1519" spans="1:14" ht="22.5" customHeight="1">
      <c r="A1519" s="53"/>
      <c r="B1519" s="19"/>
      <c r="C1519" s="4"/>
      <c r="D1519" s="4"/>
      <c r="E1519" s="4"/>
      <c r="F1519" s="4"/>
      <c r="G1519" s="4"/>
      <c r="H1519" s="4"/>
      <c r="I1519" s="4" t="str">
        <f t="shared" si="24"/>
        <v/>
      </c>
      <c r="J1519" s="4"/>
      <c r="K1519" s="4"/>
      <c r="L1519" s="4" t="str">
        <f t="shared" si="23"/>
        <v>January 1900</v>
      </c>
      <c r="M1519" s="61"/>
      <c r="N1519" s="62"/>
    </row>
    <row r="1520" spans="1:14" ht="22.5" customHeight="1">
      <c r="A1520" s="53"/>
      <c r="B1520" s="19"/>
      <c r="C1520" s="4"/>
      <c r="D1520" s="4"/>
      <c r="E1520" s="4"/>
      <c r="F1520" s="4"/>
      <c r="G1520" s="4"/>
      <c r="H1520" s="4"/>
      <c r="I1520" s="4" t="str">
        <f t="shared" si="24"/>
        <v/>
      </c>
      <c r="J1520" s="4"/>
      <c r="K1520" s="4"/>
      <c r="L1520" s="4" t="str">
        <f t="shared" si="23"/>
        <v>January 1900</v>
      </c>
      <c r="M1520" s="61"/>
      <c r="N1520" s="62"/>
    </row>
    <row r="1521" spans="1:14" ht="22.5" customHeight="1">
      <c r="A1521" s="53"/>
      <c r="B1521" s="19"/>
      <c r="C1521" s="4"/>
      <c r="D1521" s="4"/>
      <c r="E1521" s="4"/>
      <c r="F1521" s="4"/>
      <c r="G1521" s="4"/>
      <c r="H1521" s="4"/>
      <c r="I1521" s="4" t="str">
        <f t="shared" si="24"/>
        <v/>
      </c>
      <c r="J1521" s="4"/>
      <c r="K1521" s="4"/>
      <c r="L1521" s="4" t="str">
        <f t="shared" si="23"/>
        <v>January 1900</v>
      </c>
      <c r="M1521" s="61"/>
      <c r="N1521" s="62"/>
    </row>
    <row r="1522" spans="1:14" ht="22.5" customHeight="1">
      <c r="A1522" s="53"/>
      <c r="B1522" s="19"/>
      <c r="C1522" s="4"/>
      <c r="D1522" s="4"/>
      <c r="E1522" s="4"/>
      <c r="F1522" s="4"/>
      <c r="G1522" s="4"/>
      <c r="H1522" s="4"/>
      <c r="I1522" s="4" t="str">
        <f t="shared" si="24"/>
        <v/>
      </c>
      <c r="J1522" s="4"/>
      <c r="K1522" s="4"/>
      <c r="L1522" s="4" t="str">
        <f t="shared" si="23"/>
        <v>January 1900</v>
      </c>
      <c r="M1522" s="61"/>
      <c r="N1522" s="62"/>
    </row>
    <row r="1523" spans="1:14" ht="22.5" customHeight="1">
      <c r="A1523" s="53"/>
      <c r="B1523" s="19"/>
      <c r="C1523" s="4"/>
      <c r="D1523" s="4"/>
      <c r="E1523" s="4"/>
      <c r="F1523" s="4"/>
      <c r="G1523" s="4"/>
      <c r="H1523" s="4"/>
      <c r="I1523" s="4" t="str">
        <f t="shared" si="24"/>
        <v/>
      </c>
      <c r="J1523" s="4"/>
      <c r="K1523" s="4"/>
      <c r="L1523" s="4" t="str">
        <f t="shared" si="23"/>
        <v>January 1900</v>
      </c>
      <c r="M1523" s="61"/>
      <c r="N1523" s="62"/>
    </row>
    <row r="1524" spans="1:14" ht="22.5" customHeight="1">
      <c r="A1524" s="53"/>
      <c r="B1524" s="19"/>
      <c r="C1524" s="4"/>
      <c r="D1524" s="4"/>
      <c r="E1524" s="4"/>
      <c r="F1524" s="4"/>
      <c r="G1524" s="4"/>
      <c r="H1524" s="4"/>
      <c r="I1524" s="4" t="str">
        <f t="shared" si="24"/>
        <v/>
      </c>
      <c r="J1524" s="4"/>
      <c r="K1524" s="4"/>
      <c r="L1524" s="4" t="str">
        <f t="shared" si="23"/>
        <v>January 1900</v>
      </c>
      <c r="M1524" s="61"/>
      <c r="N1524" s="62"/>
    </row>
    <row r="1525" spans="1:14" ht="22.5" customHeight="1">
      <c r="A1525" s="53"/>
      <c r="B1525" s="19"/>
      <c r="C1525" s="4"/>
      <c r="D1525" s="4"/>
      <c r="E1525" s="4"/>
      <c r="F1525" s="4"/>
      <c r="G1525" s="4"/>
      <c r="H1525" s="4"/>
      <c r="I1525" s="4" t="str">
        <f t="shared" si="24"/>
        <v/>
      </c>
      <c r="J1525" s="4"/>
      <c r="K1525" s="4"/>
      <c r="L1525" s="4" t="str">
        <f t="shared" si="23"/>
        <v>January 1900</v>
      </c>
      <c r="M1525" s="61"/>
      <c r="N1525" s="62"/>
    </row>
    <row r="1526" spans="1:14" ht="22.5" customHeight="1">
      <c r="A1526" s="53"/>
      <c r="B1526" s="19"/>
      <c r="C1526" s="4"/>
      <c r="D1526" s="4"/>
      <c r="E1526" s="4"/>
      <c r="F1526" s="4"/>
      <c r="G1526" s="4"/>
      <c r="H1526" s="4"/>
      <c r="I1526" s="4" t="str">
        <f t="shared" si="24"/>
        <v/>
      </c>
      <c r="J1526" s="4"/>
      <c r="K1526" s="4"/>
      <c r="L1526" s="4" t="str">
        <f t="shared" si="23"/>
        <v>January 1900</v>
      </c>
      <c r="M1526" s="61"/>
      <c r="N1526" s="62"/>
    </row>
    <row r="1527" spans="1:14" ht="22.5" customHeight="1">
      <c r="A1527" s="53"/>
      <c r="B1527" s="19"/>
      <c r="C1527" s="4"/>
      <c r="D1527" s="4"/>
      <c r="E1527" s="4"/>
      <c r="F1527" s="4"/>
      <c r="G1527" s="4"/>
      <c r="H1527" s="4"/>
      <c r="I1527" s="4" t="str">
        <f t="shared" si="24"/>
        <v/>
      </c>
      <c r="J1527" s="4"/>
      <c r="K1527" s="4"/>
      <c r="L1527" s="4" t="str">
        <f t="shared" si="23"/>
        <v>January 1900</v>
      </c>
      <c r="M1527" s="61"/>
      <c r="N1527" s="62"/>
    </row>
    <row r="1528" spans="1:14" ht="22.5" customHeight="1">
      <c r="A1528" s="53"/>
      <c r="B1528" s="19"/>
      <c r="C1528" s="4"/>
      <c r="D1528" s="4"/>
      <c r="E1528" s="4"/>
      <c r="F1528" s="4"/>
      <c r="G1528" s="4"/>
      <c r="H1528" s="4"/>
      <c r="I1528" s="4" t="str">
        <f t="shared" si="24"/>
        <v/>
      </c>
      <c r="J1528" s="4"/>
      <c r="K1528" s="4"/>
      <c r="L1528" s="4" t="str">
        <f t="shared" si="23"/>
        <v>January 1900</v>
      </c>
      <c r="M1528" s="61"/>
      <c r="N1528" s="62"/>
    </row>
    <row r="1529" spans="1:14" ht="22.5" customHeight="1">
      <c r="A1529" s="53"/>
      <c r="B1529" s="19"/>
      <c r="C1529" s="4"/>
      <c r="D1529" s="4"/>
      <c r="E1529" s="4"/>
      <c r="F1529" s="4"/>
      <c r="G1529" s="4"/>
      <c r="H1529" s="4"/>
      <c r="I1529" s="4" t="str">
        <f t="shared" si="24"/>
        <v/>
      </c>
      <c r="J1529" s="4"/>
      <c r="K1529" s="4"/>
      <c r="L1529" s="4" t="str">
        <f t="shared" si="23"/>
        <v>January 1900</v>
      </c>
      <c r="M1529" s="61"/>
      <c r="N1529" s="62"/>
    </row>
    <row r="1530" spans="1:14" ht="22.5" customHeight="1">
      <c r="A1530" s="53"/>
      <c r="B1530" s="19"/>
      <c r="C1530" s="4"/>
      <c r="D1530" s="4"/>
      <c r="E1530" s="4"/>
      <c r="F1530" s="4"/>
      <c r="G1530" s="4"/>
      <c r="H1530" s="4"/>
      <c r="I1530" s="4" t="str">
        <f t="shared" si="24"/>
        <v/>
      </c>
      <c r="J1530" s="4"/>
      <c r="K1530" s="4"/>
      <c r="L1530" s="4" t="str">
        <f t="shared" si="23"/>
        <v>January 1900</v>
      </c>
      <c r="M1530" s="61"/>
      <c r="N1530" s="62"/>
    </row>
    <row r="1531" spans="1:14" ht="22.5" customHeight="1">
      <c r="A1531" s="53"/>
      <c r="B1531" s="19"/>
      <c r="C1531" s="4"/>
      <c r="D1531" s="4"/>
      <c r="E1531" s="4"/>
      <c r="F1531" s="4"/>
      <c r="G1531" s="4"/>
      <c r="H1531" s="4"/>
      <c r="I1531" s="4" t="str">
        <f t="shared" si="24"/>
        <v/>
      </c>
      <c r="J1531" s="4"/>
      <c r="K1531" s="4"/>
      <c r="L1531" s="4" t="str">
        <f t="shared" si="23"/>
        <v>January 1900</v>
      </c>
      <c r="M1531" s="61"/>
      <c r="N1531" s="62"/>
    </row>
    <row r="1532" spans="1:14" ht="22.5" customHeight="1">
      <c r="A1532" s="53"/>
      <c r="B1532" s="19"/>
      <c r="C1532" s="4"/>
      <c r="D1532" s="4"/>
      <c r="E1532" s="4"/>
      <c r="F1532" s="4"/>
      <c r="G1532" s="4"/>
      <c r="H1532" s="4"/>
      <c r="I1532" s="4" t="str">
        <f t="shared" si="24"/>
        <v/>
      </c>
      <c r="J1532" s="4"/>
      <c r="K1532" s="4"/>
      <c r="L1532" s="4" t="str">
        <f t="shared" ref="L1532:L1732" si="25">TEXT(B1532, "MMMM YYYY")</f>
        <v>January 1900</v>
      </c>
      <c r="M1532" s="61"/>
      <c r="N1532" s="62"/>
    </row>
    <row r="1533" spans="1:14" ht="22.5" customHeight="1">
      <c r="A1533" s="53"/>
      <c r="B1533" s="19"/>
      <c r="C1533" s="4"/>
      <c r="D1533" s="4"/>
      <c r="E1533" s="4"/>
      <c r="F1533" s="4"/>
      <c r="G1533" s="4"/>
      <c r="H1533" s="4"/>
      <c r="I1533" s="4" t="str">
        <f t="shared" si="24"/>
        <v/>
      </c>
      <c r="J1533" s="4"/>
      <c r="K1533" s="4"/>
      <c r="L1533" s="4" t="str">
        <f t="shared" si="25"/>
        <v>January 1900</v>
      </c>
      <c r="M1533" s="61"/>
      <c r="N1533" s="62"/>
    </row>
    <row r="1534" spans="1:14" ht="22.5" customHeight="1">
      <c r="A1534" s="53"/>
      <c r="B1534" s="19"/>
      <c r="C1534" s="4"/>
      <c r="D1534" s="4"/>
      <c r="E1534" s="4"/>
      <c r="F1534" s="4"/>
      <c r="G1534" s="4"/>
      <c r="H1534" s="4"/>
      <c r="I1534" s="4" t="str">
        <f t="shared" si="24"/>
        <v/>
      </c>
      <c r="J1534" s="4"/>
      <c r="K1534" s="4"/>
      <c r="L1534" s="4" t="str">
        <f t="shared" si="25"/>
        <v>January 1900</v>
      </c>
      <c r="M1534" s="61"/>
      <c r="N1534" s="62"/>
    </row>
    <row r="1535" spans="1:14" ht="22.5" customHeight="1">
      <c r="A1535" s="53"/>
      <c r="B1535" s="19"/>
      <c r="C1535" s="4"/>
      <c r="D1535" s="4"/>
      <c r="E1535" s="4"/>
      <c r="F1535" s="4"/>
      <c r="G1535" s="4"/>
      <c r="H1535" s="4"/>
      <c r="I1535" s="4" t="str">
        <f t="shared" si="24"/>
        <v/>
      </c>
      <c r="J1535" s="4"/>
      <c r="K1535" s="4"/>
      <c r="L1535" s="4" t="str">
        <f t="shared" si="25"/>
        <v>January 1900</v>
      </c>
      <c r="M1535" s="61"/>
      <c r="N1535" s="62"/>
    </row>
    <row r="1536" spans="1:14" ht="22.5" customHeight="1">
      <c r="A1536" s="53"/>
      <c r="B1536" s="19"/>
      <c r="C1536" s="4"/>
      <c r="D1536" s="4"/>
      <c r="E1536" s="4"/>
      <c r="F1536" s="4"/>
      <c r="G1536" s="4"/>
      <c r="H1536" s="4"/>
      <c r="I1536" s="4" t="str">
        <f t="shared" si="24"/>
        <v/>
      </c>
      <c r="J1536" s="4"/>
      <c r="K1536" s="4"/>
      <c r="L1536" s="4" t="str">
        <f t="shared" si="25"/>
        <v>January 1900</v>
      </c>
      <c r="M1536" s="61"/>
      <c r="N1536" s="62"/>
    </row>
    <row r="1537" spans="1:14" ht="22.5" customHeight="1">
      <c r="A1537" s="53"/>
      <c r="B1537" s="19"/>
      <c r="C1537" s="4"/>
      <c r="D1537" s="4"/>
      <c r="E1537" s="4"/>
      <c r="F1537" s="4"/>
      <c r="G1537" s="4"/>
      <c r="H1537" s="4"/>
      <c r="I1537" s="4" t="str">
        <f t="shared" si="24"/>
        <v/>
      </c>
      <c r="J1537" s="4"/>
      <c r="K1537" s="4"/>
      <c r="L1537" s="4" t="str">
        <f t="shared" si="25"/>
        <v>January 1900</v>
      </c>
      <c r="M1537" s="61"/>
      <c r="N1537" s="62"/>
    </row>
    <row r="1538" spans="1:14" ht="22.5" customHeight="1">
      <c r="A1538" s="53"/>
      <c r="B1538" s="19"/>
      <c r="C1538" s="4"/>
      <c r="D1538" s="4"/>
      <c r="E1538" s="4"/>
      <c r="F1538" s="4"/>
      <c r="G1538" s="4"/>
      <c r="H1538" s="4"/>
      <c r="I1538" s="4" t="str">
        <f t="shared" si="24"/>
        <v/>
      </c>
      <c r="J1538" s="4"/>
      <c r="K1538" s="4"/>
      <c r="L1538" s="4" t="str">
        <f t="shared" si="25"/>
        <v>January 1900</v>
      </c>
      <c r="M1538" s="61"/>
      <c r="N1538" s="62"/>
    </row>
    <row r="1539" spans="1:14" ht="22.5" customHeight="1">
      <c r="A1539" s="53"/>
      <c r="B1539" s="19"/>
      <c r="C1539" s="4"/>
      <c r="D1539" s="4"/>
      <c r="E1539" s="4"/>
      <c r="F1539" s="4"/>
      <c r="G1539" s="4"/>
      <c r="H1539" s="4"/>
      <c r="I1539" s="4" t="str">
        <f t="shared" si="24"/>
        <v/>
      </c>
      <c r="J1539" s="4"/>
      <c r="K1539" s="4"/>
      <c r="L1539" s="4" t="str">
        <f t="shared" si="25"/>
        <v>January 1900</v>
      </c>
      <c r="M1539" s="61"/>
      <c r="N1539" s="62"/>
    </row>
    <row r="1540" spans="1:14" ht="22.5" customHeight="1">
      <c r="A1540" s="53"/>
      <c r="B1540" s="19"/>
      <c r="C1540" s="4"/>
      <c r="D1540" s="4"/>
      <c r="E1540" s="4"/>
      <c r="F1540" s="4"/>
      <c r="G1540" s="4"/>
      <c r="H1540" s="4"/>
      <c r="I1540" s="4" t="str">
        <f t="shared" si="24"/>
        <v/>
      </c>
      <c r="J1540" s="4"/>
      <c r="K1540" s="4"/>
      <c r="L1540" s="4" t="str">
        <f t="shared" si="25"/>
        <v>January 1900</v>
      </c>
      <c r="M1540" s="61"/>
      <c r="N1540" s="62"/>
    </row>
    <row r="1541" spans="1:14" ht="22.5" customHeight="1">
      <c r="A1541" s="53"/>
      <c r="B1541" s="19"/>
      <c r="C1541" s="4"/>
      <c r="D1541" s="4"/>
      <c r="E1541" s="4"/>
      <c r="F1541" s="4"/>
      <c r="G1541" s="4"/>
      <c r="H1541" s="4"/>
      <c r="I1541" s="4" t="str">
        <f t="shared" si="24"/>
        <v/>
      </c>
      <c r="J1541" s="4"/>
      <c r="K1541" s="4"/>
      <c r="L1541" s="4" t="str">
        <f t="shared" si="25"/>
        <v>January 1900</v>
      </c>
      <c r="M1541" s="61"/>
      <c r="N1541" s="62"/>
    </row>
    <row r="1542" spans="1:14" ht="22.5" customHeight="1">
      <c r="A1542" s="53"/>
      <c r="B1542" s="19"/>
      <c r="C1542" s="4"/>
      <c r="D1542" s="4"/>
      <c r="E1542" s="4"/>
      <c r="F1542" s="4"/>
      <c r="G1542" s="4"/>
      <c r="H1542" s="4"/>
      <c r="I1542" s="4" t="str">
        <f t="shared" si="24"/>
        <v/>
      </c>
      <c r="J1542" s="4"/>
      <c r="K1542" s="4"/>
      <c r="L1542" s="4" t="str">
        <f t="shared" si="25"/>
        <v>January 1900</v>
      </c>
      <c r="M1542" s="61"/>
      <c r="N1542" s="62"/>
    </row>
    <row r="1543" spans="1:14" ht="22.5" customHeight="1">
      <c r="A1543" s="53"/>
      <c r="B1543" s="19"/>
      <c r="C1543" s="4"/>
      <c r="D1543" s="4"/>
      <c r="E1543" s="4"/>
      <c r="F1543" s="4"/>
      <c r="G1543" s="4"/>
      <c r="H1543" s="4"/>
      <c r="I1543" s="4" t="str">
        <f t="shared" si="24"/>
        <v/>
      </c>
      <c r="J1543" s="4"/>
      <c r="K1543" s="4"/>
      <c r="L1543" s="4" t="str">
        <f t="shared" si="25"/>
        <v>January 1900</v>
      </c>
      <c r="M1543" s="61"/>
      <c r="N1543" s="62"/>
    </row>
    <row r="1544" spans="1:14" ht="22.5" customHeight="1">
      <c r="A1544" s="53"/>
      <c r="B1544" s="19"/>
      <c r="C1544" s="4"/>
      <c r="D1544" s="4"/>
      <c r="E1544" s="4"/>
      <c r="F1544" s="4"/>
      <c r="G1544" s="4"/>
      <c r="H1544" s="4"/>
      <c r="I1544" s="4" t="str">
        <f t="shared" si="24"/>
        <v/>
      </c>
      <c r="J1544" s="4"/>
      <c r="K1544" s="4"/>
      <c r="L1544" s="4" t="str">
        <f t="shared" si="25"/>
        <v>January 1900</v>
      </c>
      <c r="M1544" s="61"/>
      <c r="N1544" s="62"/>
    </row>
    <row r="1545" spans="1:14" ht="22.5" customHeight="1">
      <c r="A1545" s="53"/>
      <c r="B1545" s="19"/>
      <c r="C1545" s="4"/>
      <c r="D1545" s="4"/>
      <c r="E1545" s="4"/>
      <c r="F1545" s="4"/>
      <c r="G1545" s="4"/>
      <c r="H1545" s="4"/>
      <c r="I1545" s="4" t="str">
        <f t="shared" si="24"/>
        <v/>
      </c>
      <c r="J1545" s="4"/>
      <c r="K1545" s="4"/>
      <c r="L1545" s="4" t="str">
        <f t="shared" si="25"/>
        <v>January 1900</v>
      </c>
      <c r="M1545" s="61"/>
      <c r="N1545" s="62"/>
    </row>
    <row r="1546" spans="1:14" ht="22.5" customHeight="1">
      <c r="A1546" s="53"/>
      <c r="B1546" s="19"/>
      <c r="C1546" s="4"/>
      <c r="D1546" s="4"/>
      <c r="E1546" s="4"/>
      <c r="F1546" s="4"/>
      <c r="G1546" s="4"/>
      <c r="H1546" s="4"/>
      <c r="I1546" s="4" t="str">
        <f t="shared" si="24"/>
        <v/>
      </c>
      <c r="J1546" s="4"/>
      <c r="K1546" s="4"/>
      <c r="L1546" s="4" t="str">
        <f t="shared" si="25"/>
        <v>January 1900</v>
      </c>
      <c r="M1546" s="61"/>
      <c r="N1546" s="62"/>
    </row>
    <row r="1547" spans="1:14" ht="22.5" customHeight="1">
      <c r="A1547" s="53"/>
      <c r="B1547" s="19"/>
      <c r="C1547" s="4"/>
      <c r="D1547" s="4"/>
      <c r="E1547" s="4"/>
      <c r="F1547" s="4"/>
      <c r="G1547" s="4"/>
      <c r="H1547" s="4"/>
      <c r="I1547" s="4" t="str">
        <f t="shared" si="24"/>
        <v/>
      </c>
      <c r="J1547" s="4"/>
      <c r="K1547" s="4"/>
      <c r="L1547" s="4" t="str">
        <f t="shared" si="25"/>
        <v>January 1900</v>
      </c>
      <c r="M1547" s="61"/>
      <c r="N1547" s="62"/>
    </row>
    <row r="1548" spans="1:14" ht="22.5" customHeight="1">
      <c r="A1548" s="53"/>
      <c r="B1548" s="19"/>
      <c r="C1548" s="4"/>
      <c r="D1548" s="4"/>
      <c r="E1548" s="4"/>
      <c r="F1548" s="4"/>
      <c r="G1548" s="4"/>
      <c r="H1548" s="4"/>
      <c r="I1548" s="4" t="str">
        <f t="shared" si="24"/>
        <v/>
      </c>
      <c r="J1548" s="4"/>
      <c r="K1548" s="4"/>
      <c r="L1548" s="4" t="str">
        <f t="shared" si="25"/>
        <v>January 1900</v>
      </c>
      <c r="M1548" s="61"/>
      <c r="N1548" s="62"/>
    </row>
    <row r="1549" spans="1:14" ht="22.5" customHeight="1">
      <c r="A1549" s="53"/>
      <c r="B1549" s="19"/>
      <c r="C1549" s="4"/>
      <c r="D1549" s="4"/>
      <c r="E1549" s="4"/>
      <c r="F1549" s="4"/>
      <c r="G1549" s="4"/>
      <c r="H1549" s="4"/>
      <c r="I1549" s="4" t="str">
        <f t="shared" si="24"/>
        <v/>
      </c>
      <c r="J1549" s="4"/>
      <c r="K1549" s="4"/>
      <c r="L1549" s="4" t="str">
        <f t="shared" si="25"/>
        <v>January 1900</v>
      </c>
      <c r="M1549" s="61"/>
      <c r="N1549" s="62"/>
    </row>
    <row r="1550" spans="1:14" ht="22.5" customHeight="1">
      <c r="A1550" s="53"/>
      <c r="B1550" s="19"/>
      <c r="C1550" s="4"/>
      <c r="D1550" s="4"/>
      <c r="E1550" s="4"/>
      <c r="F1550" s="4"/>
      <c r="G1550" s="4"/>
      <c r="H1550" s="4"/>
      <c r="I1550" s="4" t="str">
        <f t="shared" si="24"/>
        <v/>
      </c>
      <c r="J1550" s="4"/>
      <c r="K1550" s="4"/>
      <c r="L1550" s="4" t="str">
        <f t="shared" si="25"/>
        <v>January 1900</v>
      </c>
      <c r="M1550" s="61"/>
      <c r="N1550" s="62"/>
    </row>
    <row r="1551" spans="1:14" ht="22.5" customHeight="1">
      <c r="A1551" s="53"/>
      <c r="B1551" s="19"/>
      <c r="C1551" s="4"/>
      <c r="D1551" s="4"/>
      <c r="E1551" s="4"/>
      <c r="F1551" s="4"/>
      <c r="G1551" s="4"/>
      <c r="H1551" s="4"/>
      <c r="I1551" s="4" t="str">
        <f t="shared" si="24"/>
        <v/>
      </c>
      <c r="J1551" s="4"/>
      <c r="K1551" s="4"/>
      <c r="L1551" s="4" t="str">
        <f t="shared" si="25"/>
        <v>January 1900</v>
      </c>
      <c r="M1551" s="61"/>
      <c r="N1551" s="62"/>
    </row>
    <row r="1552" spans="1:14" ht="22.5" customHeight="1">
      <c r="A1552" s="53"/>
      <c r="B1552" s="19"/>
      <c r="C1552" s="4"/>
      <c r="D1552" s="4"/>
      <c r="E1552" s="4"/>
      <c r="F1552" s="4"/>
      <c r="G1552" s="4"/>
      <c r="H1552" s="4"/>
      <c r="I1552" s="4" t="str">
        <f t="shared" si="24"/>
        <v/>
      </c>
      <c r="J1552" s="4"/>
      <c r="K1552" s="4"/>
      <c r="L1552" s="4" t="str">
        <f t="shared" si="25"/>
        <v>January 1900</v>
      </c>
      <c r="M1552" s="61"/>
      <c r="N1552" s="62"/>
    </row>
    <row r="1553" spans="1:14" ht="22.5" customHeight="1">
      <c r="A1553" s="53"/>
      <c r="B1553" s="19"/>
      <c r="C1553" s="4"/>
      <c r="D1553" s="4"/>
      <c r="E1553" s="4"/>
      <c r="F1553" s="4"/>
      <c r="G1553" s="4"/>
      <c r="H1553" s="4"/>
      <c r="I1553" s="4" t="str">
        <f t="shared" si="24"/>
        <v/>
      </c>
      <c r="J1553" s="4"/>
      <c r="K1553" s="4"/>
      <c r="L1553" s="4" t="str">
        <f t="shared" si="25"/>
        <v>January 1900</v>
      </c>
      <c r="M1553" s="61"/>
      <c r="N1553" s="62"/>
    </row>
    <row r="1554" spans="1:14" ht="22.5" customHeight="1">
      <c r="A1554" s="53"/>
      <c r="B1554" s="19"/>
      <c r="C1554" s="4"/>
      <c r="D1554" s="4"/>
      <c r="E1554" s="4"/>
      <c r="F1554" s="4"/>
      <c r="G1554" s="4"/>
      <c r="H1554" s="4"/>
      <c r="I1554" s="4" t="str">
        <f t="shared" si="24"/>
        <v/>
      </c>
      <c r="J1554" s="4"/>
      <c r="K1554" s="4"/>
      <c r="L1554" s="4" t="str">
        <f t="shared" si="25"/>
        <v>January 1900</v>
      </c>
      <c r="M1554" s="61"/>
      <c r="N1554" s="62"/>
    </row>
    <row r="1555" spans="1:14" ht="22.5" customHeight="1">
      <c r="A1555" s="53"/>
      <c r="B1555" s="19"/>
      <c r="C1555" s="4"/>
      <c r="D1555" s="4"/>
      <c r="E1555" s="4"/>
      <c r="F1555" s="4"/>
      <c r="G1555" s="4"/>
      <c r="H1555" s="4"/>
      <c r="I1555" s="4" t="str">
        <f t="shared" si="24"/>
        <v/>
      </c>
      <c r="J1555" s="4"/>
      <c r="K1555" s="4"/>
      <c r="L1555" s="4" t="str">
        <f t="shared" si="25"/>
        <v>January 1900</v>
      </c>
      <c r="M1555" s="61"/>
      <c r="N1555" s="62"/>
    </row>
    <row r="1556" spans="1:14" ht="22.5" customHeight="1">
      <c r="A1556" s="53"/>
      <c r="B1556" s="19"/>
      <c r="C1556" s="4"/>
      <c r="D1556" s="4"/>
      <c r="E1556" s="4"/>
      <c r="F1556" s="4"/>
      <c r="G1556" s="4"/>
      <c r="H1556" s="4"/>
      <c r="I1556" s="4" t="str">
        <f t="shared" si="24"/>
        <v/>
      </c>
      <c r="J1556" s="4"/>
      <c r="K1556" s="4"/>
      <c r="L1556" s="4" t="str">
        <f t="shared" si="25"/>
        <v>January 1900</v>
      </c>
      <c r="M1556" s="61"/>
      <c r="N1556" s="62"/>
    </row>
    <row r="1557" spans="1:14" ht="22.5" customHeight="1">
      <c r="A1557" s="53"/>
      <c r="B1557" s="19"/>
      <c r="C1557" s="4"/>
      <c r="D1557" s="4"/>
      <c r="E1557" s="4"/>
      <c r="F1557" s="4"/>
      <c r="G1557" s="4"/>
      <c r="H1557" s="4"/>
      <c r="I1557" s="4" t="str">
        <f t="shared" si="24"/>
        <v/>
      </c>
      <c r="J1557" s="4"/>
      <c r="K1557" s="4"/>
      <c r="L1557" s="4" t="str">
        <f t="shared" si="25"/>
        <v>January 1900</v>
      </c>
      <c r="M1557" s="61"/>
      <c r="N1557" s="62"/>
    </row>
    <row r="1558" spans="1:14" ht="22.5" customHeight="1">
      <c r="A1558" s="53"/>
      <c r="B1558" s="19"/>
      <c r="C1558" s="4"/>
      <c r="D1558" s="4"/>
      <c r="E1558" s="4"/>
      <c r="F1558" s="4"/>
      <c r="G1558" s="4"/>
      <c r="H1558" s="4"/>
      <c r="I1558" s="4" t="str">
        <f t="shared" si="24"/>
        <v/>
      </c>
      <c r="J1558" s="4"/>
      <c r="K1558" s="4"/>
      <c r="L1558" s="4" t="str">
        <f t="shared" si="25"/>
        <v>January 1900</v>
      </c>
      <c r="M1558" s="61"/>
      <c r="N1558" s="62"/>
    </row>
    <row r="1559" spans="1:14" ht="22.5" customHeight="1">
      <c r="A1559" s="53"/>
      <c r="B1559" s="19"/>
      <c r="C1559" s="4"/>
      <c r="D1559" s="4"/>
      <c r="E1559" s="4"/>
      <c r="F1559" s="4"/>
      <c r="G1559" s="4"/>
      <c r="H1559" s="4"/>
      <c r="I1559" s="4" t="str">
        <f t="shared" si="24"/>
        <v/>
      </c>
      <c r="J1559" s="4"/>
      <c r="K1559" s="4"/>
      <c r="L1559" s="4" t="str">
        <f t="shared" si="25"/>
        <v>January 1900</v>
      </c>
      <c r="M1559" s="61"/>
      <c r="N1559" s="62"/>
    </row>
    <row r="1560" spans="1:14" ht="22.5" customHeight="1">
      <c r="A1560" s="53"/>
      <c r="B1560" s="19"/>
      <c r="C1560" s="4"/>
      <c r="D1560" s="4"/>
      <c r="E1560" s="4"/>
      <c r="F1560" s="4"/>
      <c r="G1560" s="4"/>
      <c r="H1560" s="4"/>
      <c r="I1560" s="4" t="str">
        <f t="shared" si="24"/>
        <v/>
      </c>
      <c r="J1560" s="4"/>
      <c r="K1560" s="4"/>
      <c r="L1560" s="4" t="str">
        <f t="shared" si="25"/>
        <v>January 1900</v>
      </c>
      <c r="M1560" s="61"/>
      <c r="N1560" s="62"/>
    </row>
    <row r="1561" spans="1:14" ht="22.5" customHeight="1">
      <c r="A1561" s="53"/>
      <c r="B1561" s="19"/>
      <c r="C1561" s="4"/>
      <c r="D1561" s="4"/>
      <c r="E1561" s="4"/>
      <c r="F1561" s="4"/>
      <c r="G1561" s="4"/>
      <c r="H1561" s="4"/>
      <c r="I1561" s="4" t="str">
        <f t="shared" si="24"/>
        <v/>
      </c>
      <c r="J1561" s="4"/>
      <c r="K1561" s="4"/>
      <c r="L1561" s="4" t="str">
        <f t="shared" si="25"/>
        <v>January 1900</v>
      </c>
      <c r="M1561" s="61"/>
      <c r="N1561" s="62"/>
    </row>
    <row r="1562" spans="1:14" ht="22.5" customHeight="1">
      <c r="A1562" s="53"/>
      <c r="B1562" s="19"/>
      <c r="C1562" s="4"/>
      <c r="D1562" s="4"/>
      <c r="E1562" s="4"/>
      <c r="F1562" s="4"/>
      <c r="G1562" s="4"/>
      <c r="H1562" s="4"/>
      <c r="I1562" s="4" t="str">
        <f t="shared" si="24"/>
        <v/>
      </c>
      <c r="J1562" s="4"/>
      <c r="K1562" s="4"/>
      <c r="L1562" s="4" t="str">
        <f t="shared" si="25"/>
        <v>January 1900</v>
      </c>
      <c r="M1562" s="61"/>
      <c r="N1562" s="62"/>
    </row>
    <row r="1563" spans="1:14" ht="22.5" customHeight="1">
      <c r="A1563" s="53"/>
      <c r="B1563" s="19"/>
      <c r="C1563" s="4"/>
      <c r="D1563" s="4"/>
      <c r="E1563" s="4"/>
      <c r="F1563" s="4"/>
      <c r="G1563" s="4"/>
      <c r="H1563" s="4"/>
      <c r="I1563" s="4" t="str">
        <f t="shared" si="24"/>
        <v/>
      </c>
      <c r="J1563" s="4"/>
      <c r="K1563" s="4"/>
      <c r="L1563" s="4" t="str">
        <f t="shared" si="25"/>
        <v>January 1900</v>
      </c>
      <c r="M1563" s="61"/>
      <c r="N1563" s="62"/>
    </row>
    <row r="1564" spans="1:14" ht="22.5" customHeight="1">
      <c r="A1564" s="53"/>
      <c r="B1564" s="19"/>
      <c r="C1564" s="4"/>
      <c r="D1564" s="4"/>
      <c r="E1564" s="4"/>
      <c r="F1564" s="4"/>
      <c r="G1564" s="4"/>
      <c r="H1564" s="4"/>
      <c r="I1564" s="4" t="str">
        <f t="shared" si="24"/>
        <v/>
      </c>
      <c r="J1564" s="4"/>
      <c r="K1564" s="4"/>
      <c r="L1564" s="4" t="str">
        <f t="shared" si="25"/>
        <v>January 1900</v>
      </c>
      <c r="M1564" s="61"/>
      <c r="N1564" s="62"/>
    </row>
    <row r="1565" spans="1:14" ht="22.5" customHeight="1">
      <c r="A1565" s="53"/>
      <c r="B1565" s="19"/>
      <c r="C1565" s="4"/>
      <c r="D1565" s="4"/>
      <c r="E1565" s="4"/>
      <c r="F1565" s="4"/>
      <c r="G1565" s="4"/>
      <c r="H1565" s="4"/>
      <c r="I1565" s="4" t="str">
        <f t="shared" si="24"/>
        <v/>
      </c>
      <c r="J1565" s="4"/>
      <c r="K1565" s="4"/>
      <c r="L1565" s="4" t="str">
        <f t="shared" si="25"/>
        <v>January 1900</v>
      </c>
      <c r="M1565" s="61"/>
      <c r="N1565" s="62"/>
    </row>
    <row r="1566" spans="1:14" ht="22.5" customHeight="1">
      <c r="A1566" s="53"/>
      <c r="B1566" s="19"/>
      <c r="C1566" s="4"/>
      <c r="D1566" s="4"/>
      <c r="E1566" s="4"/>
      <c r="F1566" s="4"/>
      <c r="G1566" s="4"/>
      <c r="H1566" s="4"/>
      <c r="I1566" s="4" t="str">
        <f t="shared" si="24"/>
        <v/>
      </c>
      <c r="J1566" s="4"/>
      <c r="K1566" s="4"/>
      <c r="L1566" s="4" t="str">
        <f t="shared" si="25"/>
        <v>January 1900</v>
      </c>
      <c r="M1566" s="61"/>
      <c r="N1566" s="62"/>
    </row>
    <row r="1567" spans="1:14" ht="22.5" customHeight="1">
      <c r="A1567" s="53"/>
      <c r="B1567" s="19"/>
      <c r="C1567" s="4"/>
      <c r="D1567" s="4"/>
      <c r="E1567" s="4"/>
      <c r="F1567" s="4"/>
      <c r="G1567" s="4"/>
      <c r="H1567" s="4"/>
      <c r="I1567" s="4" t="str">
        <f t="shared" si="24"/>
        <v/>
      </c>
      <c r="J1567" s="4"/>
      <c r="K1567" s="4"/>
      <c r="L1567" s="4" t="str">
        <f t="shared" si="25"/>
        <v>January 1900</v>
      </c>
      <c r="M1567" s="61"/>
      <c r="N1567" s="62"/>
    </row>
    <row r="1568" spans="1:14" ht="22.5" customHeight="1">
      <c r="A1568" s="53"/>
      <c r="B1568" s="19"/>
      <c r="C1568" s="4"/>
      <c r="D1568" s="4"/>
      <c r="E1568" s="4"/>
      <c r="F1568" s="4"/>
      <c r="G1568" s="4"/>
      <c r="H1568" s="4"/>
      <c r="I1568" s="4" t="str">
        <f t="shared" si="24"/>
        <v/>
      </c>
      <c r="J1568" s="4"/>
      <c r="K1568" s="4"/>
      <c r="L1568" s="4" t="str">
        <f t="shared" si="25"/>
        <v>January 1900</v>
      </c>
      <c r="M1568" s="61"/>
      <c r="N1568" s="62"/>
    </row>
    <row r="1569" spans="1:14" ht="22.5" customHeight="1">
      <c r="A1569" s="53"/>
      <c r="B1569" s="19"/>
      <c r="C1569" s="4"/>
      <c r="D1569" s="4"/>
      <c r="E1569" s="4"/>
      <c r="F1569" s="4"/>
      <c r="G1569" s="4"/>
      <c r="H1569" s="4"/>
      <c r="I1569" s="4" t="str">
        <f t="shared" si="24"/>
        <v/>
      </c>
      <c r="J1569" s="4"/>
      <c r="K1569" s="4"/>
      <c r="L1569" s="4" t="str">
        <f t="shared" si="25"/>
        <v>January 1900</v>
      </c>
      <c r="M1569" s="61"/>
      <c r="N1569" s="62"/>
    </row>
    <row r="1570" spans="1:14" ht="22.5" customHeight="1">
      <c r="A1570" s="53"/>
      <c r="B1570" s="19"/>
      <c r="C1570" s="4"/>
      <c r="D1570" s="4"/>
      <c r="E1570" s="4"/>
      <c r="F1570" s="4"/>
      <c r="G1570" s="4"/>
      <c r="H1570" s="4"/>
      <c r="I1570" s="4" t="str">
        <f t="shared" si="24"/>
        <v/>
      </c>
      <c r="J1570" s="4"/>
      <c r="K1570" s="4"/>
      <c r="L1570" s="4" t="str">
        <f t="shared" si="25"/>
        <v>January 1900</v>
      </c>
      <c r="M1570" s="61"/>
      <c r="N1570" s="62"/>
    </row>
    <row r="1571" spans="1:14" ht="22.5" customHeight="1">
      <c r="A1571" s="53"/>
      <c r="B1571" s="19"/>
      <c r="C1571" s="4"/>
      <c r="D1571" s="4"/>
      <c r="E1571" s="4"/>
      <c r="F1571" s="4"/>
      <c r="G1571" s="4"/>
      <c r="H1571" s="4"/>
      <c r="I1571" s="4" t="str">
        <f t="shared" si="24"/>
        <v/>
      </c>
      <c r="J1571" s="4"/>
      <c r="K1571" s="4"/>
      <c r="L1571" s="4" t="str">
        <f t="shared" si="25"/>
        <v>January 1900</v>
      </c>
      <c r="M1571" s="61"/>
      <c r="N1571" s="62"/>
    </row>
    <row r="1572" spans="1:14" ht="22.5" customHeight="1">
      <c r="A1572" s="53"/>
      <c r="B1572" s="19"/>
      <c r="C1572" s="4"/>
      <c r="D1572" s="4"/>
      <c r="E1572" s="4"/>
      <c r="F1572" s="4"/>
      <c r="G1572" s="4"/>
      <c r="H1572" s="4"/>
      <c r="I1572" s="4" t="str">
        <f t="shared" si="24"/>
        <v/>
      </c>
      <c r="J1572" s="4"/>
      <c r="K1572" s="4"/>
      <c r="L1572" s="4" t="str">
        <f t="shared" si="25"/>
        <v>January 1900</v>
      </c>
      <c r="M1572" s="61"/>
      <c r="N1572" s="62"/>
    </row>
    <row r="1573" spans="1:14" ht="22.5" customHeight="1">
      <c r="A1573" s="53"/>
      <c r="B1573" s="19"/>
      <c r="C1573" s="4"/>
      <c r="D1573" s="4"/>
      <c r="E1573" s="4"/>
      <c r="F1573" s="4"/>
      <c r="G1573" s="4"/>
      <c r="H1573" s="4"/>
      <c r="I1573" s="4" t="str">
        <f t="shared" si="24"/>
        <v/>
      </c>
      <c r="J1573" s="4"/>
      <c r="K1573" s="4"/>
      <c r="L1573" s="4" t="str">
        <f t="shared" si="25"/>
        <v>January 1900</v>
      </c>
      <c r="M1573" s="61"/>
      <c r="N1573" s="62"/>
    </row>
    <row r="1574" spans="1:14" ht="22.5" customHeight="1">
      <c r="A1574" s="53"/>
      <c r="B1574" s="19"/>
      <c r="C1574" s="4"/>
      <c r="D1574" s="4"/>
      <c r="E1574" s="4"/>
      <c r="F1574" s="4"/>
      <c r="G1574" s="4"/>
      <c r="H1574" s="4"/>
      <c r="I1574" s="4" t="str">
        <f t="shared" si="24"/>
        <v/>
      </c>
      <c r="J1574" s="4"/>
      <c r="K1574" s="4"/>
      <c r="L1574" s="4" t="str">
        <f t="shared" si="25"/>
        <v>January 1900</v>
      </c>
      <c r="M1574" s="61"/>
      <c r="N1574" s="62"/>
    </row>
    <row r="1575" spans="1:14" ht="22.5" customHeight="1">
      <c r="A1575" s="53"/>
      <c r="B1575" s="19"/>
      <c r="C1575" s="4"/>
      <c r="D1575" s="4"/>
      <c r="E1575" s="4"/>
      <c r="F1575" s="4"/>
      <c r="G1575" s="4"/>
      <c r="H1575" s="4"/>
      <c r="I1575" s="4" t="str">
        <f t="shared" si="24"/>
        <v/>
      </c>
      <c r="J1575" s="4"/>
      <c r="K1575" s="4"/>
      <c r="L1575" s="4" t="str">
        <f t="shared" si="25"/>
        <v>January 1900</v>
      </c>
      <c r="M1575" s="61"/>
      <c r="N1575" s="62"/>
    </row>
    <row r="1576" spans="1:14" ht="22.5" customHeight="1">
      <c r="A1576" s="53"/>
      <c r="B1576" s="19"/>
      <c r="C1576" s="4"/>
      <c r="D1576" s="4"/>
      <c r="E1576" s="4"/>
      <c r="F1576" s="4"/>
      <c r="G1576" s="4"/>
      <c r="H1576" s="4"/>
      <c r="I1576" s="4" t="str">
        <f t="shared" si="24"/>
        <v/>
      </c>
      <c r="J1576" s="4"/>
      <c r="K1576" s="4"/>
      <c r="L1576" s="4" t="str">
        <f t="shared" si="25"/>
        <v>January 1900</v>
      </c>
      <c r="M1576" s="61"/>
      <c r="N1576" s="62"/>
    </row>
    <row r="1577" spans="1:14" ht="22.5" customHeight="1">
      <c r="A1577" s="53"/>
      <c r="B1577" s="19"/>
      <c r="C1577" s="4"/>
      <c r="D1577" s="4"/>
      <c r="E1577" s="4"/>
      <c r="F1577" s="4"/>
      <c r="G1577" s="4"/>
      <c r="H1577" s="4"/>
      <c r="I1577" s="4" t="str">
        <f t="shared" si="24"/>
        <v/>
      </c>
      <c r="J1577" s="4"/>
      <c r="K1577" s="4"/>
      <c r="L1577" s="4" t="str">
        <f t="shared" si="25"/>
        <v>January 1900</v>
      </c>
      <c r="M1577" s="61"/>
      <c r="N1577" s="62"/>
    </row>
    <row r="1578" spans="1:14" ht="22.5" customHeight="1">
      <c r="A1578" s="53"/>
      <c r="B1578" s="19"/>
      <c r="C1578" s="4"/>
      <c r="D1578" s="4"/>
      <c r="E1578" s="4"/>
      <c r="F1578" s="4"/>
      <c r="G1578" s="4"/>
      <c r="H1578" s="4"/>
      <c r="I1578" s="4" t="str">
        <f t="shared" si="24"/>
        <v/>
      </c>
      <c r="J1578" s="4"/>
      <c r="K1578" s="4"/>
      <c r="L1578" s="4" t="str">
        <f t="shared" si="25"/>
        <v>January 1900</v>
      </c>
      <c r="M1578" s="61"/>
      <c r="N1578" s="62"/>
    </row>
    <row r="1579" spans="1:14" ht="22.5" customHeight="1">
      <c r="A1579" s="53"/>
      <c r="B1579" s="19"/>
      <c r="C1579" s="4"/>
      <c r="D1579" s="4"/>
      <c r="E1579" s="4"/>
      <c r="F1579" s="4"/>
      <c r="G1579" s="4"/>
      <c r="H1579" s="4"/>
      <c r="I1579" s="4" t="str">
        <f t="shared" si="24"/>
        <v/>
      </c>
      <c r="J1579" s="4"/>
      <c r="K1579" s="4"/>
      <c r="L1579" s="4" t="str">
        <f t="shared" si="25"/>
        <v>January 1900</v>
      </c>
      <c r="M1579" s="61"/>
      <c r="N1579" s="62"/>
    </row>
    <row r="1580" spans="1:14" ht="22.5" customHeight="1">
      <c r="A1580" s="53"/>
      <c r="B1580" s="19"/>
      <c r="C1580" s="4"/>
      <c r="D1580" s="4"/>
      <c r="E1580" s="4"/>
      <c r="F1580" s="4"/>
      <c r="G1580" s="4"/>
      <c r="H1580" s="4"/>
      <c r="I1580" s="4" t="str">
        <f t="shared" si="24"/>
        <v/>
      </c>
      <c r="J1580" s="4"/>
      <c r="K1580" s="4"/>
      <c r="L1580" s="4" t="str">
        <f t="shared" si="25"/>
        <v>January 1900</v>
      </c>
      <c r="M1580" s="61"/>
      <c r="N1580" s="62"/>
    </row>
    <row r="1581" spans="1:14" ht="22.5" customHeight="1">
      <c r="A1581" s="53"/>
      <c r="B1581" s="19"/>
      <c r="C1581" s="4"/>
      <c r="D1581" s="4"/>
      <c r="E1581" s="4"/>
      <c r="F1581" s="4"/>
      <c r="G1581" s="4"/>
      <c r="H1581" s="4"/>
      <c r="I1581" s="4" t="str">
        <f t="shared" si="24"/>
        <v/>
      </c>
      <c r="J1581" s="4"/>
      <c r="K1581" s="4"/>
      <c r="L1581" s="4" t="str">
        <f t="shared" si="25"/>
        <v>January 1900</v>
      </c>
      <c r="M1581" s="61"/>
      <c r="N1581" s="62"/>
    </row>
    <row r="1582" spans="1:14" ht="22.5" customHeight="1">
      <c r="A1582" s="53"/>
      <c r="B1582" s="19"/>
      <c r="C1582" s="4"/>
      <c r="D1582" s="4"/>
      <c r="E1582" s="4"/>
      <c r="F1582" s="4"/>
      <c r="G1582" s="4"/>
      <c r="H1582" s="4"/>
      <c r="I1582" s="4" t="str">
        <f t="shared" si="24"/>
        <v/>
      </c>
      <c r="J1582" s="4"/>
      <c r="K1582" s="4"/>
      <c r="L1582" s="4" t="str">
        <f t="shared" si="25"/>
        <v>January 1900</v>
      </c>
      <c r="M1582" s="61"/>
      <c r="N1582" s="62"/>
    </row>
    <row r="1583" spans="1:14" ht="22.5" customHeight="1">
      <c r="A1583" s="53"/>
      <c r="B1583" s="19"/>
      <c r="C1583" s="4"/>
      <c r="D1583" s="4"/>
      <c r="E1583" s="4"/>
      <c r="F1583" s="4"/>
      <c r="G1583" s="4"/>
      <c r="H1583" s="4"/>
      <c r="I1583" s="4" t="str">
        <f t="shared" si="24"/>
        <v/>
      </c>
      <c r="J1583" s="4"/>
      <c r="K1583" s="4"/>
      <c r="L1583" s="4" t="str">
        <f t="shared" si="25"/>
        <v>January 1900</v>
      </c>
      <c r="M1583" s="61"/>
      <c r="N1583" s="62"/>
    </row>
    <row r="1584" spans="1:14" ht="22.5" customHeight="1">
      <c r="A1584" s="53"/>
      <c r="B1584" s="19"/>
      <c r="C1584" s="4"/>
      <c r="D1584" s="4"/>
      <c r="E1584" s="4"/>
      <c r="F1584" s="4"/>
      <c r="G1584" s="4"/>
      <c r="H1584" s="4"/>
      <c r="I1584" s="4" t="str">
        <f t="shared" si="24"/>
        <v/>
      </c>
      <c r="J1584" s="4"/>
      <c r="K1584" s="4"/>
      <c r="L1584" s="4" t="str">
        <f t="shared" si="25"/>
        <v>January 1900</v>
      </c>
      <c r="M1584" s="61"/>
      <c r="N1584" s="62"/>
    </row>
    <row r="1585" spans="1:14" ht="22.5" customHeight="1">
      <c r="A1585" s="53"/>
      <c r="B1585" s="19"/>
      <c r="C1585" s="4"/>
      <c r="D1585" s="4"/>
      <c r="E1585" s="4"/>
      <c r="F1585" s="4"/>
      <c r="G1585" s="4"/>
      <c r="H1585" s="4"/>
      <c r="I1585" s="4" t="str">
        <f t="shared" si="24"/>
        <v/>
      </c>
      <c r="J1585" s="4"/>
      <c r="K1585" s="4"/>
      <c r="L1585" s="4" t="str">
        <f t="shared" si="25"/>
        <v>January 1900</v>
      </c>
      <c r="M1585" s="61"/>
      <c r="N1585" s="62"/>
    </row>
    <row r="1586" spans="1:14" ht="22.5" customHeight="1">
      <c r="A1586" s="53"/>
      <c r="B1586" s="19"/>
      <c r="C1586" s="4"/>
      <c r="D1586" s="4"/>
      <c r="E1586" s="4"/>
      <c r="F1586" s="4"/>
      <c r="G1586" s="4"/>
      <c r="H1586" s="4"/>
      <c r="I1586" s="4" t="str">
        <f t="shared" si="24"/>
        <v/>
      </c>
      <c r="J1586" s="4"/>
      <c r="K1586" s="4"/>
      <c r="L1586" s="4" t="str">
        <f t="shared" si="25"/>
        <v>January 1900</v>
      </c>
      <c r="M1586" s="61"/>
      <c r="N1586" s="62"/>
    </row>
    <row r="1587" spans="1:14" ht="22.5" customHeight="1">
      <c r="A1587" s="53"/>
      <c r="B1587" s="19"/>
      <c r="C1587" s="4"/>
      <c r="D1587" s="4"/>
      <c r="E1587" s="4"/>
      <c r="F1587" s="4"/>
      <c r="G1587" s="4"/>
      <c r="H1587" s="4"/>
      <c r="I1587" s="4" t="str">
        <f t="shared" si="24"/>
        <v/>
      </c>
      <c r="J1587" s="4"/>
      <c r="K1587" s="4"/>
      <c r="L1587" s="4" t="str">
        <f t="shared" si="25"/>
        <v>January 1900</v>
      </c>
      <c r="M1587" s="61"/>
      <c r="N1587" s="62"/>
    </row>
    <row r="1588" spans="1:14" ht="22.5" customHeight="1">
      <c r="A1588" s="53"/>
      <c r="B1588" s="19"/>
      <c r="C1588" s="4"/>
      <c r="D1588" s="4"/>
      <c r="E1588" s="4"/>
      <c r="F1588" s="4"/>
      <c r="G1588" s="4"/>
      <c r="H1588" s="4"/>
      <c r="I1588" s="4" t="str">
        <f t="shared" si="24"/>
        <v/>
      </c>
      <c r="J1588" s="4"/>
      <c r="K1588" s="4"/>
      <c r="L1588" s="4" t="str">
        <f t="shared" si="25"/>
        <v>January 1900</v>
      </c>
      <c r="M1588" s="61"/>
      <c r="N1588" s="62"/>
    </row>
    <row r="1589" spans="1:14" ht="22.5" customHeight="1">
      <c r="A1589" s="53"/>
      <c r="B1589" s="19"/>
      <c r="C1589" s="4"/>
      <c r="D1589" s="4"/>
      <c r="E1589" s="4"/>
      <c r="F1589" s="4"/>
      <c r="G1589" s="4"/>
      <c r="H1589" s="4"/>
      <c r="I1589" s="4" t="str">
        <f t="shared" si="24"/>
        <v/>
      </c>
      <c r="J1589" s="4"/>
      <c r="K1589" s="4"/>
      <c r="L1589" s="4" t="str">
        <f t="shared" si="25"/>
        <v>January 1900</v>
      </c>
      <c r="M1589" s="61"/>
      <c r="N1589" s="62"/>
    </row>
    <row r="1590" spans="1:14" ht="22.5" customHeight="1">
      <c r="A1590" s="53"/>
      <c r="B1590" s="19"/>
      <c r="C1590" s="4"/>
      <c r="D1590" s="4"/>
      <c r="E1590" s="4"/>
      <c r="F1590" s="4"/>
      <c r="G1590" s="4"/>
      <c r="H1590" s="4"/>
      <c r="I1590" s="4" t="str">
        <f t="shared" si="24"/>
        <v/>
      </c>
      <c r="J1590" s="4"/>
      <c r="K1590" s="4"/>
      <c r="L1590" s="4" t="str">
        <f t="shared" si="25"/>
        <v>January 1900</v>
      </c>
      <c r="M1590" s="61"/>
      <c r="N1590" s="62"/>
    </row>
    <row r="1591" spans="1:14" ht="22.5" customHeight="1">
      <c r="A1591" s="53"/>
      <c r="B1591" s="19"/>
      <c r="C1591" s="4"/>
      <c r="D1591" s="4"/>
      <c r="E1591" s="4"/>
      <c r="F1591" s="4"/>
      <c r="G1591" s="4"/>
      <c r="H1591" s="4"/>
      <c r="I1591" s="4" t="str">
        <f t="shared" si="24"/>
        <v/>
      </c>
      <c r="J1591" s="4"/>
      <c r="K1591" s="4"/>
      <c r="L1591" s="4" t="str">
        <f t="shared" si="25"/>
        <v>January 1900</v>
      </c>
      <c r="M1591" s="61"/>
      <c r="N1591" s="62"/>
    </row>
    <row r="1592" spans="1:14" ht="22.5" customHeight="1">
      <c r="A1592" s="53"/>
      <c r="B1592" s="19"/>
      <c r="C1592" s="4"/>
      <c r="D1592" s="4"/>
      <c r="E1592" s="4"/>
      <c r="F1592" s="4"/>
      <c r="G1592" s="4"/>
      <c r="H1592" s="4"/>
      <c r="I1592" s="4" t="str">
        <f t="shared" si="24"/>
        <v/>
      </c>
      <c r="J1592" s="4"/>
      <c r="K1592" s="4"/>
      <c r="L1592" s="4" t="str">
        <f t="shared" si="25"/>
        <v>January 1900</v>
      </c>
      <c r="M1592" s="61"/>
      <c r="N1592" s="62"/>
    </row>
    <row r="1593" spans="1:14" ht="22.5" customHeight="1">
      <c r="A1593" s="53"/>
      <c r="B1593" s="19"/>
      <c r="C1593" s="4"/>
      <c r="D1593" s="4"/>
      <c r="E1593" s="4"/>
      <c r="F1593" s="4"/>
      <c r="G1593" s="4"/>
      <c r="H1593" s="4"/>
      <c r="I1593" s="4" t="str">
        <f t="shared" si="24"/>
        <v/>
      </c>
      <c r="J1593" s="4"/>
      <c r="K1593" s="4"/>
      <c r="L1593" s="4" t="str">
        <f t="shared" si="25"/>
        <v>January 1900</v>
      </c>
      <c r="M1593" s="61"/>
      <c r="N1593" s="62"/>
    </row>
    <row r="1594" spans="1:14" ht="22.5" customHeight="1">
      <c r="A1594" s="53"/>
      <c r="B1594" s="19"/>
      <c r="C1594" s="4"/>
      <c r="D1594" s="4"/>
      <c r="E1594" s="4"/>
      <c r="F1594" s="4"/>
      <c r="G1594" s="4"/>
      <c r="H1594" s="4"/>
      <c r="I1594" s="4" t="str">
        <f t="shared" si="24"/>
        <v/>
      </c>
      <c r="J1594" s="4"/>
      <c r="K1594" s="4"/>
      <c r="L1594" s="4" t="str">
        <f t="shared" si="25"/>
        <v>January 1900</v>
      </c>
      <c r="M1594" s="61"/>
      <c r="N1594" s="62"/>
    </row>
    <row r="1595" spans="1:14" ht="22.5" customHeight="1">
      <c r="A1595" s="53"/>
      <c r="B1595" s="19"/>
      <c r="C1595" s="4"/>
      <c r="D1595" s="4"/>
      <c r="E1595" s="4"/>
      <c r="F1595" s="4"/>
      <c r="G1595" s="4"/>
      <c r="H1595" s="4"/>
      <c r="I1595" s="4" t="str">
        <f t="shared" si="24"/>
        <v/>
      </c>
      <c r="J1595" s="4"/>
      <c r="K1595" s="4"/>
      <c r="L1595" s="4" t="str">
        <f t="shared" si="25"/>
        <v>January 1900</v>
      </c>
      <c r="M1595" s="61"/>
      <c r="N1595" s="62"/>
    </row>
    <row r="1596" spans="1:14" ht="22.5" customHeight="1">
      <c r="A1596" s="53"/>
      <c r="B1596" s="19"/>
      <c r="C1596" s="4"/>
      <c r="D1596" s="4"/>
      <c r="E1596" s="4"/>
      <c r="F1596" s="4"/>
      <c r="G1596" s="4"/>
      <c r="H1596" s="4"/>
      <c r="I1596" s="4" t="str">
        <f t="shared" si="24"/>
        <v/>
      </c>
      <c r="J1596" s="4"/>
      <c r="K1596" s="4"/>
      <c r="L1596" s="4" t="str">
        <f t="shared" si="25"/>
        <v>January 1900</v>
      </c>
      <c r="M1596" s="61"/>
      <c r="N1596" s="62"/>
    </row>
    <row r="1597" spans="1:14" ht="22.5" customHeight="1">
      <c r="A1597" s="53"/>
      <c r="B1597" s="19"/>
      <c r="C1597" s="4"/>
      <c r="D1597" s="4"/>
      <c r="E1597" s="4"/>
      <c r="F1597" s="4"/>
      <c r="G1597" s="4"/>
      <c r="H1597" s="4"/>
      <c r="I1597" s="4" t="str">
        <f t="shared" si="24"/>
        <v/>
      </c>
      <c r="J1597" s="4"/>
      <c r="K1597" s="4"/>
      <c r="L1597" s="4" t="str">
        <f t="shared" si="25"/>
        <v>January 1900</v>
      </c>
      <c r="M1597" s="61"/>
      <c r="N1597" s="62"/>
    </row>
    <row r="1598" spans="1:14" ht="22.5" customHeight="1">
      <c r="A1598" s="53"/>
      <c r="B1598" s="19"/>
      <c r="C1598" s="4"/>
      <c r="D1598" s="4"/>
      <c r="E1598" s="4"/>
      <c r="F1598" s="4"/>
      <c r="G1598" s="4"/>
      <c r="H1598" s="4"/>
      <c r="I1598" s="4" t="str">
        <f t="shared" si="24"/>
        <v/>
      </c>
      <c r="J1598" s="4"/>
      <c r="K1598" s="4"/>
      <c r="L1598" s="4" t="str">
        <f t="shared" si="25"/>
        <v>January 1900</v>
      </c>
      <c r="M1598" s="61"/>
      <c r="N1598" s="62"/>
    </row>
    <row r="1599" spans="1:14" ht="22.5" customHeight="1">
      <c r="A1599" s="53"/>
      <c r="B1599" s="19"/>
      <c r="C1599" s="4"/>
      <c r="D1599" s="4"/>
      <c r="E1599" s="4"/>
      <c r="F1599" s="4"/>
      <c r="G1599" s="4"/>
      <c r="H1599" s="4"/>
      <c r="I1599" s="4" t="str">
        <f t="shared" si="24"/>
        <v/>
      </c>
      <c r="J1599" s="4"/>
      <c r="K1599" s="4"/>
      <c r="L1599" s="4" t="str">
        <f t="shared" si="25"/>
        <v>January 1900</v>
      </c>
      <c r="M1599" s="61"/>
      <c r="N1599" s="62"/>
    </row>
    <row r="1600" spans="1:14" ht="22.5" customHeight="1">
      <c r="A1600" s="53"/>
      <c r="B1600" s="19"/>
      <c r="C1600" s="4"/>
      <c r="D1600" s="4"/>
      <c r="E1600" s="4"/>
      <c r="F1600" s="4"/>
      <c r="G1600" s="4"/>
      <c r="H1600" s="4"/>
      <c r="I1600" s="4" t="str">
        <f t="shared" si="24"/>
        <v/>
      </c>
      <c r="J1600" s="4"/>
      <c r="K1600" s="4"/>
      <c r="L1600" s="4" t="str">
        <f t="shared" si="25"/>
        <v>January 1900</v>
      </c>
      <c r="M1600" s="61"/>
      <c r="N1600" s="62"/>
    </row>
    <row r="1601" spans="1:14" ht="22.5" customHeight="1">
      <c r="A1601" s="53"/>
      <c r="B1601" s="19"/>
      <c r="C1601" s="4"/>
      <c r="D1601" s="4"/>
      <c r="E1601" s="4"/>
      <c r="F1601" s="4"/>
      <c r="G1601" s="4"/>
      <c r="H1601" s="4"/>
      <c r="I1601" s="4" t="str">
        <f t="shared" si="24"/>
        <v/>
      </c>
      <c r="J1601" s="4"/>
      <c r="K1601" s="4"/>
      <c r="L1601" s="4" t="str">
        <f t="shared" si="25"/>
        <v>January 1900</v>
      </c>
      <c r="M1601" s="61"/>
      <c r="N1601" s="62"/>
    </row>
    <row r="1602" spans="1:14" ht="22.5" customHeight="1">
      <c r="A1602" s="53"/>
      <c r="B1602" s="19"/>
      <c r="C1602" s="4"/>
      <c r="D1602" s="4"/>
      <c r="E1602" s="4"/>
      <c r="F1602" s="4"/>
      <c r="G1602" s="4"/>
      <c r="H1602" s="4"/>
      <c r="I1602" s="4" t="str">
        <f t="shared" si="24"/>
        <v/>
      </c>
      <c r="J1602" s="4"/>
      <c r="K1602" s="4"/>
      <c r="L1602" s="4" t="str">
        <f t="shared" si="25"/>
        <v>January 1900</v>
      </c>
      <c r="M1602" s="61"/>
      <c r="N1602" s="62"/>
    </row>
    <row r="1603" spans="1:14" ht="22.5" customHeight="1">
      <c r="A1603" s="53"/>
      <c r="B1603" s="19"/>
      <c r="C1603" s="4"/>
      <c r="D1603" s="4"/>
      <c r="E1603" s="4"/>
      <c r="F1603" s="4"/>
      <c r="G1603" s="4"/>
      <c r="H1603" s="4"/>
      <c r="I1603" s="4" t="str">
        <f t="shared" si="24"/>
        <v/>
      </c>
      <c r="J1603" s="4"/>
      <c r="K1603" s="4"/>
      <c r="L1603" s="4" t="str">
        <f t="shared" si="25"/>
        <v>January 1900</v>
      </c>
      <c r="M1603" s="61"/>
      <c r="N1603" s="62"/>
    </row>
    <row r="1604" spans="1:14" ht="22.5" customHeight="1">
      <c r="A1604" s="53"/>
      <c r="B1604" s="19"/>
      <c r="C1604" s="4"/>
      <c r="D1604" s="4"/>
      <c r="E1604" s="4"/>
      <c r="F1604" s="4"/>
      <c r="G1604" s="4"/>
      <c r="H1604" s="4"/>
      <c r="I1604" s="4" t="str">
        <f t="shared" si="24"/>
        <v/>
      </c>
      <c r="J1604" s="4"/>
      <c r="K1604" s="4"/>
      <c r="L1604" s="4" t="str">
        <f t="shared" si="25"/>
        <v>January 1900</v>
      </c>
      <c r="M1604" s="61"/>
      <c r="N1604" s="62"/>
    </row>
    <row r="1605" spans="1:14" ht="22.5" customHeight="1">
      <c r="A1605" s="53"/>
      <c r="B1605" s="19"/>
      <c r="C1605" s="4"/>
      <c r="D1605" s="4"/>
      <c r="E1605" s="4"/>
      <c r="F1605" s="4"/>
      <c r="G1605" s="4"/>
      <c r="H1605" s="4"/>
      <c r="I1605" s="4" t="str">
        <f t="shared" si="24"/>
        <v/>
      </c>
      <c r="J1605" s="4"/>
      <c r="K1605" s="4"/>
      <c r="L1605" s="4" t="str">
        <f t="shared" si="25"/>
        <v>January 1900</v>
      </c>
      <c r="M1605" s="61"/>
      <c r="N1605" s="62"/>
    </row>
    <row r="1606" spans="1:14" ht="22.5" customHeight="1">
      <c r="A1606" s="53"/>
      <c r="B1606" s="19"/>
      <c r="C1606" s="4"/>
      <c r="D1606" s="4"/>
      <c r="E1606" s="4"/>
      <c r="F1606" s="4"/>
      <c r="G1606" s="4"/>
      <c r="H1606" s="4"/>
      <c r="I1606" s="4" t="str">
        <f t="shared" si="24"/>
        <v/>
      </c>
      <c r="J1606" s="4"/>
      <c r="K1606" s="4"/>
      <c r="L1606" s="4" t="str">
        <f t="shared" si="25"/>
        <v>January 1900</v>
      </c>
      <c r="M1606" s="61"/>
      <c r="N1606" s="62"/>
    </row>
    <row r="1607" spans="1:14" ht="22.5" customHeight="1">
      <c r="A1607" s="53"/>
      <c r="B1607" s="19"/>
      <c r="C1607" s="4"/>
      <c r="D1607" s="4"/>
      <c r="E1607" s="4"/>
      <c r="F1607" s="4"/>
      <c r="G1607" s="4"/>
      <c r="H1607" s="4"/>
      <c r="I1607" s="4" t="str">
        <f t="shared" si="24"/>
        <v/>
      </c>
      <c r="J1607" s="4"/>
      <c r="K1607" s="4"/>
      <c r="L1607" s="4" t="str">
        <f t="shared" si="25"/>
        <v>January 1900</v>
      </c>
      <c r="M1607" s="61"/>
      <c r="N1607" s="62"/>
    </row>
    <row r="1608" spans="1:14" ht="22.5" customHeight="1">
      <c r="A1608" s="53"/>
      <c r="B1608" s="19"/>
      <c r="C1608" s="4"/>
      <c r="D1608" s="4"/>
      <c r="E1608" s="4"/>
      <c r="F1608" s="4"/>
      <c r="G1608" s="4"/>
      <c r="H1608" s="4"/>
      <c r="I1608" s="4" t="str">
        <f t="shared" si="24"/>
        <v/>
      </c>
      <c r="J1608" s="4"/>
      <c r="K1608" s="4"/>
      <c r="L1608" s="4" t="str">
        <f t="shared" si="25"/>
        <v>January 1900</v>
      </c>
      <c r="M1608" s="61"/>
      <c r="N1608" s="62"/>
    </row>
    <row r="1609" spans="1:14" ht="22.5" customHeight="1">
      <c r="A1609" s="53"/>
      <c r="B1609" s="19"/>
      <c r="C1609" s="4"/>
      <c r="D1609" s="4"/>
      <c r="E1609" s="4"/>
      <c r="F1609" s="4"/>
      <c r="G1609" s="4"/>
      <c r="H1609" s="4"/>
      <c r="I1609" s="4" t="str">
        <f t="shared" si="24"/>
        <v/>
      </c>
      <c r="J1609" s="4"/>
      <c r="K1609" s="4"/>
      <c r="L1609" s="4" t="str">
        <f t="shared" si="25"/>
        <v>January 1900</v>
      </c>
      <c r="M1609" s="61"/>
      <c r="N1609" s="62"/>
    </row>
    <row r="1610" spans="1:14" ht="22.5" customHeight="1">
      <c r="A1610" s="53"/>
      <c r="B1610" s="19"/>
      <c r="C1610" s="4"/>
      <c r="D1610" s="4"/>
      <c r="E1610" s="4"/>
      <c r="F1610" s="4"/>
      <c r="G1610" s="4"/>
      <c r="H1610" s="4"/>
      <c r="I1610" s="4" t="str">
        <f t="shared" si="24"/>
        <v/>
      </c>
      <c r="J1610" s="4"/>
      <c r="K1610" s="4"/>
      <c r="L1610" s="4" t="str">
        <f t="shared" si="25"/>
        <v>January 1900</v>
      </c>
      <c r="M1610" s="61"/>
      <c r="N1610" s="62"/>
    </row>
    <row r="1611" spans="1:14" ht="22.5" customHeight="1">
      <c r="A1611" s="53"/>
      <c r="B1611" s="19"/>
      <c r="C1611" s="4"/>
      <c r="D1611" s="4"/>
      <c r="E1611" s="4"/>
      <c r="F1611" s="4"/>
      <c r="G1611" s="4"/>
      <c r="H1611" s="4"/>
      <c r="I1611" s="4" t="str">
        <f t="shared" si="24"/>
        <v/>
      </c>
      <c r="J1611" s="4"/>
      <c r="K1611" s="4"/>
      <c r="L1611" s="4" t="str">
        <f t="shared" si="25"/>
        <v>January 1900</v>
      </c>
      <c r="M1611" s="61"/>
      <c r="N1611" s="62"/>
    </row>
    <row r="1612" spans="1:14" ht="22.5" customHeight="1">
      <c r="A1612" s="53"/>
      <c r="B1612" s="19"/>
      <c r="C1612" s="4"/>
      <c r="D1612" s="4"/>
      <c r="E1612" s="4"/>
      <c r="F1612" s="4"/>
      <c r="G1612" s="4"/>
      <c r="H1612" s="4"/>
      <c r="I1612" s="4" t="str">
        <f t="shared" si="24"/>
        <v/>
      </c>
      <c r="J1612" s="4"/>
      <c r="K1612" s="4"/>
      <c r="L1612" s="4" t="str">
        <f t="shared" si="25"/>
        <v>January 1900</v>
      </c>
      <c r="M1612" s="61"/>
      <c r="N1612" s="62"/>
    </row>
    <row r="1613" spans="1:14" ht="22.5" customHeight="1">
      <c r="A1613" s="53"/>
      <c r="B1613" s="19"/>
      <c r="C1613" s="4"/>
      <c r="D1613" s="4"/>
      <c r="E1613" s="4"/>
      <c r="F1613" s="4"/>
      <c r="G1613" s="4"/>
      <c r="H1613" s="4"/>
      <c r="I1613" s="4" t="str">
        <f t="shared" si="24"/>
        <v/>
      </c>
      <c r="J1613" s="4"/>
      <c r="K1613" s="4"/>
      <c r="L1613" s="4" t="str">
        <f t="shared" si="25"/>
        <v>January 1900</v>
      </c>
      <c r="M1613" s="61"/>
      <c r="N1613" s="62"/>
    </row>
    <row r="1614" spans="1:14" ht="22.5" customHeight="1">
      <c r="A1614" s="53"/>
      <c r="B1614" s="19"/>
      <c r="C1614" s="4"/>
      <c r="D1614" s="4"/>
      <c r="E1614" s="4"/>
      <c r="F1614" s="4"/>
      <c r="G1614" s="4"/>
      <c r="H1614" s="4"/>
      <c r="I1614" s="4" t="str">
        <f t="shared" si="24"/>
        <v/>
      </c>
      <c r="J1614" s="4"/>
      <c r="K1614" s="4"/>
      <c r="L1614" s="4" t="str">
        <f t="shared" si="25"/>
        <v>January 1900</v>
      </c>
      <c r="M1614" s="61"/>
      <c r="N1614" s="62"/>
    </row>
    <row r="1615" spans="1:14" ht="22.5" customHeight="1">
      <c r="A1615" s="53"/>
      <c r="B1615" s="19"/>
      <c r="C1615" s="4"/>
      <c r="D1615" s="4"/>
      <c r="E1615" s="4"/>
      <c r="F1615" s="4"/>
      <c r="G1615" s="4"/>
      <c r="H1615" s="4"/>
      <c r="I1615" s="4" t="str">
        <f t="shared" si="24"/>
        <v/>
      </c>
      <c r="J1615" s="4"/>
      <c r="K1615" s="4"/>
      <c r="L1615" s="4" t="str">
        <f t="shared" si="25"/>
        <v>January 1900</v>
      </c>
      <c r="M1615" s="61"/>
      <c r="N1615" s="62"/>
    </row>
    <row r="1616" spans="1:14" ht="22.5" customHeight="1">
      <c r="A1616" s="53"/>
      <c r="B1616" s="19"/>
      <c r="C1616" s="4"/>
      <c r="D1616" s="4"/>
      <c r="E1616" s="4"/>
      <c r="F1616" s="4"/>
      <c r="G1616" s="4"/>
      <c r="H1616" s="4"/>
      <c r="I1616" s="4" t="str">
        <f t="shared" si="24"/>
        <v/>
      </c>
      <c r="J1616" s="4"/>
      <c r="K1616" s="4"/>
      <c r="L1616" s="4" t="str">
        <f t="shared" si="25"/>
        <v>January 1900</v>
      </c>
      <c r="M1616" s="61"/>
      <c r="N1616" s="62"/>
    </row>
    <row r="1617" spans="1:14" ht="22.5" customHeight="1">
      <c r="A1617" s="53"/>
      <c r="B1617" s="19"/>
      <c r="C1617" s="4"/>
      <c r="D1617" s="4"/>
      <c r="E1617" s="4"/>
      <c r="F1617" s="4"/>
      <c r="G1617" s="4"/>
      <c r="H1617" s="4"/>
      <c r="I1617" s="4" t="str">
        <f t="shared" si="24"/>
        <v/>
      </c>
      <c r="J1617" s="4"/>
      <c r="K1617" s="4"/>
      <c r="L1617" s="4" t="str">
        <f t="shared" si="25"/>
        <v>January 1900</v>
      </c>
      <c r="M1617" s="61"/>
      <c r="N1617" s="62"/>
    </row>
    <row r="1618" spans="1:14" ht="22.5" customHeight="1">
      <c r="A1618" s="53"/>
      <c r="B1618" s="19"/>
      <c r="C1618" s="4"/>
      <c r="D1618" s="4"/>
      <c r="E1618" s="4"/>
      <c r="F1618" s="4"/>
      <c r="G1618" s="4"/>
      <c r="H1618" s="4"/>
      <c r="I1618" s="4" t="str">
        <f t="shared" si="24"/>
        <v/>
      </c>
      <c r="J1618" s="4"/>
      <c r="K1618" s="4"/>
      <c r="L1618" s="4" t="str">
        <f t="shared" si="25"/>
        <v>January 1900</v>
      </c>
      <c r="M1618" s="61"/>
      <c r="N1618" s="62"/>
    </row>
    <row r="1619" spans="1:14" ht="22.5" customHeight="1">
      <c r="A1619" s="53"/>
      <c r="B1619" s="19"/>
      <c r="C1619" s="4"/>
      <c r="D1619" s="4"/>
      <c r="E1619" s="4"/>
      <c r="F1619" s="4"/>
      <c r="G1619" s="4"/>
      <c r="H1619" s="4"/>
      <c r="I1619" s="4" t="str">
        <f t="shared" si="24"/>
        <v/>
      </c>
      <c r="J1619" s="4"/>
      <c r="K1619" s="4"/>
      <c r="L1619" s="4" t="str">
        <f t="shared" si="25"/>
        <v>January 1900</v>
      </c>
      <c r="M1619" s="61"/>
      <c r="N1619" s="62"/>
    </row>
    <row r="1620" spans="1:14" ht="22.5" customHeight="1">
      <c r="A1620" s="53"/>
      <c r="B1620" s="19"/>
      <c r="C1620" s="4"/>
      <c r="D1620" s="4"/>
      <c r="E1620" s="4"/>
      <c r="F1620" s="4"/>
      <c r="G1620" s="4"/>
      <c r="H1620" s="4"/>
      <c r="I1620" s="4" t="str">
        <f t="shared" si="24"/>
        <v/>
      </c>
      <c r="J1620" s="4"/>
      <c r="K1620" s="4"/>
      <c r="L1620" s="4" t="str">
        <f t="shared" si="25"/>
        <v>January 1900</v>
      </c>
      <c r="M1620" s="61"/>
      <c r="N1620" s="62"/>
    </row>
    <row r="1621" spans="1:14" ht="22.5" customHeight="1">
      <c r="A1621" s="53"/>
      <c r="B1621" s="19"/>
      <c r="C1621" s="4"/>
      <c r="D1621" s="4"/>
      <c r="E1621" s="4"/>
      <c r="F1621" s="4"/>
      <c r="G1621" s="4"/>
      <c r="H1621" s="4"/>
      <c r="I1621" s="4" t="str">
        <f t="shared" si="24"/>
        <v/>
      </c>
      <c r="J1621" s="4"/>
      <c r="K1621" s="4"/>
      <c r="L1621" s="4" t="str">
        <f t="shared" si="25"/>
        <v>January 1900</v>
      </c>
      <c r="M1621" s="61"/>
      <c r="N1621" s="62"/>
    </row>
    <row r="1622" spans="1:14" ht="22.5" customHeight="1">
      <c r="A1622" s="53"/>
      <c r="B1622" s="19"/>
      <c r="C1622" s="4"/>
      <c r="D1622" s="4"/>
      <c r="E1622" s="4"/>
      <c r="F1622" s="4"/>
      <c r="G1622" s="4"/>
      <c r="H1622" s="4"/>
      <c r="I1622" s="4" t="str">
        <f t="shared" si="24"/>
        <v/>
      </c>
      <c r="J1622" s="4"/>
      <c r="K1622" s="4"/>
      <c r="L1622" s="4" t="str">
        <f t="shared" si="25"/>
        <v>January 1900</v>
      </c>
      <c r="M1622" s="61"/>
      <c r="N1622" s="62"/>
    </row>
    <row r="1623" spans="1:14" ht="22.5" customHeight="1">
      <c r="A1623" s="53"/>
      <c r="B1623" s="19"/>
      <c r="C1623" s="4"/>
      <c r="D1623" s="4"/>
      <c r="E1623" s="4"/>
      <c r="F1623" s="4"/>
      <c r="G1623" s="4"/>
      <c r="H1623" s="4"/>
      <c r="I1623" s="4" t="str">
        <f t="shared" si="24"/>
        <v/>
      </c>
      <c r="J1623" s="4"/>
      <c r="K1623" s="4"/>
      <c r="L1623" s="4" t="str">
        <f t="shared" si="25"/>
        <v>January 1900</v>
      </c>
      <c r="M1623" s="61"/>
      <c r="N1623" s="62"/>
    </row>
    <row r="1624" spans="1:14" ht="22.5" customHeight="1">
      <c r="A1624" s="53"/>
      <c r="B1624" s="19"/>
      <c r="C1624" s="4"/>
      <c r="D1624" s="4"/>
      <c r="E1624" s="4"/>
      <c r="F1624" s="4"/>
      <c r="G1624" s="4"/>
      <c r="H1624" s="4"/>
      <c r="I1624" s="4" t="str">
        <f t="shared" si="24"/>
        <v/>
      </c>
      <c r="J1624" s="4"/>
      <c r="K1624" s="4"/>
      <c r="L1624" s="4" t="str">
        <f t="shared" si="25"/>
        <v>January 1900</v>
      </c>
      <c r="M1624" s="61"/>
      <c r="N1624" s="62"/>
    </row>
    <row r="1625" spans="1:14" ht="22.5" customHeight="1">
      <c r="A1625" s="53"/>
      <c r="B1625" s="19"/>
      <c r="C1625" s="4"/>
      <c r="D1625" s="4"/>
      <c r="E1625" s="4"/>
      <c r="F1625" s="4"/>
      <c r="G1625" s="4"/>
      <c r="H1625" s="4"/>
      <c r="I1625" s="4" t="str">
        <f t="shared" si="24"/>
        <v/>
      </c>
      <c r="J1625" s="4"/>
      <c r="K1625" s="4"/>
      <c r="L1625" s="4" t="str">
        <f t="shared" si="25"/>
        <v>January 1900</v>
      </c>
      <c r="M1625" s="61"/>
      <c r="N1625" s="62"/>
    </row>
    <row r="1626" spans="1:14" ht="22.5" customHeight="1">
      <c r="A1626" s="53"/>
      <c r="B1626" s="19"/>
      <c r="C1626" s="4"/>
      <c r="D1626" s="4"/>
      <c r="E1626" s="4"/>
      <c r="F1626" s="4"/>
      <c r="G1626" s="4"/>
      <c r="H1626" s="4"/>
      <c r="I1626" s="4" t="str">
        <f t="shared" si="24"/>
        <v/>
      </c>
      <c r="J1626" s="4"/>
      <c r="K1626" s="4"/>
      <c r="L1626" s="4" t="str">
        <f t="shared" si="25"/>
        <v>January 1900</v>
      </c>
      <c r="M1626" s="61"/>
      <c r="N1626" s="62"/>
    </row>
    <row r="1627" spans="1:14" ht="22.5" customHeight="1">
      <c r="A1627" s="53"/>
      <c r="B1627" s="19"/>
      <c r="C1627" s="4"/>
      <c r="D1627" s="4"/>
      <c r="E1627" s="4"/>
      <c r="F1627" s="4"/>
      <c r="G1627" s="4"/>
      <c r="H1627" s="4"/>
      <c r="I1627" s="4" t="str">
        <f t="shared" si="24"/>
        <v/>
      </c>
      <c r="J1627" s="4"/>
      <c r="K1627" s="4"/>
      <c r="L1627" s="4" t="str">
        <f t="shared" si="25"/>
        <v>January 1900</v>
      </c>
      <c r="M1627" s="61"/>
      <c r="N1627" s="62"/>
    </row>
    <row r="1628" spans="1:14" ht="22.5" customHeight="1">
      <c r="A1628" s="53"/>
      <c r="B1628" s="19"/>
      <c r="C1628" s="4"/>
      <c r="D1628" s="4"/>
      <c r="E1628" s="4"/>
      <c r="F1628" s="4"/>
      <c r="G1628" s="4"/>
      <c r="H1628" s="4"/>
      <c r="I1628" s="4" t="str">
        <f t="shared" si="24"/>
        <v/>
      </c>
      <c r="J1628" s="4"/>
      <c r="K1628" s="4"/>
      <c r="L1628" s="4" t="str">
        <f t="shared" si="25"/>
        <v>January 1900</v>
      </c>
      <c r="M1628" s="61"/>
      <c r="N1628" s="62"/>
    </row>
    <row r="1629" spans="1:14" ht="22.5" customHeight="1">
      <c r="A1629" s="53"/>
      <c r="B1629" s="19"/>
      <c r="C1629" s="4"/>
      <c r="D1629" s="4"/>
      <c r="E1629" s="4"/>
      <c r="F1629" s="4"/>
      <c r="G1629" s="4"/>
      <c r="H1629" s="4"/>
      <c r="I1629" s="4" t="str">
        <f t="shared" si="24"/>
        <v/>
      </c>
      <c r="J1629" s="4"/>
      <c r="K1629" s="4"/>
      <c r="L1629" s="4" t="str">
        <f t="shared" si="25"/>
        <v>January 1900</v>
      </c>
      <c r="M1629" s="61"/>
      <c r="N1629" s="62"/>
    </row>
    <row r="1630" spans="1:14" ht="22.5" customHeight="1">
      <c r="A1630" s="53"/>
      <c r="B1630" s="19"/>
      <c r="C1630" s="4"/>
      <c r="D1630" s="4"/>
      <c r="E1630" s="4"/>
      <c r="F1630" s="4"/>
      <c r="G1630" s="4"/>
      <c r="H1630" s="4"/>
      <c r="I1630" s="4" t="str">
        <f t="shared" si="24"/>
        <v/>
      </c>
      <c r="J1630" s="4"/>
      <c r="K1630" s="4"/>
      <c r="L1630" s="4" t="str">
        <f t="shared" si="25"/>
        <v>January 1900</v>
      </c>
      <c r="M1630" s="61"/>
      <c r="N1630" s="62"/>
    </row>
    <row r="1631" spans="1:14" ht="22.5" customHeight="1">
      <c r="A1631" s="53"/>
      <c r="B1631" s="19"/>
      <c r="C1631" s="4"/>
      <c r="D1631" s="4"/>
      <c r="E1631" s="4"/>
      <c r="F1631" s="4"/>
      <c r="G1631" s="4"/>
      <c r="H1631" s="4"/>
      <c r="I1631" s="4" t="str">
        <f t="shared" si="24"/>
        <v/>
      </c>
      <c r="J1631" s="4"/>
      <c r="K1631" s="4"/>
      <c r="L1631" s="4" t="str">
        <f t="shared" si="25"/>
        <v>January 1900</v>
      </c>
      <c r="M1631" s="61"/>
      <c r="N1631" s="62"/>
    </row>
    <row r="1632" spans="1:14" ht="22.5" customHeight="1">
      <c r="A1632" s="53"/>
      <c r="B1632" s="19"/>
      <c r="C1632" s="4"/>
      <c r="D1632" s="4"/>
      <c r="E1632" s="4"/>
      <c r="F1632" s="4"/>
      <c r="G1632" s="4"/>
      <c r="H1632" s="4"/>
      <c r="I1632" s="4" t="str">
        <f t="shared" si="24"/>
        <v/>
      </c>
      <c r="J1632" s="4"/>
      <c r="K1632" s="4"/>
      <c r="L1632" s="4" t="str">
        <f t="shared" si="25"/>
        <v>January 1900</v>
      </c>
      <c r="M1632" s="61"/>
      <c r="N1632" s="62"/>
    </row>
    <row r="1633" spans="1:14" ht="22.5" customHeight="1">
      <c r="A1633" s="53"/>
      <c r="B1633" s="19"/>
      <c r="C1633" s="4"/>
      <c r="D1633" s="4"/>
      <c r="E1633" s="4"/>
      <c r="F1633" s="4"/>
      <c r="G1633" s="4"/>
      <c r="H1633" s="4"/>
      <c r="I1633" s="4" t="str">
        <f t="shared" si="24"/>
        <v/>
      </c>
      <c r="J1633" s="4"/>
      <c r="K1633" s="4"/>
      <c r="L1633" s="4" t="str">
        <f t="shared" si="25"/>
        <v>January 1900</v>
      </c>
      <c r="M1633" s="61"/>
      <c r="N1633" s="62"/>
    </row>
    <row r="1634" spans="1:14" ht="22.5" customHeight="1">
      <c r="A1634" s="53"/>
      <c r="B1634" s="19"/>
      <c r="C1634" s="4"/>
      <c r="D1634" s="4"/>
      <c r="E1634" s="4"/>
      <c r="F1634" s="4"/>
      <c r="G1634" s="4"/>
      <c r="H1634" s="4"/>
      <c r="I1634" s="4" t="str">
        <f t="shared" si="24"/>
        <v/>
      </c>
      <c r="J1634" s="4"/>
      <c r="K1634" s="4"/>
      <c r="L1634" s="4" t="str">
        <f t="shared" si="25"/>
        <v>January 1900</v>
      </c>
      <c r="M1634" s="61"/>
      <c r="N1634" s="62"/>
    </row>
    <row r="1635" spans="1:14" ht="22.5" customHeight="1">
      <c r="A1635" s="53"/>
      <c r="B1635" s="19"/>
      <c r="C1635" s="4"/>
      <c r="D1635" s="4"/>
      <c r="E1635" s="4"/>
      <c r="F1635" s="4"/>
      <c r="G1635" s="4"/>
      <c r="H1635" s="4"/>
      <c r="I1635" s="4" t="str">
        <f t="shared" si="24"/>
        <v/>
      </c>
      <c r="J1635" s="4"/>
      <c r="K1635" s="4"/>
      <c r="L1635" s="4" t="str">
        <f t="shared" si="25"/>
        <v>January 1900</v>
      </c>
      <c r="M1635" s="61"/>
      <c r="N1635" s="62"/>
    </row>
    <row r="1636" spans="1:14" ht="22.5" customHeight="1">
      <c r="A1636" s="53"/>
      <c r="B1636" s="19"/>
      <c r="C1636" s="4"/>
      <c r="D1636" s="4"/>
      <c r="E1636" s="4"/>
      <c r="F1636" s="4"/>
      <c r="G1636" s="4"/>
      <c r="H1636" s="4"/>
      <c r="I1636" s="4" t="str">
        <f t="shared" si="24"/>
        <v/>
      </c>
      <c r="J1636" s="4"/>
      <c r="K1636" s="4"/>
      <c r="L1636" s="4" t="str">
        <f t="shared" si="25"/>
        <v>January 1900</v>
      </c>
      <c r="M1636" s="61"/>
      <c r="N1636" s="62"/>
    </row>
    <row r="1637" spans="1:14" ht="22.5" customHeight="1">
      <c r="A1637" s="53"/>
      <c r="B1637" s="19"/>
      <c r="C1637" s="4"/>
      <c r="D1637" s="4"/>
      <c r="E1637" s="4"/>
      <c r="F1637" s="4"/>
      <c r="G1637" s="4"/>
      <c r="H1637" s="4"/>
      <c r="I1637" s="4" t="str">
        <f t="shared" si="24"/>
        <v/>
      </c>
      <c r="J1637" s="4"/>
      <c r="K1637" s="4"/>
      <c r="L1637" s="4" t="str">
        <f t="shared" si="25"/>
        <v>January 1900</v>
      </c>
      <c r="M1637" s="61"/>
      <c r="N1637" s="62"/>
    </row>
    <row r="1638" spans="1:14" ht="22.5" customHeight="1">
      <c r="A1638" s="53"/>
      <c r="B1638" s="19"/>
      <c r="C1638" s="4"/>
      <c r="D1638" s="4"/>
      <c r="E1638" s="4"/>
      <c r="F1638" s="4"/>
      <c r="G1638" s="4"/>
      <c r="H1638" s="4"/>
      <c r="I1638" s="4" t="str">
        <f t="shared" si="24"/>
        <v/>
      </c>
      <c r="J1638" s="4"/>
      <c r="K1638" s="4"/>
      <c r="L1638" s="4" t="str">
        <f t="shared" si="25"/>
        <v>January 1900</v>
      </c>
      <c r="M1638" s="61"/>
      <c r="N1638" s="62"/>
    </row>
    <row r="1639" spans="1:14" ht="22.5" customHeight="1">
      <c r="A1639" s="53"/>
      <c r="B1639" s="19"/>
      <c r="C1639" s="4"/>
      <c r="D1639" s="4"/>
      <c r="E1639" s="4"/>
      <c r="F1639" s="4"/>
      <c r="G1639" s="4"/>
      <c r="H1639" s="4"/>
      <c r="I1639" s="4" t="str">
        <f t="shared" si="24"/>
        <v/>
      </c>
      <c r="J1639" s="4"/>
      <c r="K1639" s="4"/>
      <c r="L1639" s="4" t="str">
        <f t="shared" si="25"/>
        <v>January 1900</v>
      </c>
      <c r="M1639" s="61"/>
      <c r="N1639" s="62"/>
    </row>
    <row r="1640" spans="1:14" ht="22.5" customHeight="1">
      <c r="A1640" s="53"/>
      <c r="B1640" s="19"/>
      <c r="C1640" s="4"/>
      <c r="D1640" s="4"/>
      <c r="E1640" s="4"/>
      <c r="F1640" s="4"/>
      <c r="G1640" s="4"/>
      <c r="H1640" s="4"/>
      <c r="I1640" s="4" t="str">
        <f t="shared" si="24"/>
        <v/>
      </c>
      <c r="J1640" s="4"/>
      <c r="K1640" s="4"/>
      <c r="L1640" s="4" t="str">
        <f t="shared" si="25"/>
        <v>January 1900</v>
      </c>
      <c r="M1640" s="61"/>
      <c r="N1640" s="62"/>
    </row>
    <row r="1641" spans="1:14" ht="22.5" customHeight="1">
      <c r="A1641" s="53"/>
      <c r="B1641" s="19"/>
      <c r="C1641" s="4"/>
      <c r="D1641" s="4"/>
      <c r="E1641" s="4"/>
      <c r="F1641" s="4"/>
      <c r="G1641" s="4"/>
      <c r="H1641" s="4"/>
      <c r="I1641" s="4" t="str">
        <f t="shared" si="24"/>
        <v/>
      </c>
      <c r="J1641" s="4"/>
      <c r="K1641" s="4"/>
      <c r="L1641" s="4" t="str">
        <f t="shared" si="25"/>
        <v>January 1900</v>
      </c>
      <c r="M1641" s="61"/>
      <c r="N1641" s="62"/>
    </row>
    <row r="1642" spans="1:14" ht="22.5" customHeight="1">
      <c r="A1642" s="53"/>
      <c r="B1642" s="19"/>
      <c r="C1642" s="4"/>
      <c r="D1642" s="4"/>
      <c r="E1642" s="4"/>
      <c r="F1642" s="4"/>
      <c r="G1642" s="4"/>
      <c r="H1642" s="4"/>
      <c r="I1642" s="4" t="str">
        <f t="shared" si="24"/>
        <v/>
      </c>
      <c r="J1642" s="4"/>
      <c r="K1642" s="4"/>
      <c r="L1642" s="4" t="str">
        <f t="shared" si="25"/>
        <v>January 1900</v>
      </c>
      <c r="M1642" s="61"/>
      <c r="N1642" s="62"/>
    </row>
    <row r="1643" spans="1:14" ht="22.5" customHeight="1">
      <c r="A1643" s="53"/>
      <c r="B1643" s="19"/>
      <c r="C1643" s="4"/>
      <c r="D1643" s="4"/>
      <c r="E1643" s="4"/>
      <c r="F1643" s="4"/>
      <c r="G1643" s="4"/>
      <c r="H1643" s="4"/>
      <c r="I1643" s="4" t="str">
        <f t="shared" si="24"/>
        <v/>
      </c>
      <c r="J1643" s="4"/>
      <c r="K1643" s="4"/>
      <c r="L1643" s="4" t="str">
        <f t="shared" si="25"/>
        <v>January 1900</v>
      </c>
      <c r="M1643" s="61"/>
      <c r="N1643" s="62"/>
    </row>
    <row r="1644" spans="1:14" ht="22.5" customHeight="1">
      <c r="A1644" s="53"/>
      <c r="B1644" s="19"/>
      <c r="C1644" s="4"/>
      <c r="D1644" s="4"/>
      <c r="E1644" s="4"/>
      <c r="F1644" s="4"/>
      <c r="G1644" s="4"/>
      <c r="H1644" s="4"/>
      <c r="I1644" s="4" t="str">
        <f t="shared" si="24"/>
        <v/>
      </c>
      <c r="J1644" s="4"/>
      <c r="K1644" s="4"/>
      <c r="L1644" s="4" t="str">
        <f t="shared" si="25"/>
        <v>January 1900</v>
      </c>
      <c r="M1644" s="61"/>
      <c r="N1644" s="62"/>
    </row>
    <row r="1645" spans="1:14" ht="22.5" customHeight="1">
      <c r="A1645" s="53"/>
      <c r="B1645" s="19"/>
      <c r="C1645" s="4"/>
      <c r="D1645" s="4"/>
      <c r="E1645" s="4"/>
      <c r="F1645" s="4"/>
      <c r="G1645" s="4"/>
      <c r="H1645" s="4"/>
      <c r="I1645" s="4" t="str">
        <f t="shared" si="24"/>
        <v/>
      </c>
      <c r="J1645" s="4"/>
      <c r="K1645" s="4"/>
      <c r="L1645" s="4" t="str">
        <f t="shared" si="25"/>
        <v>January 1900</v>
      </c>
      <c r="M1645" s="61"/>
      <c r="N1645" s="62"/>
    </row>
    <row r="1646" spans="1:14" ht="22.5" customHeight="1">
      <c r="A1646" s="53"/>
      <c r="B1646" s="19"/>
      <c r="C1646" s="4"/>
      <c r="D1646" s="4"/>
      <c r="E1646" s="4"/>
      <c r="F1646" s="4"/>
      <c r="G1646" s="4"/>
      <c r="H1646" s="4"/>
      <c r="I1646" s="4" t="str">
        <f t="shared" si="24"/>
        <v/>
      </c>
      <c r="J1646" s="4"/>
      <c r="K1646" s="4"/>
      <c r="L1646" s="4" t="str">
        <f t="shared" si="25"/>
        <v>January 1900</v>
      </c>
      <c r="M1646" s="61"/>
      <c r="N1646" s="62"/>
    </row>
    <row r="1647" spans="1:14" ht="22.5" customHeight="1">
      <c r="A1647" s="53"/>
      <c r="B1647" s="19"/>
      <c r="C1647" s="4"/>
      <c r="D1647" s="4"/>
      <c r="E1647" s="4"/>
      <c r="F1647" s="4"/>
      <c r="G1647" s="4"/>
      <c r="H1647" s="4"/>
      <c r="I1647" s="4" t="str">
        <f t="shared" si="24"/>
        <v/>
      </c>
      <c r="J1647" s="4"/>
      <c r="K1647" s="4"/>
      <c r="L1647" s="4" t="str">
        <f t="shared" si="25"/>
        <v>January 1900</v>
      </c>
      <c r="M1647" s="61"/>
      <c r="N1647" s="62"/>
    </row>
    <row r="1648" spans="1:14" ht="22.5" customHeight="1">
      <c r="A1648" s="53"/>
      <c r="B1648" s="19"/>
      <c r="C1648" s="4"/>
      <c r="D1648" s="4"/>
      <c r="E1648" s="4"/>
      <c r="F1648" s="4"/>
      <c r="G1648" s="4"/>
      <c r="H1648" s="4"/>
      <c r="I1648" s="4" t="str">
        <f t="shared" si="24"/>
        <v/>
      </c>
      <c r="J1648" s="4"/>
      <c r="K1648" s="4"/>
      <c r="L1648" s="4" t="str">
        <f t="shared" si="25"/>
        <v>January 1900</v>
      </c>
      <c r="M1648" s="61"/>
      <c r="N1648" s="62"/>
    </row>
    <row r="1649" spans="1:14" ht="22.5" customHeight="1">
      <c r="A1649" s="53"/>
      <c r="B1649" s="19"/>
      <c r="C1649" s="4"/>
      <c r="D1649" s="4"/>
      <c r="E1649" s="4"/>
      <c r="F1649" s="4"/>
      <c r="G1649" s="4"/>
      <c r="H1649" s="4"/>
      <c r="I1649" s="4" t="str">
        <f t="shared" si="24"/>
        <v/>
      </c>
      <c r="J1649" s="4"/>
      <c r="K1649" s="4"/>
      <c r="L1649" s="4" t="str">
        <f t="shared" si="25"/>
        <v>January 1900</v>
      </c>
      <c r="M1649" s="61"/>
      <c r="N1649" s="62"/>
    </row>
    <row r="1650" spans="1:14" ht="22.5" customHeight="1">
      <c r="A1650" s="53"/>
      <c r="B1650" s="19"/>
      <c r="C1650" s="4"/>
      <c r="D1650" s="4"/>
      <c r="E1650" s="4"/>
      <c r="F1650" s="4"/>
      <c r="G1650" s="4"/>
      <c r="H1650" s="4"/>
      <c r="I1650" s="4" t="str">
        <f t="shared" si="24"/>
        <v/>
      </c>
      <c r="J1650" s="4"/>
      <c r="K1650" s="4"/>
      <c r="L1650" s="4" t="str">
        <f t="shared" si="25"/>
        <v>January 1900</v>
      </c>
      <c r="M1650" s="61"/>
      <c r="N1650" s="62"/>
    </row>
    <row r="1651" spans="1:14" ht="22.5" customHeight="1">
      <c r="A1651" s="53"/>
      <c r="B1651" s="19"/>
      <c r="C1651" s="4"/>
      <c r="D1651" s="4"/>
      <c r="E1651" s="4"/>
      <c r="F1651" s="4"/>
      <c r="G1651" s="4"/>
      <c r="H1651" s="4"/>
      <c r="I1651" s="4" t="str">
        <f t="shared" si="24"/>
        <v/>
      </c>
      <c r="J1651" s="4"/>
      <c r="K1651" s="4"/>
      <c r="L1651" s="4" t="str">
        <f t="shared" si="25"/>
        <v>January 1900</v>
      </c>
      <c r="M1651" s="61"/>
      <c r="N1651" s="62"/>
    </row>
    <row r="1652" spans="1:14" ht="22.5" customHeight="1">
      <c r="A1652" s="53"/>
      <c r="B1652" s="19"/>
      <c r="C1652" s="4"/>
      <c r="D1652" s="4"/>
      <c r="E1652" s="4"/>
      <c r="F1652" s="4"/>
      <c r="G1652" s="4"/>
      <c r="H1652" s="4"/>
      <c r="I1652" s="4" t="str">
        <f t="shared" si="24"/>
        <v/>
      </c>
      <c r="J1652" s="4"/>
      <c r="K1652" s="4"/>
      <c r="L1652" s="4" t="str">
        <f t="shared" si="25"/>
        <v>January 1900</v>
      </c>
      <c r="M1652" s="61"/>
      <c r="N1652" s="62"/>
    </row>
    <row r="1653" spans="1:14" ht="22.5" customHeight="1">
      <c r="A1653" s="53"/>
      <c r="B1653" s="19"/>
      <c r="C1653" s="4"/>
      <c r="D1653" s="4"/>
      <c r="E1653" s="4"/>
      <c r="F1653" s="4"/>
      <c r="G1653" s="4"/>
      <c r="H1653" s="4"/>
      <c r="I1653" s="4" t="str">
        <f t="shared" si="24"/>
        <v/>
      </c>
      <c r="J1653" s="4"/>
      <c r="K1653" s="4"/>
      <c r="L1653" s="4" t="str">
        <f t="shared" si="25"/>
        <v>January 1900</v>
      </c>
      <c r="M1653" s="61"/>
      <c r="N1653" s="62"/>
    </row>
    <row r="1654" spans="1:14" ht="22.5" customHeight="1">
      <c r="A1654" s="53"/>
      <c r="B1654" s="19"/>
      <c r="C1654" s="4"/>
      <c r="D1654" s="4"/>
      <c r="E1654" s="4"/>
      <c r="F1654" s="4"/>
      <c r="G1654" s="4"/>
      <c r="H1654" s="4"/>
      <c r="I1654" s="4" t="str">
        <f t="shared" si="24"/>
        <v/>
      </c>
      <c r="J1654" s="4"/>
      <c r="K1654" s="4"/>
      <c r="L1654" s="4" t="str">
        <f t="shared" si="25"/>
        <v>January 1900</v>
      </c>
      <c r="M1654" s="61"/>
      <c r="N1654" s="62"/>
    </row>
    <row r="1655" spans="1:14" ht="22.5" customHeight="1">
      <c r="A1655" s="53"/>
      <c r="B1655" s="19"/>
      <c r="C1655" s="4"/>
      <c r="D1655" s="4"/>
      <c r="E1655" s="4"/>
      <c r="F1655" s="4"/>
      <c r="G1655" s="4"/>
      <c r="H1655" s="4"/>
      <c r="I1655" s="4" t="str">
        <f t="shared" si="24"/>
        <v/>
      </c>
      <c r="J1655" s="4"/>
      <c r="K1655" s="4"/>
      <c r="L1655" s="4" t="str">
        <f t="shared" si="25"/>
        <v>January 1900</v>
      </c>
      <c r="M1655" s="61"/>
      <c r="N1655" s="62"/>
    </row>
    <row r="1656" spans="1:14" ht="22.5" customHeight="1">
      <c r="A1656" s="53"/>
      <c r="B1656" s="19"/>
      <c r="C1656" s="4"/>
      <c r="D1656" s="4"/>
      <c r="E1656" s="4"/>
      <c r="F1656" s="4"/>
      <c r="G1656" s="4"/>
      <c r="H1656" s="4"/>
      <c r="I1656" s="4" t="str">
        <f t="shared" si="24"/>
        <v/>
      </c>
      <c r="J1656" s="4"/>
      <c r="K1656" s="4"/>
      <c r="L1656" s="4" t="str">
        <f t="shared" si="25"/>
        <v>January 1900</v>
      </c>
      <c r="M1656" s="61"/>
      <c r="N1656" s="62"/>
    </row>
    <row r="1657" spans="1:14" ht="22.5" customHeight="1">
      <c r="A1657" s="53"/>
      <c r="B1657" s="19"/>
      <c r="C1657" s="4"/>
      <c r="D1657" s="4"/>
      <c r="E1657" s="4"/>
      <c r="F1657" s="4"/>
      <c r="G1657" s="4"/>
      <c r="H1657" s="4"/>
      <c r="I1657" s="4" t="str">
        <f t="shared" si="24"/>
        <v/>
      </c>
      <c r="J1657" s="4"/>
      <c r="K1657" s="4"/>
      <c r="L1657" s="4" t="str">
        <f t="shared" si="25"/>
        <v>January 1900</v>
      </c>
      <c r="M1657" s="61"/>
      <c r="N1657" s="62"/>
    </row>
    <row r="1658" spans="1:14" ht="22.5" customHeight="1">
      <c r="A1658" s="53"/>
      <c r="B1658" s="19"/>
      <c r="C1658" s="4"/>
      <c r="D1658" s="4"/>
      <c r="E1658" s="4"/>
      <c r="F1658" s="4"/>
      <c r="G1658" s="4"/>
      <c r="H1658" s="4"/>
      <c r="I1658" s="4" t="str">
        <f t="shared" si="24"/>
        <v/>
      </c>
      <c r="J1658" s="4"/>
      <c r="K1658" s="4"/>
      <c r="L1658" s="4" t="str">
        <f t="shared" si="25"/>
        <v>January 1900</v>
      </c>
      <c r="M1658" s="61"/>
      <c r="N1658" s="62"/>
    </row>
    <row r="1659" spans="1:14" ht="22.5" customHeight="1">
      <c r="A1659" s="53"/>
      <c r="B1659" s="19"/>
      <c r="C1659" s="4"/>
      <c r="D1659" s="4"/>
      <c r="E1659" s="4"/>
      <c r="F1659" s="4"/>
      <c r="G1659" s="4"/>
      <c r="H1659" s="4"/>
      <c r="I1659" s="4" t="str">
        <f t="shared" si="24"/>
        <v/>
      </c>
      <c r="J1659" s="4"/>
      <c r="K1659" s="4"/>
      <c r="L1659" s="4" t="str">
        <f t="shared" si="25"/>
        <v>January 1900</v>
      </c>
      <c r="M1659" s="61"/>
      <c r="N1659" s="62"/>
    </row>
    <row r="1660" spans="1:14" ht="22.5" customHeight="1">
      <c r="A1660" s="53"/>
      <c r="B1660" s="19"/>
      <c r="C1660" s="4"/>
      <c r="D1660" s="4"/>
      <c r="E1660" s="4"/>
      <c r="F1660" s="4"/>
      <c r="G1660" s="4"/>
      <c r="H1660" s="4"/>
      <c r="I1660" s="4" t="str">
        <f t="shared" si="24"/>
        <v/>
      </c>
      <c r="J1660" s="4"/>
      <c r="K1660" s="4"/>
      <c r="L1660" s="4" t="str">
        <f t="shared" si="25"/>
        <v>January 1900</v>
      </c>
      <c r="M1660" s="61"/>
      <c r="N1660" s="62"/>
    </row>
    <row r="1661" spans="1:14" ht="22.5" customHeight="1">
      <c r="A1661" s="53"/>
      <c r="B1661" s="19"/>
      <c r="C1661" s="4"/>
      <c r="D1661" s="4"/>
      <c r="E1661" s="4"/>
      <c r="F1661" s="4"/>
      <c r="G1661" s="4"/>
      <c r="H1661" s="4"/>
      <c r="I1661" s="4" t="str">
        <f t="shared" si="24"/>
        <v/>
      </c>
      <c r="J1661" s="4"/>
      <c r="K1661" s="4"/>
      <c r="L1661" s="4" t="str">
        <f t="shared" si="25"/>
        <v>January 1900</v>
      </c>
      <c r="M1661" s="61"/>
      <c r="N1661" s="62"/>
    </row>
    <row r="1662" spans="1:14" ht="22.5" customHeight="1">
      <c r="A1662" s="53"/>
      <c r="B1662" s="19"/>
      <c r="C1662" s="4"/>
      <c r="D1662" s="4"/>
      <c r="E1662" s="4"/>
      <c r="F1662" s="4"/>
      <c r="G1662" s="4"/>
      <c r="H1662" s="4"/>
      <c r="I1662" s="4" t="str">
        <f t="shared" si="24"/>
        <v/>
      </c>
      <c r="J1662" s="4"/>
      <c r="K1662" s="4"/>
      <c r="L1662" s="4" t="str">
        <f t="shared" si="25"/>
        <v>January 1900</v>
      </c>
      <c r="M1662" s="61"/>
      <c r="N1662" s="62"/>
    </row>
    <row r="1663" spans="1:14" ht="22.5" customHeight="1">
      <c r="A1663" s="53"/>
      <c r="B1663" s="19"/>
      <c r="C1663" s="4"/>
      <c r="D1663" s="4"/>
      <c r="E1663" s="4"/>
      <c r="F1663" s="4"/>
      <c r="G1663" s="4"/>
      <c r="H1663" s="4"/>
      <c r="I1663" s="4" t="str">
        <f t="shared" si="24"/>
        <v/>
      </c>
      <c r="J1663" s="4"/>
      <c r="K1663" s="4"/>
      <c r="L1663" s="4" t="str">
        <f t="shared" si="25"/>
        <v>January 1900</v>
      </c>
      <c r="M1663" s="61"/>
      <c r="N1663" s="62"/>
    </row>
    <row r="1664" spans="1:14" ht="22.5" customHeight="1">
      <c r="A1664" s="53"/>
      <c r="B1664" s="19"/>
      <c r="C1664" s="4"/>
      <c r="D1664" s="4"/>
      <c r="E1664" s="4"/>
      <c r="F1664" s="4"/>
      <c r="G1664" s="4"/>
      <c r="H1664" s="4"/>
      <c r="I1664" s="4" t="str">
        <f t="shared" si="24"/>
        <v/>
      </c>
      <c r="J1664" s="4"/>
      <c r="K1664" s="4"/>
      <c r="L1664" s="4" t="str">
        <f t="shared" si="25"/>
        <v>January 1900</v>
      </c>
      <c r="M1664" s="61"/>
      <c r="N1664" s="62"/>
    </row>
    <row r="1665" spans="1:14" ht="22.5" customHeight="1">
      <c r="A1665" s="53"/>
      <c r="B1665" s="19"/>
      <c r="C1665" s="4"/>
      <c r="D1665" s="4"/>
      <c r="E1665" s="4"/>
      <c r="F1665" s="4"/>
      <c r="G1665" s="4"/>
      <c r="H1665" s="4"/>
      <c r="I1665" s="4" t="str">
        <f t="shared" si="24"/>
        <v/>
      </c>
      <c r="J1665" s="4"/>
      <c r="K1665" s="4"/>
      <c r="L1665" s="4" t="str">
        <f t="shared" si="25"/>
        <v>January 1900</v>
      </c>
      <c r="M1665" s="61"/>
      <c r="N1665" s="62"/>
    </row>
    <row r="1666" spans="1:14" ht="22.5" customHeight="1">
      <c r="A1666" s="53"/>
      <c r="B1666" s="19"/>
      <c r="C1666" s="4"/>
      <c r="D1666" s="4"/>
      <c r="E1666" s="4"/>
      <c r="F1666" s="4"/>
      <c r="G1666" s="4"/>
      <c r="H1666" s="4"/>
      <c r="I1666" s="4" t="str">
        <f t="shared" si="24"/>
        <v/>
      </c>
      <c r="J1666" s="4"/>
      <c r="K1666" s="4"/>
      <c r="L1666" s="4" t="str">
        <f t="shared" si="25"/>
        <v>January 1900</v>
      </c>
      <c r="M1666" s="61"/>
      <c r="N1666" s="62"/>
    </row>
    <row r="1667" spans="1:14" ht="22.5" customHeight="1">
      <c r="A1667" s="53"/>
      <c r="B1667" s="19"/>
      <c r="C1667" s="4"/>
      <c r="D1667" s="4"/>
      <c r="E1667" s="4"/>
      <c r="F1667" s="4"/>
      <c r="G1667" s="4"/>
      <c r="H1667" s="4"/>
      <c r="I1667" s="4" t="str">
        <f t="shared" si="24"/>
        <v/>
      </c>
      <c r="J1667" s="4"/>
      <c r="K1667" s="4"/>
      <c r="L1667" s="4" t="str">
        <f t="shared" si="25"/>
        <v>January 1900</v>
      </c>
      <c r="M1667" s="61"/>
      <c r="N1667" s="62"/>
    </row>
    <row r="1668" spans="1:14" ht="22.5" customHeight="1">
      <c r="A1668" s="53"/>
      <c r="B1668" s="19"/>
      <c r="C1668" s="4"/>
      <c r="D1668" s="4"/>
      <c r="E1668" s="4"/>
      <c r="F1668" s="4"/>
      <c r="G1668" s="4"/>
      <c r="H1668" s="4"/>
      <c r="I1668" s="4" t="str">
        <f t="shared" si="24"/>
        <v/>
      </c>
      <c r="J1668" s="4"/>
      <c r="K1668" s="4"/>
      <c r="L1668" s="4" t="str">
        <f t="shared" si="25"/>
        <v>January 1900</v>
      </c>
      <c r="M1668" s="61"/>
      <c r="N1668" s="62"/>
    </row>
    <row r="1669" spans="1:14" ht="22.5" customHeight="1">
      <c r="A1669" s="53"/>
      <c r="B1669" s="19"/>
      <c r="C1669" s="4"/>
      <c r="D1669" s="4"/>
      <c r="E1669" s="4"/>
      <c r="F1669" s="4"/>
      <c r="G1669" s="4"/>
      <c r="H1669" s="4"/>
      <c r="I1669" s="4" t="str">
        <f t="shared" si="24"/>
        <v/>
      </c>
      <c r="J1669" s="4"/>
      <c r="K1669" s="4"/>
      <c r="L1669" s="4" t="str">
        <f t="shared" si="25"/>
        <v>January 1900</v>
      </c>
      <c r="M1669" s="61"/>
      <c r="N1669" s="62"/>
    </row>
    <row r="1670" spans="1:14" ht="22.5" customHeight="1">
      <c r="A1670" s="53"/>
      <c r="B1670" s="19"/>
      <c r="C1670" s="4"/>
      <c r="D1670" s="4"/>
      <c r="E1670" s="4"/>
      <c r="F1670" s="4"/>
      <c r="G1670" s="4"/>
      <c r="H1670" s="4"/>
      <c r="I1670" s="4" t="str">
        <f t="shared" si="24"/>
        <v/>
      </c>
      <c r="J1670" s="4"/>
      <c r="K1670" s="4"/>
      <c r="L1670" s="4" t="str">
        <f t="shared" si="25"/>
        <v>January 1900</v>
      </c>
      <c r="M1670" s="61"/>
      <c r="N1670" s="62"/>
    </row>
    <row r="1671" spans="1:14" ht="22.5" customHeight="1">
      <c r="A1671" s="53"/>
      <c r="B1671" s="19"/>
      <c r="C1671" s="4"/>
      <c r="D1671" s="4"/>
      <c r="E1671" s="4"/>
      <c r="F1671" s="4"/>
      <c r="G1671" s="4"/>
      <c r="H1671" s="4"/>
      <c r="I1671" s="4" t="str">
        <f t="shared" si="24"/>
        <v/>
      </c>
      <c r="J1671" s="4"/>
      <c r="K1671" s="4"/>
      <c r="L1671" s="4" t="str">
        <f t="shared" si="25"/>
        <v>January 1900</v>
      </c>
      <c r="M1671" s="61"/>
      <c r="N1671" s="62"/>
    </row>
    <row r="1672" spans="1:14" ht="22.5" customHeight="1">
      <c r="A1672" s="53"/>
      <c r="B1672" s="19"/>
      <c r="C1672" s="4"/>
      <c r="D1672" s="4"/>
      <c r="E1672" s="4"/>
      <c r="F1672" s="4"/>
      <c r="G1672" s="4"/>
      <c r="H1672" s="4"/>
      <c r="I1672" s="4" t="str">
        <f t="shared" si="24"/>
        <v/>
      </c>
      <c r="J1672" s="4"/>
      <c r="K1672" s="4"/>
      <c r="L1672" s="4" t="str">
        <f t="shared" si="25"/>
        <v>January 1900</v>
      </c>
      <c r="M1672" s="61"/>
      <c r="N1672" s="62"/>
    </row>
    <row r="1673" spans="1:14" ht="22.5" customHeight="1">
      <c r="A1673" s="53"/>
      <c r="B1673" s="19"/>
      <c r="C1673" s="4"/>
      <c r="D1673" s="4"/>
      <c r="E1673" s="4"/>
      <c r="F1673" s="4"/>
      <c r="G1673" s="4"/>
      <c r="H1673" s="4"/>
      <c r="I1673" s="4" t="str">
        <f t="shared" si="24"/>
        <v/>
      </c>
      <c r="J1673" s="4"/>
      <c r="K1673" s="4"/>
      <c r="L1673" s="4" t="str">
        <f t="shared" si="25"/>
        <v>January 1900</v>
      </c>
      <c r="M1673" s="61"/>
      <c r="N1673" s="62"/>
    </row>
    <row r="1674" spans="1:14" ht="22.5" customHeight="1">
      <c r="A1674" s="53"/>
      <c r="B1674" s="19"/>
      <c r="C1674" s="4"/>
      <c r="D1674" s="4"/>
      <c r="E1674" s="4"/>
      <c r="F1674" s="4"/>
      <c r="G1674" s="4"/>
      <c r="H1674" s="4"/>
      <c r="I1674" s="4" t="str">
        <f t="shared" si="24"/>
        <v/>
      </c>
      <c r="J1674" s="4"/>
      <c r="K1674" s="4"/>
      <c r="L1674" s="4" t="str">
        <f t="shared" si="25"/>
        <v>January 1900</v>
      </c>
      <c r="M1674" s="61"/>
      <c r="N1674" s="62"/>
    </row>
    <row r="1675" spans="1:14" ht="22.5" customHeight="1">
      <c r="A1675" s="53"/>
      <c r="B1675" s="19"/>
      <c r="C1675" s="4"/>
      <c r="D1675" s="4"/>
      <c r="E1675" s="4"/>
      <c r="F1675" s="4"/>
      <c r="G1675" s="4"/>
      <c r="H1675" s="4"/>
      <c r="I1675" s="4" t="str">
        <f t="shared" si="24"/>
        <v/>
      </c>
      <c r="J1675" s="4"/>
      <c r="K1675" s="4"/>
      <c r="L1675" s="4" t="str">
        <f t="shared" si="25"/>
        <v>January 1900</v>
      </c>
      <c r="M1675" s="61"/>
      <c r="N1675" s="62"/>
    </row>
    <row r="1676" spans="1:14" ht="22.5" customHeight="1">
      <c r="A1676" s="53"/>
      <c r="B1676" s="19"/>
      <c r="C1676" s="4"/>
      <c r="D1676" s="4"/>
      <c r="E1676" s="4"/>
      <c r="F1676" s="4"/>
      <c r="G1676" s="4"/>
      <c r="H1676" s="4"/>
      <c r="I1676" s="4" t="str">
        <f t="shared" si="24"/>
        <v/>
      </c>
      <c r="J1676" s="4"/>
      <c r="K1676" s="4"/>
      <c r="L1676" s="4" t="str">
        <f t="shared" si="25"/>
        <v>January 1900</v>
      </c>
      <c r="M1676" s="61"/>
      <c r="N1676" s="62"/>
    </row>
    <row r="1677" spans="1:14" ht="22.5" customHeight="1">
      <c r="A1677" s="53"/>
      <c r="B1677" s="19"/>
      <c r="C1677" s="4"/>
      <c r="D1677" s="4"/>
      <c r="E1677" s="4"/>
      <c r="F1677" s="4"/>
      <c r="G1677" s="4"/>
      <c r="H1677" s="4"/>
      <c r="I1677" s="4" t="str">
        <f t="shared" si="24"/>
        <v/>
      </c>
      <c r="J1677" s="4"/>
      <c r="K1677" s="4"/>
      <c r="L1677" s="4" t="str">
        <f t="shared" si="25"/>
        <v>January 1900</v>
      </c>
      <c r="M1677" s="61"/>
      <c r="N1677" s="62"/>
    </row>
    <row r="1678" spans="1:14" ht="22.5" customHeight="1">
      <c r="A1678" s="53"/>
      <c r="B1678" s="19"/>
      <c r="C1678" s="4"/>
      <c r="D1678" s="4"/>
      <c r="E1678" s="4"/>
      <c r="F1678" s="4"/>
      <c r="G1678" s="4"/>
      <c r="H1678" s="4"/>
      <c r="I1678" s="4" t="str">
        <f t="shared" si="24"/>
        <v/>
      </c>
      <c r="J1678" s="4"/>
      <c r="K1678" s="4"/>
      <c r="L1678" s="4" t="str">
        <f t="shared" si="25"/>
        <v>January 1900</v>
      </c>
      <c r="M1678" s="61"/>
      <c r="N1678" s="62"/>
    </row>
    <row r="1679" spans="1:14" ht="22.5" customHeight="1">
      <c r="A1679" s="53"/>
      <c r="B1679" s="19"/>
      <c r="C1679" s="4"/>
      <c r="D1679" s="4"/>
      <c r="E1679" s="4"/>
      <c r="F1679" s="4"/>
      <c r="G1679" s="4"/>
      <c r="H1679" s="4"/>
      <c r="I1679" s="4" t="str">
        <f t="shared" si="24"/>
        <v/>
      </c>
      <c r="J1679" s="4"/>
      <c r="K1679" s="4"/>
      <c r="L1679" s="4" t="str">
        <f t="shared" si="25"/>
        <v>January 1900</v>
      </c>
      <c r="M1679" s="61"/>
      <c r="N1679" s="62"/>
    </row>
    <row r="1680" spans="1:14" ht="22.5" customHeight="1">
      <c r="A1680" s="53"/>
      <c r="B1680" s="19"/>
      <c r="C1680" s="4"/>
      <c r="D1680" s="4"/>
      <c r="E1680" s="4"/>
      <c r="F1680" s="4"/>
      <c r="G1680" s="4"/>
      <c r="H1680" s="4"/>
      <c r="I1680" s="4" t="str">
        <f t="shared" si="24"/>
        <v/>
      </c>
      <c r="J1680" s="4"/>
      <c r="K1680" s="4"/>
      <c r="L1680" s="4" t="str">
        <f t="shared" si="25"/>
        <v>January 1900</v>
      </c>
      <c r="M1680" s="61"/>
      <c r="N1680" s="62"/>
    </row>
    <row r="1681" spans="1:14" ht="22.5" customHeight="1">
      <c r="A1681" s="53"/>
      <c r="B1681" s="19"/>
      <c r="C1681" s="4"/>
      <c r="D1681" s="4"/>
      <c r="E1681" s="4"/>
      <c r="F1681" s="4"/>
      <c r="G1681" s="4"/>
      <c r="H1681" s="4"/>
      <c r="I1681" s="4" t="str">
        <f t="shared" si="24"/>
        <v/>
      </c>
      <c r="J1681" s="4"/>
      <c r="K1681" s="4"/>
      <c r="L1681" s="4" t="str">
        <f t="shared" si="25"/>
        <v>January 1900</v>
      </c>
      <c r="M1681" s="61"/>
      <c r="N1681" s="62"/>
    </row>
    <row r="1682" spans="1:14" ht="22.5" customHeight="1">
      <c r="A1682" s="53"/>
      <c r="B1682" s="19"/>
      <c r="C1682" s="4"/>
      <c r="D1682" s="4"/>
      <c r="E1682" s="4"/>
      <c r="F1682" s="4"/>
      <c r="G1682" s="4"/>
      <c r="H1682" s="4"/>
      <c r="I1682" s="4" t="str">
        <f t="shared" si="24"/>
        <v/>
      </c>
      <c r="J1682" s="4"/>
      <c r="K1682" s="4"/>
      <c r="L1682" s="4" t="str">
        <f t="shared" si="25"/>
        <v>January 1900</v>
      </c>
      <c r="M1682" s="61"/>
      <c r="N1682" s="62"/>
    </row>
    <row r="1683" spans="1:14" ht="22.5" customHeight="1">
      <c r="A1683" s="53"/>
      <c r="B1683" s="19"/>
      <c r="C1683" s="4"/>
      <c r="D1683" s="4"/>
      <c r="E1683" s="4"/>
      <c r="F1683" s="4"/>
      <c r="G1683" s="4"/>
      <c r="H1683" s="4"/>
      <c r="I1683" s="4" t="str">
        <f t="shared" si="24"/>
        <v/>
      </c>
      <c r="J1683" s="4"/>
      <c r="K1683" s="4"/>
      <c r="L1683" s="4" t="str">
        <f t="shared" si="25"/>
        <v>January 1900</v>
      </c>
      <c r="M1683" s="61"/>
      <c r="N1683" s="62"/>
    </row>
    <row r="1684" spans="1:14" ht="22.5" customHeight="1">
      <c r="A1684" s="53"/>
      <c r="B1684" s="19"/>
      <c r="C1684" s="4"/>
      <c r="D1684" s="4"/>
      <c r="E1684" s="4"/>
      <c r="F1684" s="4"/>
      <c r="G1684" s="4"/>
      <c r="H1684" s="4"/>
      <c r="I1684" s="4" t="str">
        <f t="shared" si="24"/>
        <v/>
      </c>
      <c r="J1684" s="4"/>
      <c r="K1684" s="4"/>
      <c r="L1684" s="4" t="str">
        <f t="shared" si="25"/>
        <v>January 1900</v>
      </c>
      <c r="M1684" s="61"/>
      <c r="N1684" s="62"/>
    </row>
    <row r="1685" spans="1:14" ht="22.5" customHeight="1">
      <c r="A1685" s="53"/>
      <c r="B1685" s="19"/>
      <c r="C1685" s="4"/>
      <c r="D1685" s="4"/>
      <c r="E1685" s="4"/>
      <c r="F1685" s="4"/>
      <c r="G1685" s="4"/>
      <c r="H1685" s="4"/>
      <c r="I1685" s="4" t="str">
        <f t="shared" si="24"/>
        <v/>
      </c>
      <c r="J1685" s="4"/>
      <c r="K1685" s="4"/>
      <c r="L1685" s="4" t="str">
        <f t="shared" si="25"/>
        <v>January 1900</v>
      </c>
      <c r="M1685" s="61"/>
      <c r="N1685" s="62"/>
    </row>
    <row r="1686" spans="1:14" ht="22.5" customHeight="1">
      <c r="A1686" s="53"/>
      <c r="B1686" s="19"/>
      <c r="C1686" s="4"/>
      <c r="D1686" s="4"/>
      <c r="E1686" s="4"/>
      <c r="F1686" s="4"/>
      <c r="G1686" s="4"/>
      <c r="H1686" s="4"/>
      <c r="I1686" s="4" t="str">
        <f t="shared" si="24"/>
        <v/>
      </c>
      <c r="J1686" s="4"/>
      <c r="K1686" s="4"/>
      <c r="L1686" s="4" t="str">
        <f t="shared" si="25"/>
        <v>January 1900</v>
      </c>
      <c r="M1686" s="61"/>
      <c r="N1686" s="62"/>
    </row>
    <row r="1687" spans="1:14" ht="22.5" customHeight="1">
      <c r="A1687" s="53"/>
      <c r="B1687" s="19"/>
      <c r="C1687" s="4"/>
      <c r="D1687" s="4"/>
      <c r="E1687" s="4"/>
      <c r="F1687" s="4"/>
      <c r="G1687" s="4"/>
      <c r="H1687" s="4"/>
      <c r="I1687" s="4" t="str">
        <f t="shared" si="24"/>
        <v/>
      </c>
      <c r="J1687" s="4"/>
      <c r="K1687" s="4"/>
      <c r="L1687" s="4" t="str">
        <f t="shared" si="25"/>
        <v>January 1900</v>
      </c>
      <c r="M1687" s="61"/>
      <c r="N1687" s="62"/>
    </row>
    <row r="1688" spans="1:14" ht="22.5" customHeight="1">
      <c r="A1688" s="53"/>
      <c r="B1688" s="19"/>
      <c r="C1688" s="4"/>
      <c r="D1688" s="4"/>
      <c r="E1688" s="4"/>
      <c r="F1688" s="4"/>
      <c r="G1688" s="4"/>
      <c r="H1688" s="4"/>
      <c r="I1688" s="4" t="str">
        <f t="shared" si="24"/>
        <v/>
      </c>
      <c r="J1688" s="4"/>
      <c r="K1688" s="4"/>
      <c r="L1688" s="4" t="str">
        <f t="shared" si="25"/>
        <v>January 1900</v>
      </c>
      <c r="M1688" s="61"/>
      <c r="N1688" s="62"/>
    </row>
    <row r="1689" spans="1:14" ht="22.5" customHeight="1">
      <c r="A1689" s="53"/>
      <c r="B1689" s="19"/>
      <c r="C1689" s="4"/>
      <c r="D1689" s="4"/>
      <c r="E1689" s="4"/>
      <c r="F1689" s="4"/>
      <c r="G1689" s="4"/>
      <c r="H1689" s="4"/>
      <c r="I1689" s="4" t="str">
        <f t="shared" si="24"/>
        <v/>
      </c>
      <c r="J1689" s="4"/>
      <c r="K1689" s="4"/>
      <c r="L1689" s="4" t="str">
        <f t="shared" si="25"/>
        <v>January 1900</v>
      </c>
      <c r="M1689" s="61"/>
      <c r="N1689" s="62"/>
    </row>
    <row r="1690" spans="1:14" ht="22.5" customHeight="1">
      <c r="A1690" s="53"/>
      <c r="B1690" s="19"/>
      <c r="C1690" s="4"/>
      <c r="D1690" s="4"/>
      <c r="E1690" s="4"/>
      <c r="F1690" s="4"/>
      <c r="G1690" s="4"/>
      <c r="H1690" s="4"/>
      <c r="I1690" s="4" t="str">
        <f t="shared" si="24"/>
        <v/>
      </c>
      <c r="J1690" s="4"/>
      <c r="K1690" s="4"/>
      <c r="L1690" s="4" t="str">
        <f t="shared" si="25"/>
        <v>January 1900</v>
      </c>
      <c r="M1690" s="61"/>
      <c r="N1690" s="62"/>
    </row>
    <row r="1691" spans="1:14" ht="22.5" customHeight="1">
      <c r="A1691" s="53"/>
      <c r="B1691" s="19"/>
      <c r="C1691" s="4"/>
      <c r="D1691" s="4"/>
      <c r="E1691" s="4"/>
      <c r="F1691" s="4"/>
      <c r="G1691" s="4"/>
      <c r="H1691" s="4"/>
      <c r="I1691" s="4" t="str">
        <f t="shared" si="24"/>
        <v/>
      </c>
      <c r="J1691" s="4"/>
      <c r="K1691" s="4"/>
      <c r="L1691" s="4" t="str">
        <f t="shared" si="25"/>
        <v>January 1900</v>
      </c>
      <c r="M1691" s="61"/>
      <c r="N1691" s="62"/>
    </row>
    <row r="1692" spans="1:14" ht="22.5" customHeight="1">
      <c r="A1692" s="53"/>
      <c r="B1692" s="19"/>
      <c r="C1692" s="4"/>
      <c r="D1692" s="4"/>
      <c r="E1692" s="4"/>
      <c r="F1692" s="4"/>
      <c r="G1692" s="4"/>
      <c r="H1692" s="4"/>
      <c r="I1692" s="4" t="str">
        <f t="shared" si="24"/>
        <v/>
      </c>
      <c r="J1692" s="4"/>
      <c r="K1692" s="4"/>
      <c r="L1692" s="4" t="str">
        <f t="shared" si="25"/>
        <v>January 1900</v>
      </c>
      <c r="M1692" s="61"/>
      <c r="N1692" s="62"/>
    </row>
    <row r="1693" spans="1:14" ht="22.5" customHeight="1">
      <c r="A1693" s="53"/>
      <c r="B1693" s="19"/>
      <c r="C1693" s="4"/>
      <c r="D1693" s="4"/>
      <c r="E1693" s="4"/>
      <c r="F1693" s="4"/>
      <c r="G1693" s="4"/>
      <c r="H1693" s="4"/>
      <c r="I1693" s="4" t="str">
        <f t="shared" si="24"/>
        <v/>
      </c>
      <c r="J1693" s="4"/>
      <c r="K1693" s="4"/>
      <c r="L1693" s="4" t="str">
        <f t="shared" si="25"/>
        <v>January 1900</v>
      </c>
      <c r="M1693" s="61"/>
      <c r="N1693" s="62"/>
    </row>
    <row r="1694" spans="1:14" ht="22.5" customHeight="1">
      <c r="A1694" s="53"/>
      <c r="B1694" s="19"/>
      <c r="C1694" s="4"/>
      <c r="D1694" s="4"/>
      <c r="E1694" s="4"/>
      <c r="F1694" s="4"/>
      <c r="G1694" s="4"/>
      <c r="H1694" s="4"/>
      <c r="I1694" s="4" t="str">
        <f t="shared" si="24"/>
        <v/>
      </c>
      <c r="J1694" s="4"/>
      <c r="K1694" s="4"/>
      <c r="L1694" s="4" t="str">
        <f t="shared" si="25"/>
        <v>January 1900</v>
      </c>
      <c r="M1694" s="61"/>
      <c r="N1694" s="62"/>
    </row>
    <row r="1695" spans="1:14" ht="22.5" customHeight="1">
      <c r="A1695" s="53"/>
      <c r="B1695" s="19"/>
      <c r="C1695" s="4"/>
      <c r="D1695" s="4"/>
      <c r="E1695" s="4"/>
      <c r="F1695" s="4"/>
      <c r="G1695" s="4"/>
      <c r="H1695" s="4"/>
      <c r="I1695" s="4" t="str">
        <f t="shared" si="24"/>
        <v/>
      </c>
      <c r="J1695" s="4"/>
      <c r="K1695" s="4"/>
      <c r="L1695" s="4" t="str">
        <f t="shared" si="25"/>
        <v>January 1900</v>
      </c>
      <c r="M1695" s="61"/>
      <c r="N1695" s="62"/>
    </row>
    <row r="1696" spans="1:14" ht="22.5" customHeight="1">
      <c r="A1696" s="53"/>
      <c r="B1696" s="19"/>
      <c r="C1696" s="4"/>
      <c r="D1696" s="4"/>
      <c r="E1696" s="4"/>
      <c r="F1696" s="4"/>
      <c r="G1696" s="4"/>
      <c r="H1696" s="4"/>
      <c r="I1696" s="4" t="str">
        <f t="shared" si="24"/>
        <v/>
      </c>
      <c r="J1696" s="4"/>
      <c r="K1696" s="4"/>
      <c r="L1696" s="4" t="str">
        <f t="shared" si="25"/>
        <v>January 1900</v>
      </c>
      <c r="M1696" s="61"/>
      <c r="N1696" s="62"/>
    </row>
    <row r="1697" spans="1:14" ht="22.5" customHeight="1">
      <c r="A1697" s="53"/>
      <c r="B1697" s="19"/>
      <c r="C1697" s="4"/>
      <c r="D1697" s="4"/>
      <c r="E1697" s="4"/>
      <c r="F1697" s="4"/>
      <c r="G1697" s="4"/>
      <c r="H1697" s="4"/>
      <c r="I1697" s="4" t="str">
        <f t="shared" si="24"/>
        <v/>
      </c>
      <c r="J1697" s="4"/>
      <c r="K1697" s="4"/>
      <c r="L1697" s="4" t="str">
        <f t="shared" si="25"/>
        <v>January 1900</v>
      </c>
      <c r="M1697" s="61"/>
      <c r="N1697" s="62"/>
    </row>
    <row r="1698" spans="1:14" ht="22.5" customHeight="1">
      <c r="A1698" s="53"/>
      <c r="B1698" s="19"/>
      <c r="C1698" s="4"/>
      <c r="D1698" s="4"/>
      <c r="E1698" s="4"/>
      <c r="F1698" s="4"/>
      <c r="G1698" s="4"/>
      <c r="H1698" s="4"/>
      <c r="I1698" s="4" t="str">
        <f t="shared" si="24"/>
        <v/>
      </c>
      <c r="J1698" s="4"/>
      <c r="K1698" s="4"/>
      <c r="L1698" s="4" t="str">
        <f t="shared" si="25"/>
        <v>January 1900</v>
      </c>
      <c r="M1698" s="61"/>
      <c r="N1698" s="62"/>
    </row>
    <row r="1699" spans="1:14" ht="22.5" customHeight="1">
      <c r="A1699" s="53"/>
      <c r="B1699" s="19"/>
      <c r="C1699" s="4"/>
      <c r="D1699" s="4"/>
      <c r="E1699" s="4"/>
      <c r="F1699" s="4"/>
      <c r="G1699" s="4"/>
      <c r="H1699" s="4"/>
      <c r="I1699" s="4" t="str">
        <f t="shared" si="24"/>
        <v/>
      </c>
      <c r="J1699" s="4"/>
      <c r="K1699" s="4"/>
      <c r="L1699" s="4" t="str">
        <f t="shared" si="25"/>
        <v>January 1900</v>
      </c>
      <c r="M1699" s="61"/>
      <c r="N1699" s="62"/>
    </row>
    <row r="1700" spans="1:14" ht="22.5" customHeight="1">
      <c r="A1700" s="53"/>
      <c r="B1700" s="19"/>
      <c r="C1700" s="4"/>
      <c r="D1700" s="4"/>
      <c r="E1700" s="4"/>
      <c r="F1700" s="4"/>
      <c r="G1700" s="4"/>
      <c r="H1700" s="4"/>
      <c r="I1700" s="4" t="str">
        <f t="shared" si="24"/>
        <v/>
      </c>
      <c r="J1700" s="4"/>
      <c r="K1700" s="4"/>
      <c r="L1700" s="4" t="str">
        <f t="shared" si="25"/>
        <v>January 1900</v>
      </c>
      <c r="M1700" s="61"/>
      <c r="N1700" s="62"/>
    </row>
    <row r="1701" spans="1:14" ht="22.5" customHeight="1">
      <c r="A1701" s="53"/>
      <c r="B1701" s="19"/>
      <c r="C1701" s="4"/>
      <c r="D1701" s="4"/>
      <c r="E1701" s="4"/>
      <c r="F1701" s="4"/>
      <c r="G1701" s="4"/>
      <c r="H1701" s="4"/>
      <c r="I1701" s="4" t="str">
        <f t="shared" si="24"/>
        <v/>
      </c>
      <c r="J1701" s="4"/>
      <c r="K1701" s="4"/>
      <c r="L1701" s="4" t="str">
        <f t="shared" si="25"/>
        <v>January 1900</v>
      </c>
      <c r="M1701" s="61"/>
      <c r="N1701" s="62"/>
    </row>
    <row r="1702" spans="1:14" ht="22.5" customHeight="1">
      <c r="A1702" s="53"/>
      <c r="B1702" s="19"/>
      <c r="C1702" s="4"/>
      <c r="D1702" s="4"/>
      <c r="E1702" s="4"/>
      <c r="F1702" s="4"/>
      <c r="G1702" s="4"/>
      <c r="H1702" s="4"/>
      <c r="I1702" s="4" t="str">
        <f t="shared" si="24"/>
        <v/>
      </c>
      <c r="J1702" s="4"/>
      <c r="K1702" s="4"/>
      <c r="L1702" s="4" t="str">
        <f t="shared" si="25"/>
        <v>January 1900</v>
      </c>
      <c r="M1702" s="61"/>
      <c r="N1702" s="62"/>
    </row>
    <row r="1703" spans="1:14" ht="22.5" customHeight="1">
      <c r="A1703" s="53"/>
      <c r="B1703" s="19"/>
      <c r="C1703" s="4"/>
      <c r="D1703" s="4"/>
      <c r="E1703" s="4"/>
      <c r="F1703" s="4"/>
      <c r="G1703" s="4"/>
      <c r="H1703" s="4"/>
      <c r="I1703" s="4" t="str">
        <f t="shared" si="24"/>
        <v/>
      </c>
      <c r="J1703" s="4"/>
      <c r="K1703" s="4"/>
      <c r="L1703" s="4" t="str">
        <f t="shared" si="25"/>
        <v>January 1900</v>
      </c>
      <c r="M1703" s="61"/>
      <c r="N1703" s="62"/>
    </row>
    <row r="1704" spans="1:14" ht="22.5" customHeight="1">
      <c r="A1704" s="53"/>
      <c r="B1704" s="19"/>
      <c r="C1704" s="4"/>
      <c r="D1704" s="4"/>
      <c r="E1704" s="4"/>
      <c r="F1704" s="4"/>
      <c r="G1704" s="4"/>
      <c r="H1704" s="4"/>
      <c r="I1704" s="4" t="str">
        <f t="shared" si="24"/>
        <v/>
      </c>
      <c r="J1704" s="4"/>
      <c r="K1704" s="4"/>
      <c r="L1704" s="4" t="str">
        <f t="shared" si="25"/>
        <v>January 1900</v>
      </c>
      <c r="M1704" s="61"/>
      <c r="N1704" s="62"/>
    </row>
    <row r="1705" spans="1:14" ht="22.5" customHeight="1">
      <c r="A1705" s="53"/>
      <c r="B1705" s="19"/>
      <c r="C1705" s="4"/>
      <c r="D1705" s="4"/>
      <c r="E1705" s="4"/>
      <c r="F1705" s="4"/>
      <c r="G1705" s="4"/>
      <c r="H1705" s="4"/>
      <c r="I1705" s="4" t="str">
        <f t="shared" si="24"/>
        <v/>
      </c>
      <c r="J1705" s="4"/>
      <c r="K1705" s="4"/>
      <c r="L1705" s="4" t="str">
        <f t="shared" si="25"/>
        <v>January 1900</v>
      </c>
      <c r="M1705" s="61"/>
      <c r="N1705" s="62"/>
    </row>
    <row r="1706" spans="1:14" ht="22.5" customHeight="1">
      <c r="A1706" s="53"/>
      <c r="B1706" s="19"/>
      <c r="C1706" s="4"/>
      <c r="D1706" s="4"/>
      <c r="E1706" s="4"/>
      <c r="F1706" s="4"/>
      <c r="G1706" s="4"/>
      <c r="H1706" s="4"/>
      <c r="I1706" s="4" t="str">
        <f t="shared" si="24"/>
        <v/>
      </c>
      <c r="J1706" s="4"/>
      <c r="K1706" s="4"/>
      <c r="L1706" s="4" t="str">
        <f t="shared" si="25"/>
        <v>January 1900</v>
      </c>
      <c r="M1706" s="61"/>
      <c r="N1706" s="62"/>
    </row>
    <row r="1707" spans="1:14" ht="22.5" customHeight="1">
      <c r="A1707" s="53"/>
      <c r="B1707" s="19"/>
      <c r="C1707" s="4"/>
      <c r="D1707" s="4"/>
      <c r="E1707" s="4"/>
      <c r="F1707" s="4"/>
      <c r="G1707" s="4"/>
      <c r="H1707" s="4"/>
      <c r="I1707" s="4" t="str">
        <f t="shared" si="24"/>
        <v/>
      </c>
      <c r="J1707" s="4"/>
      <c r="K1707" s="4"/>
      <c r="L1707" s="4" t="str">
        <f t="shared" si="25"/>
        <v>January 1900</v>
      </c>
      <c r="M1707" s="61"/>
      <c r="N1707" s="62"/>
    </row>
    <row r="1708" spans="1:14" ht="22.5" customHeight="1">
      <c r="A1708" s="53"/>
      <c r="B1708" s="19"/>
      <c r="C1708" s="4"/>
      <c r="D1708" s="4"/>
      <c r="E1708" s="4"/>
      <c r="F1708" s="4"/>
      <c r="G1708" s="4"/>
      <c r="H1708" s="4"/>
      <c r="I1708" s="4" t="str">
        <f t="shared" si="24"/>
        <v/>
      </c>
      <c r="J1708" s="4"/>
      <c r="K1708" s="4"/>
      <c r="L1708" s="4" t="str">
        <f t="shared" si="25"/>
        <v>January 1900</v>
      </c>
      <c r="M1708" s="61"/>
      <c r="N1708" s="62"/>
    </row>
    <row r="1709" spans="1:14" ht="22.5" customHeight="1">
      <c r="A1709" s="53"/>
      <c r="B1709" s="19"/>
      <c r="C1709" s="4"/>
      <c r="D1709" s="4"/>
      <c r="E1709" s="4"/>
      <c r="F1709" s="4"/>
      <c r="G1709" s="4"/>
      <c r="H1709" s="4"/>
      <c r="I1709" s="4" t="str">
        <f t="shared" si="24"/>
        <v/>
      </c>
      <c r="J1709" s="4"/>
      <c r="K1709" s="4"/>
      <c r="L1709" s="4" t="str">
        <f t="shared" si="25"/>
        <v>January 1900</v>
      </c>
      <c r="M1709" s="61"/>
      <c r="N1709" s="62"/>
    </row>
    <row r="1710" spans="1:14" ht="22.5" customHeight="1">
      <c r="A1710" s="53"/>
      <c r="B1710" s="19"/>
      <c r="C1710" s="4"/>
      <c r="D1710" s="4"/>
      <c r="E1710" s="4"/>
      <c r="F1710" s="4"/>
      <c r="G1710" s="4"/>
      <c r="H1710" s="4"/>
      <c r="I1710" s="4" t="str">
        <f t="shared" si="24"/>
        <v/>
      </c>
      <c r="J1710" s="4"/>
      <c r="K1710" s="4"/>
      <c r="L1710" s="4" t="str">
        <f t="shared" si="25"/>
        <v>January 1900</v>
      </c>
      <c r="M1710" s="61"/>
      <c r="N1710" s="62"/>
    </row>
    <row r="1711" spans="1:14" ht="22.5" customHeight="1">
      <c r="A1711" s="53"/>
      <c r="B1711" s="19"/>
      <c r="C1711" s="4"/>
      <c r="D1711" s="4"/>
      <c r="E1711" s="4"/>
      <c r="F1711" s="4"/>
      <c r="G1711" s="4"/>
      <c r="H1711" s="4"/>
      <c r="I1711" s="4" t="str">
        <f t="shared" si="24"/>
        <v/>
      </c>
      <c r="J1711" s="4"/>
      <c r="K1711" s="4"/>
      <c r="L1711" s="4" t="str">
        <f t="shared" si="25"/>
        <v>January 1900</v>
      </c>
      <c r="M1711" s="61"/>
      <c r="N1711" s="62"/>
    </row>
    <row r="1712" spans="1:14" ht="22.5" customHeight="1">
      <c r="A1712" s="53"/>
      <c r="B1712" s="19"/>
      <c r="C1712" s="4"/>
      <c r="D1712" s="4"/>
      <c r="E1712" s="4"/>
      <c r="F1712" s="4"/>
      <c r="G1712" s="4"/>
      <c r="H1712" s="4"/>
      <c r="I1712" s="4" t="str">
        <f t="shared" si="24"/>
        <v/>
      </c>
      <c r="J1712" s="4"/>
      <c r="K1712" s="4"/>
      <c r="L1712" s="4" t="str">
        <f t="shared" si="25"/>
        <v>January 1900</v>
      </c>
      <c r="M1712" s="61"/>
      <c r="N1712" s="62"/>
    </row>
    <row r="1713" spans="1:14" ht="22.5" customHeight="1">
      <c r="A1713" s="53"/>
      <c r="B1713" s="19"/>
      <c r="C1713" s="4"/>
      <c r="D1713" s="4"/>
      <c r="E1713" s="4"/>
      <c r="F1713" s="4"/>
      <c r="G1713" s="4"/>
      <c r="H1713" s="4"/>
      <c r="I1713" s="4" t="str">
        <f t="shared" si="24"/>
        <v/>
      </c>
      <c r="J1713" s="4"/>
      <c r="K1713" s="4"/>
      <c r="L1713" s="4" t="str">
        <f t="shared" si="25"/>
        <v>January 1900</v>
      </c>
      <c r="M1713" s="61"/>
      <c r="N1713" s="62"/>
    </row>
    <row r="1714" spans="1:14" ht="22.5" customHeight="1">
      <c r="A1714" s="53"/>
      <c r="B1714" s="19"/>
      <c r="C1714" s="4"/>
      <c r="D1714" s="4"/>
      <c r="E1714" s="4"/>
      <c r="F1714" s="4"/>
      <c r="G1714" s="4"/>
      <c r="H1714" s="4"/>
      <c r="I1714" s="4" t="str">
        <f t="shared" si="24"/>
        <v/>
      </c>
      <c r="J1714" s="4"/>
      <c r="K1714" s="4"/>
      <c r="L1714" s="4" t="str">
        <f t="shared" si="25"/>
        <v>January 1900</v>
      </c>
      <c r="M1714" s="61"/>
      <c r="N1714" s="62"/>
    </row>
    <row r="1715" spans="1:14" ht="22.5" customHeight="1">
      <c r="A1715" s="53"/>
      <c r="B1715" s="19"/>
      <c r="C1715" s="4"/>
      <c r="D1715" s="4"/>
      <c r="E1715" s="4"/>
      <c r="F1715" s="4"/>
      <c r="G1715" s="4"/>
      <c r="H1715" s="4"/>
      <c r="I1715" s="4" t="str">
        <f t="shared" si="24"/>
        <v/>
      </c>
      <c r="J1715" s="4"/>
      <c r="K1715" s="4"/>
      <c r="L1715" s="4" t="str">
        <f t="shared" si="25"/>
        <v>January 1900</v>
      </c>
      <c r="M1715" s="61"/>
      <c r="N1715" s="62"/>
    </row>
    <row r="1716" spans="1:14" ht="22.5" customHeight="1">
      <c r="A1716" s="53"/>
      <c r="B1716" s="19"/>
      <c r="C1716" s="4"/>
      <c r="D1716" s="4"/>
      <c r="E1716" s="4"/>
      <c r="F1716" s="4"/>
      <c r="G1716" s="4"/>
      <c r="H1716" s="4"/>
      <c r="I1716" s="4" t="str">
        <f t="shared" si="24"/>
        <v/>
      </c>
      <c r="J1716" s="4"/>
      <c r="K1716" s="4"/>
      <c r="L1716" s="4" t="str">
        <f t="shared" si="25"/>
        <v>January 1900</v>
      </c>
      <c r="M1716" s="61"/>
      <c r="N1716" s="62"/>
    </row>
    <row r="1717" spans="1:14" ht="22.5" customHeight="1">
      <c r="A1717" s="53"/>
      <c r="B1717" s="19"/>
      <c r="C1717" s="4"/>
      <c r="D1717" s="4"/>
      <c r="E1717" s="4"/>
      <c r="F1717" s="4"/>
      <c r="G1717" s="4"/>
      <c r="H1717" s="4"/>
      <c r="I1717" s="4" t="str">
        <f t="shared" si="24"/>
        <v/>
      </c>
      <c r="J1717" s="4"/>
      <c r="K1717" s="4"/>
      <c r="L1717" s="4" t="str">
        <f t="shared" si="25"/>
        <v>January 1900</v>
      </c>
      <c r="M1717" s="61"/>
      <c r="N1717" s="62"/>
    </row>
    <row r="1718" spans="1:14" ht="22.5" customHeight="1">
      <c r="A1718" s="53"/>
      <c r="B1718" s="19"/>
      <c r="C1718" s="4"/>
      <c r="D1718" s="4"/>
      <c r="E1718" s="4"/>
      <c r="F1718" s="4"/>
      <c r="G1718" s="4"/>
      <c r="H1718" s="4"/>
      <c r="I1718" s="4" t="str">
        <f t="shared" si="24"/>
        <v/>
      </c>
      <c r="J1718" s="4"/>
      <c r="K1718" s="4"/>
      <c r="L1718" s="4" t="str">
        <f t="shared" si="25"/>
        <v>January 1900</v>
      </c>
      <c r="M1718" s="61"/>
      <c r="N1718" s="62"/>
    </row>
    <row r="1719" spans="1:14" ht="22.5" customHeight="1">
      <c r="A1719" s="53"/>
      <c r="B1719" s="19"/>
      <c r="C1719" s="4"/>
      <c r="D1719" s="4"/>
      <c r="E1719" s="4"/>
      <c r="F1719" s="4"/>
      <c r="G1719" s="4"/>
      <c r="H1719" s="4"/>
      <c r="I1719" s="4" t="str">
        <f t="shared" si="24"/>
        <v/>
      </c>
      <c r="J1719" s="4"/>
      <c r="K1719" s="4"/>
      <c r="L1719" s="4" t="str">
        <f t="shared" si="25"/>
        <v>January 1900</v>
      </c>
      <c r="M1719" s="61"/>
      <c r="N1719" s="62"/>
    </row>
    <row r="1720" spans="1:14" ht="22.5" customHeight="1">
      <c r="A1720" s="53"/>
      <c r="B1720" s="19"/>
      <c r="C1720" s="4"/>
      <c r="D1720" s="4"/>
      <c r="E1720" s="4"/>
      <c r="F1720" s="4"/>
      <c r="G1720" s="4"/>
      <c r="H1720" s="4"/>
      <c r="I1720" s="4" t="str">
        <f t="shared" si="24"/>
        <v/>
      </c>
      <c r="J1720" s="4"/>
      <c r="K1720" s="4"/>
      <c r="L1720" s="4" t="str">
        <f t="shared" si="25"/>
        <v>January 1900</v>
      </c>
      <c r="M1720" s="61"/>
      <c r="N1720" s="62"/>
    </row>
    <row r="1721" spans="1:14" ht="22.5" customHeight="1">
      <c r="A1721" s="53"/>
      <c r="B1721" s="19"/>
      <c r="C1721" s="4"/>
      <c r="D1721" s="4"/>
      <c r="E1721" s="4"/>
      <c r="F1721" s="4"/>
      <c r="G1721" s="4"/>
      <c r="H1721" s="4"/>
      <c r="I1721" s="4" t="str">
        <f t="shared" si="24"/>
        <v/>
      </c>
      <c r="J1721" s="4"/>
      <c r="K1721" s="4"/>
      <c r="L1721" s="4" t="str">
        <f t="shared" si="25"/>
        <v>January 1900</v>
      </c>
      <c r="M1721" s="61"/>
      <c r="N1721" s="62"/>
    </row>
    <row r="1722" spans="1:14" ht="22.5" customHeight="1">
      <c r="A1722" s="53"/>
      <c r="B1722" s="19"/>
      <c r="C1722" s="4"/>
      <c r="D1722" s="4"/>
      <c r="E1722" s="4"/>
      <c r="F1722" s="4"/>
      <c r="G1722" s="4"/>
      <c r="H1722" s="4"/>
      <c r="I1722" s="4" t="str">
        <f t="shared" si="24"/>
        <v/>
      </c>
      <c r="J1722" s="4"/>
      <c r="K1722" s="4"/>
      <c r="L1722" s="4" t="str">
        <f t="shared" si="25"/>
        <v>January 1900</v>
      </c>
      <c r="M1722" s="61"/>
      <c r="N1722" s="62"/>
    </row>
    <row r="1723" spans="1:14" ht="22.5" customHeight="1">
      <c r="A1723" s="53"/>
      <c r="B1723" s="19"/>
      <c r="C1723" s="4"/>
      <c r="D1723" s="4"/>
      <c r="E1723" s="4"/>
      <c r="F1723" s="4"/>
      <c r="G1723" s="4"/>
      <c r="H1723" s="4"/>
      <c r="I1723" s="4" t="str">
        <f t="shared" si="24"/>
        <v/>
      </c>
      <c r="J1723" s="4"/>
      <c r="K1723" s="4"/>
      <c r="L1723" s="4" t="str">
        <f t="shared" si="25"/>
        <v>January 1900</v>
      </c>
      <c r="M1723" s="61"/>
      <c r="N1723" s="62"/>
    </row>
    <row r="1724" spans="1:14" ht="22.5" customHeight="1">
      <c r="A1724" s="53"/>
      <c r="B1724" s="19"/>
      <c r="C1724" s="4"/>
      <c r="D1724" s="4"/>
      <c r="E1724" s="4"/>
      <c r="F1724" s="4"/>
      <c r="G1724" s="4"/>
      <c r="H1724" s="4"/>
      <c r="I1724" s="4" t="str">
        <f t="shared" si="24"/>
        <v/>
      </c>
      <c r="J1724" s="4"/>
      <c r="K1724" s="4"/>
      <c r="L1724" s="4" t="str">
        <f t="shared" si="25"/>
        <v>January 1900</v>
      </c>
      <c r="M1724" s="61"/>
      <c r="N1724" s="62"/>
    </row>
    <row r="1725" spans="1:14" ht="22.5" customHeight="1">
      <c r="A1725" s="53"/>
      <c r="B1725" s="19"/>
      <c r="C1725" s="4"/>
      <c r="D1725" s="4"/>
      <c r="E1725" s="4"/>
      <c r="F1725" s="4"/>
      <c r="G1725" s="4"/>
      <c r="H1725" s="4"/>
      <c r="I1725" s="4" t="str">
        <f t="shared" si="24"/>
        <v/>
      </c>
      <c r="J1725" s="4"/>
      <c r="K1725" s="4"/>
      <c r="L1725" s="4" t="str">
        <f t="shared" si="25"/>
        <v>January 1900</v>
      </c>
      <c r="M1725" s="61"/>
      <c r="N1725" s="62"/>
    </row>
    <row r="1726" spans="1:14" ht="22.5" customHeight="1">
      <c r="A1726" s="53"/>
      <c r="B1726" s="19"/>
      <c r="C1726" s="4"/>
      <c r="D1726" s="4"/>
      <c r="E1726" s="4"/>
      <c r="F1726" s="4"/>
      <c r="G1726" s="4"/>
      <c r="H1726" s="4"/>
      <c r="I1726" s="4" t="str">
        <f t="shared" si="24"/>
        <v/>
      </c>
      <c r="J1726" s="4"/>
      <c r="K1726" s="4"/>
      <c r="L1726" s="4" t="str">
        <f t="shared" si="25"/>
        <v>January 1900</v>
      </c>
      <c r="M1726" s="61"/>
      <c r="N1726" s="62"/>
    </row>
    <row r="1727" spans="1:14" ht="22.5" customHeight="1">
      <c r="A1727" s="53"/>
      <c r="B1727" s="19"/>
      <c r="C1727" s="4"/>
      <c r="D1727" s="4"/>
      <c r="E1727" s="4"/>
      <c r="F1727" s="4"/>
      <c r="G1727" s="4"/>
      <c r="H1727" s="4"/>
      <c r="I1727" s="4" t="str">
        <f t="shared" si="24"/>
        <v/>
      </c>
      <c r="J1727" s="4"/>
      <c r="K1727" s="4"/>
      <c r="L1727" s="4" t="str">
        <f t="shared" si="25"/>
        <v>January 1900</v>
      </c>
      <c r="M1727" s="61"/>
      <c r="N1727" s="62"/>
    </row>
    <row r="1728" spans="1:14" ht="22.5" customHeight="1">
      <c r="A1728" s="53"/>
      <c r="B1728" s="19"/>
      <c r="C1728" s="4"/>
      <c r="D1728" s="4"/>
      <c r="E1728" s="4"/>
      <c r="F1728" s="4"/>
      <c r="G1728" s="4"/>
      <c r="H1728" s="4"/>
      <c r="I1728" s="4" t="str">
        <f t="shared" si="24"/>
        <v/>
      </c>
      <c r="J1728" s="4"/>
      <c r="K1728" s="4"/>
      <c r="L1728" s="4" t="str">
        <f t="shared" si="25"/>
        <v>January 1900</v>
      </c>
      <c r="M1728" s="61"/>
      <c r="N1728" s="62"/>
    </row>
    <row r="1729" spans="1:14" ht="22.5" customHeight="1">
      <c r="A1729" s="53"/>
      <c r="B1729" s="19"/>
      <c r="C1729" s="4"/>
      <c r="D1729" s="4"/>
      <c r="E1729" s="4"/>
      <c r="F1729" s="4"/>
      <c r="G1729" s="4"/>
      <c r="H1729" s="4"/>
      <c r="I1729" s="4" t="str">
        <f t="shared" si="24"/>
        <v/>
      </c>
      <c r="J1729" s="4"/>
      <c r="K1729" s="4"/>
      <c r="L1729" s="4" t="str">
        <f t="shared" si="25"/>
        <v>January 1900</v>
      </c>
      <c r="M1729" s="61"/>
      <c r="N1729" s="62"/>
    </row>
    <row r="1730" spans="1:14" ht="22.5" customHeight="1">
      <c r="A1730" s="53"/>
      <c r="B1730" s="19"/>
      <c r="C1730" s="4"/>
      <c r="D1730" s="4"/>
      <c r="E1730" s="4"/>
      <c r="F1730" s="4"/>
      <c r="G1730" s="4"/>
      <c r="H1730" s="4"/>
      <c r="I1730" s="4" t="str">
        <f t="shared" si="24"/>
        <v/>
      </c>
      <c r="J1730" s="4"/>
      <c r="K1730" s="4"/>
      <c r="L1730" s="4" t="str">
        <f t="shared" si="25"/>
        <v>January 1900</v>
      </c>
      <c r="M1730" s="61"/>
      <c r="N1730" s="62"/>
    </row>
    <row r="1731" spans="1:14" ht="22.5" customHeight="1">
      <c r="A1731" s="53"/>
      <c r="B1731" s="19"/>
      <c r="C1731" s="4"/>
      <c r="D1731" s="4"/>
      <c r="E1731" s="4"/>
      <c r="F1731" s="4"/>
      <c r="G1731" s="4"/>
      <c r="H1731" s="4"/>
      <c r="I1731" s="4" t="str">
        <f t="shared" si="24"/>
        <v/>
      </c>
      <c r="J1731" s="4"/>
      <c r="K1731" s="4"/>
      <c r="L1731" s="4" t="str">
        <f t="shared" si="25"/>
        <v>January 1900</v>
      </c>
      <c r="M1731" s="61"/>
      <c r="N1731" s="62"/>
    </row>
    <row r="1732" spans="1:14" ht="22.5" customHeight="1">
      <c r="A1732" s="53"/>
      <c r="B1732" s="19"/>
      <c r="C1732" s="4"/>
      <c r="D1732" s="4"/>
      <c r="E1732" s="4"/>
      <c r="F1732" s="4"/>
      <c r="G1732" s="4"/>
      <c r="H1732" s="4"/>
      <c r="I1732" s="4" t="str">
        <f t="shared" si="24"/>
        <v/>
      </c>
      <c r="J1732" s="4"/>
      <c r="K1732" s="4"/>
      <c r="L1732" s="4" t="str">
        <f t="shared" si="25"/>
        <v>January 1900</v>
      </c>
      <c r="M1732" s="61"/>
      <c r="N1732" s="62"/>
    </row>
    <row r="1733" spans="1:14" ht="13.15">
      <c r="A1733" s="63"/>
      <c r="B1733" s="20"/>
      <c r="M1733" s="64"/>
      <c r="N1733" s="64"/>
    </row>
    <row r="1734" spans="1:14" ht="13.15">
      <c r="A1734" s="63"/>
      <c r="B1734" s="20"/>
      <c r="M1734" s="64"/>
      <c r="N1734" s="64"/>
    </row>
    <row r="1735" spans="1:14" ht="13.15">
      <c r="A1735" s="63"/>
      <c r="B1735" s="20"/>
      <c r="M1735" s="64"/>
      <c r="N1735" s="64"/>
    </row>
    <row r="1736" spans="1:14" ht="13.15">
      <c r="A1736" s="63"/>
      <c r="B1736" s="20"/>
      <c r="M1736" s="64"/>
      <c r="N1736" s="64"/>
    </row>
    <row r="1737" spans="1:14" ht="13.15">
      <c r="A1737" s="63"/>
      <c r="B1737" s="20"/>
      <c r="M1737" s="64"/>
      <c r="N1737" s="64"/>
    </row>
    <row r="1738" spans="1:14" ht="13.15">
      <c r="A1738" s="63"/>
      <c r="B1738" s="20"/>
      <c r="M1738" s="64"/>
      <c r="N1738" s="64"/>
    </row>
    <row r="1739" spans="1:14" ht="13.15">
      <c r="A1739" s="63"/>
      <c r="B1739" s="20"/>
      <c r="M1739" s="64"/>
      <c r="N1739" s="64"/>
    </row>
    <row r="1740" spans="1:14" ht="13.15">
      <c r="A1740" s="63"/>
      <c r="B1740" s="20"/>
      <c r="M1740" s="64"/>
      <c r="N1740" s="64"/>
    </row>
    <row r="1741" spans="1:14" ht="13.15">
      <c r="A1741" s="63"/>
      <c r="B1741" s="20"/>
      <c r="M1741" s="64"/>
      <c r="N1741" s="64"/>
    </row>
    <row r="1742" spans="1:14" ht="13.15">
      <c r="A1742" s="63"/>
      <c r="B1742" s="20"/>
      <c r="M1742" s="64"/>
      <c r="N1742" s="64"/>
    </row>
    <row r="1743" spans="1:14" ht="13.15">
      <c r="A1743" s="63"/>
      <c r="B1743" s="20"/>
      <c r="M1743" s="64"/>
      <c r="N1743" s="64"/>
    </row>
    <row r="1744" spans="1:14" ht="13.15">
      <c r="A1744" s="63"/>
      <c r="B1744" s="20"/>
      <c r="M1744" s="64"/>
      <c r="N1744" s="64"/>
    </row>
    <row r="1745" spans="1:14" ht="13.15">
      <c r="A1745" s="63"/>
      <c r="B1745" s="20"/>
      <c r="M1745" s="64"/>
      <c r="N1745" s="64"/>
    </row>
    <row r="1746" spans="1:14" ht="13.15">
      <c r="A1746" s="63"/>
      <c r="B1746" s="20"/>
      <c r="M1746" s="64"/>
      <c r="N1746" s="64"/>
    </row>
    <row r="1747" spans="1:14" ht="13.15">
      <c r="A1747" s="63"/>
      <c r="B1747" s="20"/>
      <c r="M1747" s="64"/>
      <c r="N1747" s="64"/>
    </row>
    <row r="1748" spans="1:14" ht="13.15">
      <c r="A1748" s="63"/>
      <c r="B1748" s="20"/>
      <c r="M1748" s="64"/>
      <c r="N1748" s="64"/>
    </row>
    <row r="1749" spans="1:14" ht="13.15">
      <c r="A1749" s="63"/>
      <c r="B1749" s="20"/>
      <c r="M1749" s="64"/>
      <c r="N1749" s="64"/>
    </row>
    <row r="1750" spans="1:14" ht="13.15">
      <c r="A1750" s="63"/>
      <c r="B1750" s="20"/>
      <c r="M1750" s="64"/>
      <c r="N1750" s="64"/>
    </row>
    <row r="1751" spans="1:14" ht="13.15">
      <c r="A1751" s="63"/>
      <c r="B1751" s="20"/>
      <c r="M1751" s="64"/>
      <c r="N1751" s="64"/>
    </row>
    <row r="1752" spans="1:14" ht="13.15">
      <c r="A1752" s="63"/>
      <c r="B1752" s="20"/>
      <c r="M1752" s="64"/>
      <c r="N1752" s="64"/>
    </row>
    <row r="1753" spans="1:14" ht="13.15">
      <c r="A1753" s="63"/>
      <c r="B1753" s="20"/>
      <c r="M1753" s="64"/>
      <c r="N1753" s="64"/>
    </row>
    <row r="1754" spans="1:14" ht="13.15">
      <c r="A1754" s="63"/>
      <c r="B1754" s="20"/>
      <c r="M1754" s="64"/>
      <c r="N1754" s="64"/>
    </row>
    <row r="1755" spans="1:14" ht="13.15">
      <c r="A1755" s="63"/>
      <c r="B1755" s="20"/>
      <c r="M1755" s="64"/>
      <c r="N1755" s="64"/>
    </row>
    <row r="1756" spans="1:14" ht="13.15">
      <c r="A1756" s="63"/>
      <c r="B1756" s="20"/>
      <c r="M1756" s="64"/>
      <c r="N1756" s="64"/>
    </row>
    <row r="1757" spans="1:14" ht="13.15">
      <c r="A1757" s="63"/>
      <c r="B1757" s="20"/>
      <c r="M1757" s="64"/>
      <c r="N1757" s="64"/>
    </row>
    <row r="1758" spans="1:14" ht="13.15">
      <c r="A1758" s="63"/>
      <c r="B1758" s="20"/>
      <c r="M1758" s="64"/>
      <c r="N1758" s="64"/>
    </row>
    <row r="1759" spans="1:14" ht="13.15">
      <c r="A1759" s="63"/>
      <c r="B1759" s="20"/>
      <c r="M1759" s="64"/>
      <c r="N1759" s="64"/>
    </row>
    <row r="1760" spans="1:14" ht="13.15">
      <c r="A1760" s="63"/>
      <c r="B1760" s="20"/>
      <c r="M1760" s="64"/>
      <c r="N1760" s="64"/>
    </row>
    <row r="1761" spans="1:14" ht="13.15">
      <c r="A1761" s="63"/>
      <c r="B1761" s="20"/>
      <c r="M1761" s="64"/>
      <c r="N1761" s="64"/>
    </row>
    <row r="1762" spans="1:14" ht="13.15">
      <c r="A1762" s="63"/>
      <c r="B1762" s="20"/>
      <c r="M1762" s="64"/>
      <c r="N1762" s="64"/>
    </row>
    <row r="1763" spans="1:14" ht="13.15">
      <c r="A1763" s="63"/>
      <c r="B1763" s="20"/>
      <c r="M1763" s="64"/>
      <c r="N1763" s="64"/>
    </row>
    <row r="1764" spans="1:14" ht="13.15">
      <c r="A1764" s="63"/>
      <c r="B1764" s="20"/>
      <c r="M1764" s="64"/>
      <c r="N1764" s="64"/>
    </row>
    <row r="1765" spans="1:14" ht="13.15">
      <c r="A1765" s="63"/>
      <c r="B1765" s="20"/>
      <c r="M1765" s="64"/>
      <c r="N1765" s="64"/>
    </row>
    <row r="1766" spans="1:14" ht="13.15">
      <c r="A1766" s="63"/>
      <c r="B1766" s="20"/>
      <c r="M1766" s="64"/>
      <c r="N1766" s="64"/>
    </row>
    <row r="1767" spans="1:14" ht="13.15">
      <c r="A1767" s="63"/>
      <c r="B1767" s="20"/>
      <c r="M1767" s="64"/>
      <c r="N1767" s="64"/>
    </row>
    <row r="1768" spans="1:14" ht="13.15">
      <c r="A1768" s="63"/>
      <c r="B1768" s="20"/>
      <c r="M1768" s="64"/>
      <c r="N1768" s="64"/>
    </row>
    <row r="1769" spans="1:14" ht="13.15">
      <c r="A1769" s="63"/>
      <c r="B1769" s="20"/>
      <c r="M1769" s="64"/>
      <c r="N1769" s="64"/>
    </row>
    <row r="1770" spans="1:14" ht="13.15">
      <c r="A1770" s="63"/>
      <c r="B1770" s="20"/>
      <c r="M1770" s="64"/>
      <c r="N1770" s="64"/>
    </row>
    <row r="1771" spans="1:14" ht="13.15">
      <c r="A1771" s="63"/>
      <c r="B1771" s="20"/>
      <c r="M1771" s="64"/>
      <c r="N1771" s="64"/>
    </row>
    <row r="1772" spans="1:14" ht="13.15">
      <c r="A1772" s="63"/>
      <c r="B1772" s="20"/>
      <c r="M1772" s="64"/>
      <c r="N1772" s="64"/>
    </row>
    <row r="1773" spans="1:14" ht="13.15">
      <c r="A1773" s="63"/>
      <c r="B1773" s="20"/>
      <c r="M1773" s="64"/>
      <c r="N1773" s="64"/>
    </row>
    <row r="1774" spans="1:14" ht="13.15">
      <c r="A1774" s="63"/>
      <c r="B1774" s="20"/>
      <c r="M1774" s="64"/>
      <c r="N1774" s="64"/>
    </row>
    <row r="1775" spans="1:14" ht="13.15">
      <c r="A1775" s="63"/>
      <c r="B1775" s="20"/>
      <c r="M1775" s="64"/>
      <c r="N1775" s="64"/>
    </row>
    <row r="1776" spans="1:14" ht="13.15">
      <c r="A1776" s="63"/>
      <c r="B1776" s="20"/>
      <c r="M1776" s="64"/>
      <c r="N1776" s="64"/>
    </row>
    <row r="1777" spans="1:14" ht="13.15">
      <c r="A1777" s="63"/>
      <c r="B1777" s="20"/>
      <c r="M1777" s="64"/>
      <c r="N1777" s="64"/>
    </row>
    <row r="1778" spans="1:14" ht="13.15">
      <c r="A1778" s="63"/>
      <c r="B1778" s="20"/>
      <c r="M1778" s="64"/>
      <c r="N1778" s="64"/>
    </row>
    <row r="1779" spans="1:14" ht="13.15">
      <c r="A1779" s="63"/>
      <c r="B1779" s="20"/>
      <c r="M1779" s="64"/>
      <c r="N1779" s="64"/>
    </row>
    <row r="1780" spans="1:14" ht="13.15">
      <c r="A1780" s="63"/>
      <c r="B1780" s="20"/>
      <c r="M1780" s="64"/>
      <c r="N1780" s="64"/>
    </row>
    <row r="1781" spans="1:14" ht="13.15">
      <c r="A1781" s="63"/>
      <c r="B1781" s="20"/>
      <c r="M1781" s="64"/>
      <c r="N1781" s="64"/>
    </row>
    <row r="1782" spans="1:14" ht="13.15">
      <c r="A1782" s="63"/>
      <c r="B1782" s="20"/>
      <c r="M1782" s="64"/>
      <c r="N1782" s="64"/>
    </row>
    <row r="1783" spans="1:14" ht="13.15">
      <c r="A1783" s="63"/>
      <c r="B1783" s="20"/>
      <c r="M1783" s="64"/>
      <c r="N1783" s="64"/>
    </row>
    <row r="1784" spans="1:14" ht="13.15">
      <c r="A1784" s="63"/>
      <c r="B1784" s="20"/>
      <c r="M1784" s="64"/>
      <c r="N1784" s="64"/>
    </row>
    <row r="1785" spans="1:14" ht="13.15">
      <c r="A1785" s="63"/>
      <c r="B1785" s="20"/>
      <c r="M1785" s="64"/>
      <c r="N1785" s="64"/>
    </row>
    <row r="1786" spans="1:14" ht="13.15">
      <c r="A1786" s="63"/>
      <c r="B1786" s="20"/>
      <c r="M1786" s="64"/>
      <c r="N1786" s="64"/>
    </row>
    <row r="1787" spans="1:14" ht="13.15">
      <c r="A1787" s="63"/>
      <c r="B1787" s="20"/>
      <c r="M1787" s="64"/>
      <c r="N1787" s="64"/>
    </row>
    <row r="1788" spans="1:14" ht="13.15">
      <c r="A1788" s="63"/>
      <c r="B1788" s="20"/>
      <c r="M1788" s="64"/>
      <c r="N1788" s="64"/>
    </row>
    <row r="1789" spans="1:14" ht="13.15">
      <c r="A1789" s="63"/>
      <c r="B1789" s="20"/>
      <c r="M1789" s="64"/>
      <c r="N1789" s="64"/>
    </row>
    <row r="1790" spans="1:14" ht="13.15">
      <c r="A1790" s="63"/>
      <c r="B1790" s="20"/>
      <c r="M1790" s="64"/>
      <c r="N1790" s="64"/>
    </row>
    <row r="1791" spans="1:14" ht="13.15">
      <c r="A1791" s="63"/>
      <c r="B1791" s="20"/>
      <c r="M1791" s="64"/>
      <c r="N1791" s="64"/>
    </row>
    <row r="1792" spans="1:14" ht="13.15">
      <c r="A1792" s="63"/>
      <c r="B1792" s="20"/>
      <c r="M1792" s="64"/>
      <c r="N1792" s="64"/>
    </row>
    <row r="1793" spans="1:14" ht="13.15">
      <c r="A1793" s="63"/>
      <c r="B1793" s="20"/>
      <c r="M1793" s="64"/>
      <c r="N1793" s="64"/>
    </row>
    <row r="1794" spans="1:14" ht="13.15">
      <c r="A1794" s="63"/>
      <c r="B1794" s="20"/>
      <c r="M1794" s="64"/>
      <c r="N1794" s="64"/>
    </row>
    <row r="1795" spans="1:14" ht="13.15">
      <c r="A1795" s="63"/>
      <c r="B1795" s="20"/>
      <c r="M1795" s="64"/>
      <c r="N1795" s="64"/>
    </row>
    <row r="1796" spans="1:14" ht="13.15">
      <c r="A1796" s="63"/>
      <c r="B1796" s="20"/>
      <c r="M1796" s="64"/>
      <c r="N1796" s="64"/>
    </row>
    <row r="1797" spans="1:14" ht="13.15">
      <c r="A1797" s="63"/>
      <c r="B1797" s="20"/>
      <c r="M1797" s="64"/>
      <c r="N1797" s="64"/>
    </row>
    <row r="1798" spans="1:14" ht="13.15">
      <c r="A1798" s="63"/>
      <c r="B1798" s="20"/>
      <c r="M1798" s="64"/>
      <c r="N1798" s="64"/>
    </row>
    <row r="1799" spans="1:14" ht="13.15">
      <c r="A1799" s="63"/>
      <c r="B1799" s="20"/>
      <c r="M1799" s="64"/>
      <c r="N1799" s="64"/>
    </row>
    <row r="1800" spans="1:14" ht="13.15">
      <c r="A1800" s="63"/>
      <c r="B1800" s="20"/>
      <c r="M1800" s="64"/>
      <c r="N1800" s="64"/>
    </row>
    <row r="1801" spans="1:14" ht="13.15">
      <c r="A1801" s="63"/>
      <c r="B1801" s="20"/>
      <c r="M1801" s="64"/>
      <c r="N1801" s="64"/>
    </row>
    <row r="1802" spans="1:14" ht="13.15">
      <c r="A1802" s="63"/>
      <c r="B1802" s="20"/>
      <c r="M1802" s="64"/>
      <c r="N1802" s="64"/>
    </row>
    <row r="1803" spans="1:14" ht="13.15">
      <c r="A1803" s="63"/>
      <c r="B1803" s="20"/>
      <c r="M1803" s="64"/>
      <c r="N1803" s="64"/>
    </row>
    <row r="1804" spans="1:14" ht="13.15">
      <c r="A1804" s="63"/>
      <c r="B1804" s="20"/>
      <c r="M1804" s="64"/>
      <c r="N1804" s="64"/>
    </row>
    <row r="1805" spans="1:14" ht="13.15">
      <c r="A1805" s="63"/>
      <c r="B1805" s="20"/>
      <c r="M1805" s="64"/>
      <c r="N1805" s="64"/>
    </row>
    <row r="1806" spans="1:14" ht="13.15">
      <c r="A1806" s="63"/>
      <c r="B1806" s="20"/>
      <c r="M1806" s="64"/>
      <c r="N1806" s="64"/>
    </row>
    <row r="1807" spans="1:14" ht="13.15">
      <c r="A1807" s="63"/>
      <c r="B1807" s="20"/>
      <c r="M1807" s="64"/>
      <c r="N1807" s="64"/>
    </row>
    <row r="1808" spans="1:14" ht="13.15">
      <c r="A1808" s="63"/>
      <c r="B1808" s="20"/>
      <c r="M1808" s="64"/>
      <c r="N1808" s="64"/>
    </row>
    <row r="1809" spans="1:14" ht="13.15">
      <c r="A1809" s="63"/>
      <c r="B1809" s="20"/>
      <c r="M1809" s="64"/>
      <c r="N1809" s="64"/>
    </row>
    <row r="1810" spans="1:14" ht="13.15">
      <c r="A1810" s="63"/>
      <c r="B1810" s="20"/>
      <c r="M1810" s="64"/>
      <c r="N1810" s="64"/>
    </row>
    <row r="1811" spans="1:14" ht="13.15">
      <c r="A1811" s="63"/>
      <c r="B1811" s="20"/>
      <c r="M1811" s="64"/>
      <c r="N1811" s="64"/>
    </row>
    <row r="1812" spans="1:14" ht="13.15">
      <c r="A1812" s="63"/>
      <c r="B1812" s="20"/>
      <c r="M1812" s="64"/>
      <c r="N1812" s="64"/>
    </row>
    <row r="1813" spans="1:14" ht="13.15">
      <c r="A1813" s="63"/>
      <c r="B1813" s="20"/>
      <c r="M1813" s="64"/>
      <c r="N1813" s="64"/>
    </row>
    <row r="1814" spans="1:14" ht="13.15">
      <c r="A1814" s="63"/>
      <c r="B1814" s="20"/>
      <c r="M1814" s="64"/>
      <c r="N1814" s="64"/>
    </row>
    <row r="1815" spans="1:14" ht="13.15">
      <c r="A1815" s="63"/>
      <c r="B1815" s="20"/>
      <c r="M1815" s="64"/>
      <c r="N1815" s="64"/>
    </row>
    <row r="1816" spans="1:14" ht="13.15">
      <c r="A1816" s="63"/>
      <c r="B1816" s="20"/>
      <c r="M1816" s="64"/>
      <c r="N1816" s="64"/>
    </row>
    <row r="1817" spans="1:14" ht="13.15">
      <c r="A1817" s="63"/>
      <c r="B1817" s="20"/>
      <c r="M1817" s="64"/>
      <c r="N1817" s="64"/>
    </row>
    <row r="1818" spans="1:14" ht="13.15">
      <c r="A1818" s="63"/>
      <c r="B1818" s="20"/>
      <c r="M1818" s="64"/>
      <c r="N1818" s="64"/>
    </row>
    <row r="1819" spans="1:14" ht="13.15">
      <c r="A1819" s="63"/>
      <c r="B1819" s="20"/>
      <c r="M1819" s="64"/>
      <c r="N1819" s="64"/>
    </row>
    <row r="1820" spans="1:14" ht="13.15">
      <c r="A1820" s="63"/>
      <c r="B1820" s="20"/>
      <c r="M1820" s="64"/>
      <c r="N1820" s="64"/>
    </row>
    <row r="1821" spans="1:14" ht="13.15">
      <c r="A1821" s="63"/>
      <c r="B1821" s="20"/>
      <c r="M1821" s="64"/>
      <c r="N1821" s="64"/>
    </row>
    <row r="1822" spans="1:14" ht="13.15">
      <c r="A1822" s="63"/>
      <c r="B1822" s="20"/>
      <c r="M1822" s="64"/>
      <c r="N1822" s="64"/>
    </row>
    <row r="1823" spans="1:14" ht="13.15">
      <c r="A1823" s="63"/>
      <c r="B1823" s="20"/>
      <c r="M1823" s="64"/>
      <c r="N1823" s="64"/>
    </row>
    <row r="1824" spans="1:14" ht="13.15">
      <c r="A1824" s="63"/>
      <c r="B1824" s="20"/>
      <c r="M1824" s="64"/>
      <c r="N1824" s="64"/>
    </row>
    <row r="1825" spans="1:14" ht="13.15">
      <c r="A1825" s="63"/>
      <c r="B1825" s="20"/>
      <c r="M1825" s="64"/>
      <c r="N1825" s="64"/>
    </row>
    <row r="1826" spans="1:14" ht="13.15">
      <c r="A1826" s="63"/>
      <c r="B1826" s="20"/>
      <c r="M1826" s="64"/>
      <c r="N1826" s="64"/>
    </row>
    <row r="1827" spans="1:14" ht="13.15">
      <c r="A1827" s="63"/>
      <c r="B1827" s="20"/>
      <c r="M1827" s="64"/>
      <c r="N1827" s="64"/>
    </row>
    <row r="1828" spans="1:14" ht="13.15">
      <c r="A1828" s="63"/>
      <c r="B1828" s="20"/>
      <c r="M1828" s="64"/>
      <c r="N1828" s="64"/>
    </row>
    <row r="1829" spans="1:14" ht="13.15">
      <c r="A1829" s="63"/>
      <c r="B1829" s="20"/>
      <c r="M1829" s="64"/>
      <c r="N1829" s="64"/>
    </row>
    <row r="1830" spans="1:14" ht="13.15">
      <c r="A1830" s="63"/>
      <c r="B1830" s="20"/>
      <c r="M1830" s="64"/>
      <c r="N1830" s="64"/>
    </row>
    <row r="1831" spans="1:14" ht="13.15">
      <c r="A1831" s="63"/>
      <c r="B1831" s="20"/>
      <c r="M1831" s="64"/>
      <c r="N1831" s="64"/>
    </row>
    <row r="1832" spans="1:14" ht="13.15">
      <c r="A1832" s="63"/>
      <c r="B1832" s="20"/>
      <c r="M1832" s="64"/>
      <c r="N1832" s="64"/>
    </row>
    <row r="1833" spans="1:14" ht="13.15">
      <c r="A1833" s="63"/>
      <c r="B1833" s="20"/>
      <c r="M1833" s="64"/>
      <c r="N1833" s="64"/>
    </row>
    <row r="1834" spans="1:14" ht="13.15">
      <c r="A1834" s="63"/>
      <c r="B1834" s="20"/>
      <c r="M1834" s="64"/>
      <c r="N1834" s="64"/>
    </row>
    <row r="1835" spans="1:14" ht="13.15">
      <c r="A1835" s="63"/>
      <c r="B1835" s="20"/>
      <c r="M1835" s="64"/>
      <c r="N1835" s="64"/>
    </row>
    <row r="1836" spans="1:14" ht="13.15">
      <c r="A1836" s="63"/>
      <c r="B1836" s="20"/>
      <c r="M1836" s="64"/>
      <c r="N1836" s="64"/>
    </row>
    <row r="1837" spans="1:14" ht="13.15">
      <c r="A1837" s="63"/>
      <c r="B1837" s="20"/>
      <c r="M1837" s="64"/>
      <c r="N1837" s="64"/>
    </row>
    <row r="1838" spans="1:14" ht="13.15">
      <c r="A1838" s="63"/>
      <c r="B1838" s="20"/>
      <c r="M1838" s="64"/>
      <c r="N1838" s="64"/>
    </row>
    <row r="1839" spans="1:14" ht="13.15">
      <c r="A1839" s="63"/>
      <c r="B1839" s="20"/>
      <c r="M1839" s="64"/>
      <c r="N1839" s="64"/>
    </row>
    <row r="1840" spans="1:14" ht="13.15">
      <c r="A1840" s="63"/>
      <c r="B1840" s="20"/>
      <c r="M1840" s="64"/>
      <c r="N1840" s="64"/>
    </row>
    <row r="1841" spans="1:14" ht="13.15">
      <c r="A1841" s="63"/>
      <c r="B1841" s="20"/>
      <c r="M1841" s="64"/>
      <c r="N1841" s="64"/>
    </row>
    <row r="1842" spans="1:14" ht="13.15">
      <c r="A1842" s="63"/>
      <c r="B1842" s="20"/>
      <c r="M1842" s="64"/>
      <c r="N1842" s="64"/>
    </row>
    <row r="1843" spans="1:14" ht="13.15">
      <c r="A1843" s="63"/>
      <c r="B1843" s="20"/>
      <c r="M1843" s="64"/>
      <c r="N1843" s="64"/>
    </row>
    <row r="1844" spans="1:14" ht="13.15">
      <c r="A1844" s="63"/>
      <c r="B1844" s="20"/>
      <c r="M1844" s="64"/>
      <c r="N1844" s="64"/>
    </row>
    <row r="1845" spans="1:14" ht="13.15">
      <c r="A1845" s="63"/>
      <c r="B1845" s="20"/>
      <c r="M1845" s="64"/>
      <c r="N1845" s="64"/>
    </row>
    <row r="1846" spans="1:14" ht="13.15">
      <c r="A1846" s="63"/>
      <c r="B1846" s="20"/>
      <c r="M1846" s="64"/>
      <c r="N1846" s="64"/>
    </row>
    <row r="1847" spans="1:14" ht="13.15">
      <c r="A1847" s="63"/>
      <c r="B1847" s="20"/>
      <c r="M1847" s="64"/>
      <c r="N1847" s="64"/>
    </row>
    <row r="1848" spans="1:14" ht="13.15">
      <c r="A1848" s="63"/>
      <c r="B1848" s="20"/>
      <c r="M1848" s="64"/>
      <c r="N1848" s="64"/>
    </row>
    <row r="1849" spans="1:14" ht="13.15">
      <c r="A1849" s="63"/>
      <c r="B1849" s="20"/>
      <c r="M1849" s="64"/>
      <c r="N1849" s="64"/>
    </row>
    <row r="1850" spans="1:14" ht="13.15">
      <c r="A1850" s="63"/>
      <c r="B1850" s="20"/>
      <c r="M1850" s="64"/>
      <c r="N1850" s="64"/>
    </row>
    <row r="1851" spans="1:14" ht="13.15">
      <c r="A1851" s="63"/>
      <c r="B1851" s="20"/>
      <c r="M1851" s="64"/>
      <c r="N1851" s="64"/>
    </row>
    <row r="1852" spans="1:14" ht="13.15">
      <c r="A1852" s="63"/>
      <c r="B1852" s="20"/>
      <c r="M1852" s="64"/>
      <c r="N1852" s="64"/>
    </row>
    <row r="1853" spans="1:14" ht="13.15">
      <c r="A1853" s="63"/>
      <c r="B1853" s="20"/>
      <c r="M1853" s="64"/>
      <c r="N1853" s="64"/>
    </row>
    <row r="1854" spans="1:14" ht="13.15">
      <c r="A1854" s="63"/>
      <c r="B1854" s="20"/>
      <c r="M1854" s="64"/>
      <c r="N1854" s="64"/>
    </row>
    <row r="1855" spans="1:14" ht="13.15">
      <c r="A1855" s="63"/>
      <c r="B1855" s="20"/>
      <c r="M1855" s="64"/>
      <c r="N1855" s="64"/>
    </row>
    <row r="1856" spans="1:14" ht="13.15">
      <c r="A1856" s="63"/>
      <c r="B1856" s="20"/>
      <c r="M1856" s="64"/>
      <c r="N1856" s="64"/>
    </row>
    <row r="1857" spans="1:14" ht="13.15">
      <c r="A1857" s="63"/>
      <c r="B1857" s="20"/>
      <c r="M1857" s="64"/>
      <c r="N1857" s="64"/>
    </row>
    <row r="1858" spans="1:14" ht="13.15">
      <c r="A1858" s="63"/>
      <c r="B1858" s="20"/>
      <c r="M1858" s="64"/>
      <c r="N1858" s="64"/>
    </row>
    <row r="1859" spans="1:14" ht="13.15">
      <c r="A1859" s="63"/>
      <c r="B1859" s="20"/>
      <c r="M1859" s="64"/>
      <c r="N1859" s="64"/>
    </row>
    <row r="1860" spans="1:14" ht="13.15">
      <c r="A1860" s="63"/>
      <c r="B1860" s="20"/>
      <c r="M1860" s="64"/>
      <c r="N1860" s="64"/>
    </row>
    <row r="1861" spans="1:14" ht="13.15">
      <c r="A1861" s="63"/>
      <c r="B1861" s="20"/>
      <c r="M1861" s="64"/>
      <c r="N1861" s="64"/>
    </row>
    <row r="1862" spans="1:14" ht="13.15">
      <c r="A1862" s="63"/>
      <c r="B1862" s="20"/>
      <c r="M1862" s="64"/>
      <c r="N1862" s="64"/>
    </row>
    <row r="1863" spans="1:14" ht="13.15">
      <c r="A1863" s="63"/>
      <c r="B1863" s="20"/>
      <c r="M1863" s="64"/>
      <c r="N1863" s="64"/>
    </row>
    <row r="1864" spans="1:14" ht="13.15">
      <c r="A1864" s="63"/>
      <c r="B1864" s="20"/>
      <c r="M1864" s="64"/>
      <c r="N1864" s="64"/>
    </row>
    <row r="1865" spans="1:14" ht="13.15">
      <c r="A1865" s="63"/>
      <c r="B1865" s="20"/>
      <c r="M1865" s="64"/>
      <c r="N1865" s="64"/>
    </row>
    <row r="1866" spans="1:14" ht="13.15">
      <c r="A1866" s="63"/>
      <c r="B1866" s="20"/>
      <c r="M1866" s="64"/>
      <c r="N1866" s="64"/>
    </row>
    <row r="1867" spans="1:14" ht="13.15">
      <c r="A1867" s="63"/>
      <c r="B1867" s="20"/>
      <c r="M1867" s="64"/>
      <c r="N1867" s="64"/>
    </row>
    <row r="1868" spans="1:14" ht="13.15">
      <c r="A1868" s="63"/>
      <c r="B1868" s="20"/>
      <c r="M1868" s="64"/>
      <c r="N1868" s="64"/>
    </row>
    <row r="1869" spans="1:14" ht="13.15">
      <c r="A1869" s="63"/>
      <c r="B1869" s="20"/>
      <c r="M1869" s="64"/>
      <c r="N1869" s="64"/>
    </row>
    <row r="1870" spans="1:14" ht="13.15">
      <c r="A1870" s="63"/>
      <c r="B1870" s="20"/>
      <c r="M1870" s="64"/>
      <c r="N1870" s="64"/>
    </row>
    <row r="1871" spans="1:14" ht="13.15">
      <c r="A1871" s="63"/>
      <c r="B1871" s="20"/>
      <c r="M1871" s="64"/>
      <c r="N1871" s="64"/>
    </row>
    <row r="1872" spans="1:14" ht="13.15">
      <c r="A1872" s="63"/>
      <c r="B1872" s="20"/>
      <c r="M1872" s="64"/>
      <c r="N1872" s="64"/>
    </row>
    <row r="1873" spans="1:14" ht="13.15">
      <c r="A1873" s="63"/>
      <c r="B1873" s="20"/>
      <c r="M1873" s="64"/>
      <c r="N1873" s="64"/>
    </row>
    <row r="1874" spans="1:14" ht="13.15">
      <c r="A1874" s="63"/>
      <c r="B1874" s="20"/>
      <c r="M1874" s="64"/>
      <c r="N1874" s="64"/>
    </row>
    <row r="1875" spans="1:14" ht="13.15">
      <c r="A1875" s="63"/>
      <c r="B1875" s="20"/>
      <c r="M1875" s="64"/>
      <c r="N1875" s="64"/>
    </row>
    <row r="1876" spans="1:14" ht="13.15">
      <c r="A1876" s="63"/>
      <c r="B1876" s="20"/>
      <c r="M1876" s="64"/>
      <c r="N1876" s="64"/>
    </row>
    <row r="1877" spans="1:14" ht="13.15">
      <c r="A1877" s="63"/>
      <c r="B1877" s="20"/>
      <c r="M1877" s="64"/>
      <c r="N1877" s="64"/>
    </row>
    <row r="1878" spans="1:14" ht="13.15">
      <c r="A1878" s="63"/>
      <c r="B1878" s="20"/>
      <c r="M1878" s="64"/>
      <c r="N1878" s="64"/>
    </row>
    <row r="1879" spans="1:14" ht="13.15">
      <c r="A1879" s="63"/>
      <c r="B1879" s="20"/>
      <c r="M1879" s="64"/>
      <c r="N1879" s="64"/>
    </row>
    <row r="1880" spans="1:14" ht="13.15">
      <c r="A1880" s="63"/>
      <c r="B1880" s="20"/>
      <c r="M1880" s="64"/>
      <c r="N1880" s="64"/>
    </row>
    <row r="1881" spans="1:14" ht="13.15">
      <c r="A1881" s="63"/>
      <c r="B1881" s="20"/>
      <c r="M1881" s="64"/>
      <c r="N1881" s="64"/>
    </row>
    <row r="1882" spans="1:14" ht="13.15">
      <c r="A1882" s="63"/>
      <c r="B1882" s="20"/>
      <c r="M1882" s="64"/>
      <c r="N1882" s="64"/>
    </row>
    <row r="1883" spans="1:14" ht="13.15">
      <c r="A1883" s="63"/>
      <c r="B1883" s="20"/>
      <c r="M1883" s="64"/>
      <c r="N1883" s="64"/>
    </row>
    <row r="1884" spans="1:14" ht="13.15">
      <c r="A1884" s="63"/>
      <c r="B1884" s="20"/>
      <c r="M1884" s="64"/>
      <c r="N1884" s="64"/>
    </row>
    <row r="1885" spans="1:14" ht="13.15">
      <c r="A1885" s="63"/>
      <c r="B1885" s="20"/>
      <c r="M1885" s="64"/>
      <c r="N1885" s="64"/>
    </row>
    <row r="1886" spans="1:14" ht="13.15">
      <c r="A1886" s="63"/>
      <c r="B1886" s="20"/>
      <c r="M1886" s="64"/>
      <c r="N1886" s="64"/>
    </row>
    <row r="1887" spans="1:14" ht="13.15">
      <c r="A1887" s="63"/>
      <c r="B1887" s="20"/>
      <c r="M1887" s="64"/>
      <c r="N1887" s="64"/>
    </row>
    <row r="1888" spans="1:14" ht="13.15">
      <c r="A1888" s="63"/>
      <c r="B1888" s="20"/>
      <c r="M1888" s="64"/>
      <c r="N1888" s="64"/>
    </row>
    <row r="1889" spans="1:14" ht="13.15">
      <c r="A1889" s="63"/>
      <c r="B1889" s="20"/>
      <c r="M1889" s="64"/>
      <c r="N1889" s="64"/>
    </row>
    <row r="1890" spans="1:14" ht="13.15">
      <c r="A1890" s="63"/>
      <c r="B1890" s="20"/>
      <c r="M1890" s="64"/>
      <c r="N1890" s="64"/>
    </row>
    <row r="1891" spans="1:14" ht="13.15">
      <c r="A1891" s="63"/>
      <c r="B1891" s="20"/>
      <c r="M1891" s="64"/>
      <c r="N1891" s="64"/>
    </row>
    <row r="1892" spans="1:14" ht="13.15">
      <c r="A1892" s="63"/>
      <c r="B1892" s="20"/>
      <c r="M1892" s="64"/>
      <c r="N1892" s="64"/>
    </row>
    <row r="1893" spans="1:14" ht="13.15">
      <c r="A1893" s="63"/>
      <c r="B1893" s="20"/>
      <c r="M1893" s="64"/>
      <c r="N1893" s="64"/>
    </row>
    <row r="1894" spans="1:14" ht="13.15">
      <c r="A1894" s="63"/>
      <c r="B1894" s="20"/>
      <c r="M1894" s="64"/>
      <c r="N1894" s="64"/>
    </row>
    <row r="1895" spans="1:14" ht="13.15">
      <c r="A1895" s="63"/>
      <c r="B1895" s="20"/>
      <c r="M1895" s="64"/>
      <c r="N1895" s="64"/>
    </row>
    <row r="1896" spans="1:14" ht="13.15">
      <c r="A1896" s="63"/>
      <c r="B1896" s="20"/>
      <c r="M1896" s="64"/>
      <c r="N1896" s="64"/>
    </row>
    <row r="1897" spans="1:14" ht="13.15">
      <c r="A1897" s="63"/>
      <c r="B1897" s="20"/>
      <c r="M1897" s="64"/>
      <c r="N1897" s="64"/>
    </row>
    <row r="1898" spans="1:14" ht="13.15">
      <c r="A1898" s="63"/>
      <c r="B1898" s="20"/>
      <c r="M1898" s="64"/>
      <c r="N1898" s="64"/>
    </row>
    <row r="1899" spans="1:14" ht="13.15">
      <c r="A1899" s="63"/>
      <c r="B1899" s="20"/>
      <c r="M1899" s="64"/>
      <c r="N1899" s="64"/>
    </row>
    <row r="1900" spans="1:14" ht="13.15">
      <c r="A1900" s="63"/>
      <c r="B1900" s="20"/>
      <c r="M1900" s="64"/>
      <c r="N1900" s="64"/>
    </row>
    <row r="1901" spans="1:14" ht="13.15">
      <c r="A1901" s="63"/>
      <c r="B1901" s="20"/>
      <c r="M1901" s="64"/>
      <c r="N1901" s="64"/>
    </row>
    <row r="1902" spans="1:14" ht="13.15">
      <c r="A1902" s="63"/>
      <c r="B1902" s="20"/>
      <c r="M1902" s="64"/>
      <c r="N1902" s="64"/>
    </row>
    <row r="1903" spans="1:14" ht="13.15">
      <c r="A1903" s="63"/>
      <c r="B1903" s="20"/>
      <c r="M1903" s="64"/>
      <c r="N1903" s="64"/>
    </row>
    <row r="1904" spans="1:14" ht="13.15">
      <c r="A1904" s="63"/>
      <c r="B1904" s="20"/>
      <c r="M1904" s="64"/>
      <c r="N1904" s="64"/>
    </row>
    <row r="1905" spans="1:14" ht="13.15">
      <c r="A1905" s="63"/>
      <c r="B1905" s="20"/>
      <c r="M1905" s="64"/>
      <c r="N1905" s="64"/>
    </row>
    <row r="1906" spans="1:14" ht="13.15">
      <c r="A1906" s="63"/>
      <c r="B1906" s="20"/>
      <c r="M1906" s="64"/>
      <c r="N1906" s="64"/>
    </row>
    <row r="1907" spans="1:14" ht="13.15">
      <c r="A1907" s="63"/>
      <c r="B1907" s="20"/>
      <c r="M1907" s="64"/>
      <c r="N1907" s="64"/>
    </row>
    <row r="1908" spans="1:14" ht="13.15">
      <c r="A1908" s="63"/>
      <c r="B1908" s="20"/>
      <c r="M1908" s="64"/>
      <c r="N1908" s="64"/>
    </row>
    <row r="1909" spans="1:14" ht="13.15">
      <c r="A1909" s="63"/>
      <c r="B1909" s="20"/>
      <c r="M1909" s="64"/>
      <c r="N1909" s="64"/>
    </row>
    <row r="1910" spans="1:14" ht="13.15">
      <c r="A1910" s="63"/>
      <c r="B1910" s="20"/>
      <c r="M1910" s="64"/>
      <c r="N1910" s="64"/>
    </row>
    <row r="1911" spans="1:14" ht="13.15">
      <c r="A1911" s="63"/>
      <c r="B1911" s="20"/>
      <c r="M1911" s="64"/>
      <c r="N1911" s="64"/>
    </row>
    <row r="1912" spans="1:14" ht="13.15">
      <c r="A1912" s="63"/>
      <c r="B1912" s="20"/>
      <c r="M1912" s="64"/>
      <c r="N1912" s="64"/>
    </row>
    <row r="1913" spans="1:14" ht="13.15">
      <c r="A1913" s="63"/>
      <c r="B1913" s="20"/>
      <c r="M1913" s="64"/>
      <c r="N1913" s="64"/>
    </row>
    <row r="1914" spans="1:14" ht="13.15">
      <c r="A1914" s="63"/>
      <c r="B1914" s="20"/>
      <c r="M1914" s="64"/>
      <c r="N1914" s="64"/>
    </row>
    <row r="1915" spans="1:14" ht="13.15">
      <c r="A1915" s="63"/>
      <c r="B1915" s="20"/>
      <c r="M1915" s="64"/>
      <c r="N1915" s="64"/>
    </row>
    <row r="1916" spans="1:14" ht="13.15">
      <c r="A1916" s="63"/>
      <c r="B1916" s="20"/>
      <c r="M1916" s="64"/>
      <c r="N1916" s="64"/>
    </row>
    <row r="1917" spans="1:14" ht="13.15">
      <c r="A1917" s="63"/>
      <c r="B1917" s="20"/>
      <c r="M1917" s="64"/>
      <c r="N1917" s="64"/>
    </row>
    <row r="1918" spans="1:14" ht="13.15">
      <c r="A1918" s="63"/>
      <c r="B1918" s="20"/>
      <c r="M1918" s="64"/>
      <c r="N1918" s="64"/>
    </row>
    <row r="1919" spans="1:14" ht="13.15">
      <c r="A1919" s="63"/>
      <c r="B1919" s="20"/>
      <c r="M1919" s="64"/>
      <c r="N1919" s="64"/>
    </row>
    <row r="1920" spans="1:14" ht="13.15">
      <c r="A1920" s="63"/>
      <c r="B1920" s="20"/>
      <c r="M1920" s="64"/>
      <c r="N1920" s="64"/>
    </row>
    <row r="1921" spans="1:14" ht="13.15">
      <c r="A1921" s="63"/>
      <c r="B1921" s="20"/>
      <c r="M1921" s="64"/>
      <c r="N1921" s="64"/>
    </row>
    <row r="1922" spans="1:14" ht="13.15">
      <c r="A1922" s="63"/>
      <c r="B1922" s="20"/>
      <c r="M1922" s="64"/>
      <c r="N1922" s="64"/>
    </row>
    <row r="1923" spans="1:14" ht="13.15">
      <c r="A1923" s="63"/>
      <c r="B1923" s="20"/>
      <c r="M1923" s="64"/>
      <c r="N1923" s="64"/>
    </row>
    <row r="1924" spans="1:14" ht="13.15">
      <c r="A1924" s="63"/>
      <c r="B1924" s="20"/>
      <c r="M1924" s="64"/>
      <c r="N1924" s="64"/>
    </row>
    <row r="1925" spans="1:14" ht="13.15">
      <c r="A1925" s="63"/>
      <c r="B1925" s="20"/>
      <c r="M1925" s="64"/>
      <c r="N1925" s="64"/>
    </row>
    <row r="1926" spans="1:14" ht="13.15">
      <c r="A1926" s="63"/>
      <c r="B1926" s="20"/>
      <c r="M1926" s="64"/>
      <c r="N1926" s="64"/>
    </row>
    <row r="1927" spans="1:14" ht="13.15">
      <c r="A1927" s="63"/>
      <c r="B1927" s="20"/>
      <c r="M1927" s="64"/>
      <c r="N1927" s="64"/>
    </row>
    <row r="1928" spans="1:14" ht="13.15">
      <c r="A1928" s="63"/>
      <c r="B1928" s="20"/>
      <c r="M1928" s="64"/>
      <c r="N1928" s="64"/>
    </row>
    <row r="1929" spans="1:14" ht="13.15">
      <c r="A1929" s="63"/>
      <c r="B1929" s="20"/>
      <c r="M1929" s="64"/>
      <c r="N1929" s="64"/>
    </row>
    <row r="1930" spans="1:14" ht="13.15">
      <c r="A1930" s="63"/>
      <c r="B1930" s="20"/>
      <c r="M1930" s="64"/>
      <c r="N1930" s="64"/>
    </row>
    <row r="1931" spans="1:14" ht="13.15">
      <c r="A1931" s="63"/>
      <c r="B1931" s="20"/>
      <c r="M1931" s="64"/>
      <c r="N1931" s="64"/>
    </row>
    <row r="1932" spans="1:14" ht="13.15">
      <c r="A1932" s="63"/>
      <c r="B1932" s="20"/>
      <c r="M1932" s="64"/>
      <c r="N1932" s="64"/>
    </row>
    <row r="1933" spans="1:14" ht="13.15">
      <c r="A1933" s="63"/>
      <c r="B1933" s="20"/>
      <c r="M1933" s="64"/>
      <c r="N1933" s="64"/>
    </row>
    <row r="1934" spans="1:14" ht="13.15">
      <c r="A1934" s="63"/>
      <c r="B1934" s="20"/>
      <c r="M1934" s="64"/>
      <c r="N1934" s="64"/>
    </row>
    <row r="1935" spans="1:14" ht="13.15">
      <c r="A1935" s="63"/>
      <c r="B1935" s="20"/>
      <c r="M1935" s="64"/>
      <c r="N1935" s="64"/>
    </row>
    <row r="1936" spans="1:14" ht="13.15">
      <c r="A1936" s="63"/>
      <c r="B1936" s="20"/>
      <c r="M1936" s="64"/>
      <c r="N1936" s="64"/>
    </row>
    <row r="1937" spans="1:14" ht="13.15">
      <c r="A1937" s="63"/>
      <c r="B1937" s="20"/>
      <c r="M1937" s="64"/>
      <c r="N1937" s="64"/>
    </row>
    <row r="1938" spans="1:14" ht="13.15">
      <c r="A1938" s="63"/>
      <c r="B1938" s="20"/>
      <c r="M1938" s="64"/>
      <c r="N1938" s="64"/>
    </row>
    <row r="1939" spans="1:14" ht="13.15">
      <c r="A1939" s="63"/>
      <c r="B1939" s="20"/>
      <c r="M1939" s="64"/>
      <c r="N1939" s="64"/>
    </row>
    <row r="1940" spans="1:14" ht="13.15">
      <c r="A1940" s="63"/>
      <c r="B1940" s="20"/>
      <c r="M1940" s="64"/>
      <c r="N1940" s="64"/>
    </row>
    <row r="1941" spans="1:14" ht="13.15">
      <c r="A1941" s="63"/>
      <c r="B1941" s="20"/>
      <c r="M1941" s="64"/>
      <c r="N1941" s="64"/>
    </row>
    <row r="1942" spans="1:14" ht="13.15">
      <c r="A1942" s="63"/>
      <c r="B1942" s="20"/>
      <c r="M1942" s="64"/>
      <c r="N1942" s="64"/>
    </row>
    <row r="1943" spans="1:14" ht="13.15">
      <c r="A1943" s="63"/>
      <c r="B1943" s="20"/>
      <c r="M1943" s="64"/>
      <c r="N1943" s="64"/>
    </row>
    <row r="1944" spans="1:14" ht="13.15">
      <c r="A1944" s="63"/>
      <c r="B1944" s="20"/>
      <c r="M1944" s="64"/>
      <c r="N1944" s="64"/>
    </row>
    <row r="1945" spans="1:14" ht="13.15">
      <c r="A1945" s="63"/>
      <c r="B1945" s="20"/>
      <c r="M1945" s="64"/>
      <c r="N1945" s="64"/>
    </row>
    <row r="1946" spans="1:14" ht="13.15">
      <c r="A1946" s="63"/>
      <c r="B1946" s="20"/>
      <c r="M1946" s="64"/>
      <c r="N1946" s="64"/>
    </row>
    <row r="1947" spans="1:14" ht="13.15">
      <c r="A1947" s="63"/>
      <c r="B1947" s="20"/>
      <c r="M1947" s="64"/>
      <c r="N1947" s="64"/>
    </row>
    <row r="1948" spans="1:14" ht="13.15">
      <c r="A1948" s="63"/>
      <c r="B1948" s="20"/>
      <c r="M1948" s="64"/>
      <c r="N1948" s="64"/>
    </row>
    <row r="1949" spans="1:14" ht="13.15">
      <c r="A1949" s="63"/>
      <c r="B1949" s="20"/>
      <c r="M1949" s="64"/>
      <c r="N1949" s="64"/>
    </row>
    <row r="1950" spans="1:14" ht="13.15">
      <c r="A1950" s="63"/>
      <c r="B1950" s="20"/>
      <c r="M1950" s="64"/>
      <c r="N1950" s="64"/>
    </row>
    <row r="1951" spans="1:14" ht="13.15">
      <c r="A1951" s="63"/>
      <c r="B1951" s="20"/>
      <c r="M1951" s="64"/>
      <c r="N1951" s="64"/>
    </row>
    <row r="1952" spans="1:14" ht="13.15">
      <c r="A1952" s="63"/>
      <c r="B1952" s="20"/>
      <c r="M1952" s="64"/>
      <c r="N1952" s="64"/>
    </row>
    <row r="1953" spans="1:14" ht="13.15">
      <c r="A1953" s="63"/>
      <c r="B1953" s="20"/>
      <c r="M1953" s="64"/>
      <c r="N1953" s="64"/>
    </row>
    <row r="1954" spans="1:14" ht="13.15">
      <c r="A1954" s="63"/>
      <c r="B1954" s="20"/>
      <c r="M1954" s="64"/>
      <c r="N1954" s="64"/>
    </row>
    <row r="1955" spans="1:14" ht="13.15">
      <c r="A1955" s="63"/>
      <c r="B1955" s="20"/>
      <c r="M1955" s="64"/>
      <c r="N1955" s="64"/>
    </row>
    <row r="1956" spans="1:14" ht="13.15">
      <c r="A1956" s="63"/>
      <c r="B1956" s="20"/>
      <c r="M1956" s="64"/>
      <c r="N1956" s="64"/>
    </row>
    <row r="1957" spans="1:14" ht="13.15">
      <c r="A1957" s="63"/>
      <c r="B1957" s="20"/>
      <c r="M1957" s="64"/>
      <c r="N1957" s="64"/>
    </row>
    <row r="1958" spans="1:14" ht="13.15">
      <c r="A1958" s="63"/>
      <c r="B1958" s="20"/>
      <c r="M1958" s="64"/>
      <c r="N1958" s="64"/>
    </row>
    <row r="1959" spans="1:14" ht="13.15">
      <c r="A1959" s="63"/>
      <c r="B1959" s="20"/>
      <c r="M1959" s="64"/>
      <c r="N1959" s="64"/>
    </row>
    <row r="1960" spans="1:14" ht="13.15">
      <c r="A1960" s="63"/>
      <c r="B1960" s="20"/>
      <c r="M1960" s="64"/>
      <c r="N1960" s="64"/>
    </row>
    <row r="1961" spans="1:14" ht="13.15">
      <c r="A1961" s="63"/>
      <c r="B1961" s="20"/>
      <c r="M1961" s="64"/>
      <c r="N1961" s="64"/>
    </row>
    <row r="1962" spans="1:14" ht="13.15">
      <c r="A1962" s="63"/>
      <c r="B1962" s="20"/>
      <c r="M1962" s="64"/>
      <c r="N1962" s="64"/>
    </row>
    <row r="1963" spans="1:14" ht="13.15">
      <c r="A1963" s="63"/>
      <c r="B1963" s="20"/>
      <c r="M1963" s="64"/>
      <c r="N1963" s="64"/>
    </row>
    <row r="1964" spans="1:14" ht="13.15">
      <c r="A1964" s="63"/>
      <c r="B1964" s="20"/>
      <c r="M1964" s="64"/>
      <c r="N1964" s="64"/>
    </row>
    <row r="1965" spans="1:14" ht="13.15">
      <c r="A1965" s="63"/>
      <c r="B1965" s="20"/>
      <c r="M1965" s="64"/>
      <c r="N1965" s="64"/>
    </row>
    <row r="1966" spans="1:14" ht="13.15">
      <c r="A1966" s="63"/>
      <c r="B1966" s="20"/>
      <c r="M1966" s="64"/>
      <c r="N1966" s="64"/>
    </row>
    <row r="1967" spans="1:14" ht="13.15">
      <c r="A1967" s="63"/>
      <c r="B1967" s="20"/>
      <c r="M1967" s="64"/>
      <c r="N1967" s="64"/>
    </row>
    <row r="1968" spans="1:14" ht="13.15">
      <c r="A1968" s="63"/>
      <c r="B1968" s="20"/>
      <c r="M1968" s="64"/>
      <c r="N1968" s="64"/>
    </row>
    <row r="1969" spans="1:14" ht="13.15">
      <c r="A1969" s="63"/>
      <c r="B1969" s="20"/>
      <c r="M1969" s="64"/>
      <c r="N1969" s="64"/>
    </row>
    <row r="1970" spans="1:14" ht="13.15">
      <c r="A1970" s="63"/>
      <c r="B1970" s="20"/>
      <c r="M1970" s="64"/>
      <c r="N1970" s="64"/>
    </row>
    <row r="1971" spans="1:14" ht="13.15">
      <c r="A1971" s="63"/>
      <c r="B1971" s="20"/>
      <c r="M1971" s="64"/>
      <c r="N1971" s="64"/>
    </row>
    <row r="1972" spans="1:14" ht="13.15">
      <c r="A1972" s="63"/>
      <c r="B1972" s="20"/>
      <c r="M1972" s="64"/>
      <c r="N1972" s="64"/>
    </row>
    <row r="1973" spans="1:14" ht="13.15">
      <c r="A1973" s="63"/>
      <c r="B1973" s="20"/>
      <c r="M1973" s="64"/>
      <c r="N1973" s="64"/>
    </row>
    <row r="1974" spans="1:14" ht="13.15">
      <c r="A1974" s="63"/>
      <c r="B1974" s="20"/>
      <c r="M1974" s="64"/>
      <c r="N1974" s="64"/>
    </row>
    <row r="1975" spans="1:14" ht="13.15">
      <c r="A1975" s="63"/>
      <c r="B1975" s="20"/>
      <c r="M1975" s="64"/>
      <c r="N1975" s="64"/>
    </row>
    <row r="1976" spans="1:14" ht="13.15">
      <c r="A1976" s="63"/>
      <c r="B1976" s="20"/>
      <c r="M1976" s="64"/>
      <c r="N1976" s="64"/>
    </row>
    <row r="1977" spans="1:14" ht="13.15">
      <c r="A1977" s="63"/>
      <c r="B1977" s="20"/>
      <c r="M1977" s="64"/>
      <c r="N1977" s="64"/>
    </row>
    <row r="1978" spans="1:14" ht="13.15">
      <c r="A1978" s="63"/>
      <c r="B1978" s="20"/>
      <c r="M1978" s="64"/>
      <c r="N1978" s="64"/>
    </row>
    <row r="1979" spans="1:14" ht="13.15">
      <c r="A1979" s="63"/>
      <c r="B1979" s="20"/>
      <c r="M1979" s="64"/>
      <c r="N1979" s="64"/>
    </row>
    <row r="1980" spans="1:14" ht="13.15">
      <c r="A1980" s="63"/>
      <c r="B1980" s="20"/>
      <c r="M1980" s="64"/>
      <c r="N1980" s="64"/>
    </row>
    <row r="1981" spans="1:14" ht="13.15">
      <c r="A1981" s="63"/>
      <c r="B1981" s="20"/>
      <c r="M1981" s="64"/>
      <c r="N1981" s="64"/>
    </row>
    <row r="1982" spans="1:14" ht="13.15">
      <c r="A1982" s="63"/>
      <c r="B1982" s="20"/>
      <c r="M1982" s="64"/>
      <c r="N1982" s="64"/>
    </row>
    <row r="1983" spans="1:14" ht="13.15">
      <c r="A1983" s="63"/>
      <c r="B1983" s="20"/>
      <c r="M1983" s="64"/>
      <c r="N1983" s="64"/>
    </row>
    <row r="1984" spans="1:14" ht="13.15">
      <c r="A1984" s="63"/>
      <c r="B1984" s="20"/>
      <c r="M1984" s="64"/>
      <c r="N1984" s="64"/>
    </row>
    <row r="1985" spans="1:14" ht="13.15">
      <c r="A1985" s="63"/>
      <c r="B1985" s="20"/>
      <c r="M1985" s="64"/>
      <c r="N1985" s="64"/>
    </row>
    <row r="1986" spans="1:14" ht="13.15">
      <c r="A1986" s="63"/>
      <c r="B1986" s="20"/>
      <c r="M1986" s="64"/>
      <c r="N1986" s="64"/>
    </row>
    <row r="1987" spans="1:14" ht="13.15">
      <c r="A1987" s="63"/>
      <c r="B1987" s="20"/>
      <c r="M1987" s="64"/>
      <c r="N1987" s="64"/>
    </row>
    <row r="1988" spans="1:14" ht="13.15">
      <c r="A1988" s="63"/>
      <c r="B1988" s="20"/>
      <c r="M1988" s="64"/>
      <c r="N1988" s="64"/>
    </row>
    <row r="1989" spans="1:14" ht="13.15">
      <c r="A1989" s="63"/>
      <c r="B1989" s="20"/>
      <c r="M1989" s="64"/>
      <c r="N1989" s="64"/>
    </row>
    <row r="1990" spans="1:14" ht="13.15">
      <c r="A1990" s="63"/>
      <c r="B1990" s="20"/>
      <c r="M1990" s="64"/>
      <c r="N1990" s="64"/>
    </row>
    <row r="1991" spans="1:14" ht="13.15">
      <c r="A1991" s="63"/>
      <c r="B1991" s="20"/>
      <c r="M1991" s="64"/>
      <c r="N1991" s="64"/>
    </row>
    <row r="1992" spans="1:14" ht="13.15">
      <c r="A1992" s="63"/>
      <c r="B1992" s="20"/>
      <c r="M1992" s="64"/>
      <c r="N1992" s="64"/>
    </row>
    <row r="1993" spans="1:14" ht="13.15">
      <c r="A1993" s="63"/>
      <c r="B1993" s="20"/>
      <c r="M1993" s="64"/>
      <c r="N1993" s="64"/>
    </row>
    <row r="1994" spans="1:14" ht="13.15">
      <c r="A1994" s="63"/>
      <c r="B1994" s="20"/>
      <c r="M1994" s="64"/>
      <c r="N1994" s="64"/>
    </row>
    <row r="1995" spans="1:14" ht="13.15">
      <c r="A1995" s="63"/>
      <c r="B1995" s="20"/>
      <c r="M1995" s="64"/>
      <c r="N1995" s="64"/>
    </row>
    <row r="1996" spans="1:14" ht="13.15">
      <c r="A1996" s="63"/>
      <c r="B1996" s="20"/>
      <c r="M1996" s="64"/>
      <c r="N1996" s="64"/>
    </row>
    <row r="1997" spans="1:14" ht="13.15">
      <c r="A1997" s="63"/>
      <c r="B1997" s="20"/>
      <c r="M1997" s="64"/>
      <c r="N1997" s="64"/>
    </row>
    <row r="1998" spans="1:14" ht="13.15">
      <c r="A1998" s="63"/>
      <c r="B1998" s="20"/>
      <c r="M1998" s="64"/>
      <c r="N1998" s="64"/>
    </row>
    <row r="1999" spans="1:14" ht="13.15">
      <c r="A1999" s="63"/>
      <c r="B1999" s="20"/>
      <c r="M1999" s="64"/>
      <c r="N1999" s="64"/>
    </row>
    <row r="2000" spans="1:14" ht="13.15">
      <c r="A2000" s="63"/>
      <c r="B2000" s="20"/>
      <c r="M2000" s="64"/>
      <c r="N2000" s="64"/>
    </row>
    <row r="2001" spans="1:14" ht="13.15">
      <c r="A2001" s="63"/>
      <c r="B2001" s="20"/>
      <c r="M2001" s="64"/>
      <c r="N2001" s="64"/>
    </row>
    <row r="2002" spans="1:14" ht="13.15">
      <c r="A2002" s="63"/>
      <c r="B2002" s="20"/>
      <c r="M2002" s="64"/>
      <c r="N2002" s="64"/>
    </row>
    <row r="2003" spans="1:14" ht="13.15">
      <c r="A2003" s="63"/>
      <c r="B2003" s="20"/>
      <c r="M2003" s="64"/>
      <c r="N2003" s="64"/>
    </row>
    <row r="2004" spans="1:14" ht="13.15">
      <c r="A2004" s="63"/>
      <c r="B2004" s="20"/>
      <c r="M2004" s="64"/>
      <c r="N2004" s="64"/>
    </row>
    <row r="2005" spans="1:14" ht="13.15">
      <c r="A2005" s="63"/>
      <c r="B2005" s="20"/>
      <c r="M2005" s="64"/>
      <c r="N2005" s="64"/>
    </row>
    <row r="2006" spans="1:14" ht="13.15">
      <c r="A2006" s="63"/>
      <c r="B2006" s="20"/>
      <c r="M2006" s="64"/>
      <c r="N2006" s="64"/>
    </row>
    <row r="2007" spans="1:14" ht="13.15">
      <c r="A2007" s="63"/>
      <c r="B2007" s="20"/>
      <c r="M2007" s="64"/>
      <c r="N2007" s="64"/>
    </row>
    <row r="2008" spans="1:14" ht="13.15">
      <c r="A2008" s="63"/>
      <c r="B2008" s="20"/>
      <c r="M2008" s="64"/>
      <c r="N2008" s="64"/>
    </row>
    <row r="2009" spans="1:14" ht="13.15">
      <c r="A2009" s="63"/>
      <c r="B2009" s="20"/>
      <c r="M2009" s="64"/>
      <c r="N2009" s="64"/>
    </row>
    <row r="2010" spans="1:14" ht="13.15">
      <c r="A2010" s="63"/>
      <c r="B2010" s="20"/>
      <c r="M2010" s="64"/>
      <c r="N2010" s="64"/>
    </row>
    <row r="2011" spans="1:14" ht="13.15">
      <c r="A2011" s="63"/>
      <c r="B2011" s="20"/>
      <c r="M2011" s="64"/>
      <c r="N2011" s="64"/>
    </row>
    <row r="2012" spans="1:14" ht="13.15">
      <c r="A2012" s="63"/>
      <c r="B2012" s="20"/>
      <c r="M2012" s="64"/>
      <c r="N2012" s="64"/>
    </row>
    <row r="2013" spans="1:14" ht="13.15">
      <c r="A2013" s="63"/>
      <c r="B2013" s="20"/>
      <c r="M2013" s="64"/>
      <c r="N2013" s="64"/>
    </row>
    <row r="2014" spans="1:14" ht="13.15">
      <c r="A2014" s="63"/>
      <c r="B2014" s="20"/>
      <c r="M2014" s="64"/>
      <c r="N2014" s="64"/>
    </row>
    <row r="2015" spans="1:14" ht="13.15">
      <c r="A2015" s="63"/>
      <c r="B2015" s="20"/>
      <c r="M2015" s="64"/>
      <c r="N2015" s="64"/>
    </row>
    <row r="2016" spans="1:14" ht="13.15">
      <c r="A2016" s="63"/>
      <c r="B2016" s="20"/>
      <c r="M2016" s="64"/>
      <c r="N2016" s="64"/>
    </row>
    <row r="2017" spans="1:14" ht="13.15">
      <c r="A2017" s="63"/>
      <c r="B2017" s="20"/>
      <c r="M2017" s="64"/>
      <c r="N2017" s="64"/>
    </row>
    <row r="2018" spans="1:14" ht="13.15">
      <c r="A2018" s="63"/>
      <c r="B2018" s="20"/>
      <c r="M2018" s="64"/>
      <c r="N2018" s="64"/>
    </row>
    <row r="2019" spans="1:14" ht="13.15">
      <c r="A2019" s="63"/>
      <c r="B2019" s="20"/>
      <c r="M2019" s="64"/>
      <c r="N2019" s="64"/>
    </row>
    <row r="2020" spans="1:14" ht="13.15">
      <c r="A2020" s="63"/>
      <c r="B2020" s="20"/>
      <c r="M2020" s="64"/>
      <c r="N2020" s="64"/>
    </row>
    <row r="2021" spans="1:14" ht="13.15">
      <c r="A2021" s="63"/>
      <c r="B2021" s="20"/>
      <c r="M2021" s="64"/>
      <c r="N2021" s="64"/>
    </row>
    <row r="2022" spans="1:14" ht="13.15">
      <c r="A2022" s="63"/>
      <c r="B2022" s="20"/>
      <c r="M2022" s="64"/>
      <c r="N2022" s="64"/>
    </row>
    <row r="2023" spans="1:14" ht="13.15">
      <c r="A2023" s="63"/>
      <c r="B2023" s="20"/>
      <c r="M2023" s="64"/>
      <c r="N2023" s="64"/>
    </row>
    <row r="2024" spans="1:14" ht="13.15">
      <c r="A2024" s="63"/>
      <c r="B2024" s="20"/>
      <c r="M2024" s="64"/>
      <c r="N2024" s="64"/>
    </row>
    <row r="2025" spans="1:14" ht="13.15">
      <c r="A2025" s="63"/>
      <c r="B2025" s="20"/>
      <c r="M2025" s="64"/>
      <c r="N2025" s="64"/>
    </row>
    <row r="2026" spans="1:14" ht="13.15">
      <c r="A2026" s="63"/>
      <c r="B2026" s="20"/>
      <c r="M2026" s="64"/>
      <c r="N2026" s="64"/>
    </row>
    <row r="2027" spans="1:14" ht="13.15">
      <c r="A2027" s="63"/>
      <c r="B2027" s="20"/>
      <c r="M2027" s="64"/>
      <c r="N2027" s="64"/>
    </row>
    <row r="2028" spans="1:14" ht="13.15">
      <c r="A2028" s="63"/>
      <c r="B2028" s="20"/>
      <c r="M2028" s="64"/>
      <c r="N2028" s="64"/>
    </row>
    <row r="2029" spans="1:14" ht="13.15">
      <c r="A2029" s="63"/>
      <c r="B2029" s="20"/>
      <c r="M2029" s="64"/>
      <c r="N2029" s="64"/>
    </row>
    <row r="2030" spans="1:14" ht="13.15">
      <c r="A2030" s="63"/>
      <c r="B2030" s="20"/>
      <c r="M2030" s="64"/>
      <c r="N2030" s="64"/>
    </row>
    <row r="2031" spans="1:14" ht="13.15">
      <c r="A2031" s="63"/>
      <c r="B2031" s="20"/>
      <c r="M2031" s="64"/>
      <c r="N2031" s="64"/>
    </row>
    <row r="2032" spans="1:14" ht="13.15">
      <c r="A2032" s="63"/>
      <c r="B2032" s="20"/>
      <c r="M2032" s="64"/>
      <c r="N2032" s="64"/>
    </row>
    <row r="2033" spans="1:14" ht="13.15">
      <c r="A2033" s="63"/>
      <c r="B2033" s="20"/>
      <c r="M2033" s="64"/>
      <c r="N2033" s="64"/>
    </row>
    <row r="2034" spans="1:14" ht="13.15">
      <c r="A2034" s="63"/>
      <c r="B2034" s="20"/>
      <c r="M2034" s="64"/>
      <c r="N2034" s="64"/>
    </row>
    <row r="2035" spans="1:14" ht="13.15">
      <c r="A2035" s="63"/>
      <c r="B2035" s="20"/>
      <c r="M2035" s="64"/>
      <c r="N2035" s="64"/>
    </row>
    <row r="2036" spans="1:14" ht="13.15">
      <c r="A2036" s="63"/>
      <c r="B2036" s="20"/>
      <c r="M2036" s="64"/>
      <c r="N2036" s="64"/>
    </row>
    <row r="2037" spans="1:14" ht="13.15">
      <c r="A2037" s="63"/>
      <c r="B2037" s="20"/>
      <c r="M2037" s="64"/>
      <c r="N2037" s="64"/>
    </row>
    <row r="2038" spans="1:14" ht="13.15">
      <c r="A2038" s="63"/>
      <c r="B2038" s="20"/>
      <c r="M2038" s="64"/>
      <c r="N2038" s="64"/>
    </row>
    <row r="2039" spans="1:14" ht="13.15">
      <c r="A2039" s="63"/>
      <c r="B2039" s="20"/>
      <c r="M2039" s="64"/>
      <c r="N2039" s="64"/>
    </row>
    <row r="2040" spans="1:14" ht="13.15">
      <c r="A2040" s="63"/>
      <c r="B2040" s="20"/>
      <c r="M2040" s="64"/>
      <c r="N2040" s="64"/>
    </row>
    <row r="2041" spans="1:14" ht="13.15">
      <c r="A2041" s="63"/>
      <c r="B2041" s="20"/>
      <c r="M2041" s="64"/>
      <c r="N2041" s="64"/>
    </row>
    <row r="2042" spans="1:14" ht="13.15">
      <c r="A2042" s="63"/>
      <c r="B2042" s="20"/>
      <c r="M2042" s="64"/>
      <c r="N2042" s="64"/>
    </row>
    <row r="2043" spans="1:14" ht="13.15">
      <c r="A2043" s="63"/>
      <c r="B2043" s="20"/>
      <c r="M2043" s="64"/>
      <c r="N2043" s="64"/>
    </row>
    <row r="2044" spans="1:14" ht="13.15">
      <c r="A2044" s="63"/>
      <c r="B2044" s="20"/>
      <c r="M2044" s="64"/>
      <c r="N2044" s="64"/>
    </row>
    <row r="2045" spans="1:14" ht="13.15">
      <c r="A2045" s="63"/>
      <c r="B2045" s="20"/>
      <c r="M2045" s="64"/>
      <c r="N2045" s="64"/>
    </row>
    <row r="2046" spans="1:14" ht="13.15">
      <c r="A2046" s="63"/>
      <c r="B2046" s="20"/>
      <c r="M2046" s="64"/>
      <c r="N2046" s="64"/>
    </row>
    <row r="2047" spans="1:14" ht="13.15">
      <c r="A2047" s="63"/>
      <c r="B2047" s="20"/>
      <c r="M2047" s="64"/>
      <c r="N2047" s="64"/>
    </row>
    <row r="2048" spans="1:14" ht="13.15">
      <c r="A2048" s="63"/>
      <c r="B2048" s="20"/>
      <c r="M2048" s="64"/>
      <c r="N2048" s="64"/>
    </row>
    <row r="2049" spans="1:14" ht="13.15">
      <c r="A2049" s="63"/>
      <c r="B2049" s="20"/>
      <c r="M2049" s="64"/>
      <c r="N2049" s="64"/>
    </row>
    <row r="2050" spans="1:14" ht="13.15">
      <c r="A2050" s="63"/>
      <c r="B2050" s="20"/>
      <c r="M2050" s="64"/>
      <c r="N2050" s="64"/>
    </row>
    <row r="2051" spans="1:14" ht="13.15">
      <c r="A2051" s="63"/>
      <c r="B2051" s="20"/>
      <c r="M2051" s="64"/>
      <c r="N2051" s="64"/>
    </row>
    <row r="2052" spans="1:14" ht="13.15">
      <c r="A2052" s="63"/>
      <c r="B2052" s="20"/>
      <c r="M2052" s="64"/>
      <c r="N2052" s="64"/>
    </row>
    <row r="2053" spans="1:14" ht="13.15">
      <c r="A2053" s="63"/>
      <c r="B2053" s="20"/>
      <c r="M2053" s="64"/>
      <c r="N2053" s="64"/>
    </row>
    <row r="2054" spans="1:14" ht="13.15">
      <c r="A2054" s="63"/>
      <c r="B2054" s="20"/>
      <c r="M2054" s="64"/>
      <c r="N2054" s="64"/>
    </row>
    <row r="2055" spans="1:14" ht="13.15">
      <c r="A2055" s="63"/>
      <c r="B2055" s="20"/>
      <c r="M2055" s="64"/>
      <c r="N2055" s="64"/>
    </row>
    <row r="2056" spans="1:14" ht="13.15">
      <c r="A2056" s="63"/>
      <c r="B2056" s="20"/>
      <c r="M2056" s="64"/>
      <c r="N2056" s="64"/>
    </row>
    <row r="2057" spans="1:14" ht="13.15">
      <c r="A2057" s="63"/>
      <c r="B2057" s="20"/>
      <c r="M2057" s="64"/>
      <c r="N2057" s="64"/>
    </row>
    <row r="2058" spans="1:14" ht="13.15">
      <c r="A2058" s="63"/>
      <c r="B2058" s="20"/>
      <c r="M2058" s="64"/>
      <c r="N2058" s="64"/>
    </row>
    <row r="2059" spans="1:14" ht="13.15">
      <c r="A2059" s="63"/>
      <c r="B2059" s="20"/>
      <c r="M2059" s="64"/>
      <c r="N2059" s="64"/>
    </row>
    <row r="2060" spans="1:14" ht="13.15">
      <c r="A2060" s="63"/>
      <c r="B2060" s="20"/>
      <c r="M2060" s="64"/>
      <c r="N2060" s="64"/>
    </row>
    <row r="2061" spans="1:14" ht="13.15">
      <c r="A2061" s="63"/>
      <c r="B2061" s="20"/>
      <c r="M2061" s="64"/>
      <c r="N2061" s="64"/>
    </row>
    <row r="2062" spans="1:14" ht="13.15">
      <c r="A2062" s="63"/>
      <c r="B2062" s="20"/>
      <c r="M2062" s="64"/>
      <c r="N2062" s="64"/>
    </row>
    <row r="2063" spans="1:14" ht="13.15">
      <c r="A2063" s="63"/>
      <c r="B2063" s="20"/>
      <c r="M2063" s="64"/>
      <c r="N2063" s="64"/>
    </row>
    <row r="2064" spans="1:14" ht="13.15">
      <c r="A2064" s="63"/>
      <c r="B2064" s="20"/>
      <c r="M2064" s="64"/>
      <c r="N2064" s="64"/>
    </row>
    <row r="2065" spans="1:14" ht="13.15">
      <c r="A2065" s="63"/>
      <c r="B2065" s="20"/>
      <c r="M2065" s="64"/>
      <c r="N2065" s="64"/>
    </row>
    <row r="2066" spans="1:14" ht="13.15">
      <c r="A2066" s="63"/>
      <c r="B2066" s="20"/>
      <c r="M2066" s="64"/>
      <c r="N2066" s="64"/>
    </row>
    <row r="2067" spans="1:14" ht="13.15">
      <c r="A2067" s="63"/>
      <c r="B2067" s="20"/>
      <c r="M2067" s="64"/>
      <c r="N2067" s="64"/>
    </row>
    <row r="2068" spans="1:14" ht="13.15">
      <c r="A2068" s="63"/>
      <c r="B2068" s="20"/>
      <c r="M2068" s="64"/>
      <c r="N2068" s="64"/>
    </row>
    <row r="2069" spans="1:14" ht="13.15">
      <c r="A2069" s="63"/>
      <c r="B2069" s="20"/>
      <c r="M2069" s="64"/>
      <c r="N2069" s="64"/>
    </row>
    <row r="2070" spans="1:14" ht="13.15">
      <c r="A2070" s="63"/>
      <c r="B2070" s="20"/>
      <c r="M2070" s="64"/>
      <c r="N2070" s="64"/>
    </row>
    <row r="2071" spans="1:14" ht="13.15">
      <c r="A2071" s="63"/>
      <c r="B2071" s="20"/>
      <c r="M2071" s="64"/>
      <c r="N2071" s="64"/>
    </row>
    <row r="2072" spans="1:14" ht="13.15">
      <c r="A2072" s="63"/>
      <c r="B2072" s="20"/>
      <c r="M2072" s="64"/>
      <c r="N2072" s="64"/>
    </row>
    <row r="2073" spans="1:14" ht="13.15">
      <c r="A2073" s="63"/>
      <c r="B2073" s="20"/>
      <c r="M2073" s="64"/>
      <c r="N2073" s="64"/>
    </row>
    <row r="2074" spans="1:14" ht="13.15">
      <c r="A2074" s="63"/>
      <c r="B2074" s="20"/>
      <c r="M2074" s="64"/>
      <c r="N2074" s="64"/>
    </row>
    <row r="2075" spans="1:14" ht="13.15">
      <c r="A2075" s="63"/>
      <c r="B2075" s="20"/>
      <c r="M2075" s="64"/>
      <c r="N2075" s="64"/>
    </row>
    <row r="2076" spans="1:14" ht="13.15">
      <c r="A2076" s="63"/>
      <c r="B2076" s="20"/>
      <c r="M2076" s="64"/>
      <c r="N2076" s="64"/>
    </row>
    <row r="2077" spans="1:14" ht="13.15">
      <c r="A2077" s="63"/>
      <c r="B2077" s="20"/>
      <c r="M2077" s="64"/>
      <c r="N2077" s="64"/>
    </row>
    <row r="2078" spans="1:14" ht="13.15">
      <c r="A2078" s="63"/>
      <c r="B2078" s="20"/>
      <c r="M2078" s="64"/>
      <c r="N2078" s="64"/>
    </row>
    <row r="2079" spans="1:14" ht="13.15">
      <c r="A2079" s="63"/>
      <c r="B2079" s="20"/>
      <c r="M2079" s="64"/>
      <c r="N2079" s="64"/>
    </row>
    <row r="2080" spans="1:14" ht="13.15">
      <c r="A2080" s="63"/>
      <c r="B2080" s="20"/>
      <c r="M2080" s="64"/>
      <c r="N2080" s="64"/>
    </row>
    <row r="2081" spans="1:14" ht="13.15">
      <c r="A2081" s="63"/>
      <c r="B2081" s="20"/>
      <c r="M2081" s="64"/>
      <c r="N2081" s="64"/>
    </row>
    <row r="2082" spans="1:14" ht="13.15">
      <c r="A2082" s="63"/>
      <c r="B2082" s="20"/>
      <c r="M2082" s="64"/>
      <c r="N2082" s="64"/>
    </row>
    <row r="2083" spans="1:14" ht="13.15">
      <c r="A2083" s="63"/>
      <c r="B2083" s="20"/>
      <c r="M2083" s="64"/>
      <c r="N2083" s="64"/>
    </row>
    <row r="2084" spans="1:14" ht="13.15">
      <c r="A2084" s="63"/>
      <c r="B2084" s="20"/>
      <c r="M2084" s="64"/>
      <c r="N2084" s="64"/>
    </row>
    <row r="2085" spans="1:14" ht="13.15">
      <c r="A2085" s="63"/>
      <c r="B2085" s="20"/>
      <c r="M2085" s="64"/>
      <c r="N2085" s="64"/>
    </row>
    <row r="2086" spans="1:14" ht="13.15">
      <c r="A2086" s="63"/>
      <c r="B2086" s="20"/>
      <c r="M2086" s="64"/>
      <c r="N2086" s="64"/>
    </row>
    <row r="2087" spans="1:14" ht="13.15">
      <c r="A2087" s="63"/>
      <c r="B2087" s="20"/>
      <c r="M2087" s="64"/>
      <c r="N2087" s="64"/>
    </row>
    <row r="2088" spans="1:14" ht="13.15">
      <c r="A2088" s="63"/>
      <c r="B2088" s="20"/>
      <c r="M2088" s="64"/>
      <c r="N2088" s="64"/>
    </row>
    <row r="2089" spans="1:14" ht="13.15">
      <c r="A2089" s="63"/>
      <c r="B2089" s="20"/>
      <c r="M2089" s="64"/>
      <c r="N2089" s="64"/>
    </row>
    <row r="2090" spans="1:14" ht="13.15">
      <c r="A2090" s="63"/>
      <c r="B2090" s="20"/>
      <c r="M2090" s="64"/>
      <c r="N2090" s="64"/>
    </row>
    <row r="2091" spans="1:14" ht="13.15">
      <c r="A2091" s="63"/>
      <c r="B2091" s="20"/>
      <c r="M2091" s="64"/>
      <c r="N2091" s="64"/>
    </row>
    <row r="2092" spans="1:14" ht="13.15">
      <c r="A2092" s="63"/>
      <c r="B2092" s="20"/>
      <c r="M2092" s="64"/>
      <c r="N2092" s="64"/>
    </row>
    <row r="2093" spans="1:14" ht="13.15">
      <c r="A2093" s="63"/>
      <c r="B2093" s="20"/>
      <c r="M2093" s="64"/>
      <c r="N2093" s="64"/>
    </row>
    <row r="2094" spans="1:14" ht="13.15">
      <c r="A2094" s="63"/>
      <c r="B2094" s="20"/>
      <c r="M2094" s="64"/>
      <c r="N2094" s="64"/>
    </row>
    <row r="2095" spans="1:14" ht="13.15">
      <c r="A2095" s="63"/>
      <c r="B2095" s="20"/>
      <c r="M2095" s="64"/>
      <c r="N2095" s="64"/>
    </row>
    <row r="2096" spans="1:14" ht="13.15">
      <c r="A2096" s="63"/>
      <c r="B2096" s="20"/>
      <c r="M2096" s="64"/>
      <c r="N2096" s="64"/>
    </row>
    <row r="2097" spans="1:14" ht="13.15">
      <c r="A2097" s="63"/>
      <c r="B2097" s="20"/>
      <c r="M2097" s="64"/>
      <c r="N2097" s="64"/>
    </row>
    <row r="2098" spans="1:14" ht="13.15">
      <c r="A2098" s="63"/>
      <c r="B2098" s="20"/>
      <c r="M2098" s="64"/>
      <c r="N2098" s="64"/>
    </row>
    <row r="2099" spans="1:14" ht="13.15">
      <c r="A2099" s="63"/>
      <c r="B2099" s="20"/>
      <c r="M2099" s="64"/>
      <c r="N2099" s="64"/>
    </row>
    <row r="2100" spans="1:14" ht="13.15">
      <c r="A2100" s="63"/>
      <c r="B2100" s="20"/>
      <c r="M2100" s="64"/>
      <c r="N2100" s="64"/>
    </row>
    <row r="2101" spans="1:14" ht="13.15">
      <c r="A2101" s="63"/>
      <c r="B2101" s="20"/>
      <c r="M2101" s="64"/>
      <c r="N2101" s="64"/>
    </row>
    <row r="2102" spans="1:14" ht="13.15">
      <c r="A2102" s="63"/>
      <c r="B2102" s="20"/>
      <c r="M2102" s="64"/>
      <c r="N2102" s="64"/>
    </row>
    <row r="2103" spans="1:14" ht="13.15">
      <c r="A2103" s="63"/>
      <c r="B2103" s="20"/>
      <c r="M2103" s="64"/>
      <c r="N2103" s="64"/>
    </row>
    <row r="2104" spans="1:14" ht="13.15">
      <c r="A2104" s="63"/>
      <c r="B2104" s="20"/>
      <c r="M2104" s="64"/>
      <c r="N2104" s="64"/>
    </row>
    <row r="2105" spans="1:14" ht="13.15">
      <c r="A2105" s="63"/>
      <c r="B2105" s="20"/>
      <c r="M2105" s="64"/>
      <c r="N2105" s="64"/>
    </row>
    <row r="2106" spans="1:14" ht="13.15">
      <c r="A2106" s="63"/>
      <c r="B2106" s="20"/>
      <c r="M2106" s="64"/>
      <c r="N2106" s="64"/>
    </row>
    <row r="2107" spans="1:14" ht="13.15">
      <c r="A2107" s="63"/>
      <c r="B2107" s="20"/>
      <c r="M2107" s="64"/>
      <c r="N2107" s="64"/>
    </row>
    <row r="2108" spans="1:14" ht="13.15">
      <c r="A2108" s="63"/>
      <c r="B2108" s="20"/>
      <c r="M2108" s="64"/>
      <c r="N2108" s="64"/>
    </row>
    <row r="2109" spans="1:14" ht="13.15">
      <c r="A2109" s="63"/>
      <c r="B2109" s="20"/>
      <c r="M2109" s="64"/>
      <c r="N2109" s="64"/>
    </row>
    <row r="2110" spans="1:14" ht="13.15">
      <c r="A2110" s="63"/>
      <c r="B2110" s="20"/>
      <c r="M2110" s="64"/>
      <c r="N2110" s="64"/>
    </row>
    <row r="2111" spans="1:14" ht="13.15">
      <c r="A2111" s="63"/>
      <c r="B2111" s="20"/>
      <c r="M2111" s="64"/>
      <c r="N2111" s="64"/>
    </row>
    <row r="2112" spans="1:14" ht="13.15">
      <c r="A2112" s="63"/>
      <c r="B2112" s="20"/>
      <c r="M2112" s="64"/>
      <c r="N2112" s="64"/>
    </row>
    <row r="2113" spans="1:14" ht="13.15">
      <c r="A2113" s="63"/>
      <c r="B2113" s="20"/>
      <c r="M2113" s="64"/>
      <c r="N2113" s="64"/>
    </row>
    <row r="2114" spans="1:14" ht="13.15">
      <c r="A2114" s="63"/>
      <c r="B2114" s="20"/>
      <c r="M2114" s="64"/>
      <c r="N2114" s="64"/>
    </row>
    <row r="2115" spans="1:14" ht="13.15">
      <c r="A2115" s="63"/>
      <c r="B2115" s="20"/>
      <c r="M2115" s="64"/>
      <c r="N2115" s="64"/>
    </row>
    <row r="2116" spans="1:14" ht="13.15">
      <c r="A2116" s="63"/>
      <c r="B2116" s="20"/>
      <c r="M2116" s="64"/>
      <c r="N2116" s="64"/>
    </row>
    <row r="2117" spans="1:14" ht="13.15">
      <c r="A2117" s="63"/>
      <c r="B2117" s="20"/>
      <c r="M2117" s="64"/>
      <c r="N2117" s="64"/>
    </row>
    <row r="2118" spans="1:14" ht="13.15">
      <c r="A2118" s="63"/>
      <c r="B2118" s="20"/>
      <c r="M2118" s="64"/>
      <c r="N2118" s="64"/>
    </row>
    <row r="2119" spans="1:14" ht="13.15">
      <c r="A2119" s="63"/>
      <c r="B2119" s="20"/>
      <c r="M2119" s="64"/>
      <c r="N2119" s="64"/>
    </row>
    <row r="2120" spans="1:14" ht="13.15">
      <c r="A2120" s="63"/>
      <c r="B2120" s="20"/>
      <c r="M2120" s="64"/>
      <c r="N2120" s="64"/>
    </row>
    <row r="2121" spans="1:14" ht="13.15">
      <c r="A2121" s="63"/>
      <c r="B2121" s="20"/>
      <c r="M2121" s="64"/>
      <c r="N2121" s="64"/>
    </row>
    <row r="2122" spans="1:14" ht="13.15">
      <c r="A2122" s="63"/>
      <c r="B2122" s="20"/>
      <c r="M2122" s="64"/>
      <c r="N2122" s="64"/>
    </row>
    <row r="2123" spans="1:14" ht="13.15">
      <c r="A2123" s="63"/>
      <c r="B2123" s="20"/>
      <c r="M2123" s="64"/>
      <c r="N2123" s="64"/>
    </row>
    <row r="2124" spans="1:14" ht="13.15">
      <c r="A2124" s="63"/>
      <c r="B2124" s="20"/>
      <c r="M2124" s="64"/>
      <c r="N2124" s="64"/>
    </row>
    <row r="2125" spans="1:14" ht="13.15">
      <c r="A2125" s="63"/>
      <c r="B2125" s="20"/>
      <c r="M2125" s="64"/>
      <c r="N2125" s="64"/>
    </row>
    <row r="2126" spans="1:14" ht="13.15">
      <c r="A2126" s="63"/>
      <c r="B2126" s="20"/>
      <c r="M2126" s="64"/>
      <c r="N2126" s="64"/>
    </row>
    <row r="2127" spans="1:14" ht="13.15">
      <c r="A2127" s="63"/>
      <c r="B2127" s="20"/>
      <c r="M2127" s="64"/>
      <c r="N2127" s="64"/>
    </row>
    <row r="2128" spans="1:14" ht="13.15">
      <c r="A2128" s="63"/>
      <c r="B2128" s="20"/>
      <c r="M2128" s="64"/>
      <c r="N2128" s="64"/>
    </row>
    <row r="2129" spans="1:14" ht="13.15">
      <c r="A2129" s="63"/>
      <c r="B2129" s="20"/>
      <c r="M2129" s="64"/>
      <c r="N2129" s="64"/>
    </row>
    <row r="2130" spans="1:14" ht="13.15">
      <c r="A2130" s="63"/>
      <c r="B2130" s="20"/>
      <c r="M2130" s="64"/>
      <c r="N2130" s="64"/>
    </row>
    <row r="2131" spans="1:14" ht="13.15">
      <c r="A2131" s="63"/>
      <c r="B2131" s="20"/>
      <c r="M2131" s="64"/>
      <c r="N2131" s="64"/>
    </row>
    <row r="2132" spans="1:14" ht="13.15">
      <c r="A2132" s="63"/>
      <c r="B2132" s="20"/>
      <c r="M2132" s="64"/>
      <c r="N2132" s="64"/>
    </row>
    <row r="2133" spans="1:14" ht="13.15">
      <c r="A2133" s="63"/>
      <c r="B2133" s="20"/>
      <c r="M2133" s="64"/>
      <c r="N2133" s="64"/>
    </row>
    <row r="2134" spans="1:14" ht="13.15">
      <c r="A2134" s="63"/>
      <c r="B2134" s="20"/>
      <c r="M2134" s="64"/>
      <c r="N2134" s="64"/>
    </row>
    <row r="2135" spans="1:14" ht="13.15">
      <c r="A2135" s="63"/>
      <c r="B2135" s="20"/>
      <c r="M2135" s="64"/>
      <c r="N2135" s="64"/>
    </row>
    <row r="2136" spans="1:14" ht="13.15">
      <c r="A2136" s="63"/>
      <c r="B2136" s="20"/>
      <c r="M2136" s="64"/>
      <c r="N2136" s="64"/>
    </row>
    <row r="2137" spans="1:14" ht="13.15">
      <c r="A2137" s="63"/>
      <c r="B2137" s="20"/>
      <c r="M2137" s="64"/>
      <c r="N2137" s="64"/>
    </row>
    <row r="2138" spans="1:14" ht="13.15">
      <c r="A2138" s="63"/>
      <c r="B2138" s="20"/>
      <c r="M2138" s="64"/>
      <c r="N2138" s="64"/>
    </row>
    <row r="2139" spans="1:14" ht="13.15">
      <c r="A2139" s="63"/>
      <c r="B2139" s="20"/>
      <c r="M2139" s="64"/>
      <c r="N2139" s="64"/>
    </row>
    <row r="2140" spans="1:14" ht="13.15">
      <c r="A2140" s="63"/>
      <c r="B2140" s="20"/>
      <c r="M2140" s="64"/>
      <c r="N2140" s="64"/>
    </row>
    <row r="2141" spans="1:14" ht="13.15">
      <c r="A2141" s="63"/>
      <c r="B2141" s="20"/>
      <c r="M2141" s="64"/>
      <c r="N2141" s="64"/>
    </row>
    <row r="2142" spans="1:14" ht="13.15">
      <c r="A2142" s="63"/>
      <c r="B2142" s="20"/>
      <c r="M2142" s="64"/>
      <c r="N2142" s="64"/>
    </row>
    <row r="2143" spans="1:14" ht="13.15">
      <c r="A2143" s="63"/>
      <c r="B2143" s="20"/>
      <c r="M2143" s="64"/>
      <c r="N2143" s="64"/>
    </row>
    <row r="2144" spans="1:14" ht="13.15">
      <c r="A2144" s="63"/>
      <c r="B2144" s="20"/>
      <c r="M2144" s="64"/>
      <c r="N2144" s="64"/>
    </row>
    <row r="2145" spans="1:14" ht="13.15">
      <c r="A2145" s="63"/>
      <c r="B2145" s="20"/>
      <c r="M2145" s="64"/>
      <c r="N2145" s="64"/>
    </row>
    <row r="2146" spans="1:14" ht="13.15">
      <c r="A2146" s="63"/>
      <c r="B2146" s="20"/>
      <c r="M2146" s="64"/>
      <c r="N2146" s="64"/>
    </row>
    <row r="2147" spans="1:14" ht="13.15">
      <c r="A2147" s="63"/>
      <c r="B2147" s="20"/>
      <c r="M2147" s="64"/>
      <c r="N2147" s="64"/>
    </row>
    <row r="2148" spans="1:14" ht="13.15">
      <c r="A2148" s="63"/>
      <c r="B2148" s="20"/>
      <c r="M2148" s="64"/>
      <c r="N2148" s="64"/>
    </row>
    <row r="2149" spans="1:14" ht="13.15">
      <c r="A2149" s="63"/>
      <c r="B2149" s="20"/>
      <c r="M2149" s="64"/>
      <c r="N2149" s="64"/>
    </row>
    <row r="2150" spans="1:14" ht="13.15">
      <c r="A2150" s="63"/>
      <c r="B2150" s="20"/>
      <c r="M2150" s="64"/>
      <c r="N2150" s="64"/>
    </row>
    <row r="2151" spans="1:14" ht="13.15">
      <c r="A2151" s="63"/>
      <c r="B2151" s="20"/>
      <c r="M2151" s="64"/>
      <c r="N2151" s="64"/>
    </row>
    <row r="2152" spans="1:14" ht="13.15">
      <c r="A2152" s="63"/>
      <c r="B2152" s="20"/>
      <c r="M2152" s="64"/>
      <c r="N2152" s="64"/>
    </row>
    <row r="2153" spans="1:14" ht="13.15">
      <c r="A2153" s="63"/>
      <c r="B2153" s="20"/>
      <c r="M2153" s="64"/>
      <c r="N2153" s="64"/>
    </row>
    <row r="2154" spans="1:14" ht="13.15">
      <c r="A2154" s="63"/>
      <c r="B2154" s="20"/>
      <c r="M2154" s="64"/>
      <c r="N2154" s="64"/>
    </row>
    <row r="2155" spans="1:14" ht="13.15">
      <c r="A2155" s="63"/>
      <c r="B2155" s="20"/>
      <c r="M2155" s="64"/>
      <c r="N2155" s="64"/>
    </row>
    <row r="2156" spans="1:14" ht="13.15">
      <c r="A2156" s="63"/>
      <c r="B2156" s="20"/>
      <c r="M2156" s="64"/>
      <c r="N2156" s="64"/>
    </row>
    <row r="2157" spans="1:14" ht="13.15">
      <c r="A2157" s="63"/>
      <c r="B2157" s="20"/>
      <c r="M2157" s="64"/>
      <c r="N2157" s="64"/>
    </row>
    <row r="2158" spans="1:14" ht="13.15">
      <c r="A2158" s="63"/>
      <c r="B2158" s="20"/>
      <c r="M2158" s="64"/>
      <c r="N2158" s="64"/>
    </row>
    <row r="2159" spans="1:14" ht="13.15">
      <c r="A2159" s="63"/>
      <c r="B2159" s="20"/>
      <c r="M2159" s="64"/>
      <c r="N2159" s="64"/>
    </row>
    <row r="2160" spans="1:14" ht="13.15">
      <c r="A2160" s="63"/>
      <c r="B2160" s="20"/>
      <c r="M2160" s="64"/>
      <c r="N2160" s="64"/>
    </row>
    <row r="2161" spans="1:14" ht="13.15">
      <c r="A2161" s="63"/>
      <c r="B2161" s="20"/>
      <c r="M2161" s="64"/>
      <c r="N2161" s="64"/>
    </row>
    <row r="2162" spans="1:14" ht="13.15">
      <c r="A2162" s="63"/>
      <c r="B2162" s="20"/>
      <c r="M2162" s="64"/>
      <c r="N2162" s="64"/>
    </row>
    <row r="2163" spans="1:14" ht="13.15">
      <c r="A2163" s="63"/>
      <c r="B2163" s="20"/>
      <c r="M2163" s="64"/>
      <c r="N2163" s="64"/>
    </row>
    <row r="2164" spans="1:14" ht="13.15">
      <c r="A2164" s="63"/>
      <c r="B2164" s="20"/>
      <c r="M2164" s="64"/>
      <c r="N2164" s="64"/>
    </row>
    <row r="2165" spans="1:14" ht="13.15">
      <c r="A2165" s="63"/>
      <c r="B2165" s="20"/>
      <c r="M2165" s="64"/>
      <c r="N2165" s="64"/>
    </row>
    <row r="2166" spans="1:14" ht="13.15">
      <c r="A2166" s="63"/>
      <c r="B2166" s="20"/>
      <c r="M2166" s="64"/>
      <c r="N2166" s="64"/>
    </row>
    <row r="2167" spans="1:14" ht="13.15">
      <c r="A2167" s="63"/>
      <c r="B2167" s="20"/>
      <c r="M2167" s="64"/>
      <c r="N2167" s="64"/>
    </row>
    <row r="2168" spans="1:14" ht="13.15">
      <c r="A2168" s="63"/>
      <c r="B2168" s="20"/>
      <c r="M2168" s="64"/>
      <c r="N2168" s="64"/>
    </row>
    <row r="2169" spans="1:14" ht="13.15">
      <c r="A2169" s="63"/>
      <c r="B2169" s="20"/>
      <c r="M2169" s="64"/>
      <c r="N2169" s="64"/>
    </row>
    <row r="2170" spans="1:14" ht="13.15">
      <c r="A2170" s="63"/>
      <c r="B2170" s="20"/>
      <c r="M2170" s="64"/>
      <c r="N2170" s="64"/>
    </row>
    <row r="2171" spans="1:14" ht="13.15">
      <c r="A2171" s="63"/>
      <c r="B2171" s="20"/>
      <c r="M2171" s="64"/>
      <c r="N2171" s="64"/>
    </row>
    <row r="2172" spans="1:14" ht="13.15">
      <c r="A2172" s="63"/>
      <c r="B2172" s="20"/>
      <c r="M2172" s="64"/>
      <c r="N2172" s="64"/>
    </row>
    <row r="2173" spans="1:14" ht="13.15">
      <c r="A2173" s="63"/>
      <c r="B2173" s="20"/>
      <c r="M2173" s="64"/>
      <c r="N2173" s="64"/>
    </row>
    <row r="2174" spans="1:14" ht="13.15">
      <c r="A2174" s="63"/>
      <c r="B2174" s="20"/>
      <c r="M2174" s="64"/>
      <c r="N2174" s="64"/>
    </row>
    <row r="2175" spans="1:14" ht="13.15">
      <c r="A2175" s="63"/>
      <c r="B2175" s="20"/>
      <c r="M2175" s="64"/>
      <c r="N2175" s="64"/>
    </row>
    <row r="2176" spans="1:14" ht="13.15">
      <c r="A2176" s="63"/>
      <c r="B2176" s="20"/>
      <c r="M2176" s="64"/>
      <c r="N2176" s="64"/>
    </row>
    <row r="2177" spans="1:14" ht="13.15">
      <c r="A2177" s="63"/>
      <c r="B2177" s="20"/>
      <c r="M2177" s="64"/>
      <c r="N2177" s="64"/>
    </row>
    <row r="2178" spans="1:14" ht="13.15">
      <c r="A2178" s="63"/>
      <c r="B2178" s="20"/>
      <c r="M2178" s="64"/>
      <c r="N2178" s="64"/>
    </row>
    <row r="2179" spans="1:14" ht="13.15">
      <c r="A2179" s="63"/>
      <c r="B2179" s="20"/>
      <c r="M2179" s="64"/>
      <c r="N2179" s="64"/>
    </row>
    <row r="2180" spans="1:14" ht="13.15">
      <c r="A2180" s="63"/>
      <c r="B2180" s="20"/>
      <c r="M2180" s="64"/>
      <c r="N2180" s="64"/>
    </row>
    <row r="2181" spans="1:14" ht="13.15">
      <c r="A2181" s="63"/>
      <c r="B2181" s="20"/>
      <c r="M2181" s="64"/>
      <c r="N2181" s="64"/>
    </row>
    <row r="2182" spans="1:14" ht="13.15">
      <c r="A2182" s="63"/>
      <c r="B2182" s="20"/>
      <c r="M2182" s="64"/>
      <c r="N2182" s="64"/>
    </row>
    <row r="2183" spans="1:14" ht="13.15">
      <c r="A2183" s="63"/>
      <c r="B2183" s="20"/>
      <c r="M2183" s="64"/>
      <c r="N2183" s="64"/>
    </row>
    <row r="2184" spans="1:14" ht="13.15">
      <c r="A2184" s="63"/>
      <c r="B2184" s="20"/>
      <c r="M2184" s="64"/>
      <c r="N2184" s="64"/>
    </row>
    <row r="2185" spans="1:14" ht="13.15">
      <c r="A2185" s="63"/>
      <c r="B2185" s="20"/>
      <c r="M2185" s="64"/>
      <c r="N2185" s="64"/>
    </row>
    <row r="2186" spans="1:14" ht="13.15">
      <c r="A2186" s="63"/>
      <c r="B2186" s="20"/>
      <c r="M2186" s="64"/>
      <c r="N2186" s="64"/>
    </row>
    <row r="2187" spans="1:14" ht="13.15">
      <c r="A2187" s="63"/>
      <c r="B2187" s="20"/>
      <c r="M2187" s="64"/>
      <c r="N2187" s="64"/>
    </row>
    <row r="2188" spans="1:14" ht="13.15">
      <c r="A2188" s="63"/>
      <c r="B2188" s="20"/>
      <c r="M2188" s="64"/>
      <c r="N2188" s="64"/>
    </row>
    <row r="2189" spans="1:14" ht="13.15">
      <c r="A2189" s="63"/>
      <c r="B2189" s="20"/>
      <c r="M2189" s="64"/>
      <c r="N2189" s="64"/>
    </row>
    <row r="2190" spans="1:14" ht="13.15">
      <c r="A2190" s="63"/>
      <c r="B2190" s="20"/>
      <c r="M2190" s="64"/>
      <c r="N2190" s="64"/>
    </row>
    <row r="2191" spans="1:14" ht="13.15">
      <c r="A2191" s="63"/>
      <c r="B2191" s="20"/>
      <c r="M2191" s="64"/>
      <c r="N2191" s="64"/>
    </row>
    <row r="2192" spans="1:14" ht="13.15">
      <c r="A2192" s="63"/>
      <c r="B2192" s="20"/>
      <c r="M2192" s="64"/>
      <c r="N2192" s="64"/>
    </row>
    <row r="2193" spans="1:14" ht="13.15">
      <c r="A2193" s="63"/>
      <c r="B2193" s="20"/>
      <c r="M2193" s="64"/>
      <c r="N2193" s="64"/>
    </row>
    <row r="2194" spans="1:14" ht="13.15">
      <c r="A2194" s="63"/>
      <c r="B2194" s="20"/>
      <c r="M2194" s="64"/>
      <c r="N2194" s="64"/>
    </row>
    <row r="2195" spans="1:14" ht="13.15">
      <c r="A2195" s="63"/>
      <c r="B2195" s="20"/>
      <c r="M2195" s="64"/>
      <c r="N2195" s="64"/>
    </row>
    <row r="2196" spans="1:14" ht="13.15">
      <c r="A2196" s="63"/>
      <c r="B2196" s="20"/>
      <c r="M2196" s="64"/>
      <c r="N2196" s="64"/>
    </row>
    <row r="2197" spans="1:14" ht="13.15">
      <c r="A2197" s="63"/>
      <c r="B2197" s="20"/>
      <c r="M2197" s="64"/>
      <c r="N2197" s="64"/>
    </row>
    <row r="2198" spans="1:14" ht="13.15">
      <c r="A2198" s="63"/>
      <c r="B2198" s="20"/>
      <c r="M2198" s="64"/>
      <c r="N2198" s="64"/>
    </row>
    <row r="2199" spans="1:14" ht="13.15">
      <c r="A2199" s="63"/>
      <c r="B2199" s="20"/>
      <c r="M2199" s="64"/>
      <c r="N2199" s="64"/>
    </row>
    <row r="2200" spans="1:14" ht="13.15">
      <c r="A2200" s="63"/>
      <c r="B2200" s="20"/>
      <c r="M2200" s="64"/>
      <c r="N2200" s="64"/>
    </row>
    <row r="2201" spans="1:14" ht="13.15">
      <c r="A2201" s="63"/>
      <c r="B2201" s="20"/>
      <c r="M2201" s="64"/>
      <c r="N2201" s="64"/>
    </row>
    <row r="2202" spans="1:14" ht="13.15">
      <c r="A2202" s="63"/>
      <c r="B2202" s="20"/>
      <c r="M2202" s="64"/>
      <c r="N2202" s="64"/>
    </row>
    <row r="2203" spans="1:14" ht="13.15">
      <c r="A2203" s="63"/>
      <c r="B2203" s="20"/>
      <c r="M2203" s="64"/>
      <c r="N2203" s="64"/>
    </row>
    <row r="2204" spans="1:14" ht="13.15">
      <c r="A2204" s="63"/>
      <c r="B2204" s="20"/>
      <c r="M2204" s="64"/>
      <c r="N2204" s="64"/>
    </row>
    <row r="2205" spans="1:14" ht="13.15">
      <c r="A2205" s="63"/>
      <c r="B2205" s="20"/>
      <c r="M2205" s="64"/>
      <c r="N2205" s="64"/>
    </row>
    <row r="2206" spans="1:14" ht="13.15">
      <c r="A2206" s="63"/>
      <c r="B2206" s="20"/>
      <c r="M2206" s="64"/>
      <c r="N2206" s="64"/>
    </row>
    <row r="2207" spans="1:14" ht="13.15">
      <c r="A2207" s="63"/>
      <c r="B2207" s="20"/>
      <c r="M2207" s="64"/>
      <c r="N2207" s="64"/>
    </row>
    <row r="2208" spans="1:14" ht="13.15">
      <c r="A2208" s="63"/>
      <c r="B2208" s="20"/>
      <c r="M2208" s="64"/>
      <c r="N2208" s="64"/>
    </row>
    <row r="2209" spans="1:14" ht="13.15">
      <c r="A2209" s="63"/>
      <c r="B2209" s="20"/>
      <c r="M2209" s="64"/>
      <c r="N2209" s="64"/>
    </row>
    <row r="2210" spans="1:14" ht="13.15">
      <c r="A2210" s="63"/>
      <c r="B2210" s="20"/>
      <c r="M2210" s="64"/>
      <c r="N2210" s="64"/>
    </row>
    <row r="2211" spans="1:14" ht="13.15">
      <c r="A2211" s="63"/>
      <c r="B2211" s="20"/>
      <c r="M2211" s="64"/>
      <c r="N2211" s="64"/>
    </row>
    <row r="2212" spans="1:14" ht="13.15">
      <c r="A2212" s="63"/>
      <c r="B2212" s="20"/>
      <c r="M2212" s="64"/>
      <c r="N2212" s="64"/>
    </row>
    <row r="2213" spans="1:14" ht="13.15">
      <c r="A2213" s="63"/>
      <c r="B2213" s="20"/>
      <c r="M2213" s="64"/>
      <c r="N2213" s="64"/>
    </row>
    <row r="2214" spans="1:14" ht="13.15">
      <c r="A2214" s="63"/>
      <c r="B2214" s="20"/>
      <c r="M2214" s="64"/>
      <c r="N2214" s="64"/>
    </row>
    <row r="2215" spans="1:14" ht="13.15">
      <c r="A2215" s="63"/>
      <c r="B2215" s="20"/>
      <c r="M2215" s="64"/>
      <c r="N2215" s="64"/>
    </row>
    <row r="2216" spans="1:14" ht="13.15">
      <c r="A2216" s="63"/>
      <c r="B2216" s="20"/>
      <c r="M2216" s="64"/>
      <c r="N2216" s="64"/>
    </row>
    <row r="2217" spans="1:14" ht="13.15">
      <c r="A2217" s="63"/>
      <c r="B2217" s="20"/>
      <c r="M2217" s="64"/>
      <c r="N2217" s="64"/>
    </row>
    <row r="2218" spans="1:14" ht="13.15">
      <c r="A2218" s="63"/>
      <c r="B2218" s="20"/>
      <c r="M2218" s="64"/>
      <c r="N2218" s="64"/>
    </row>
    <row r="2219" spans="1:14" ht="13.15">
      <c r="A2219" s="63"/>
      <c r="B2219" s="20"/>
      <c r="M2219" s="64"/>
      <c r="N2219" s="64"/>
    </row>
    <row r="2220" spans="1:14" ht="13.15">
      <c r="A2220" s="63"/>
      <c r="B2220" s="20"/>
      <c r="M2220" s="64"/>
      <c r="N2220" s="64"/>
    </row>
    <row r="2221" spans="1:14" ht="13.15">
      <c r="A2221" s="63"/>
      <c r="B2221" s="20"/>
      <c r="M2221" s="64"/>
      <c r="N2221" s="64"/>
    </row>
    <row r="2222" spans="1:14" ht="13.15">
      <c r="A2222" s="63"/>
      <c r="B2222" s="20"/>
      <c r="M2222" s="64"/>
      <c r="N2222" s="64"/>
    </row>
    <row r="2223" spans="1:14" ht="13.15">
      <c r="A2223" s="63"/>
      <c r="B2223" s="20"/>
      <c r="M2223" s="64"/>
      <c r="N2223" s="64"/>
    </row>
    <row r="2224" spans="1:14" ht="13.15">
      <c r="A2224" s="63"/>
      <c r="B2224" s="20"/>
      <c r="M2224" s="64"/>
      <c r="N2224" s="64"/>
    </row>
    <row r="2225" spans="1:14" ht="13.15">
      <c r="A2225" s="63"/>
      <c r="B2225" s="20"/>
      <c r="M2225" s="64"/>
      <c r="N2225" s="64"/>
    </row>
    <row r="2226" spans="1:14" ht="13.15">
      <c r="A2226" s="63"/>
      <c r="B2226" s="20"/>
      <c r="M2226" s="64"/>
      <c r="N2226" s="64"/>
    </row>
    <row r="2227" spans="1:14" ht="13.15">
      <c r="A2227" s="63"/>
      <c r="B2227" s="20"/>
      <c r="M2227" s="64"/>
      <c r="N2227" s="64"/>
    </row>
    <row r="2228" spans="1:14" ht="13.15">
      <c r="A2228" s="63"/>
      <c r="B2228" s="20"/>
      <c r="M2228" s="64"/>
      <c r="N2228" s="64"/>
    </row>
    <row r="2229" spans="1:14" ht="13.15">
      <c r="A2229" s="63"/>
      <c r="B2229" s="20"/>
      <c r="M2229" s="64"/>
      <c r="N2229" s="64"/>
    </row>
    <row r="2230" spans="1:14" ht="13.15">
      <c r="A2230" s="63"/>
      <c r="B2230" s="20"/>
      <c r="M2230" s="64"/>
      <c r="N2230" s="64"/>
    </row>
    <row r="2231" spans="1:14" ht="13.15">
      <c r="A2231" s="63"/>
      <c r="B2231" s="20"/>
      <c r="M2231" s="64"/>
      <c r="N2231" s="64"/>
    </row>
    <row r="2232" spans="1:14" ht="13.15">
      <c r="A2232" s="63"/>
      <c r="B2232" s="20"/>
      <c r="M2232" s="64"/>
      <c r="N2232" s="64"/>
    </row>
    <row r="2233" spans="1:14" ht="13.15">
      <c r="A2233" s="63"/>
      <c r="B2233" s="20"/>
      <c r="M2233" s="64"/>
      <c r="N2233" s="64"/>
    </row>
    <row r="2234" spans="1:14" ht="13.15">
      <c r="A2234" s="63"/>
      <c r="B2234" s="20"/>
      <c r="M2234" s="64"/>
      <c r="N2234" s="64"/>
    </row>
    <row r="2235" spans="1:14" ht="13.15">
      <c r="A2235" s="63"/>
      <c r="B2235" s="20"/>
      <c r="M2235" s="64"/>
      <c r="N2235" s="64"/>
    </row>
    <row r="2236" spans="1:14" ht="13.15">
      <c r="A2236" s="63"/>
      <c r="B2236" s="20"/>
      <c r="M2236" s="64"/>
      <c r="N2236" s="64"/>
    </row>
    <row r="2237" spans="1:14" ht="13.15">
      <c r="A2237" s="63"/>
      <c r="B2237" s="20"/>
      <c r="M2237" s="64"/>
      <c r="N2237" s="64"/>
    </row>
    <row r="2238" spans="1:14" ht="13.15">
      <c r="A2238" s="63"/>
      <c r="B2238" s="20"/>
      <c r="M2238" s="64"/>
      <c r="N2238" s="64"/>
    </row>
    <row r="2239" spans="1:14" ht="13.15">
      <c r="A2239" s="63"/>
      <c r="B2239" s="20"/>
      <c r="M2239" s="64"/>
      <c r="N2239" s="64"/>
    </row>
    <row r="2240" spans="1:14" ht="13.15">
      <c r="A2240" s="63"/>
      <c r="B2240" s="20"/>
      <c r="M2240" s="64"/>
      <c r="N2240" s="64"/>
    </row>
    <row r="2241" spans="1:14" ht="13.15">
      <c r="A2241" s="63"/>
      <c r="B2241" s="20"/>
      <c r="M2241" s="64"/>
      <c r="N2241" s="64"/>
    </row>
    <row r="2242" spans="1:14" ht="13.15">
      <c r="A2242" s="63"/>
      <c r="B2242" s="20"/>
      <c r="M2242" s="64"/>
      <c r="N2242" s="64"/>
    </row>
    <row r="2243" spans="1:14" ht="13.15">
      <c r="A2243" s="63"/>
      <c r="B2243" s="20"/>
      <c r="M2243" s="64"/>
      <c r="N2243" s="64"/>
    </row>
    <row r="2244" spans="1:14" ht="13.15">
      <c r="A2244" s="63"/>
      <c r="B2244" s="20"/>
      <c r="M2244" s="64"/>
      <c r="N2244" s="64"/>
    </row>
    <row r="2245" spans="1:14" ht="13.15">
      <c r="A2245" s="63"/>
      <c r="B2245" s="20"/>
      <c r="M2245" s="64"/>
      <c r="N2245" s="64"/>
    </row>
    <row r="2246" spans="1:14" ht="13.15">
      <c r="A2246" s="63"/>
      <c r="B2246" s="20"/>
      <c r="M2246" s="64"/>
      <c r="N2246" s="64"/>
    </row>
    <row r="2247" spans="1:14" ht="13.15">
      <c r="A2247" s="63"/>
      <c r="B2247" s="20"/>
      <c r="M2247" s="64"/>
      <c r="N2247" s="64"/>
    </row>
    <row r="2248" spans="1:14" ht="13.15">
      <c r="A2248" s="63"/>
      <c r="B2248" s="20"/>
      <c r="M2248" s="64"/>
      <c r="N2248" s="64"/>
    </row>
    <row r="2249" spans="1:14" ht="13.15">
      <c r="A2249" s="63"/>
      <c r="B2249" s="20"/>
      <c r="M2249" s="64"/>
      <c r="N2249" s="64"/>
    </row>
    <row r="2250" spans="1:14" ht="13.15">
      <c r="A2250" s="63"/>
      <c r="B2250" s="20"/>
      <c r="M2250" s="64"/>
      <c r="N2250" s="64"/>
    </row>
    <row r="2251" spans="1:14" ht="13.15">
      <c r="A2251" s="63"/>
      <c r="B2251" s="20"/>
      <c r="M2251" s="64"/>
      <c r="N2251" s="64"/>
    </row>
    <row r="2252" spans="1:14" ht="13.15">
      <c r="A2252" s="63"/>
      <c r="B2252" s="20"/>
      <c r="M2252" s="64"/>
      <c r="N2252" s="64"/>
    </row>
    <row r="2253" spans="1:14" ht="13.15">
      <c r="A2253" s="63"/>
      <c r="B2253" s="20"/>
      <c r="M2253" s="64"/>
      <c r="N2253" s="64"/>
    </row>
    <row r="2254" spans="1:14" ht="13.15">
      <c r="A2254" s="63"/>
      <c r="B2254" s="20"/>
      <c r="M2254" s="64"/>
      <c r="N2254" s="64"/>
    </row>
    <row r="2255" spans="1:14" ht="13.15">
      <c r="A2255" s="63"/>
      <c r="B2255" s="20"/>
      <c r="M2255" s="64"/>
      <c r="N2255" s="64"/>
    </row>
    <row r="2256" spans="1:14" ht="13.15">
      <c r="A2256" s="63"/>
      <c r="B2256" s="20"/>
      <c r="M2256" s="64"/>
      <c r="N2256" s="64"/>
    </row>
    <row r="2257" spans="1:14" ht="13.15">
      <c r="A2257" s="63"/>
      <c r="B2257" s="20"/>
      <c r="M2257" s="64"/>
      <c r="N2257" s="64"/>
    </row>
    <row r="2258" spans="1:14" ht="13.15">
      <c r="A2258" s="63"/>
      <c r="B2258" s="20"/>
      <c r="M2258" s="64"/>
      <c r="N2258" s="64"/>
    </row>
    <row r="2259" spans="1:14" ht="13.15">
      <c r="A2259" s="63"/>
      <c r="B2259" s="20"/>
      <c r="M2259" s="64"/>
      <c r="N2259" s="64"/>
    </row>
    <row r="2260" spans="1:14" ht="13.15">
      <c r="A2260" s="63"/>
      <c r="B2260" s="20"/>
      <c r="M2260" s="64"/>
      <c r="N2260" s="64"/>
    </row>
    <row r="2261" spans="1:14" ht="13.15">
      <c r="A2261" s="63"/>
      <c r="B2261" s="20"/>
      <c r="M2261" s="64"/>
      <c r="N2261" s="64"/>
    </row>
    <row r="2262" spans="1:14" ht="13.15">
      <c r="A2262" s="63"/>
      <c r="B2262" s="20"/>
      <c r="M2262" s="64"/>
      <c r="N2262" s="64"/>
    </row>
    <row r="2263" spans="1:14" ht="13.15">
      <c r="A2263" s="63"/>
      <c r="B2263" s="20"/>
      <c r="M2263" s="64"/>
      <c r="N2263" s="64"/>
    </row>
    <row r="2264" spans="1:14" ht="13.15">
      <c r="A2264" s="63"/>
      <c r="B2264" s="20"/>
      <c r="M2264" s="64"/>
      <c r="N2264" s="64"/>
    </row>
    <row r="2265" spans="1:14" ht="13.15">
      <c r="A2265" s="63"/>
      <c r="B2265" s="20"/>
      <c r="M2265" s="64"/>
      <c r="N2265" s="64"/>
    </row>
    <row r="2266" spans="1:14" ht="13.15">
      <c r="A2266" s="63"/>
      <c r="B2266" s="20"/>
      <c r="M2266" s="64"/>
      <c r="N2266" s="64"/>
    </row>
    <row r="2267" spans="1:14" ht="13.15">
      <c r="A2267" s="63"/>
      <c r="B2267" s="20"/>
      <c r="M2267" s="64"/>
      <c r="N2267" s="64"/>
    </row>
    <row r="2268" spans="1:14" ht="13.15">
      <c r="A2268" s="63"/>
      <c r="B2268" s="20"/>
      <c r="M2268" s="64"/>
      <c r="N2268" s="64"/>
    </row>
    <row r="2269" spans="1:14" ht="13.15">
      <c r="A2269" s="63"/>
      <c r="B2269" s="20"/>
      <c r="M2269" s="64"/>
      <c r="N2269" s="64"/>
    </row>
    <row r="2270" spans="1:14" ht="13.15">
      <c r="A2270" s="63"/>
      <c r="B2270" s="20"/>
      <c r="M2270" s="64"/>
      <c r="N2270" s="64"/>
    </row>
    <row r="2271" spans="1:14" ht="13.15">
      <c r="A2271" s="63"/>
      <c r="B2271" s="20"/>
      <c r="M2271" s="64"/>
      <c r="N2271" s="64"/>
    </row>
    <row r="2272" spans="1:14" ht="13.15">
      <c r="A2272" s="63"/>
      <c r="B2272" s="20"/>
      <c r="M2272" s="64"/>
      <c r="N2272" s="64"/>
    </row>
    <row r="2273" spans="1:14" ht="13.15">
      <c r="A2273" s="63"/>
      <c r="B2273" s="20"/>
      <c r="M2273" s="64"/>
      <c r="N2273" s="64"/>
    </row>
    <row r="2274" spans="1:14" ht="13.15">
      <c r="A2274" s="63"/>
      <c r="B2274" s="20"/>
      <c r="M2274" s="64"/>
      <c r="N2274" s="64"/>
    </row>
    <row r="2275" spans="1:14" ht="13.15">
      <c r="A2275" s="63"/>
      <c r="B2275" s="20"/>
      <c r="M2275" s="64"/>
      <c r="N2275" s="64"/>
    </row>
    <row r="2276" spans="1:14" ht="13.15">
      <c r="A2276" s="63"/>
      <c r="B2276" s="20"/>
      <c r="M2276" s="64"/>
      <c r="N2276" s="64"/>
    </row>
    <row r="2277" spans="1:14" ht="13.15">
      <c r="A2277" s="63"/>
      <c r="B2277" s="20"/>
      <c r="M2277" s="64"/>
      <c r="N2277" s="64"/>
    </row>
    <row r="2278" spans="1:14" ht="13.15">
      <c r="A2278" s="63"/>
      <c r="B2278" s="20"/>
      <c r="M2278" s="64"/>
      <c r="N2278" s="64"/>
    </row>
    <row r="2279" spans="1:14" ht="13.15">
      <c r="A2279" s="63"/>
      <c r="B2279" s="20"/>
      <c r="M2279" s="64"/>
      <c r="N2279" s="64"/>
    </row>
    <row r="2280" spans="1:14" ht="13.15">
      <c r="A2280" s="63"/>
      <c r="B2280" s="20"/>
      <c r="M2280" s="64"/>
      <c r="N2280" s="64"/>
    </row>
    <row r="2281" spans="1:14" ht="13.15">
      <c r="A2281" s="63"/>
      <c r="B2281" s="20"/>
      <c r="M2281" s="64"/>
      <c r="N2281" s="64"/>
    </row>
    <row r="2282" spans="1:14" ht="13.15">
      <c r="A2282" s="63"/>
      <c r="B2282" s="20"/>
      <c r="M2282" s="64"/>
      <c r="N2282" s="64"/>
    </row>
    <row r="2283" spans="1:14" ht="13.15">
      <c r="A2283" s="63"/>
      <c r="B2283" s="20"/>
      <c r="M2283" s="64"/>
      <c r="N2283" s="64"/>
    </row>
    <row r="2284" spans="1:14" ht="13.15">
      <c r="A2284" s="63"/>
      <c r="B2284" s="20"/>
      <c r="M2284" s="64"/>
      <c r="N2284" s="64"/>
    </row>
    <row r="2285" spans="1:14" ht="13.15">
      <c r="A2285" s="63"/>
      <c r="B2285" s="20"/>
      <c r="M2285" s="64"/>
      <c r="N2285" s="64"/>
    </row>
    <row r="2286" spans="1:14" ht="13.15">
      <c r="A2286" s="63"/>
      <c r="B2286" s="20"/>
      <c r="M2286" s="64"/>
      <c r="N2286" s="64"/>
    </row>
    <row r="2287" spans="1:14" ht="13.15">
      <c r="A2287" s="63"/>
      <c r="B2287" s="20"/>
      <c r="M2287" s="64"/>
      <c r="N2287" s="64"/>
    </row>
    <row r="2288" spans="1:14" ht="13.15">
      <c r="A2288" s="63"/>
      <c r="B2288" s="20"/>
      <c r="M2288" s="64"/>
      <c r="N2288" s="64"/>
    </row>
    <row r="2289" spans="1:14" ht="13.15">
      <c r="A2289" s="63"/>
      <c r="B2289" s="20"/>
      <c r="M2289" s="64"/>
      <c r="N2289" s="64"/>
    </row>
    <row r="2290" spans="1:14" ht="13.15">
      <c r="A2290" s="63"/>
      <c r="B2290" s="20"/>
      <c r="M2290" s="64"/>
      <c r="N2290" s="64"/>
    </row>
    <row r="2291" spans="1:14" ht="13.15">
      <c r="A2291" s="63"/>
      <c r="B2291" s="20"/>
      <c r="M2291" s="64"/>
      <c r="N2291" s="64"/>
    </row>
    <row r="2292" spans="1:14" ht="13.15">
      <c r="A2292" s="63"/>
      <c r="B2292" s="20"/>
      <c r="M2292" s="64"/>
      <c r="N2292" s="64"/>
    </row>
    <row r="2293" spans="1:14" ht="13.15">
      <c r="A2293" s="63"/>
      <c r="B2293" s="20"/>
      <c r="M2293" s="64"/>
      <c r="N2293" s="64"/>
    </row>
    <row r="2294" spans="1:14" ht="13.15">
      <c r="A2294" s="63"/>
      <c r="B2294" s="20"/>
      <c r="M2294" s="64"/>
      <c r="N2294" s="64"/>
    </row>
    <row r="2295" spans="1:14" ht="13.15">
      <c r="A2295" s="63"/>
      <c r="B2295" s="20"/>
      <c r="M2295" s="64"/>
      <c r="N2295" s="64"/>
    </row>
    <row r="2296" spans="1:14" ht="13.15">
      <c r="A2296" s="63"/>
      <c r="B2296" s="20"/>
      <c r="M2296" s="64"/>
      <c r="N2296" s="64"/>
    </row>
    <row r="2297" spans="1:14" ht="13.15">
      <c r="A2297" s="63"/>
      <c r="B2297" s="20"/>
      <c r="M2297" s="64"/>
      <c r="N2297" s="64"/>
    </row>
    <row r="2298" spans="1:14" ht="13.15">
      <c r="A2298" s="63"/>
      <c r="B2298" s="20"/>
      <c r="M2298" s="64"/>
      <c r="N2298" s="64"/>
    </row>
    <row r="2299" spans="1:14" ht="13.15">
      <c r="A2299" s="63"/>
      <c r="B2299" s="20"/>
      <c r="M2299" s="64"/>
      <c r="N2299" s="64"/>
    </row>
    <row r="2300" spans="1:14" ht="13.15">
      <c r="A2300" s="63"/>
      <c r="B2300" s="20"/>
      <c r="M2300" s="64"/>
      <c r="N2300" s="64"/>
    </row>
    <row r="2301" spans="1:14" ht="13.15">
      <c r="A2301" s="63"/>
      <c r="B2301" s="20"/>
      <c r="M2301" s="64"/>
      <c r="N2301" s="64"/>
    </row>
    <row r="2302" spans="1:14" ht="13.15">
      <c r="A2302" s="63"/>
      <c r="B2302" s="20"/>
      <c r="M2302" s="64"/>
      <c r="N2302" s="64"/>
    </row>
    <row r="2303" spans="1:14" ht="13.15">
      <c r="A2303" s="63"/>
      <c r="B2303" s="20"/>
      <c r="M2303" s="64"/>
      <c r="N2303" s="64"/>
    </row>
    <row r="2304" spans="1:14" ht="13.15">
      <c r="A2304" s="63"/>
      <c r="B2304" s="20"/>
      <c r="M2304" s="64"/>
      <c r="N2304" s="64"/>
    </row>
    <row r="2305" spans="1:14" ht="13.15">
      <c r="A2305" s="63"/>
      <c r="B2305" s="20"/>
      <c r="M2305" s="64"/>
      <c r="N2305" s="64"/>
    </row>
    <row r="2306" spans="1:14" ht="13.15">
      <c r="A2306" s="63"/>
      <c r="B2306" s="20"/>
      <c r="M2306" s="64"/>
      <c r="N2306" s="64"/>
    </row>
    <row r="2307" spans="1:14" ht="13.15">
      <c r="A2307" s="63"/>
      <c r="B2307" s="20"/>
      <c r="M2307" s="64"/>
      <c r="N2307" s="64"/>
    </row>
    <row r="2308" spans="1:14" ht="13.15">
      <c r="A2308" s="63"/>
      <c r="B2308" s="20"/>
      <c r="M2308" s="64"/>
      <c r="N2308" s="64"/>
    </row>
    <row r="2309" spans="1:14" ht="13.15">
      <c r="A2309" s="63"/>
      <c r="B2309" s="20"/>
      <c r="M2309" s="64"/>
      <c r="N2309" s="64"/>
    </row>
    <row r="2310" spans="1:14" ht="13.15">
      <c r="A2310" s="63"/>
      <c r="B2310" s="20"/>
      <c r="M2310" s="64"/>
      <c r="N2310" s="64"/>
    </row>
    <row r="2311" spans="1:14" ht="13.15">
      <c r="A2311" s="63"/>
      <c r="B2311" s="20"/>
      <c r="M2311" s="64"/>
      <c r="N2311" s="64"/>
    </row>
    <row r="2312" spans="1:14" ht="13.15">
      <c r="A2312" s="63"/>
      <c r="B2312" s="20"/>
      <c r="M2312" s="64"/>
      <c r="N2312" s="64"/>
    </row>
    <row r="2313" spans="1:14" ht="13.15">
      <c r="A2313" s="63"/>
      <c r="B2313" s="20"/>
      <c r="M2313" s="64"/>
      <c r="N2313" s="64"/>
    </row>
    <row r="2314" spans="1:14" ht="13.15">
      <c r="A2314" s="63"/>
      <c r="B2314" s="20"/>
      <c r="M2314" s="64"/>
      <c r="N2314" s="64"/>
    </row>
    <row r="2315" spans="1:14" ht="13.15">
      <c r="A2315" s="63"/>
      <c r="B2315" s="20"/>
      <c r="M2315" s="64"/>
      <c r="N2315" s="64"/>
    </row>
    <row r="2316" spans="1:14" ht="13.15">
      <c r="A2316" s="63"/>
      <c r="B2316" s="20"/>
      <c r="M2316" s="64"/>
      <c r="N2316" s="64"/>
    </row>
    <row r="2317" spans="1:14" ht="13.15">
      <c r="A2317" s="63"/>
      <c r="B2317" s="20"/>
      <c r="M2317" s="64"/>
      <c r="N2317" s="64"/>
    </row>
    <row r="2318" spans="1:14" ht="13.15">
      <c r="A2318" s="63"/>
      <c r="B2318" s="20"/>
      <c r="M2318" s="64"/>
      <c r="N2318" s="64"/>
    </row>
    <row r="2319" spans="1:14" ht="13.15">
      <c r="A2319" s="63"/>
      <c r="B2319" s="20"/>
      <c r="M2319" s="64"/>
      <c r="N2319" s="64"/>
    </row>
    <row r="2320" spans="1:14" ht="13.15">
      <c r="A2320" s="63"/>
      <c r="B2320" s="20"/>
      <c r="M2320" s="64"/>
      <c r="N2320" s="64"/>
    </row>
    <row r="2321" spans="1:14" ht="13.15">
      <c r="A2321" s="63"/>
      <c r="B2321" s="20"/>
      <c r="M2321" s="64"/>
      <c r="N2321" s="64"/>
    </row>
    <row r="2322" spans="1:14" ht="13.15">
      <c r="A2322" s="63"/>
      <c r="B2322" s="20"/>
      <c r="M2322" s="64"/>
      <c r="N2322" s="64"/>
    </row>
    <row r="2323" spans="1:14" ht="13.15">
      <c r="A2323" s="63"/>
      <c r="B2323" s="20"/>
      <c r="M2323" s="64"/>
      <c r="N2323" s="64"/>
    </row>
    <row r="2324" spans="1:14" ht="13.15">
      <c r="A2324" s="63"/>
      <c r="B2324" s="20"/>
      <c r="M2324" s="64"/>
      <c r="N2324" s="64"/>
    </row>
    <row r="2325" spans="1:14" ht="13.15">
      <c r="A2325" s="63"/>
      <c r="B2325" s="20"/>
      <c r="M2325" s="64"/>
      <c r="N2325" s="64"/>
    </row>
    <row r="2326" spans="1:14" ht="13.15">
      <c r="A2326" s="63"/>
      <c r="B2326" s="20"/>
      <c r="M2326" s="64"/>
      <c r="N2326" s="64"/>
    </row>
    <row r="2327" spans="1:14" ht="13.15">
      <c r="A2327" s="63"/>
      <c r="B2327" s="20"/>
      <c r="M2327" s="64"/>
      <c r="N2327" s="64"/>
    </row>
    <row r="2328" spans="1:14" ht="13.15">
      <c r="A2328" s="63"/>
      <c r="B2328" s="20"/>
      <c r="M2328" s="64"/>
      <c r="N2328" s="64"/>
    </row>
    <row r="2329" spans="1:14" ht="13.15">
      <c r="A2329" s="63"/>
      <c r="B2329" s="20"/>
      <c r="M2329" s="64"/>
      <c r="N2329" s="64"/>
    </row>
    <row r="2330" spans="1:14" ht="13.15">
      <c r="A2330" s="63"/>
      <c r="B2330" s="20"/>
      <c r="M2330" s="64"/>
      <c r="N2330" s="64"/>
    </row>
    <row r="2331" spans="1:14" ht="13.15">
      <c r="A2331" s="63"/>
      <c r="B2331" s="20"/>
      <c r="M2331" s="64"/>
      <c r="N2331" s="64"/>
    </row>
    <row r="2332" spans="1:14" ht="13.15">
      <c r="A2332" s="63"/>
      <c r="B2332" s="20"/>
      <c r="M2332" s="64"/>
      <c r="N2332" s="64"/>
    </row>
    <row r="2333" spans="1:14" ht="13.15">
      <c r="A2333" s="63"/>
      <c r="B2333" s="20"/>
      <c r="M2333" s="64"/>
      <c r="N2333" s="64"/>
    </row>
    <row r="2334" spans="1:14" ht="13.15">
      <c r="A2334" s="63"/>
      <c r="B2334" s="20"/>
      <c r="M2334" s="64"/>
      <c r="N2334" s="64"/>
    </row>
    <row r="2335" spans="1:14" ht="13.15">
      <c r="A2335" s="63"/>
      <c r="B2335" s="20"/>
      <c r="M2335" s="64"/>
      <c r="N2335" s="64"/>
    </row>
    <row r="2336" spans="1:14" ht="13.15">
      <c r="A2336" s="63"/>
      <c r="B2336" s="20"/>
      <c r="M2336" s="64"/>
      <c r="N2336" s="64"/>
    </row>
    <row r="2337" spans="1:14" ht="13.15">
      <c r="A2337" s="63"/>
      <c r="B2337" s="20"/>
      <c r="M2337" s="64"/>
      <c r="N2337" s="64"/>
    </row>
    <row r="2338" spans="1:14" ht="13.15">
      <c r="A2338" s="63"/>
      <c r="B2338" s="20"/>
      <c r="M2338" s="64"/>
      <c r="N2338" s="64"/>
    </row>
    <row r="2339" spans="1:14" ht="13.15">
      <c r="A2339" s="63"/>
      <c r="B2339" s="20"/>
      <c r="M2339" s="64"/>
      <c r="N2339" s="64"/>
    </row>
    <row r="2340" spans="1:14" ht="13.15">
      <c r="A2340" s="63"/>
      <c r="B2340" s="20"/>
      <c r="M2340" s="64"/>
      <c r="N2340" s="64"/>
    </row>
    <row r="2341" spans="1:14" ht="13.15">
      <c r="A2341" s="63"/>
      <c r="B2341" s="20"/>
      <c r="M2341" s="64"/>
      <c r="N2341" s="64"/>
    </row>
    <row r="2342" spans="1:14" ht="13.15">
      <c r="A2342" s="63"/>
      <c r="B2342" s="20"/>
      <c r="M2342" s="64"/>
      <c r="N2342" s="64"/>
    </row>
    <row r="2343" spans="1:14" ht="13.15">
      <c r="A2343" s="63"/>
      <c r="B2343" s="20"/>
      <c r="M2343" s="64"/>
      <c r="N2343" s="64"/>
    </row>
    <row r="2344" spans="1:14" ht="13.15">
      <c r="A2344" s="63"/>
      <c r="B2344" s="20"/>
      <c r="M2344" s="64"/>
      <c r="N2344" s="64"/>
    </row>
    <row r="2345" spans="1:14" ht="13.15">
      <c r="A2345" s="63"/>
      <c r="B2345" s="20"/>
      <c r="M2345" s="64"/>
      <c r="N2345" s="64"/>
    </row>
    <row r="2346" spans="1:14" ht="13.15">
      <c r="A2346" s="63"/>
      <c r="B2346" s="20"/>
      <c r="M2346" s="64"/>
      <c r="N2346" s="64"/>
    </row>
    <row r="2347" spans="1:14" ht="13.15">
      <c r="A2347" s="63"/>
      <c r="B2347" s="20"/>
      <c r="M2347" s="64"/>
      <c r="N2347" s="64"/>
    </row>
    <row r="2348" spans="1:14" ht="13.15">
      <c r="A2348" s="63"/>
      <c r="B2348" s="20"/>
      <c r="M2348" s="64"/>
      <c r="N2348" s="64"/>
    </row>
    <row r="2349" spans="1:14" ht="13.15">
      <c r="A2349" s="63"/>
      <c r="B2349" s="20"/>
      <c r="M2349" s="64"/>
      <c r="N2349" s="64"/>
    </row>
    <row r="2350" spans="1:14" ht="13.15">
      <c r="A2350" s="63"/>
      <c r="B2350" s="20"/>
      <c r="M2350" s="64"/>
      <c r="N2350" s="64"/>
    </row>
    <row r="2351" spans="1:14" ht="13.15">
      <c r="A2351" s="63"/>
      <c r="B2351" s="20"/>
      <c r="M2351" s="64"/>
      <c r="N2351" s="64"/>
    </row>
    <row r="2352" spans="1:14" ht="13.15">
      <c r="A2352" s="63"/>
      <c r="B2352" s="20"/>
      <c r="M2352" s="64"/>
      <c r="N2352" s="64"/>
    </row>
    <row r="2353" spans="1:14" ht="13.15">
      <c r="A2353" s="63"/>
      <c r="B2353" s="20"/>
      <c r="M2353" s="64"/>
      <c r="N2353" s="64"/>
    </row>
    <row r="2354" spans="1:14" ht="13.15">
      <c r="A2354" s="63"/>
      <c r="B2354" s="20"/>
      <c r="M2354" s="64"/>
      <c r="N2354" s="64"/>
    </row>
    <row r="2355" spans="1:14" ht="13.15">
      <c r="A2355" s="63"/>
      <c r="B2355" s="20"/>
      <c r="M2355" s="64"/>
      <c r="N2355" s="64"/>
    </row>
    <row r="2356" spans="1:14" ht="13.15">
      <c r="A2356" s="63"/>
      <c r="B2356" s="20"/>
      <c r="M2356" s="64"/>
      <c r="N2356" s="64"/>
    </row>
    <row r="2357" spans="1:14" ht="13.15">
      <c r="A2357" s="63"/>
      <c r="B2357" s="20"/>
      <c r="M2357" s="64"/>
      <c r="N2357" s="64"/>
    </row>
    <row r="2358" spans="1:14" ht="13.15">
      <c r="A2358" s="63"/>
      <c r="B2358" s="20"/>
      <c r="M2358" s="64"/>
      <c r="N2358" s="64"/>
    </row>
    <row r="2359" spans="1:14" ht="13.15">
      <c r="A2359" s="63"/>
      <c r="B2359" s="20"/>
      <c r="M2359" s="64"/>
      <c r="N2359" s="64"/>
    </row>
    <row r="2360" spans="1:14" ht="13.15">
      <c r="A2360" s="63"/>
      <c r="B2360" s="20"/>
      <c r="M2360" s="64"/>
      <c r="N2360" s="64"/>
    </row>
    <row r="2361" spans="1:14" ht="13.15">
      <c r="A2361" s="63"/>
      <c r="B2361" s="20"/>
      <c r="M2361" s="64"/>
      <c r="N2361" s="64"/>
    </row>
    <row r="2362" spans="1:14" ht="13.15">
      <c r="A2362" s="63"/>
      <c r="B2362" s="20"/>
      <c r="M2362" s="64"/>
      <c r="N2362" s="64"/>
    </row>
    <row r="2363" spans="1:14" ht="13.15">
      <c r="A2363" s="63"/>
      <c r="B2363" s="20"/>
      <c r="M2363" s="64"/>
      <c r="N2363" s="64"/>
    </row>
    <row r="2364" spans="1:14" ht="13.15">
      <c r="A2364" s="63"/>
      <c r="B2364" s="20"/>
      <c r="M2364" s="64"/>
      <c r="N2364" s="64"/>
    </row>
    <row r="2365" spans="1:14" ht="13.15">
      <c r="A2365" s="63"/>
      <c r="B2365" s="20"/>
      <c r="M2365" s="64"/>
      <c r="N2365" s="64"/>
    </row>
    <row r="2366" spans="1:14" ht="13.15">
      <c r="A2366" s="63"/>
      <c r="B2366" s="20"/>
      <c r="M2366" s="64"/>
      <c r="N2366" s="64"/>
    </row>
    <row r="2367" spans="1:14" ht="13.15">
      <c r="A2367" s="63"/>
      <c r="B2367" s="20"/>
      <c r="M2367" s="64"/>
      <c r="N2367" s="64"/>
    </row>
    <row r="2368" spans="1:14" ht="13.15">
      <c r="A2368" s="63"/>
      <c r="B2368" s="20"/>
      <c r="M2368" s="64"/>
      <c r="N2368" s="64"/>
    </row>
    <row r="2369" spans="1:14" ht="13.15">
      <c r="A2369" s="63"/>
      <c r="B2369" s="20"/>
      <c r="M2369" s="64"/>
      <c r="N2369" s="64"/>
    </row>
    <row r="2370" spans="1:14" ht="13.15">
      <c r="A2370" s="63"/>
      <c r="B2370" s="20"/>
      <c r="M2370" s="64"/>
      <c r="N2370" s="64"/>
    </row>
    <row r="2371" spans="1:14" ht="13.15">
      <c r="A2371" s="63"/>
      <c r="B2371" s="20"/>
      <c r="M2371" s="64"/>
      <c r="N2371" s="64"/>
    </row>
    <row r="2372" spans="1:14" ht="13.15">
      <c r="A2372" s="63"/>
      <c r="B2372" s="20"/>
      <c r="M2372" s="64"/>
      <c r="N2372" s="64"/>
    </row>
    <row r="2373" spans="1:14" ht="13.15">
      <c r="A2373" s="63"/>
      <c r="B2373" s="20"/>
      <c r="M2373" s="64"/>
      <c r="N2373" s="64"/>
    </row>
    <row r="2374" spans="1:14" ht="13.15">
      <c r="A2374" s="63"/>
      <c r="B2374" s="20"/>
      <c r="M2374" s="64"/>
      <c r="N2374" s="64"/>
    </row>
    <row r="2375" spans="1:14" ht="13.15">
      <c r="A2375" s="63"/>
      <c r="B2375" s="20"/>
      <c r="M2375" s="64"/>
      <c r="N2375" s="64"/>
    </row>
    <row r="2376" spans="1:14" ht="13.15">
      <c r="A2376" s="63"/>
      <c r="B2376" s="20"/>
      <c r="M2376" s="64"/>
      <c r="N2376" s="64"/>
    </row>
    <row r="2377" spans="1:14" ht="13.15">
      <c r="A2377" s="63"/>
      <c r="B2377" s="20"/>
      <c r="M2377" s="64"/>
      <c r="N2377" s="64"/>
    </row>
    <row r="2378" spans="1:14" ht="13.15">
      <c r="A2378" s="63"/>
      <c r="B2378" s="20"/>
      <c r="M2378" s="64"/>
      <c r="N2378" s="64"/>
    </row>
    <row r="2379" spans="1:14" ht="13.15">
      <c r="A2379" s="63"/>
      <c r="B2379" s="20"/>
      <c r="M2379" s="64"/>
      <c r="N2379" s="64"/>
    </row>
    <row r="2380" spans="1:14" ht="13.15">
      <c r="A2380" s="63"/>
      <c r="B2380" s="20"/>
      <c r="M2380" s="64"/>
      <c r="N2380" s="64"/>
    </row>
    <row r="2381" spans="1:14" ht="13.15">
      <c r="A2381" s="63"/>
      <c r="B2381" s="20"/>
      <c r="M2381" s="64"/>
      <c r="N2381" s="64"/>
    </row>
    <row r="2382" spans="1:14" ht="13.15">
      <c r="A2382" s="63"/>
      <c r="B2382" s="20"/>
      <c r="M2382" s="64"/>
      <c r="N2382" s="64"/>
    </row>
    <row r="2383" spans="1:14" ht="13.15">
      <c r="A2383" s="63"/>
      <c r="B2383" s="20"/>
      <c r="M2383" s="64"/>
      <c r="N2383" s="64"/>
    </row>
    <row r="2384" spans="1:14" ht="13.15">
      <c r="A2384" s="63"/>
      <c r="B2384" s="20"/>
      <c r="M2384" s="64"/>
      <c r="N2384" s="64"/>
    </row>
    <row r="2385" spans="1:14" ht="13.15">
      <c r="A2385" s="63"/>
      <c r="B2385" s="20"/>
      <c r="M2385" s="64"/>
      <c r="N2385" s="64"/>
    </row>
    <row r="2386" spans="1:14" ht="13.15">
      <c r="A2386" s="63"/>
      <c r="B2386" s="20"/>
      <c r="M2386" s="64"/>
      <c r="N2386" s="64"/>
    </row>
    <row r="2387" spans="1:14" ht="13.15">
      <c r="A2387" s="63"/>
      <c r="B2387" s="20"/>
      <c r="M2387" s="64"/>
      <c r="N2387" s="64"/>
    </row>
    <row r="2388" spans="1:14" ht="13.15">
      <c r="A2388" s="63"/>
      <c r="B2388" s="20"/>
      <c r="M2388" s="64"/>
      <c r="N2388" s="64"/>
    </row>
    <row r="2389" spans="1:14" ht="13.15">
      <c r="A2389" s="63"/>
      <c r="B2389" s="20"/>
      <c r="M2389" s="64"/>
      <c r="N2389" s="64"/>
    </row>
    <row r="2390" spans="1:14" ht="13.15">
      <c r="A2390" s="63"/>
      <c r="B2390" s="20"/>
      <c r="M2390" s="64"/>
      <c r="N2390" s="64"/>
    </row>
    <row r="2391" spans="1:14" ht="13.15">
      <c r="A2391" s="63"/>
      <c r="B2391" s="20"/>
      <c r="M2391" s="64"/>
      <c r="N2391" s="64"/>
    </row>
    <row r="2392" spans="1:14" ht="13.15">
      <c r="A2392" s="63"/>
      <c r="B2392" s="20"/>
      <c r="M2392" s="64"/>
      <c r="N2392" s="64"/>
    </row>
    <row r="2393" spans="1:14" ht="13.15">
      <c r="A2393" s="63"/>
      <c r="B2393" s="20"/>
      <c r="M2393" s="64"/>
      <c r="N2393" s="64"/>
    </row>
    <row r="2394" spans="1:14" ht="13.15">
      <c r="A2394" s="63"/>
      <c r="B2394" s="20"/>
      <c r="M2394" s="64"/>
      <c r="N2394" s="64"/>
    </row>
    <row r="2395" spans="1:14" ht="13.15">
      <c r="A2395" s="63"/>
      <c r="B2395" s="20"/>
      <c r="M2395" s="64"/>
      <c r="N2395" s="64"/>
    </row>
    <row r="2396" spans="1:14" ht="13.15">
      <c r="A2396" s="63"/>
      <c r="B2396" s="20"/>
      <c r="M2396" s="64"/>
      <c r="N2396" s="64"/>
    </row>
    <row r="2397" spans="1:14" ht="13.15">
      <c r="A2397" s="63"/>
      <c r="B2397" s="20"/>
      <c r="M2397" s="64"/>
      <c r="N2397" s="64"/>
    </row>
    <row r="2398" spans="1:14" ht="13.15">
      <c r="A2398" s="63"/>
      <c r="B2398" s="20"/>
      <c r="M2398" s="64"/>
      <c r="N2398" s="64"/>
    </row>
    <row r="2399" spans="1:14" ht="13.15">
      <c r="A2399" s="63"/>
      <c r="B2399" s="20"/>
      <c r="M2399" s="64"/>
      <c r="N2399" s="64"/>
    </row>
    <row r="2400" spans="1:14" ht="13.15">
      <c r="A2400" s="63"/>
      <c r="B2400" s="20"/>
      <c r="M2400" s="64"/>
      <c r="N2400" s="64"/>
    </row>
    <row r="2401" spans="1:14" ht="13.15">
      <c r="A2401" s="63"/>
      <c r="B2401" s="20"/>
      <c r="M2401" s="64"/>
      <c r="N2401" s="64"/>
    </row>
    <row r="2402" spans="1:14" ht="13.15">
      <c r="A2402" s="63"/>
      <c r="B2402" s="20"/>
      <c r="M2402" s="64"/>
      <c r="N2402" s="64"/>
    </row>
    <row r="2403" spans="1:14" ht="13.15">
      <c r="A2403" s="63"/>
      <c r="B2403" s="20"/>
      <c r="M2403" s="64"/>
      <c r="N2403" s="64"/>
    </row>
    <row r="2404" spans="1:14" ht="13.15">
      <c r="A2404" s="63"/>
      <c r="B2404" s="20"/>
      <c r="M2404" s="64"/>
      <c r="N2404" s="64"/>
    </row>
    <row r="2405" spans="1:14" ht="13.15">
      <c r="A2405" s="63"/>
      <c r="B2405" s="20"/>
      <c r="M2405" s="64"/>
      <c r="N2405" s="64"/>
    </row>
    <row r="2406" spans="1:14" ht="13.15">
      <c r="A2406" s="63"/>
      <c r="B2406" s="20"/>
      <c r="M2406" s="64"/>
      <c r="N2406" s="64"/>
    </row>
    <row r="2407" spans="1:14" ht="13.15">
      <c r="A2407" s="63"/>
      <c r="B2407" s="20"/>
      <c r="M2407" s="64"/>
      <c r="N2407" s="64"/>
    </row>
    <row r="2408" spans="1:14" ht="13.15">
      <c r="A2408" s="63"/>
      <c r="B2408" s="20"/>
      <c r="M2408" s="64"/>
      <c r="N2408" s="64"/>
    </row>
    <row r="2409" spans="1:14" ht="13.15">
      <c r="A2409" s="63"/>
      <c r="B2409" s="20"/>
      <c r="M2409" s="64"/>
      <c r="N2409" s="64"/>
    </row>
    <row r="2410" spans="1:14" ht="13.15">
      <c r="A2410" s="63"/>
      <c r="B2410" s="20"/>
      <c r="M2410" s="64"/>
      <c r="N2410" s="64"/>
    </row>
    <row r="2411" spans="1:14" ht="13.15">
      <c r="A2411" s="63"/>
      <c r="B2411" s="20"/>
      <c r="M2411" s="64"/>
      <c r="N2411" s="64"/>
    </row>
    <row r="2412" spans="1:14" ht="13.15">
      <c r="A2412" s="63"/>
      <c r="B2412" s="20"/>
      <c r="M2412" s="64"/>
      <c r="N2412" s="64"/>
    </row>
    <row r="2413" spans="1:14" ht="13.15">
      <c r="A2413" s="63"/>
      <c r="B2413" s="20"/>
      <c r="M2413" s="64"/>
      <c r="N2413" s="64"/>
    </row>
    <row r="2414" spans="1:14" ht="13.15">
      <c r="A2414" s="63"/>
      <c r="B2414" s="20"/>
      <c r="M2414" s="64"/>
      <c r="N2414" s="64"/>
    </row>
    <row r="2415" spans="1:14" ht="13.15">
      <c r="A2415" s="63"/>
      <c r="B2415" s="20"/>
      <c r="M2415" s="64"/>
      <c r="N2415" s="64"/>
    </row>
    <row r="2416" spans="1:14" ht="13.15">
      <c r="A2416" s="63"/>
      <c r="B2416" s="20"/>
      <c r="M2416" s="64"/>
      <c r="N2416" s="64"/>
    </row>
    <row r="2417" spans="1:14" ht="13.15">
      <c r="A2417" s="63"/>
      <c r="B2417" s="20"/>
      <c r="M2417" s="64"/>
      <c r="N2417" s="64"/>
    </row>
    <row r="2418" spans="1:14" ht="13.15">
      <c r="A2418" s="63"/>
      <c r="B2418" s="20"/>
      <c r="M2418" s="64"/>
      <c r="N2418" s="64"/>
    </row>
    <row r="2419" spans="1:14" ht="13.15">
      <c r="A2419" s="63"/>
      <c r="B2419" s="20"/>
      <c r="M2419" s="64"/>
      <c r="N2419" s="64"/>
    </row>
    <row r="2420" spans="1:14" ht="13.15">
      <c r="A2420" s="63"/>
      <c r="B2420" s="20"/>
      <c r="M2420" s="64"/>
      <c r="N2420" s="64"/>
    </row>
    <row r="2421" spans="1:14" ht="13.15">
      <c r="A2421" s="63"/>
      <c r="B2421" s="20"/>
      <c r="M2421" s="64"/>
      <c r="N2421" s="64"/>
    </row>
    <row r="2422" spans="1:14" ht="13.15">
      <c r="A2422" s="63"/>
      <c r="B2422" s="20"/>
      <c r="M2422" s="64"/>
      <c r="N2422" s="64"/>
    </row>
    <row r="2423" spans="1:14" ht="13.15">
      <c r="A2423" s="63"/>
      <c r="B2423" s="20"/>
      <c r="M2423" s="64"/>
      <c r="N2423" s="64"/>
    </row>
    <row r="2424" spans="1:14" ht="13.15">
      <c r="A2424" s="63"/>
      <c r="B2424" s="20"/>
      <c r="M2424" s="64"/>
      <c r="N2424" s="64"/>
    </row>
    <row r="2425" spans="1:14" ht="13.15">
      <c r="A2425" s="63"/>
      <c r="B2425" s="20"/>
      <c r="M2425" s="64"/>
      <c r="N2425" s="64"/>
    </row>
    <row r="2426" spans="1:14" ht="13.15">
      <c r="A2426" s="63"/>
      <c r="B2426" s="20"/>
      <c r="M2426" s="64"/>
      <c r="N2426" s="64"/>
    </row>
    <row r="2427" spans="1:14" ht="13.15">
      <c r="A2427" s="63"/>
      <c r="B2427" s="20"/>
      <c r="M2427" s="64"/>
      <c r="N2427" s="64"/>
    </row>
    <row r="2428" spans="1:14" ht="13.15">
      <c r="A2428" s="63"/>
      <c r="B2428" s="20"/>
      <c r="M2428" s="64"/>
      <c r="N2428" s="64"/>
    </row>
    <row r="2429" spans="1:14" ht="13.15">
      <c r="A2429" s="63"/>
      <c r="B2429" s="20"/>
      <c r="M2429" s="64"/>
      <c r="N2429" s="64"/>
    </row>
    <row r="2430" spans="1:14" ht="13.15">
      <c r="A2430" s="63"/>
      <c r="B2430" s="20"/>
      <c r="M2430" s="64"/>
      <c r="N2430" s="64"/>
    </row>
    <row r="2431" spans="1:14" ht="13.15">
      <c r="A2431" s="63"/>
      <c r="B2431" s="20"/>
      <c r="M2431" s="64"/>
      <c r="N2431" s="64"/>
    </row>
    <row r="2432" spans="1:14" ht="13.15">
      <c r="A2432" s="63"/>
      <c r="B2432" s="20"/>
      <c r="M2432" s="64"/>
      <c r="N2432" s="64"/>
    </row>
    <row r="2433" spans="1:14" ht="13.15">
      <c r="A2433" s="63"/>
      <c r="B2433" s="20"/>
      <c r="M2433" s="64"/>
      <c r="N2433" s="64"/>
    </row>
    <row r="2434" spans="1:14" ht="13.15">
      <c r="A2434" s="63"/>
      <c r="B2434" s="20"/>
      <c r="M2434" s="64"/>
      <c r="N2434" s="64"/>
    </row>
    <row r="2435" spans="1:14" ht="13.15">
      <c r="A2435" s="63"/>
      <c r="B2435" s="20"/>
      <c r="M2435" s="64"/>
      <c r="N2435" s="64"/>
    </row>
    <row r="2436" spans="1:14" ht="13.15">
      <c r="A2436" s="63"/>
      <c r="B2436" s="20"/>
      <c r="M2436" s="64"/>
      <c r="N2436" s="64"/>
    </row>
    <row r="2437" spans="1:14" ht="13.15">
      <c r="A2437" s="63"/>
      <c r="B2437" s="20"/>
      <c r="M2437" s="64"/>
      <c r="N2437" s="64"/>
    </row>
    <row r="2438" spans="1:14" ht="13.15">
      <c r="A2438" s="63"/>
      <c r="B2438" s="20"/>
      <c r="M2438" s="64"/>
      <c r="N2438" s="64"/>
    </row>
    <row r="2439" spans="1:14" ht="13.15">
      <c r="A2439" s="63"/>
      <c r="B2439" s="20"/>
      <c r="M2439" s="64"/>
      <c r="N2439" s="64"/>
    </row>
    <row r="2440" spans="1:14" ht="13.15">
      <c r="A2440" s="63"/>
      <c r="B2440" s="20"/>
      <c r="M2440" s="64"/>
      <c r="N2440" s="64"/>
    </row>
    <row r="2441" spans="1:14" ht="13.15">
      <c r="A2441" s="63"/>
      <c r="B2441" s="20"/>
      <c r="M2441" s="64"/>
      <c r="N2441" s="64"/>
    </row>
    <row r="2442" spans="1:14" ht="13.15">
      <c r="A2442" s="63"/>
      <c r="B2442" s="20"/>
      <c r="M2442" s="64"/>
      <c r="N2442" s="64"/>
    </row>
    <row r="2443" spans="1:14" ht="13.15">
      <c r="A2443" s="63"/>
      <c r="B2443" s="20"/>
      <c r="M2443" s="64"/>
      <c r="N2443" s="64"/>
    </row>
    <row r="2444" spans="1:14" ht="13.15">
      <c r="A2444" s="63"/>
      <c r="B2444" s="20"/>
      <c r="M2444" s="64"/>
      <c r="N2444" s="64"/>
    </row>
    <row r="2445" spans="1:14" ht="13.15">
      <c r="A2445" s="63"/>
      <c r="B2445" s="20"/>
      <c r="M2445" s="64"/>
      <c r="N2445" s="64"/>
    </row>
    <row r="2446" spans="1:14" ht="13.15">
      <c r="A2446" s="63"/>
      <c r="B2446" s="20"/>
      <c r="M2446" s="64"/>
      <c r="N2446" s="64"/>
    </row>
    <row r="2447" spans="1:14" ht="13.15">
      <c r="A2447" s="63"/>
      <c r="B2447" s="20"/>
      <c r="M2447" s="64"/>
      <c r="N2447" s="64"/>
    </row>
    <row r="2448" spans="1:14" ht="13.15">
      <c r="A2448" s="63"/>
      <c r="B2448" s="20"/>
      <c r="M2448" s="64"/>
      <c r="N2448" s="64"/>
    </row>
    <row r="2449" spans="1:14" ht="13.15">
      <c r="A2449" s="63"/>
      <c r="B2449" s="20"/>
      <c r="M2449" s="64"/>
      <c r="N2449" s="64"/>
    </row>
    <row r="2450" spans="1:14" ht="13.15">
      <c r="A2450" s="63"/>
      <c r="B2450" s="20"/>
      <c r="M2450" s="64"/>
      <c r="N2450" s="64"/>
    </row>
    <row r="2451" spans="1:14" ht="13.15">
      <c r="A2451" s="63"/>
      <c r="B2451" s="20"/>
      <c r="M2451" s="64"/>
      <c r="N2451" s="64"/>
    </row>
    <row r="2452" spans="1:14" ht="13.15">
      <c r="A2452" s="63"/>
      <c r="B2452" s="20"/>
      <c r="M2452" s="64"/>
      <c r="N2452" s="64"/>
    </row>
    <row r="2453" spans="1:14" ht="13.15">
      <c r="A2453" s="63"/>
      <c r="B2453" s="20"/>
      <c r="M2453" s="64"/>
      <c r="N2453" s="64"/>
    </row>
    <row r="2454" spans="1:14" ht="13.15">
      <c r="A2454" s="63"/>
      <c r="B2454" s="20"/>
      <c r="M2454" s="64"/>
      <c r="N2454" s="64"/>
    </row>
    <row r="2455" spans="1:14" ht="13.15">
      <c r="A2455" s="63"/>
      <c r="B2455" s="20"/>
      <c r="M2455" s="64"/>
      <c r="N2455" s="64"/>
    </row>
    <row r="2456" spans="1:14" ht="13.15">
      <c r="A2456" s="63"/>
      <c r="B2456" s="20"/>
      <c r="M2456" s="64"/>
      <c r="N2456" s="64"/>
    </row>
    <row r="2457" spans="1:14" ht="13.15">
      <c r="A2457" s="63"/>
      <c r="B2457" s="20"/>
      <c r="M2457" s="64"/>
      <c r="N2457" s="64"/>
    </row>
    <row r="2458" spans="1:14" ht="13.15">
      <c r="A2458" s="63"/>
      <c r="B2458" s="20"/>
      <c r="M2458" s="64"/>
      <c r="N2458" s="64"/>
    </row>
    <row r="2459" spans="1:14" ht="13.15">
      <c r="A2459" s="63"/>
      <c r="B2459" s="20"/>
      <c r="M2459" s="64"/>
      <c r="N2459" s="64"/>
    </row>
    <row r="2460" spans="1:14" ht="13.15">
      <c r="A2460" s="63"/>
      <c r="B2460" s="20"/>
      <c r="M2460" s="64"/>
      <c r="N2460" s="64"/>
    </row>
    <row r="2461" spans="1:14" ht="13.15">
      <c r="A2461" s="63"/>
      <c r="B2461" s="20"/>
      <c r="M2461" s="64"/>
      <c r="N2461" s="64"/>
    </row>
    <row r="2462" spans="1:14" ht="13.15">
      <c r="A2462" s="63"/>
      <c r="B2462" s="20"/>
      <c r="M2462" s="64"/>
      <c r="N2462" s="64"/>
    </row>
    <row r="2463" spans="1:14" ht="13.15">
      <c r="A2463" s="63"/>
      <c r="B2463" s="20"/>
      <c r="M2463" s="64"/>
      <c r="N2463" s="64"/>
    </row>
    <row r="2464" spans="1:14" ht="13.15">
      <c r="A2464" s="63"/>
      <c r="B2464" s="20"/>
      <c r="M2464" s="64"/>
      <c r="N2464" s="64"/>
    </row>
    <row r="2465" spans="1:14" ht="13.15">
      <c r="A2465" s="63"/>
      <c r="B2465" s="20"/>
      <c r="M2465" s="64"/>
      <c r="N2465" s="64"/>
    </row>
    <row r="2466" spans="1:14" ht="13.15">
      <c r="A2466" s="63"/>
      <c r="B2466" s="20"/>
      <c r="M2466" s="64"/>
      <c r="N2466" s="64"/>
    </row>
    <row r="2467" spans="1:14" ht="13.15">
      <c r="A2467" s="63"/>
      <c r="B2467" s="20"/>
      <c r="M2467" s="64"/>
      <c r="N2467" s="64"/>
    </row>
    <row r="2468" spans="1:14" ht="13.15">
      <c r="A2468" s="63"/>
      <c r="B2468" s="20"/>
      <c r="M2468" s="64"/>
      <c r="N2468" s="64"/>
    </row>
    <row r="2469" spans="1:14" ht="13.15">
      <c r="A2469" s="63"/>
      <c r="B2469" s="20"/>
      <c r="M2469" s="64"/>
      <c r="N2469" s="64"/>
    </row>
    <row r="2470" spans="1:14" ht="13.15">
      <c r="A2470" s="63"/>
      <c r="B2470" s="20"/>
      <c r="M2470" s="64"/>
      <c r="N2470" s="64"/>
    </row>
    <row r="2471" spans="1:14" ht="13.15">
      <c r="A2471" s="63"/>
      <c r="B2471" s="20"/>
      <c r="M2471" s="64"/>
      <c r="N2471" s="64"/>
    </row>
    <row r="2472" spans="1:14" ht="13.15">
      <c r="A2472" s="63"/>
      <c r="B2472" s="20"/>
      <c r="M2472" s="64"/>
      <c r="N2472" s="64"/>
    </row>
    <row r="2473" spans="1:14" ht="13.15">
      <c r="A2473" s="63"/>
      <c r="B2473" s="20"/>
      <c r="M2473" s="64"/>
      <c r="N2473" s="64"/>
    </row>
    <row r="2474" spans="1:14" ht="13.15">
      <c r="A2474" s="63"/>
      <c r="B2474" s="20"/>
      <c r="M2474" s="64"/>
      <c r="N2474" s="64"/>
    </row>
    <row r="2475" spans="1:14" ht="13.15">
      <c r="A2475" s="63"/>
      <c r="B2475" s="20"/>
      <c r="M2475" s="64"/>
      <c r="N2475" s="64"/>
    </row>
    <row r="2476" spans="1:14" ht="13.15">
      <c r="A2476" s="63"/>
      <c r="B2476" s="20"/>
      <c r="M2476" s="64"/>
      <c r="N2476" s="64"/>
    </row>
    <row r="2477" spans="1:14" ht="13.15">
      <c r="A2477" s="63"/>
      <c r="B2477" s="20"/>
      <c r="M2477" s="64"/>
      <c r="N2477" s="64"/>
    </row>
    <row r="2478" spans="1:14" ht="13.15">
      <c r="A2478" s="63"/>
      <c r="B2478" s="20"/>
      <c r="M2478" s="64"/>
      <c r="N2478" s="64"/>
    </row>
    <row r="2479" spans="1:14" ht="13.15">
      <c r="A2479" s="63"/>
      <c r="B2479" s="20"/>
      <c r="M2479" s="64"/>
      <c r="N2479" s="64"/>
    </row>
    <row r="2480" spans="1:14" ht="13.15">
      <c r="A2480" s="63"/>
      <c r="B2480" s="20"/>
      <c r="M2480" s="64"/>
      <c r="N2480" s="64"/>
    </row>
    <row r="2481" spans="1:14" ht="13.15">
      <c r="A2481" s="63"/>
      <c r="B2481" s="20"/>
      <c r="M2481" s="64"/>
      <c r="N2481" s="64"/>
    </row>
    <row r="2482" spans="1:14" ht="13.15">
      <c r="A2482" s="63"/>
      <c r="B2482" s="20"/>
      <c r="M2482" s="64"/>
      <c r="N2482" s="64"/>
    </row>
    <row r="2483" spans="1:14" ht="13.15">
      <c r="A2483" s="63"/>
      <c r="B2483" s="20"/>
      <c r="M2483" s="64"/>
      <c r="N2483" s="64"/>
    </row>
    <row r="2484" spans="1:14" ht="13.15">
      <c r="A2484" s="63"/>
      <c r="B2484" s="20"/>
      <c r="M2484" s="64"/>
      <c r="N2484" s="64"/>
    </row>
    <row r="2485" spans="1:14" ht="13.15">
      <c r="A2485" s="63"/>
      <c r="B2485" s="20"/>
      <c r="M2485" s="64"/>
      <c r="N2485" s="64"/>
    </row>
    <row r="2486" spans="1:14" ht="13.15">
      <c r="A2486" s="63"/>
      <c r="B2486" s="20"/>
      <c r="M2486" s="64"/>
      <c r="N2486" s="64"/>
    </row>
    <row r="2487" spans="1:14" ht="13.15">
      <c r="A2487" s="63"/>
      <c r="B2487" s="20"/>
      <c r="M2487" s="64"/>
      <c r="N2487" s="64"/>
    </row>
    <row r="2488" spans="1:14" ht="13.15">
      <c r="A2488" s="63"/>
      <c r="B2488" s="20"/>
      <c r="M2488" s="64"/>
      <c r="N2488" s="64"/>
    </row>
    <row r="2489" spans="1:14" ht="13.15">
      <c r="A2489" s="63"/>
      <c r="B2489" s="20"/>
      <c r="M2489" s="64"/>
      <c r="N2489" s="64"/>
    </row>
    <row r="2490" spans="1:14" ht="13.15">
      <c r="A2490" s="63"/>
      <c r="B2490" s="20"/>
      <c r="M2490" s="64"/>
      <c r="N2490" s="64"/>
    </row>
    <row r="2491" spans="1:14" ht="13.15">
      <c r="A2491" s="63"/>
      <c r="B2491" s="20"/>
      <c r="M2491" s="64"/>
      <c r="N2491" s="64"/>
    </row>
    <row r="2492" spans="1:14" ht="13.15">
      <c r="A2492" s="63"/>
      <c r="B2492" s="20"/>
      <c r="M2492" s="64"/>
      <c r="N2492" s="64"/>
    </row>
    <row r="2493" spans="1:14" ht="13.15">
      <c r="A2493" s="63"/>
      <c r="B2493" s="20"/>
      <c r="M2493" s="64"/>
      <c r="N2493" s="64"/>
    </row>
    <row r="2494" spans="1:14" ht="13.15">
      <c r="A2494" s="63"/>
      <c r="B2494" s="20"/>
      <c r="M2494" s="64"/>
      <c r="N2494" s="64"/>
    </row>
    <row r="2495" spans="1:14" ht="13.15">
      <c r="A2495" s="63"/>
      <c r="B2495" s="20"/>
      <c r="M2495" s="64"/>
      <c r="N2495" s="64"/>
    </row>
    <row r="2496" spans="1:14" ht="13.15">
      <c r="A2496" s="63"/>
      <c r="B2496" s="20"/>
      <c r="M2496" s="64"/>
      <c r="N2496" s="64"/>
    </row>
    <row r="2497" spans="1:14" ht="13.15">
      <c r="A2497" s="63"/>
      <c r="B2497" s="20"/>
      <c r="M2497" s="64"/>
      <c r="N2497" s="64"/>
    </row>
    <row r="2498" spans="1:14" ht="13.15">
      <c r="A2498" s="63"/>
      <c r="B2498" s="20"/>
      <c r="M2498" s="64"/>
      <c r="N2498" s="64"/>
    </row>
    <row r="2499" spans="1:14" ht="13.15">
      <c r="A2499" s="63"/>
      <c r="B2499" s="20"/>
      <c r="M2499" s="64"/>
      <c r="N2499" s="64"/>
    </row>
    <row r="2500" spans="1:14" ht="13.15">
      <c r="A2500" s="63"/>
      <c r="B2500" s="20"/>
      <c r="M2500" s="64"/>
      <c r="N2500" s="64"/>
    </row>
    <row r="2501" spans="1:14" ht="13.15">
      <c r="A2501" s="63"/>
      <c r="B2501" s="20"/>
      <c r="M2501" s="64"/>
      <c r="N2501" s="64"/>
    </row>
    <row r="2502" spans="1:14" ht="13.15">
      <c r="A2502" s="63"/>
      <c r="B2502" s="20"/>
      <c r="M2502" s="64"/>
      <c r="N2502" s="64"/>
    </row>
    <row r="2503" spans="1:14" ht="13.15">
      <c r="A2503" s="63"/>
      <c r="B2503" s="20"/>
      <c r="M2503" s="64"/>
      <c r="N2503" s="64"/>
    </row>
    <row r="2504" spans="1:14" ht="13.15">
      <c r="A2504" s="63"/>
      <c r="B2504" s="20"/>
      <c r="M2504" s="64"/>
      <c r="N2504" s="64"/>
    </row>
    <row r="2505" spans="1:14" ht="13.15">
      <c r="A2505" s="63"/>
      <c r="B2505" s="20"/>
      <c r="M2505" s="64"/>
      <c r="N2505" s="64"/>
    </row>
    <row r="2506" spans="1:14" ht="13.15">
      <c r="A2506" s="63"/>
      <c r="B2506" s="20"/>
      <c r="M2506" s="64"/>
      <c r="N2506" s="64"/>
    </row>
    <row r="2507" spans="1:14" ht="13.15">
      <c r="A2507" s="63"/>
      <c r="B2507" s="20"/>
      <c r="M2507" s="64"/>
      <c r="N2507" s="64"/>
    </row>
    <row r="2508" spans="1:14" ht="13.15">
      <c r="A2508" s="63"/>
      <c r="B2508" s="20"/>
      <c r="M2508" s="64"/>
      <c r="N2508" s="64"/>
    </row>
    <row r="2509" spans="1:14" ht="13.15">
      <c r="A2509" s="63"/>
      <c r="B2509" s="20"/>
      <c r="M2509" s="64"/>
      <c r="N2509" s="64"/>
    </row>
    <row r="2510" spans="1:14" ht="13.15">
      <c r="A2510" s="63"/>
      <c r="B2510" s="20"/>
      <c r="M2510" s="64"/>
      <c r="N2510" s="64"/>
    </row>
    <row r="2511" spans="1:14" ht="13.15">
      <c r="A2511" s="63"/>
      <c r="B2511" s="20"/>
      <c r="M2511" s="64"/>
      <c r="N2511" s="64"/>
    </row>
    <row r="2512" spans="1:14" ht="13.15">
      <c r="A2512" s="63"/>
      <c r="B2512" s="20"/>
      <c r="M2512" s="64"/>
      <c r="N2512" s="64"/>
    </row>
    <row r="2513" spans="1:14" ht="13.15">
      <c r="A2513" s="63"/>
      <c r="B2513" s="20"/>
      <c r="M2513" s="64"/>
      <c r="N2513" s="64"/>
    </row>
    <row r="2514" spans="1:14" ht="13.15">
      <c r="A2514" s="63"/>
      <c r="B2514" s="20"/>
      <c r="M2514" s="64"/>
      <c r="N2514" s="64"/>
    </row>
    <row r="2515" spans="1:14" ht="13.15">
      <c r="A2515" s="63"/>
      <c r="B2515" s="20"/>
      <c r="M2515" s="64"/>
      <c r="N2515" s="64"/>
    </row>
    <row r="2516" spans="1:14" ht="13.15">
      <c r="A2516" s="63"/>
      <c r="B2516" s="20"/>
      <c r="M2516" s="64"/>
      <c r="N2516" s="64"/>
    </row>
    <row r="2517" spans="1:14" ht="13.15">
      <c r="A2517" s="63"/>
      <c r="B2517" s="20"/>
      <c r="M2517" s="64"/>
      <c r="N2517" s="64"/>
    </row>
    <row r="2518" spans="1:14" ht="13.15">
      <c r="A2518" s="63"/>
      <c r="B2518" s="20"/>
      <c r="M2518" s="64"/>
      <c r="N2518" s="64"/>
    </row>
    <row r="2519" spans="1:14" ht="13.15">
      <c r="A2519" s="63"/>
      <c r="B2519" s="20"/>
      <c r="M2519" s="64"/>
      <c r="N2519" s="64"/>
    </row>
    <row r="2520" spans="1:14" ht="13.15">
      <c r="A2520" s="63"/>
      <c r="B2520" s="20"/>
      <c r="M2520" s="64"/>
      <c r="N2520" s="64"/>
    </row>
    <row r="2521" spans="1:14" ht="13.15">
      <c r="A2521" s="63"/>
      <c r="B2521" s="20"/>
      <c r="M2521" s="64"/>
      <c r="N2521" s="64"/>
    </row>
    <row r="2522" spans="1:14" ht="13.15">
      <c r="A2522" s="63"/>
      <c r="B2522" s="20"/>
      <c r="M2522" s="64"/>
      <c r="N2522" s="64"/>
    </row>
    <row r="2523" spans="1:14" ht="13.15">
      <c r="A2523" s="63"/>
      <c r="B2523" s="20"/>
      <c r="M2523" s="64"/>
      <c r="N2523" s="64"/>
    </row>
    <row r="2524" spans="1:14" ht="13.15">
      <c r="A2524" s="63"/>
      <c r="B2524" s="20"/>
      <c r="M2524" s="64"/>
      <c r="N2524" s="64"/>
    </row>
    <row r="2525" spans="1:14" ht="13.15">
      <c r="A2525" s="63"/>
      <c r="B2525" s="20"/>
      <c r="M2525" s="64"/>
      <c r="N2525" s="64"/>
    </row>
    <row r="2526" spans="1:14" ht="13.15">
      <c r="A2526" s="63"/>
      <c r="B2526" s="20"/>
      <c r="M2526" s="64"/>
      <c r="N2526" s="64"/>
    </row>
    <row r="2527" spans="1:14" ht="13.15">
      <c r="A2527" s="63"/>
      <c r="B2527" s="20"/>
      <c r="M2527" s="64"/>
      <c r="N2527" s="64"/>
    </row>
    <row r="2528" spans="1:14" ht="13.15">
      <c r="A2528" s="63"/>
      <c r="B2528" s="20"/>
      <c r="M2528" s="64"/>
      <c r="N2528" s="64"/>
    </row>
    <row r="2529" spans="1:14" ht="13.15">
      <c r="A2529" s="63"/>
      <c r="B2529" s="20"/>
      <c r="M2529" s="64"/>
      <c r="N2529" s="64"/>
    </row>
    <row r="2530" spans="1:14" ht="13.15">
      <c r="A2530" s="63"/>
      <c r="B2530" s="20"/>
      <c r="M2530" s="64"/>
      <c r="N2530" s="64"/>
    </row>
    <row r="2531" spans="1:14" ht="13.15">
      <c r="A2531" s="63"/>
      <c r="B2531" s="20"/>
      <c r="M2531" s="64"/>
      <c r="N2531" s="64"/>
    </row>
    <row r="2532" spans="1:14" ht="13.15">
      <c r="A2532" s="63"/>
      <c r="B2532" s="20"/>
      <c r="M2532" s="64"/>
      <c r="N2532" s="64"/>
    </row>
    <row r="2533" spans="1:14" ht="13.15">
      <c r="A2533" s="63"/>
      <c r="B2533" s="20"/>
      <c r="M2533" s="64"/>
      <c r="N2533" s="64"/>
    </row>
    <row r="2534" spans="1:14" ht="13.15">
      <c r="A2534" s="63"/>
      <c r="B2534" s="20"/>
      <c r="M2534" s="64"/>
      <c r="N2534" s="64"/>
    </row>
    <row r="2535" spans="1:14" ht="13.15">
      <c r="A2535" s="63"/>
      <c r="B2535" s="20"/>
      <c r="M2535" s="64"/>
      <c r="N2535" s="64"/>
    </row>
    <row r="2536" spans="1:14" ht="13.15">
      <c r="A2536" s="63"/>
      <c r="B2536" s="20"/>
      <c r="M2536" s="64"/>
      <c r="N2536" s="64"/>
    </row>
    <row r="2537" spans="1:14" ht="13.15">
      <c r="A2537" s="63"/>
      <c r="B2537" s="20"/>
      <c r="M2537" s="64"/>
      <c r="N2537" s="64"/>
    </row>
    <row r="2538" spans="1:14" ht="13.15">
      <c r="A2538" s="63"/>
      <c r="B2538" s="20"/>
      <c r="M2538" s="64"/>
      <c r="N2538" s="64"/>
    </row>
    <row r="2539" spans="1:14" ht="13.15">
      <c r="A2539" s="63"/>
      <c r="B2539" s="20"/>
      <c r="M2539" s="64"/>
      <c r="N2539" s="64"/>
    </row>
    <row r="2540" spans="1:14" ht="13.15">
      <c r="A2540" s="63"/>
      <c r="B2540" s="20"/>
      <c r="M2540" s="64"/>
      <c r="N2540" s="64"/>
    </row>
    <row r="2541" spans="1:14" ht="13.15">
      <c r="A2541" s="63"/>
      <c r="B2541" s="20"/>
      <c r="M2541" s="64"/>
      <c r="N2541" s="64"/>
    </row>
    <row r="2542" spans="1:14" ht="13.15">
      <c r="A2542" s="63"/>
      <c r="B2542" s="20"/>
      <c r="M2542" s="64"/>
      <c r="N2542" s="64"/>
    </row>
    <row r="2543" spans="1:14" ht="13.15">
      <c r="A2543" s="63"/>
      <c r="B2543" s="20"/>
      <c r="M2543" s="64"/>
      <c r="N2543" s="64"/>
    </row>
    <row r="2544" spans="1:14" ht="13.15">
      <c r="A2544" s="63"/>
      <c r="B2544" s="20"/>
      <c r="M2544" s="64"/>
      <c r="N2544" s="64"/>
    </row>
    <row r="2545" spans="1:14" ht="13.15">
      <c r="A2545" s="63"/>
      <c r="B2545" s="20"/>
      <c r="M2545" s="64"/>
      <c r="N2545" s="64"/>
    </row>
    <row r="2546" spans="1:14" ht="13.15">
      <c r="A2546" s="63"/>
      <c r="B2546" s="20"/>
      <c r="M2546" s="64"/>
      <c r="N2546" s="64"/>
    </row>
    <row r="2547" spans="1:14" ht="13.15">
      <c r="A2547" s="63"/>
      <c r="B2547" s="20"/>
      <c r="M2547" s="64"/>
      <c r="N2547" s="64"/>
    </row>
    <row r="2548" spans="1:14" ht="13.15">
      <c r="A2548" s="63"/>
      <c r="B2548" s="20"/>
      <c r="M2548" s="64"/>
      <c r="N2548" s="64"/>
    </row>
    <row r="2549" spans="1:14" ht="13.15">
      <c r="A2549" s="63"/>
      <c r="B2549" s="20"/>
      <c r="M2549" s="64"/>
      <c r="N2549" s="64"/>
    </row>
    <row r="2550" spans="1:14" ht="13.15">
      <c r="A2550" s="63"/>
      <c r="B2550" s="20"/>
      <c r="M2550" s="64"/>
      <c r="N2550" s="64"/>
    </row>
    <row r="2551" spans="1:14" ht="13.15">
      <c r="A2551" s="63"/>
      <c r="B2551" s="20"/>
      <c r="M2551" s="64"/>
      <c r="N2551" s="64"/>
    </row>
    <row r="2552" spans="1:14" ht="13.15">
      <c r="A2552" s="63"/>
      <c r="B2552" s="20"/>
      <c r="M2552" s="64"/>
      <c r="N2552" s="64"/>
    </row>
    <row r="2553" spans="1:14" ht="13.15">
      <c r="A2553" s="63"/>
      <c r="B2553" s="20"/>
      <c r="M2553" s="64"/>
      <c r="N2553" s="64"/>
    </row>
    <row r="2554" spans="1:14" ht="13.15">
      <c r="A2554" s="63"/>
      <c r="B2554" s="20"/>
      <c r="M2554" s="64"/>
      <c r="N2554" s="64"/>
    </row>
    <row r="2555" spans="1:14" ht="13.15">
      <c r="A2555" s="63"/>
      <c r="B2555" s="20"/>
      <c r="M2555" s="64"/>
      <c r="N2555" s="64"/>
    </row>
    <row r="2556" spans="1:14" ht="13.15">
      <c r="A2556" s="63"/>
      <c r="B2556" s="20"/>
      <c r="M2556" s="64"/>
      <c r="N2556" s="64"/>
    </row>
    <row r="2557" spans="1:14" ht="13.15">
      <c r="A2557" s="63"/>
      <c r="B2557" s="20"/>
      <c r="M2557" s="64"/>
      <c r="N2557" s="64"/>
    </row>
    <row r="2558" spans="1:14" ht="13.15">
      <c r="A2558" s="63"/>
      <c r="B2558" s="20"/>
      <c r="M2558" s="64"/>
      <c r="N2558" s="64"/>
    </row>
    <row r="2559" spans="1:14" ht="13.15">
      <c r="A2559" s="63"/>
      <c r="B2559" s="20"/>
      <c r="M2559" s="64"/>
      <c r="N2559" s="64"/>
    </row>
    <row r="2560" spans="1:14" ht="13.15">
      <c r="A2560" s="63"/>
      <c r="B2560" s="20"/>
      <c r="M2560" s="64"/>
      <c r="N2560" s="64"/>
    </row>
    <row r="2561" spans="1:14" ht="13.15">
      <c r="A2561" s="63"/>
      <c r="B2561" s="20"/>
      <c r="M2561" s="64"/>
      <c r="N2561" s="64"/>
    </row>
    <row r="2562" spans="1:14" ht="13.15">
      <c r="A2562" s="63"/>
      <c r="B2562" s="20"/>
      <c r="M2562" s="64"/>
      <c r="N2562" s="64"/>
    </row>
    <row r="2563" spans="1:14" ht="13.15">
      <c r="A2563" s="63"/>
      <c r="B2563" s="20"/>
      <c r="M2563" s="64"/>
      <c r="N2563" s="64"/>
    </row>
    <row r="2564" spans="1:14" ht="13.15">
      <c r="A2564" s="63"/>
      <c r="B2564" s="20"/>
      <c r="M2564" s="64"/>
      <c r="N2564" s="64"/>
    </row>
    <row r="2565" spans="1:14" ht="13.15">
      <c r="A2565" s="63"/>
      <c r="B2565" s="20"/>
      <c r="M2565" s="64"/>
      <c r="N2565" s="64"/>
    </row>
    <row r="2566" spans="1:14" ht="13.15">
      <c r="A2566" s="63"/>
      <c r="B2566" s="20"/>
      <c r="M2566" s="64"/>
      <c r="N2566" s="64"/>
    </row>
    <row r="2567" spans="1:14" ht="13.15">
      <c r="A2567" s="63"/>
      <c r="B2567" s="20"/>
      <c r="M2567" s="64"/>
      <c r="N2567" s="64"/>
    </row>
    <row r="2568" spans="1:14" ht="13.15">
      <c r="A2568" s="63"/>
      <c r="B2568" s="20"/>
      <c r="M2568" s="64"/>
      <c r="N2568" s="64"/>
    </row>
    <row r="2569" spans="1:14" ht="13.15">
      <c r="A2569" s="63"/>
      <c r="B2569" s="20"/>
      <c r="M2569" s="64"/>
      <c r="N2569" s="64"/>
    </row>
    <row r="2570" spans="1:14" ht="13.15">
      <c r="A2570" s="63"/>
      <c r="B2570" s="20"/>
      <c r="M2570" s="64"/>
      <c r="N2570" s="64"/>
    </row>
    <row r="2571" spans="1:14" ht="13.15">
      <c r="A2571" s="63"/>
      <c r="B2571" s="20"/>
      <c r="M2571" s="64"/>
      <c r="N2571" s="64"/>
    </row>
    <row r="2572" spans="1:14" ht="13.15">
      <c r="A2572" s="63"/>
      <c r="B2572" s="20"/>
      <c r="M2572" s="64"/>
      <c r="N2572" s="64"/>
    </row>
    <row r="2573" spans="1:14" ht="13.15">
      <c r="A2573" s="63"/>
      <c r="B2573" s="20"/>
      <c r="M2573" s="64"/>
      <c r="N2573" s="64"/>
    </row>
    <row r="2574" spans="1:14" ht="13.15">
      <c r="A2574" s="63"/>
      <c r="B2574" s="20"/>
      <c r="M2574" s="64"/>
      <c r="N2574" s="64"/>
    </row>
    <row r="2575" spans="1:14" ht="13.15">
      <c r="A2575" s="63"/>
      <c r="B2575" s="20"/>
      <c r="M2575" s="64"/>
      <c r="N2575" s="64"/>
    </row>
    <row r="2576" spans="1:14" ht="13.15">
      <c r="A2576" s="63"/>
      <c r="B2576" s="20"/>
      <c r="M2576" s="64"/>
      <c r="N2576" s="64"/>
    </row>
    <row r="2577" spans="1:14" ht="13.15">
      <c r="A2577" s="63"/>
      <c r="B2577" s="20"/>
      <c r="M2577" s="64"/>
      <c r="N2577" s="64"/>
    </row>
    <row r="2578" spans="1:14" ht="13.15">
      <c r="A2578" s="63"/>
      <c r="B2578" s="20"/>
      <c r="M2578" s="64"/>
      <c r="N2578" s="64"/>
    </row>
    <row r="2579" spans="1:14" ht="13.15">
      <c r="A2579" s="63"/>
      <c r="B2579" s="20"/>
      <c r="M2579" s="64"/>
      <c r="N2579" s="64"/>
    </row>
    <row r="2580" spans="1:14" ht="13.15">
      <c r="A2580" s="63"/>
      <c r="B2580" s="20"/>
      <c r="M2580" s="64"/>
      <c r="N2580" s="64"/>
    </row>
    <row r="2581" spans="1:14" ht="13.15">
      <c r="A2581" s="63"/>
      <c r="B2581" s="20"/>
      <c r="M2581" s="64"/>
      <c r="N2581" s="64"/>
    </row>
    <row r="2582" spans="1:14" ht="13.15">
      <c r="A2582" s="63"/>
      <c r="B2582" s="20"/>
      <c r="M2582" s="64"/>
      <c r="N2582" s="64"/>
    </row>
    <row r="2583" spans="1:14" ht="13.15">
      <c r="A2583" s="63"/>
      <c r="B2583" s="20"/>
      <c r="M2583" s="64"/>
      <c r="N2583" s="64"/>
    </row>
    <row r="2584" spans="1:14" ht="13.15">
      <c r="A2584" s="63"/>
      <c r="B2584" s="20"/>
      <c r="M2584" s="64"/>
      <c r="N2584" s="64"/>
    </row>
    <row r="2585" spans="1:14" ht="13.15">
      <c r="A2585" s="63"/>
      <c r="B2585" s="20"/>
      <c r="M2585" s="64"/>
      <c r="N2585" s="64"/>
    </row>
    <row r="2586" spans="1:14" ht="13.15">
      <c r="A2586" s="63"/>
      <c r="B2586" s="20"/>
      <c r="M2586" s="64"/>
      <c r="N2586" s="64"/>
    </row>
    <row r="2587" spans="1:14" ht="13.15">
      <c r="A2587" s="63"/>
      <c r="B2587" s="20"/>
      <c r="M2587" s="64"/>
      <c r="N2587" s="64"/>
    </row>
    <row r="2588" spans="1:14" ht="13.15">
      <c r="A2588" s="63"/>
      <c r="B2588" s="20"/>
      <c r="M2588" s="64"/>
      <c r="N2588" s="64"/>
    </row>
    <row r="2589" spans="1:14" ht="13.15">
      <c r="A2589" s="63"/>
      <c r="B2589" s="20"/>
      <c r="M2589" s="64"/>
      <c r="N2589" s="64"/>
    </row>
    <row r="2590" spans="1:14" ht="13.15">
      <c r="A2590" s="63"/>
      <c r="B2590" s="20"/>
      <c r="M2590" s="64"/>
      <c r="N2590" s="64"/>
    </row>
    <row r="2591" spans="1:14" ht="13.15">
      <c r="A2591" s="63"/>
      <c r="B2591" s="20"/>
      <c r="M2591" s="64"/>
      <c r="N2591" s="64"/>
    </row>
    <row r="2592" spans="1:14" ht="13.15">
      <c r="A2592" s="63"/>
      <c r="B2592" s="20"/>
      <c r="M2592" s="64"/>
      <c r="N2592" s="64"/>
    </row>
    <row r="2593" spans="1:14" ht="13.15">
      <c r="A2593" s="63"/>
      <c r="B2593" s="20"/>
      <c r="M2593" s="64"/>
      <c r="N2593" s="64"/>
    </row>
    <row r="2594" spans="1:14" ht="13.15">
      <c r="A2594" s="63"/>
      <c r="B2594" s="20"/>
      <c r="M2594" s="64"/>
      <c r="N2594" s="64"/>
    </row>
    <row r="2595" spans="1:14" ht="13.15">
      <c r="A2595" s="63"/>
      <c r="B2595" s="20"/>
      <c r="M2595" s="64"/>
      <c r="N2595" s="64"/>
    </row>
    <row r="2596" spans="1:14" ht="13.15">
      <c r="A2596" s="63"/>
      <c r="B2596" s="20"/>
      <c r="M2596" s="64"/>
      <c r="N2596" s="64"/>
    </row>
    <row r="2597" spans="1:14" ht="13.15">
      <c r="A2597" s="63"/>
      <c r="B2597" s="20"/>
      <c r="M2597" s="64"/>
      <c r="N2597" s="64"/>
    </row>
    <row r="2598" spans="1:14" ht="13.15">
      <c r="A2598" s="63"/>
      <c r="B2598" s="20"/>
      <c r="M2598" s="64"/>
      <c r="N2598" s="64"/>
    </row>
    <row r="2599" spans="1:14" ht="13.15">
      <c r="A2599" s="63"/>
      <c r="B2599" s="20"/>
      <c r="M2599" s="64"/>
      <c r="N2599" s="64"/>
    </row>
    <row r="2600" spans="1:14" ht="13.15">
      <c r="A2600" s="63"/>
      <c r="B2600" s="20"/>
      <c r="M2600" s="64"/>
      <c r="N2600" s="64"/>
    </row>
    <row r="2601" spans="1:14" ht="13.15">
      <c r="A2601" s="63"/>
      <c r="B2601" s="20"/>
      <c r="M2601" s="64"/>
      <c r="N2601" s="64"/>
    </row>
    <row r="2602" spans="1:14" ht="13.15">
      <c r="A2602" s="63"/>
      <c r="B2602" s="20"/>
      <c r="M2602" s="64"/>
      <c r="N2602" s="64"/>
    </row>
    <row r="2603" spans="1:14" ht="13.15">
      <c r="A2603" s="63"/>
      <c r="B2603" s="20"/>
      <c r="M2603" s="64"/>
      <c r="N2603" s="64"/>
    </row>
    <row r="2604" spans="1:14" ht="13.15">
      <c r="A2604" s="63"/>
      <c r="B2604" s="20"/>
      <c r="M2604" s="64"/>
      <c r="N2604" s="64"/>
    </row>
    <row r="2605" spans="1:14" ht="13.15">
      <c r="A2605" s="63"/>
      <c r="B2605" s="20"/>
      <c r="M2605" s="64"/>
      <c r="N2605" s="64"/>
    </row>
    <row r="2606" spans="1:14" ht="13.15">
      <c r="A2606" s="63"/>
      <c r="B2606" s="20"/>
      <c r="M2606" s="64"/>
      <c r="N2606" s="64"/>
    </row>
    <row r="2607" spans="1:14" ht="13.15">
      <c r="A2607" s="63"/>
      <c r="B2607" s="20"/>
      <c r="M2607" s="64"/>
      <c r="N2607" s="64"/>
    </row>
    <row r="2608" spans="1:14" ht="13.15">
      <c r="A2608" s="63"/>
      <c r="B2608" s="20"/>
      <c r="M2608" s="64"/>
      <c r="N2608" s="64"/>
    </row>
    <row r="2609" spans="1:14" ht="13.15">
      <c r="A2609" s="63"/>
      <c r="B2609" s="20"/>
      <c r="M2609" s="64"/>
      <c r="N2609" s="64"/>
    </row>
    <row r="2610" spans="1:14" ht="13.15">
      <c r="A2610" s="63"/>
      <c r="B2610" s="20"/>
      <c r="M2610" s="64"/>
      <c r="N2610" s="64"/>
    </row>
    <row r="2611" spans="1:14" ht="13.15">
      <c r="A2611" s="63"/>
      <c r="B2611" s="20"/>
      <c r="M2611" s="64"/>
      <c r="N2611" s="64"/>
    </row>
    <row r="2612" spans="1:14" ht="13.15">
      <c r="A2612" s="63"/>
      <c r="B2612" s="20"/>
      <c r="M2612" s="64"/>
      <c r="N2612" s="64"/>
    </row>
    <row r="2613" spans="1:14" ht="13.15">
      <c r="A2613" s="63"/>
      <c r="B2613" s="20"/>
      <c r="M2613" s="64"/>
      <c r="N2613" s="64"/>
    </row>
    <row r="2614" spans="1:14" ht="13.15">
      <c r="A2614" s="63"/>
      <c r="B2614" s="20"/>
      <c r="M2614" s="64"/>
      <c r="N2614" s="64"/>
    </row>
    <row r="2615" spans="1:14" ht="13.15">
      <c r="A2615" s="63"/>
      <c r="B2615" s="20"/>
      <c r="M2615" s="64"/>
      <c r="N2615" s="64"/>
    </row>
    <row r="2616" spans="1:14" ht="13.15">
      <c r="A2616" s="63"/>
      <c r="B2616" s="20"/>
      <c r="M2616" s="64"/>
      <c r="N2616" s="64"/>
    </row>
    <row r="2617" spans="1:14" ht="13.15">
      <c r="A2617" s="63"/>
      <c r="B2617" s="20"/>
      <c r="M2617" s="64"/>
      <c r="N2617" s="64"/>
    </row>
    <row r="2618" spans="1:14" ht="13.15">
      <c r="A2618" s="63"/>
      <c r="B2618" s="20"/>
      <c r="M2618" s="64"/>
      <c r="N2618" s="64"/>
    </row>
    <row r="2619" spans="1:14" ht="13.15">
      <c r="A2619" s="63"/>
      <c r="B2619" s="20"/>
      <c r="M2619" s="64"/>
      <c r="N2619" s="64"/>
    </row>
    <row r="2620" spans="1:14" ht="13.15">
      <c r="A2620" s="63"/>
      <c r="B2620" s="20"/>
      <c r="M2620" s="64"/>
      <c r="N2620" s="64"/>
    </row>
    <row r="2621" spans="1:14" ht="13.15">
      <c r="A2621" s="63"/>
      <c r="B2621" s="20"/>
      <c r="M2621" s="64"/>
      <c r="N2621" s="64"/>
    </row>
    <row r="2622" spans="1:14" ht="13.15">
      <c r="A2622" s="63"/>
      <c r="B2622" s="20"/>
      <c r="M2622" s="64"/>
      <c r="N2622" s="64"/>
    </row>
    <row r="2623" spans="1:14" ht="13.15">
      <c r="A2623" s="63"/>
      <c r="B2623" s="20"/>
      <c r="M2623" s="64"/>
      <c r="N2623" s="64"/>
    </row>
    <row r="2624" spans="1:14" ht="13.15">
      <c r="A2624" s="63"/>
      <c r="B2624" s="20"/>
      <c r="M2624" s="64"/>
      <c r="N2624" s="64"/>
    </row>
    <row r="2625" spans="1:14" ht="13.15">
      <c r="A2625" s="63"/>
      <c r="B2625" s="20"/>
      <c r="M2625" s="64"/>
      <c r="N2625" s="64"/>
    </row>
    <row r="2626" spans="1:14" ht="13.15">
      <c r="A2626" s="63"/>
      <c r="B2626" s="20"/>
      <c r="M2626" s="64"/>
      <c r="N2626" s="64"/>
    </row>
    <row r="2627" spans="1:14" ht="13.15">
      <c r="A2627" s="63"/>
      <c r="B2627" s="20"/>
      <c r="M2627" s="64"/>
      <c r="N2627" s="64"/>
    </row>
    <row r="2628" spans="1:14" ht="13.15">
      <c r="A2628" s="63"/>
      <c r="B2628" s="20"/>
      <c r="M2628" s="64"/>
      <c r="N2628" s="64"/>
    </row>
    <row r="2629" spans="1:14" ht="13.15">
      <c r="A2629" s="63"/>
      <c r="B2629" s="20"/>
      <c r="M2629" s="64"/>
      <c r="N2629" s="64"/>
    </row>
    <row r="2630" spans="1:14" ht="13.15">
      <c r="A2630" s="63"/>
      <c r="B2630" s="20"/>
      <c r="M2630" s="64"/>
      <c r="N2630" s="64"/>
    </row>
    <row r="2631" spans="1:14" ht="13.15">
      <c r="A2631" s="63"/>
      <c r="B2631" s="20"/>
      <c r="M2631" s="64"/>
      <c r="N2631" s="64"/>
    </row>
    <row r="2632" spans="1:14" ht="13.15">
      <c r="A2632" s="63"/>
      <c r="B2632" s="20"/>
      <c r="M2632" s="64"/>
      <c r="N2632" s="64"/>
    </row>
    <row r="2633" spans="1:14" ht="13.15">
      <c r="A2633" s="63"/>
      <c r="B2633" s="20"/>
      <c r="M2633" s="64"/>
      <c r="N2633" s="64"/>
    </row>
    <row r="2634" spans="1:14" ht="13.15">
      <c r="A2634" s="63"/>
      <c r="B2634" s="20"/>
      <c r="M2634" s="64"/>
      <c r="N2634" s="64"/>
    </row>
    <row r="2635" spans="1:14" ht="13.15">
      <c r="A2635" s="63"/>
      <c r="B2635" s="20"/>
      <c r="M2635" s="64"/>
      <c r="N2635" s="64"/>
    </row>
    <row r="2636" spans="1:14" ht="13.15">
      <c r="A2636" s="63"/>
      <c r="B2636" s="20"/>
      <c r="M2636" s="64"/>
      <c r="N2636" s="64"/>
    </row>
    <row r="2637" spans="1:14" ht="13.15">
      <c r="A2637" s="63"/>
      <c r="B2637" s="20"/>
      <c r="M2637" s="64"/>
      <c r="N2637" s="64"/>
    </row>
    <row r="2638" spans="1:14" ht="13.15">
      <c r="A2638" s="63"/>
      <c r="B2638" s="20"/>
      <c r="M2638" s="64"/>
      <c r="N2638" s="64"/>
    </row>
    <row r="2639" spans="1:14" ht="13.15">
      <c r="A2639" s="63"/>
      <c r="B2639" s="20"/>
      <c r="M2639" s="64"/>
      <c r="N2639" s="64"/>
    </row>
    <row r="2640" spans="1:14" ht="13.15">
      <c r="A2640" s="63"/>
      <c r="B2640" s="20"/>
      <c r="M2640" s="64"/>
      <c r="N2640" s="64"/>
    </row>
    <row r="2641" spans="1:14" ht="13.15">
      <c r="A2641" s="63"/>
      <c r="B2641" s="20"/>
      <c r="M2641" s="64"/>
      <c r="N2641" s="64"/>
    </row>
    <row r="2642" spans="1:14" ht="13.15">
      <c r="A2642" s="63"/>
      <c r="B2642" s="20"/>
      <c r="M2642" s="64"/>
      <c r="N2642" s="64"/>
    </row>
    <row r="2643" spans="1:14" ht="13.15">
      <c r="A2643" s="63"/>
      <c r="B2643" s="20"/>
      <c r="M2643" s="64"/>
      <c r="N2643" s="64"/>
    </row>
    <row r="2644" spans="1:14" ht="13.15">
      <c r="A2644" s="63"/>
      <c r="B2644" s="20"/>
      <c r="M2644" s="64"/>
      <c r="N2644" s="64"/>
    </row>
    <row r="2645" spans="1:14" ht="13.15">
      <c r="A2645" s="63"/>
      <c r="B2645" s="20"/>
      <c r="M2645" s="64"/>
      <c r="N2645" s="64"/>
    </row>
    <row r="2646" spans="1:14" ht="13.15">
      <c r="A2646" s="63"/>
      <c r="B2646" s="20"/>
      <c r="M2646" s="64"/>
      <c r="N2646" s="64"/>
    </row>
    <row r="2647" spans="1:14" ht="13.15">
      <c r="A2647" s="63"/>
      <c r="B2647" s="20"/>
      <c r="M2647" s="64"/>
      <c r="N2647" s="64"/>
    </row>
    <row r="2648" spans="1:14" ht="13.15">
      <c r="A2648" s="63"/>
      <c r="B2648" s="20"/>
      <c r="M2648" s="64"/>
      <c r="N2648" s="64"/>
    </row>
    <row r="2649" spans="1:14" ht="13.15">
      <c r="A2649" s="63"/>
      <c r="B2649" s="20"/>
      <c r="M2649" s="64"/>
      <c r="N2649" s="64"/>
    </row>
    <row r="2650" spans="1:14" ht="13.15">
      <c r="A2650" s="63"/>
      <c r="B2650" s="20"/>
      <c r="M2650" s="64"/>
      <c r="N2650" s="64"/>
    </row>
    <row r="2651" spans="1:14" ht="13.15">
      <c r="A2651" s="63"/>
      <c r="B2651" s="20"/>
      <c r="M2651" s="64"/>
      <c r="N2651" s="64"/>
    </row>
    <row r="2652" spans="1:14" ht="13.15">
      <c r="A2652" s="63"/>
      <c r="B2652" s="20"/>
      <c r="M2652" s="64"/>
      <c r="N2652" s="64"/>
    </row>
    <row r="2653" spans="1:14" ht="13.15">
      <c r="A2653" s="63"/>
      <c r="B2653" s="20"/>
      <c r="M2653" s="64"/>
      <c r="N2653" s="64"/>
    </row>
    <row r="2654" spans="1:14" ht="13.15">
      <c r="A2654" s="63"/>
      <c r="B2654" s="20"/>
      <c r="M2654" s="64"/>
      <c r="N2654" s="64"/>
    </row>
    <row r="2655" spans="1:14" ht="13.15">
      <c r="A2655" s="63"/>
      <c r="B2655" s="20"/>
      <c r="M2655" s="64"/>
      <c r="N2655" s="64"/>
    </row>
    <row r="2656" spans="1:14" ht="13.15">
      <c r="A2656" s="63"/>
      <c r="B2656" s="20"/>
      <c r="M2656" s="64"/>
      <c r="N2656" s="64"/>
    </row>
    <row r="2657" spans="1:14" ht="13.15">
      <c r="A2657" s="63"/>
      <c r="B2657" s="20"/>
      <c r="M2657" s="64"/>
      <c r="N2657" s="64"/>
    </row>
    <row r="2658" spans="1:14" ht="13.15">
      <c r="A2658" s="63"/>
      <c r="B2658" s="20"/>
      <c r="M2658" s="64"/>
      <c r="N2658" s="64"/>
    </row>
    <row r="2659" spans="1:14" ht="13.15">
      <c r="A2659" s="63"/>
      <c r="B2659" s="20"/>
      <c r="M2659" s="64"/>
      <c r="N2659" s="64"/>
    </row>
    <row r="2660" spans="1:14" ht="13.15">
      <c r="A2660" s="63"/>
      <c r="B2660" s="20"/>
      <c r="M2660" s="64"/>
      <c r="N2660" s="64"/>
    </row>
    <row r="2661" spans="1:14" ht="13.15">
      <c r="A2661" s="63"/>
      <c r="B2661" s="20"/>
      <c r="M2661" s="64"/>
      <c r="N2661" s="64"/>
    </row>
    <row r="2662" spans="1:14" ht="13.15">
      <c r="A2662" s="63"/>
      <c r="B2662" s="20"/>
      <c r="M2662" s="64"/>
      <c r="N2662" s="64"/>
    </row>
    <row r="2663" spans="1:14" ht="13.15">
      <c r="A2663" s="63"/>
      <c r="B2663" s="20"/>
      <c r="M2663" s="64"/>
      <c r="N2663" s="64"/>
    </row>
    <row r="2664" spans="1:14" ht="13.15">
      <c r="A2664" s="63"/>
      <c r="B2664" s="20"/>
      <c r="M2664" s="64"/>
      <c r="N2664" s="64"/>
    </row>
    <row r="2665" spans="1:14" ht="13.15">
      <c r="A2665" s="63"/>
      <c r="B2665" s="20"/>
      <c r="M2665" s="64"/>
      <c r="N2665" s="64"/>
    </row>
    <row r="2666" spans="1:14" ht="13.15">
      <c r="A2666" s="63"/>
      <c r="B2666" s="20"/>
      <c r="M2666" s="64"/>
      <c r="N2666" s="64"/>
    </row>
    <row r="2667" spans="1:14" ht="13.15">
      <c r="A2667" s="63"/>
      <c r="B2667" s="20"/>
      <c r="M2667" s="64"/>
      <c r="N2667" s="64"/>
    </row>
    <row r="2668" spans="1:14" ht="13.15">
      <c r="A2668" s="63"/>
      <c r="B2668" s="20"/>
      <c r="M2668" s="64"/>
      <c r="N2668" s="64"/>
    </row>
    <row r="2669" spans="1:14" ht="13.15">
      <c r="A2669" s="63"/>
      <c r="B2669" s="20"/>
      <c r="M2669" s="64"/>
      <c r="N2669" s="64"/>
    </row>
    <row r="2670" spans="1:14" ht="13.15">
      <c r="A2670" s="63"/>
      <c r="B2670" s="20"/>
      <c r="M2670" s="64"/>
      <c r="N2670" s="64"/>
    </row>
    <row r="2671" spans="1:14" ht="13.15">
      <c r="A2671" s="63"/>
      <c r="B2671" s="20"/>
      <c r="M2671" s="64"/>
      <c r="N2671" s="64"/>
    </row>
    <row r="2672" spans="1:14" ht="13.15">
      <c r="A2672" s="63"/>
      <c r="B2672" s="20"/>
      <c r="M2672" s="64"/>
      <c r="N2672" s="64"/>
    </row>
    <row r="2673" spans="1:14" ht="13.15">
      <c r="A2673" s="63"/>
      <c r="B2673" s="20"/>
      <c r="M2673" s="64"/>
      <c r="N2673" s="64"/>
    </row>
    <row r="2674" spans="1:14" ht="13.15">
      <c r="A2674" s="63"/>
      <c r="B2674" s="20"/>
      <c r="M2674" s="64"/>
      <c r="N2674" s="64"/>
    </row>
    <row r="2675" spans="1:14" ht="13.15">
      <c r="A2675" s="63"/>
      <c r="B2675" s="20"/>
      <c r="M2675" s="64"/>
      <c r="N2675" s="64"/>
    </row>
    <row r="2676" spans="1:14" ht="13.15">
      <c r="A2676" s="63"/>
      <c r="B2676" s="20"/>
      <c r="M2676" s="64"/>
      <c r="N2676" s="64"/>
    </row>
    <row r="2677" spans="1:14" ht="13.15">
      <c r="A2677" s="63"/>
      <c r="B2677" s="20"/>
      <c r="M2677" s="64"/>
      <c r="N2677" s="64"/>
    </row>
    <row r="2678" spans="1:14" ht="13.15">
      <c r="A2678" s="63"/>
      <c r="B2678" s="20"/>
      <c r="M2678" s="64"/>
      <c r="N2678" s="64"/>
    </row>
    <row r="2679" spans="1:14" ht="13.15">
      <c r="A2679" s="63"/>
      <c r="B2679" s="20"/>
      <c r="M2679" s="64"/>
      <c r="N2679" s="64"/>
    </row>
    <row r="2680" spans="1:14" ht="13.15">
      <c r="A2680" s="63"/>
      <c r="B2680" s="20"/>
      <c r="M2680" s="64"/>
      <c r="N2680" s="64"/>
    </row>
    <row r="2681" spans="1:14" ht="13.15">
      <c r="A2681" s="63"/>
      <c r="B2681" s="20"/>
      <c r="M2681" s="64"/>
      <c r="N2681" s="64"/>
    </row>
    <row r="2682" spans="1:14" ht="13.15">
      <c r="A2682" s="63"/>
      <c r="B2682" s="20"/>
      <c r="M2682" s="64"/>
      <c r="N2682" s="64"/>
    </row>
    <row r="2683" spans="1:14" ht="13.15">
      <c r="A2683" s="63"/>
      <c r="B2683" s="20"/>
      <c r="M2683" s="64"/>
      <c r="N2683" s="64"/>
    </row>
    <row r="2684" spans="1:14" ht="13.15">
      <c r="A2684" s="63"/>
      <c r="B2684" s="20"/>
      <c r="M2684" s="64"/>
      <c r="N2684" s="64"/>
    </row>
    <row r="2685" spans="1:14" ht="13.15">
      <c r="A2685" s="63"/>
      <c r="B2685" s="20"/>
      <c r="M2685" s="64"/>
      <c r="N2685" s="64"/>
    </row>
    <row r="2686" spans="1:14" ht="13.15">
      <c r="A2686" s="63"/>
      <c r="B2686" s="20"/>
      <c r="M2686" s="64"/>
      <c r="N2686" s="64"/>
    </row>
    <row r="2687" spans="1:14" ht="13.15">
      <c r="A2687" s="63"/>
      <c r="B2687" s="20"/>
      <c r="M2687" s="64"/>
      <c r="N2687" s="64"/>
    </row>
    <row r="2688" spans="1:14" ht="13.15">
      <c r="A2688" s="63"/>
      <c r="B2688" s="20"/>
      <c r="M2688" s="64"/>
      <c r="N2688" s="64"/>
    </row>
    <row r="2689" spans="1:14" ht="13.15">
      <c r="A2689" s="63"/>
      <c r="B2689" s="20"/>
      <c r="M2689" s="64"/>
      <c r="N2689" s="64"/>
    </row>
    <row r="2690" spans="1:14" ht="13.15">
      <c r="A2690" s="63"/>
      <c r="B2690" s="20"/>
      <c r="M2690" s="64"/>
      <c r="N2690" s="64"/>
    </row>
    <row r="2691" spans="1:14" ht="13.15">
      <c r="A2691" s="63"/>
      <c r="B2691" s="20"/>
      <c r="M2691" s="64"/>
      <c r="N2691" s="64"/>
    </row>
    <row r="2692" spans="1:14" ht="13.15">
      <c r="A2692" s="63"/>
      <c r="B2692" s="20"/>
      <c r="M2692" s="64"/>
      <c r="N2692" s="64"/>
    </row>
    <row r="2693" spans="1:14" ht="13.15">
      <c r="A2693" s="63"/>
      <c r="B2693" s="20"/>
      <c r="M2693" s="64"/>
      <c r="N2693" s="64"/>
    </row>
    <row r="2694" spans="1:14" ht="13.15">
      <c r="A2694" s="63"/>
      <c r="B2694" s="20"/>
      <c r="M2694" s="64"/>
      <c r="N2694" s="64"/>
    </row>
    <row r="2695" spans="1:14" ht="13.15">
      <c r="A2695" s="63"/>
      <c r="B2695" s="20"/>
      <c r="M2695" s="64"/>
      <c r="N2695" s="64"/>
    </row>
    <row r="2696" spans="1:14" ht="13.15">
      <c r="A2696" s="63"/>
      <c r="B2696" s="20"/>
      <c r="M2696" s="64"/>
      <c r="N2696" s="64"/>
    </row>
    <row r="2697" spans="1:14" ht="13.15">
      <c r="A2697" s="63"/>
      <c r="B2697" s="20"/>
      <c r="M2697" s="64"/>
      <c r="N2697" s="64"/>
    </row>
    <row r="2698" spans="1:14" ht="13.15">
      <c r="A2698" s="63"/>
      <c r="B2698" s="20"/>
      <c r="M2698" s="64"/>
      <c r="N2698" s="64"/>
    </row>
    <row r="2699" spans="1:14" ht="13.15">
      <c r="A2699" s="63"/>
      <c r="B2699" s="20"/>
      <c r="M2699" s="64"/>
      <c r="N2699" s="64"/>
    </row>
    <row r="2700" spans="1:14" ht="13.15">
      <c r="A2700" s="63"/>
      <c r="B2700" s="20"/>
      <c r="M2700" s="64"/>
      <c r="N2700" s="64"/>
    </row>
    <row r="2701" spans="1:14" ht="13.15">
      <c r="A2701" s="63"/>
      <c r="B2701" s="20"/>
      <c r="M2701" s="64"/>
      <c r="N2701" s="64"/>
    </row>
    <row r="2702" spans="1:14" ht="13.15">
      <c r="A2702" s="63"/>
      <c r="B2702" s="20"/>
      <c r="M2702" s="64"/>
      <c r="N2702" s="64"/>
    </row>
    <row r="2703" spans="1:14" ht="13.15">
      <c r="A2703" s="63"/>
      <c r="B2703" s="20"/>
      <c r="M2703" s="64"/>
      <c r="N2703" s="64"/>
    </row>
    <row r="2704" spans="1:14" ht="13.15">
      <c r="A2704" s="63"/>
      <c r="B2704" s="20"/>
      <c r="M2704" s="64"/>
      <c r="N2704" s="64"/>
    </row>
    <row r="2705" spans="1:14" ht="13.15">
      <c r="A2705" s="63"/>
      <c r="B2705" s="20"/>
      <c r="M2705" s="64"/>
      <c r="N2705" s="64"/>
    </row>
    <row r="2706" spans="1:14" ht="13.15">
      <c r="A2706" s="63"/>
      <c r="B2706" s="20"/>
      <c r="M2706" s="64"/>
      <c r="N2706" s="64"/>
    </row>
    <row r="2707" spans="1:14" ht="13.15">
      <c r="A2707" s="63"/>
      <c r="B2707" s="20"/>
      <c r="M2707" s="64"/>
      <c r="N2707" s="64"/>
    </row>
    <row r="2708" spans="1:14" ht="13.15">
      <c r="A2708" s="63"/>
      <c r="B2708" s="20"/>
      <c r="M2708" s="64"/>
      <c r="N2708" s="64"/>
    </row>
    <row r="2709" spans="1:14" ht="13.15">
      <c r="A2709" s="63"/>
      <c r="B2709" s="20"/>
      <c r="M2709" s="64"/>
      <c r="N2709" s="64"/>
    </row>
    <row r="2710" spans="1:14" ht="13.15">
      <c r="A2710" s="63"/>
      <c r="B2710" s="20"/>
      <c r="M2710" s="64"/>
      <c r="N2710" s="64"/>
    </row>
    <row r="2711" spans="1:14" ht="13.15">
      <c r="A2711" s="63"/>
      <c r="B2711" s="20"/>
      <c r="M2711" s="64"/>
      <c r="N2711" s="64"/>
    </row>
    <row r="2712" spans="1:14" ht="13.15">
      <c r="A2712" s="63"/>
      <c r="B2712" s="20"/>
      <c r="M2712" s="64"/>
      <c r="N2712" s="64"/>
    </row>
    <row r="2713" spans="1:14" ht="13.15">
      <c r="A2713" s="63"/>
      <c r="B2713" s="20"/>
      <c r="M2713" s="64"/>
      <c r="N2713" s="64"/>
    </row>
    <row r="2714" spans="1:14" ht="13.15">
      <c r="A2714" s="63"/>
      <c r="B2714" s="20"/>
      <c r="M2714" s="64"/>
      <c r="N2714" s="64"/>
    </row>
    <row r="2715" spans="1:14" ht="13.15">
      <c r="A2715" s="63"/>
      <c r="B2715" s="20"/>
      <c r="M2715" s="64"/>
      <c r="N2715" s="64"/>
    </row>
    <row r="2716" spans="1:14" ht="13.15">
      <c r="A2716" s="63"/>
      <c r="B2716" s="20"/>
      <c r="M2716" s="64"/>
      <c r="N2716" s="64"/>
    </row>
    <row r="2717" spans="1:14" ht="13.15">
      <c r="A2717" s="63"/>
      <c r="B2717" s="20"/>
      <c r="M2717" s="64"/>
      <c r="N2717" s="64"/>
    </row>
    <row r="2718" spans="1:14" ht="13.15">
      <c r="A2718" s="63"/>
      <c r="B2718" s="20"/>
      <c r="M2718" s="64"/>
      <c r="N2718" s="64"/>
    </row>
    <row r="2719" spans="1:14" ht="13.15">
      <c r="A2719" s="63"/>
      <c r="B2719" s="20"/>
      <c r="M2719" s="64"/>
      <c r="N2719" s="64"/>
    </row>
    <row r="2720" spans="1:14" ht="13.15">
      <c r="A2720" s="63"/>
      <c r="B2720" s="20"/>
      <c r="M2720" s="64"/>
      <c r="N2720" s="64"/>
    </row>
    <row r="2721" spans="1:14" ht="13.15">
      <c r="A2721" s="63"/>
      <c r="B2721" s="20"/>
      <c r="M2721" s="64"/>
      <c r="N2721" s="64"/>
    </row>
    <row r="2722" spans="1:14" ht="13.15">
      <c r="A2722" s="63"/>
      <c r="B2722" s="20"/>
      <c r="M2722" s="64"/>
      <c r="N2722" s="64"/>
    </row>
    <row r="2723" spans="1:14" ht="13.15">
      <c r="A2723" s="63"/>
      <c r="B2723" s="20"/>
      <c r="M2723" s="64"/>
      <c r="N2723" s="64"/>
    </row>
    <row r="2724" spans="1:14" ht="13.15">
      <c r="A2724" s="63"/>
      <c r="B2724" s="20"/>
      <c r="M2724" s="64"/>
      <c r="N2724" s="64"/>
    </row>
    <row r="2725" spans="1:14" ht="13.15">
      <c r="A2725" s="63"/>
      <c r="B2725" s="20"/>
      <c r="M2725" s="64"/>
      <c r="N2725" s="64"/>
    </row>
    <row r="2726" spans="1:14" ht="13.15">
      <c r="A2726" s="63"/>
      <c r="B2726" s="20"/>
      <c r="M2726" s="64"/>
      <c r="N2726" s="64"/>
    </row>
    <row r="2727" spans="1:14" ht="13.15">
      <c r="A2727" s="63"/>
      <c r="B2727" s="20"/>
      <c r="M2727" s="64"/>
      <c r="N2727" s="64"/>
    </row>
    <row r="2728" spans="1:14" ht="13.15">
      <c r="A2728" s="63"/>
      <c r="B2728" s="20"/>
      <c r="M2728" s="64"/>
      <c r="N2728" s="64"/>
    </row>
    <row r="2729" spans="1:14" ht="13.15">
      <c r="A2729" s="63"/>
      <c r="B2729" s="20"/>
      <c r="M2729" s="64"/>
      <c r="N2729" s="64"/>
    </row>
    <row r="2730" spans="1:14" ht="13.15">
      <c r="A2730" s="63"/>
      <c r="B2730" s="20"/>
      <c r="M2730" s="64"/>
      <c r="N2730" s="64"/>
    </row>
    <row r="2731" spans="1:14" ht="13.15">
      <c r="A2731" s="63"/>
      <c r="B2731" s="20"/>
      <c r="M2731" s="64"/>
      <c r="N2731" s="64"/>
    </row>
    <row r="2732" spans="1:14" ht="13.15">
      <c r="A2732" s="63"/>
      <c r="B2732" s="20"/>
      <c r="M2732" s="64"/>
      <c r="N2732" s="64"/>
    </row>
    <row r="2733" spans="1:14" ht="13.15">
      <c r="A2733" s="63"/>
      <c r="B2733" s="20"/>
      <c r="M2733" s="64"/>
      <c r="N2733" s="64"/>
    </row>
    <row r="2734" spans="1:14" ht="13.15">
      <c r="A2734" s="63"/>
      <c r="B2734" s="20"/>
      <c r="M2734" s="64"/>
      <c r="N2734" s="64"/>
    </row>
    <row r="2735" spans="1:14" ht="13.15">
      <c r="A2735" s="63"/>
      <c r="B2735" s="20"/>
      <c r="M2735" s="64"/>
      <c r="N2735" s="64"/>
    </row>
    <row r="2736" spans="1:14" ht="13.15">
      <c r="A2736" s="63"/>
      <c r="B2736" s="20"/>
      <c r="M2736" s="64"/>
      <c r="N2736" s="64"/>
    </row>
    <row r="2737" spans="1:14" ht="13.15">
      <c r="A2737" s="63"/>
      <c r="B2737" s="20"/>
      <c r="M2737" s="64"/>
      <c r="N2737" s="64"/>
    </row>
    <row r="2738" spans="1:14" ht="13.15">
      <c r="A2738" s="63"/>
      <c r="B2738" s="20"/>
      <c r="M2738" s="64"/>
      <c r="N2738" s="64"/>
    </row>
    <row r="2739" spans="1:14" ht="13.15">
      <c r="A2739" s="63"/>
      <c r="B2739" s="20"/>
      <c r="M2739" s="64"/>
      <c r="N2739" s="64"/>
    </row>
    <row r="2740" spans="1:14" ht="13.15">
      <c r="A2740" s="63"/>
      <c r="B2740" s="20"/>
      <c r="M2740" s="64"/>
      <c r="N2740" s="64"/>
    </row>
    <row r="2741" spans="1:14" ht="13.15">
      <c r="A2741" s="63"/>
      <c r="B2741" s="20"/>
      <c r="M2741" s="64"/>
      <c r="N2741" s="64"/>
    </row>
    <row r="2742" spans="1:14" ht="13.15">
      <c r="A2742" s="63"/>
      <c r="B2742" s="20"/>
      <c r="M2742" s="64"/>
      <c r="N2742" s="64"/>
    </row>
    <row r="2743" spans="1:14" ht="13.15">
      <c r="A2743" s="63"/>
      <c r="B2743" s="20"/>
      <c r="M2743" s="64"/>
      <c r="N2743" s="64"/>
    </row>
    <row r="2744" spans="1:14" ht="13.15">
      <c r="A2744" s="63"/>
      <c r="B2744" s="20"/>
      <c r="M2744" s="64"/>
      <c r="N2744" s="64"/>
    </row>
    <row r="2745" spans="1:14" ht="13.15">
      <c r="A2745" s="63"/>
      <c r="B2745" s="20"/>
      <c r="M2745" s="64"/>
      <c r="N2745" s="64"/>
    </row>
    <row r="2746" spans="1:14" ht="13.15">
      <c r="A2746" s="63"/>
      <c r="B2746" s="20"/>
      <c r="M2746" s="64"/>
      <c r="N2746" s="64"/>
    </row>
    <row r="2747" spans="1:14" ht="13.15">
      <c r="A2747" s="63"/>
      <c r="B2747" s="20"/>
      <c r="M2747" s="64"/>
      <c r="N2747" s="64"/>
    </row>
    <row r="2748" spans="1:14" ht="13.15">
      <c r="A2748" s="63"/>
      <c r="B2748" s="20"/>
      <c r="M2748" s="64"/>
      <c r="N2748" s="64"/>
    </row>
    <row r="2749" spans="1:14" ht="13.15">
      <c r="A2749" s="63"/>
      <c r="B2749" s="20"/>
      <c r="M2749" s="64"/>
      <c r="N2749" s="64"/>
    </row>
    <row r="2750" spans="1:14" ht="13.15">
      <c r="A2750" s="63"/>
      <c r="B2750" s="20"/>
      <c r="M2750" s="64"/>
      <c r="N2750" s="64"/>
    </row>
    <row r="2751" spans="1:14" ht="13.15">
      <c r="A2751" s="63"/>
      <c r="B2751" s="20"/>
      <c r="M2751" s="64"/>
      <c r="N2751" s="64"/>
    </row>
    <row r="2752" spans="1:14" ht="13.15">
      <c r="A2752" s="63"/>
      <c r="B2752" s="20"/>
      <c r="M2752" s="64"/>
      <c r="N2752" s="64"/>
    </row>
    <row r="2753" spans="1:14" ht="13.15">
      <c r="A2753" s="63"/>
      <c r="B2753" s="20"/>
      <c r="M2753" s="64"/>
      <c r="N2753" s="64"/>
    </row>
    <row r="2754" spans="1:14" ht="13.15">
      <c r="A2754" s="63"/>
      <c r="B2754" s="20"/>
      <c r="M2754" s="64"/>
      <c r="N2754" s="64"/>
    </row>
    <row r="2755" spans="1:14" ht="13.15">
      <c r="A2755" s="63"/>
      <c r="B2755" s="20"/>
      <c r="M2755" s="64"/>
      <c r="N2755" s="64"/>
    </row>
    <row r="2756" spans="1:14" ht="13.15">
      <c r="A2756" s="63"/>
      <c r="B2756" s="20"/>
      <c r="M2756" s="64"/>
      <c r="N2756" s="64"/>
    </row>
    <row r="2757" spans="1:14" ht="13.15">
      <c r="A2757" s="63"/>
      <c r="B2757" s="20"/>
      <c r="M2757" s="64"/>
      <c r="N2757" s="64"/>
    </row>
    <row r="2758" spans="1:14" ht="13.15">
      <c r="A2758" s="63"/>
      <c r="B2758" s="20"/>
      <c r="M2758" s="64"/>
      <c r="N2758" s="64"/>
    </row>
    <row r="2759" spans="1:14" ht="13.15">
      <c r="A2759" s="63"/>
      <c r="B2759" s="20"/>
      <c r="M2759" s="64"/>
      <c r="N2759" s="64"/>
    </row>
    <row r="2760" spans="1:14" ht="13.15">
      <c r="A2760" s="63"/>
      <c r="B2760" s="20"/>
      <c r="M2760" s="64"/>
      <c r="N2760" s="64"/>
    </row>
    <row r="2761" spans="1:14" ht="13.15">
      <c r="A2761" s="63"/>
      <c r="B2761" s="20"/>
      <c r="M2761" s="64"/>
      <c r="N2761" s="64"/>
    </row>
    <row r="2762" spans="1:14" ht="13.15">
      <c r="A2762" s="63"/>
      <c r="B2762" s="20"/>
      <c r="M2762" s="64"/>
      <c r="N2762" s="64"/>
    </row>
    <row r="2763" spans="1:14" ht="13.15">
      <c r="A2763" s="63"/>
      <c r="B2763" s="20"/>
      <c r="M2763" s="64"/>
      <c r="N2763" s="64"/>
    </row>
    <row r="2764" spans="1:14" ht="13.15">
      <c r="A2764" s="63"/>
      <c r="B2764" s="20"/>
      <c r="M2764" s="64"/>
      <c r="N2764" s="64"/>
    </row>
    <row r="2765" spans="1:14" ht="13.15">
      <c r="A2765" s="63"/>
      <c r="B2765" s="20"/>
      <c r="M2765" s="64"/>
      <c r="N2765" s="64"/>
    </row>
    <row r="2766" spans="1:14" ht="13.15">
      <c r="A2766" s="63"/>
      <c r="B2766" s="20"/>
      <c r="M2766" s="64"/>
      <c r="N2766" s="64"/>
    </row>
    <row r="2767" spans="1:14" ht="13.15">
      <c r="A2767" s="63"/>
      <c r="B2767" s="20"/>
      <c r="M2767" s="64"/>
      <c r="N2767" s="64"/>
    </row>
    <row r="2768" spans="1:14" ht="13.15">
      <c r="A2768" s="63"/>
      <c r="B2768" s="20"/>
      <c r="M2768" s="64"/>
      <c r="N2768" s="64"/>
    </row>
    <row r="2769" spans="1:14" ht="13.15">
      <c r="A2769" s="63"/>
      <c r="B2769" s="20"/>
      <c r="M2769" s="64"/>
      <c r="N2769" s="64"/>
    </row>
    <row r="2770" spans="1:14" ht="13.15">
      <c r="A2770" s="63"/>
      <c r="B2770" s="20"/>
      <c r="M2770" s="64"/>
      <c r="N2770" s="64"/>
    </row>
    <row r="2771" spans="1:14" ht="13.15">
      <c r="A2771" s="63"/>
      <c r="B2771" s="20"/>
      <c r="M2771" s="64"/>
      <c r="N2771" s="64"/>
    </row>
    <row r="2772" spans="1:14" ht="13.15">
      <c r="A2772" s="63"/>
      <c r="B2772" s="20"/>
      <c r="M2772" s="64"/>
      <c r="N2772" s="64"/>
    </row>
    <row r="2773" spans="1:14" ht="13.15">
      <c r="A2773" s="63"/>
      <c r="B2773" s="20"/>
      <c r="M2773" s="64"/>
      <c r="N2773" s="64"/>
    </row>
    <row r="2774" spans="1:14" ht="13.15">
      <c r="A2774" s="63"/>
      <c r="B2774" s="20"/>
      <c r="M2774" s="64"/>
      <c r="N2774" s="64"/>
    </row>
    <row r="2775" spans="1:14" ht="13.15">
      <c r="A2775" s="63"/>
      <c r="B2775" s="20"/>
      <c r="M2775" s="64"/>
      <c r="N2775" s="64"/>
    </row>
    <row r="2776" spans="1:14" ht="13.15">
      <c r="A2776" s="63"/>
      <c r="B2776" s="20"/>
      <c r="M2776" s="64"/>
      <c r="N2776" s="64"/>
    </row>
    <row r="2777" spans="1:14" ht="13.15">
      <c r="A2777" s="63"/>
      <c r="B2777" s="20"/>
      <c r="M2777" s="64"/>
      <c r="N2777" s="64"/>
    </row>
    <row r="2778" spans="1:14" ht="13.15">
      <c r="A2778" s="63"/>
      <c r="B2778" s="20"/>
      <c r="M2778" s="64"/>
      <c r="N2778" s="64"/>
    </row>
    <row r="2779" spans="1:14" ht="13.15">
      <c r="A2779" s="63"/>
      <c r="B2779" s="20"/>
      <c r="M2779" s="64"/>
      <c r="N2779" s="64"/>
    </row>
    <row r="2780" spans="1:14" ht="13.15">
      <c r="A2780" s="63"/>
      <c r="B2780" s="20"/>
      <c r="M2780" s="64"/>
      <c r="N2780" s="64"/>
    </row>
    <row r="2781" spans="1:14" ht="13.15">
      <c r="A2781" s="63"/>
      <c r="B2781" s="20"/>
      <c r="M2781" s="64"/>
      <c r="N2781" s="64"/>
    </row>
    <row r="2782" spans="1:14" ht="13.15">
      <c r="A2782" s="63"/>
      <c r="B2782" s="20"/>
      <c r="M2782" s="64"/>
      <c r="N2782" s="64"/>
    </row>
    <row r="2783" spans="1:14" ht="13.15">
      <c r="A2783" s="63"/>
      <c r="B2783" s="20"/>
      <c r="M2783" s="64"/>
      <c r="N2783" s="64"/>
    </row>
    <row r="2784" spans="1:14" ht="13.15">
      <c r="A2784" s="63"/>
      <c r="B2784" s="20"/>
      <c r="M2784" s="64"/>
      <c r="N2784" s="64"/>
    </row>
    <row r="2785" spans="1:14" ht="13.15">
      <c r="A2785" s="63"/>
      <c r="B2785" s="20"/>
      <c r="M2785" s="64"/>
      <c r="N2785" s="64"/>
    </row>
    <row r="2786" spans="1:14" ht="13.15">
      <c r="A2786" s="63"/>
      <c r="B2786" s="20"/>
      <c r="M2786" s="64"/>
      <c r="N2786" s="64"/>
    </row>
    <row r="2787" spans="1:14" ht="13.15">
      <c r="A2787" s="63"/>
      <c r="B2787" s="20"/>
      <c r="M2787" s="64"/>
      <c r="N2787" s="64"/>
    </row>
    <row r="2788" spans="1:14" ht="13.15">
      <c r="A2788" s="63"/>
      <c r="B2788" s="20"/>
      <c r="M2788" s="64"/>
      <c r="N2788" s="64"/>
    </row>
    <row r="2789" spans="1:14" ht="13.15">
      <c r="A2789" s="63"/>
      <c r="B2789" s="20"/>
      <c r="M2789" s="64"/>
      <c r="N2789" s="64"/>
    </row>
    <row r="2790" spans="1:14" ht="13.15">
      <c r="A2790" s="63"/>
      <c r="B2790" s="20"/>
      <c r="M2790" s="64"/>
      <c r="N2790" s="64"/>
    </row>
    <row r="2791" spans="1:14" ht="13.15">
      <c r="A2791" s="63"/>
      <c r="B2791" s="20"/>
      <c r="M2791" s="64"/>
      <c r="N2791" s="64"/>
    </row>
    <row r="2792" spans="1:14" ht="13.15">
      <c r="A2792" s="63"/>
      <c r="B2792" s="20"/>
      <c r="M2792" s="64"/>
      <c r="N2792" s="64"/>
    </row>
    <row r="2793" spans="1:14" ht="13.15">
      <c r="A2793" s="63"/>
      <c r="B2793" s="20"/>
      <c r="M2793" s="64"/>
      <c r="N2793" s="64"/>
    </row>
    <row r="2794" spans="1:14" ht="13.15">
      <c r="A2794" s="63"/>
      <c r="B2794" s="20"/>
      <c r="M2794" s="64"/>
      <c r="N2794" s="64"/>
    </row>
    <row r="2795" spans="1:14" ht="13.15">
      <c r="A2795" s="63"/>
      <c r="B2795" s="20"/>
      <c r="M2795" s="64"/>
      <c r="N2795" s="64"/>
    </row>
    <row r="2796" spans="1:14" ht="13.15">
      <c r="A2796" s="63"/>
      <c r="B2796" s="20"/>
      <c r="M2796" s="64"/>
      <c r="N2796" s="64"/>
    </row>
    <row r="2797" spans="1:14" ht="13.15">
      <c r="A2797" s="63"/>
      <c r="B2797" s="20"/>
      <c r="M2797" s="64"/>
      <c r="N2797" s="64"/>
    </row>
    <row r="2798" spans="1:14" ht="13.15">
      <c r="A2798" s="63"/>
      <c r="B2798" s="20"/>
      <c r="M2798" s="64"/>
      <c r="N2798" s="64"/>
    </row>
    <row r="2799" spans="1:14" ht="13.15">
      <c r="A2799" s="63"/>
      <c r="B2799" s="20"/>
      <c r="M2799" s="64"/>
      <c r="N2799" s="64"/>
    </row>
    <row r="2800" spans="1:14" ht="13.15">
      <c r="A2800" s="63"/>
      <c r="B2800" s="20"/>
      <c r="M2800" s="64"/>
      <c r="N2800" s="64"/>
    </row>
    <row r="2801" spans="1:14" ht="13.15">
      <c r="A2801" s="63"/>
      <c r="B2801" s="20"/>
      <c r="M2801" s="64"/>
      <c r="N2801" s="64"/>
    </row>
    <row r="2802" spans="1:14" ht="13.15">
      <c r="A2802" s="63"/>
      <c r="B2802" s="20"/>
      <c r="M2802" s="64"/>
      <c r="N2802" s="64"/>
    </row>
    <row r="2803" spans="1:14" ht="13.15">
      <c r="A2803" s="63"/>
      <c r="B2803" s="20"/>
      <c r="M2803" s="64"/>
      <c r="N2803" s="64"/>
    </row>
    <row r="2804" spans="1:14" ht="13.15">
      <c r="A2804" s="63"/>
      <c r="B2804" s="20"/>
      <c r="M2804" s="64"/>
      <c r="N2804" s="64"/>
    </row>
    <row r="2805" spans="1:14" ht="13.15">
      <c r="A2805" s="63"/>
      <c r="B2805" s="20"/>
      <c r="M2805" s="64"/>
      <c r="N2805" s="64"/>
    </row>
    <row r="2806" spans="1:14" ht="13.15">
      <c r="A2806" s="63"/>
      <c r="B2806" s="20"/>
      <c r="M2806" s="64"/>
      <c r="N2806" s="64"/>
    </row>
    <row r="2807" spans="1:14" ht="13.15">
      <c r="A2807" s="63"/>
      <c r="B2807" s="20"/>
      <c r="M2807" s="64"/>
      <c r="N2807" s="64"/>
    </row>
    <row r="2808" spans="1:14" ht="13.15">
      <c r="A2808" s="63"/>
      <c r="B2808" s="20"/>
      <c r="M2808" s="64"/>
      <c r="N2808" s="64"/>
    </row>
    <row r="2809" spans="1:14" ht="13.15">
      <c r="A2809" s="63"/>
      <c r="B2809" s="20"/>
      <c r="M2809" s="64"/>
      <c r="N2809" s="64"/>
    </row>
    <row r="2810" spans="1:14" ht="13.15">
      <c r="A2810" s="63"/>
      <c r="B2810" s="20"/>
      <c r="M2810" s="64"/>
      <c r="N2810" s="64"/>
    </row>
    <row r="2811" spans="1:14" ht="13.15">
      <c r="A2811" s="63"/>
      <c r="B2811" s="20"/>
      <c r="M2811" s="64"/>
      <c r="N2811" s="64"/>
    </row>
    <row r="2812" spans="1:14" ht="13.15">
      <c r="A2812" s="63"/>
      <c r="B2812" s="20"/>
      <c r="M2812" s="64"/>
      <c r="N2812" s="64"/>
    </row>
    <row r="2813" spans="1:14" ht="13.15">
      <c r="A2813" s="63"/>
      <c r="B2813" s="20"/>
      <c r="M2813" s="64"/>
      <c r="N2813" s="64"/>
    </row>
    <row r="2814" spans="1:14" ht="13.15">
      <c r="A2814" s="63"/>
      <c r="B2814" s="20"/>
      <c r="M2814" s="64"/>
      <c r="N2814" s="64"/>
    </row>
    <row r="2815" spans="1:14" ht="13.15">
      <c r="A2815" s="63"/>
      <c r="B2815" s="20"/>
      <c r="M2815" s="64"/>
      <c r="N2815" s="64"/>
    </row>
    <row r="2816" spans="1:14" ht="13.15">
      <c r="A2816" s="63"/>
      <c r="B2816" s="20"/>
      <c r="M2816" s="64"/>
      <c r="N2816" s="64"/>
    </row>
    <row r="2817" spans="1:14" ht="13.15">
      <c r="A2817" s="63"/>
      <c r="B2817" s="20"/>
      <c r="M2817" s="64"/>
      <c r="N2817" s="64"/>
    </row>
    <row r="2818" spans="1:14" ht="13.15">
      <c r="A2818" s="63"/>
      <c r="B2818" s="20"/>
      <c r="M2818" s="64"/>
      <c r="N2818" s="64"/>
    </row>
    <row r="2819" spans="1:14" ht="13.15">
      <c r="A2819" s="63"/>
      <c r="B2819" s="20"/>
      <c r="M2819" s="64"/>
      <c r="N2819" s="64"/>
    </row>
    <row r="2820" spans="1:14" ht="13.15">
      <c r="A2820" s="63"/>
      <c r="B2820" s="20"/>
      <c r="M2820" s="64"/>
      <c r="N2820" s="64"/>
    </row>
    <row r="2821" spans="1:14" ht="13.15">
      <c r="A2821" s="63"/>
      <c r="B2821" s="20"/>
      <c r="M2821" s="64"/>
      <c r="N2821" s="64"/>
    </row>
    <row r="2822" spans="1:14" ht="13.15">
      <c r="A2822" s="63"/>
      <c r="B2822" s="20"/>
      <c r="M2822" s="64"/>
      <c r="N2822" s="64"/>
    </row>
    <row r="2823" spans="1:14" ht="13.15">
      <c r="A2823" s="63"/>
      <c r="B2823" s="20"/>
      <c r="M2823" s="64"/>
      <c r="N2823" s="64"/>
    </row>
    <row r="2824" spans="1:14" ht="13.15">
      <c r="A2824" s="63"/>
      <c r="B2824" s="20"/>
      <c r="M2824" s="64"/>
      <c r="N2824" s="64"/>
    </row>
    <row r="2825" spans="1:14" ht="13.15">
      <c r="A2825" s="63"/>
      <c r="B2825" s="20"/>
      <c r="M2825" s="64"/>
      <c r="N2825" s="64"/>
    </row>
    <row r="2826" spans="1:14" ht="13.15">
      <c r="A2826" s="63"/>
      <c r="B2826" s="20"/>
      <c r="M2826" s="64"/>
      <c r="N2826" s="64"/>
    </row>
    <row r="2827" spans="1:14" ht="13.15">
      <c r="A2827" s="63"/>
      <c r="B2827" s="20"/>
      <c r="M2827" s="64"/>
      <c r="N2827" s="64"/>
    </row>
    <row r="2828" spans="1:14" ht="13.15">
      <c r="A2828" s="63"/>
      <c r="B2828" s="20"/>
      <c r="M2828" s="64"/>
      <c r="N2828" s="64"/>
    </row>
    <row r="2829" spans="1:14" ht="13.15">
      <c r="A2829" s="63"/>
      <c r="B2829" s="20"/>
      <c r="M2829" s="64"/>
      <c r="N2829" s="64"/>
    </row>
    <row r="2830" spans="1:14" ht="13.15">
      <c r="A2830" s="63"/>
      <c r="B2830" s="20"/>
      <c r="M2830" s="64"/>
      <c r="N2830" s="64"/>
    </row>
    <row r="2831" spans="1:14" ht="13.15">
      <c r="A2831" s="63"/>
      <c r="B2831" s="20"/>
      <c r="M2831" s="64"/>
      <c r="N2831" s="64"/>
    </row>
    <row r="2832" spans="1:14" ht="13.15">
      <c r="A2832" s="63"/>
      <c r="B2832" s="20"/>
      <c r="M2832" s="64"/>
      <c r="N2832" s="64"/>
    </row>
    <row r="2833" spans="1:14" ht="13.15">
      <c r="A2833" s="63"/>
      <c r="B2833" s="20"/>
      <c r="M2833" s="64"/>
      <c r="N2833" s="64"/>
    </row>
    <row r="2834" spans="1:14" ht="13.15">
      <c r="A2834" s="63"/>
      <c r="B2834" s="20"/>
      <c r="M2834" s="64"/>
      <c r="N2834" s="64"/>
    </row>
    <row r="2835" spans="1:14" ht="13.15">
      <c r="A2835" s="63"/>
      <c r="B2835" s="20"/>
      <c r="M2835" s="64"/>
      <c r="N2835" s="64"/>
    </row>
    <row r="2836" spans="1:14" ht="13.15">
      <c r="A2836" s="63"/>
      <c r="B2836" s="20"/>
      <c r="M2836" s="64"/>
      <c r="N2836" s="64"/>
    </row>
    <row r="2837" spans="1:14" ht="13.15">
      <c r="A2837" s="63"/>
      <c r="B2837" s="20"/>
      <c r="M2837" s="64"/>
      <c r="N2837" s="64"/>
    </row>
    <row r="2838" spans="1:14" ht="13.15">
      <c r="A2838" s="63"/>
      <c r="B2838" s="20"/>
      <c r="M2838" s="64"/>
      <c r="N2838" s="64"/>
    </row>
    <row r="2839" spans="1:14" ht="13.15">
      <c r="A2839" s="63"/>
      <c r="B2839" s="20"/>
      <c r="M2839" s="64"/>
      <c r="N2839" s="64"/>
    </row>
    <row r="2840" spans="1:14" ht="13.15">
      <c r="A2840" s="63"/>
      <c r="B2840" s="20"/>
      <c r="M2840" s="64"/>
      <c r="N2840" s="64"/>
    </row>
    <row r="2841" spans="1:14" ht="13.15">
      <c r="A2841" s="63"/>
      <c r="B2841" s="20"/>
      <c r="M2841" s="64"/>
      <c r="N2841" s="64"/>
    </row>
    <row r="2842" spans="1:14" ht="13.15">
      <c r="A2842" s="63"/>
      <c r="B2842" s="20"/>
      <c r="M2842" s="64"/>
      <c r="N2842" s="64"/>
    </row>
    <row r="2843" spans="1:14" ht="13.15">
      <c r="A2843" s="63"/>
      <c r="B2843" s="20"/>
      <c r="M2843" s="64"/>
      <c r="N2843" s="64"/>
    </row>
    <row r="2844" spans="1:14" ht="13.15">
      <c r="A2844" s="63"/>
      <c r="B2844" s="20"/>
      <c r="M2844" s="64"/>
      <c r="N2844" s="64"/>
    </row>
    <row r="2845" spans="1:14" ht="13.15">
      <c r="A2845" s="63"/>
      <c r="B2845" s="20"/>
      <c r="M2845" s="64"/>
      <c r="N2845" s="64"/>
    </row>
    <row r="2846" spans="1:14" ht="13.15">
      <c r="A2846" s="63"/>
      <c r="B2846" s="20"/>
      <c r="M2846" s="64"/>
      <c r="N2846" s="64"/>
    </row>
    <row r="2847" spans="1:14" ht="13.15">
      <c r="A2847" s="63"/>
      <c r="B2847" s="20"/>
      <c r="M2847" s="64"/>
      <c r="N2847" s="64"/>
    </row>
    <row r="2848" spans="1:14" ht="13.15">
      <c r="A2848" s="63"/>
      <c r="B2848" s="20"/>
      <c r="M2848" s="64"/>
      <c r="N2848" s="64"/>
    </row>
    <row r="2849" spans="1:14" ht="13.15">
      <c r="A2849" s="63"/>
      <c r="B2849" s="20"/>
      <c r="M2849" s="64"/>
      <c r="N2849" s="64"/>
    </row>
    <row r="2850" spans="1:14" ht="13.15">
      <c r="A2850" s="63"/>
      <c r="B2850" s="20"/>
      <c r="M2850" s="64"/>
      <c r="N2850" s="64"/>
    </row>
    <row r="2851" spans="1:14" ht="13.15">
      <c r="A2851" s="63"/>
      <c r="B2851" s="20"/>
      <c r="M2851" s="64"/>
      <c r="N2851" s="64"/>
    </row>
    <row r="2852" spans="1:14" ht="13.15">
      <c r="A2852" s="63"/>
      <c r="B2852" s="20"/>
      <c r="M2852" s="64"/>
      <c r="N2852" s="64"/>
    </row>
    <row r="2853" spans="1:14" ht="13.15">
      <c r="A2853" s="63"/>
      <c r="B2853" s="20"/>
      <c r="M2853" s="64"/>
      <c r="N2853" s="64"/>
    </row>
    <row r="2854" spans="1:14" ht="13.15">
      <c r="A2854" s="63"/>
      <c r="B2854" s="20"/>
      <c r="M2854" s="64"/>
      <c r="N2854" s="64"/>
    </row>
    <row r="2855" spans="1:14" ht="13.15">
      <c r="A2855" s="63"/>
      <c r="B2855" s="20"/>
      <c r="M2855" s="64"/>
      <c r="N2855" s="64"/>
    </row>
    <row r="2856" spans="1:14" ht="13.15">
      <c r="A2856" s="63"/>
      <c r="B2856" s="20"/>
      <c r="M2856" s="64"/>
      <c r="N2856" s="64"/>
    </row>
    <row r="2857" spans="1:14" ht="13.15">
      <c r="A2857" s="63"/>
      <c r="B2857" s="20"/>
      <c r="M2857" s="64"/>
      <c r="N2857" s="64"/>
    </row>
    <row r="2858" spans="1:14" ht="13.15">
      <c r="A2858" s="63"/>
      <c r="B2858" s="20"/>
      <c r="M2858" s="64"/>
      <c r="N2858" s="64"/>
    </row>
    <row r="2859" spans="1:14" ht="13.15">
      <c r="A2859" s="63"/>
      <c r="B2859" s="20"/>
      <c r="M2859" s="64"/>
      <c r="N2859" s="64"/>
    </row>
    <row r="2860" spans="1:14" ht="13.15">
      <c r="A2860" s="63"/>
      <c r="B2860" s="20"/>
      <c r="M2860" s="64"/>
      <c r="N2860" s="64"/>
    </row>
    <row r="2861" spans="1:14" ht="13.15">
      <c r="A2861" s="63"/>
      <c r="B2861" s="20"/>
      <c r="M2861" s="64"/>
      <c r="N2861" s="64"/>
    </row>
    <row r="2862" spans="1:14" ht="13.15">
      <c r="A2862" s="63"/>
      <c r="B2862" s="20"/>
      <c r="M2862" s="64"/>
      <c r="N2862" s="64"/>
    </row>
    <row r="2863" spans="1:14" ht="13.15">
      <c r="A2863" s="63"/>
      <c r="B2863" s="20"/>
      <c r="M2863" s="64"/>
      <c r="N2863" s="64"/>
    </row>
    <row r="2864" spans="1:14" ht="13.15">
      <c r="A2864" s="63"/>
      <c r="B2864" s="20"/>
      <c r="M2864" s="64"/>
      <c r="N2864" s="64"/>
    </row>
    <row r="2865" spans="1:14" ht="13.15">
      <c r="A2865" s="63"/>
      <c r="B2865" s="20"/>
      <c r="M2865" s="64"/>
      <c r="N2865" s="64"/>
    </row>
    <row r="2866" spans="1:14" ht="13.15">
      <c r="A2866" s="63"/>
      <c r="B2866" s="20"/>
      <c r="M2866" s="64"/>
      <c r="N2866" s="64"/>
    </row>
    <row r="2867" spans="1:14" ht="13.15">
      <c r="A2867" s="63"/>
      <c r="B2867" s="20"/>
      <c r="M2867" s="64"/>
      <c r="N2867" s="64"/>
    </row>
    <row r="2868" spans="1:14" ht="13.15">
      <c r="A2868" s="63"/>
      <c r="B2868" s="20"/>
      <c r="M2868" s="64"/>
      <c r="N2868" s="64"/>
    </row>
    <row r="2869" spans="1:14" ht="13.15">
      <c r="A2869" s="63"/>
      <c r="B2869" s="20"/>
      <c r="M2869" s="64"/>
      <c r="N2869" s="64"/>
    </row>
    <row r="2870" spans="1:14" ht="13.15">
      <c r="A2870" s="63"/>
      <c r="B2870" s="20"/>
      <c r="M2870" s="64"/>
      <c r="N2870" s="64"/>
    </row>
    <row r="2871" spans="1:14" ht="13.15">
      <c r="A2871" s="63"/>
      <c r="B2871" s="20"/>
      <c r="M2871" s="64"/>
      <c r="N2871" s="64"/>
    </row>
    <row r="2872" spans="1:14" ht="13.15">
      <c r="A2872" s="63"/>
      <c r="B2872" s="20"/>
      <c r="M2872" s="64"/>
      <c r="N2872" s="64"/>
    </row>
    <row r="2873" spans="1:14" ht="13.15">
      <c r="A2873" s="63"/>
      <c r="B2873" s="20"/>
      <c r="M2873" s="64"/>
      <c r="N2873" s="64"/>
    </row>
    <row r="2874" spans="1:14" ht="13.15">
      <c r="A2874" s="63"/>
      <c r="B2874" s="20"/>
      <c r="M2874" s="64"/>
      <c r="N2874" s="64"/>
    </row>
    <row r="2875" spans="1:14" ht="13.15">
      <c r="A2875" s="63"/>
      <c r="B2875" s="20"/>
      <c r="M2875" s="64"/>
      <c r="N2875" s="64"/>
    </row>
    <row r="2876" spans="1:14" ht="13.15">
      <c r="A2876" s="63"/>
      <c r="B2876" s="20"/>
      <c r="M2876" s="64"/>
      <c r="N2876" s="64"/>
    </row>
    <row r="2877" spans="1:14" ht="13.15">
      <c r="A2877" s="63"/>
      <c r="B2877" s="20"/>
      <c r="M2877" s="64"/>
      <c r="N2877" s="64"/>
    </row>
    <row r="2878" spans="1:14" ht="13.15">
      <c r="A2878" s="63"/>
      <c r="B2878" s="20"/>
      <c r="M2878" s="64"/>
      <c r="N2878" s="64"/>
    </row>
    <row r="2879" spans="1:14" ht="13.15">
      <c r="A2879" s="63"/>
      <c r="B2879" s="20"/>
      <c r="M2879" s="64"/>
      <c r="N2879" s="64"/>
    </row>
    <row r="2880" spans="1:14" ht="13.15">
      <c r="A2880" s="63"/>
      <c r="B2880" s="20"/>
      <c r="M2880" s="64"/>
      <c r="N2880" s="64"/>
    </row>
    <row r="2881" spans="1:14" ht="13.15">
      <c r="A2881" s="63"/>
      <c r="B2881" s="20"/>
      <c r="M2881" s="64"/>
      <c r="N2881" s="64"/>
    </row>
    <row r="2882" spans="1:14" ht="13.15">
      <c r="A2882" s="63"/>
      <c r="B2882" s="20"/>
      <c r="M2882" s="64"/>
      <c r="N2882" s="64"/>
    </row>
    <row r="2883" spans="1:14" ht="13.15">
      <c r="A2883" s="63"/>
      <c r="B2883" s="20"/>
      <c r="M2883" s="64"/>
      <c r="N2883" s="64"/>
    </row>
    <row r="2884" spans="1:14" ht="13.15">
      <c r="A2884" s="63"/>
      <c r="B2884" s="20"/>
      <c r="M2884" s="64"/>
      <c r="N2884" s="64"/>
    </row>
    <row r="2885" spans="1:14" ht="13.15">
      <c r="A2885" s="63"/>
      <c r="B2885" s="20"/>
      <c r="M2885" s="64"/>
      <c r="N2885" s="64"/>
    </row>
    <row r="2886" spans="1:14" ht="13.15">
      <c r="A2886" s="63"/>
      <c r="B2886" s="20"/>
      <c r="M2886" s="64"/>
      <c r="N2886" s="64"/>
    </row>
    <row r="2887" spans="1:14" ht="13.15">
      <c r="A2887" s="63"/>
      <c r="B2887" s="20"/>
      <c r="M2887" s="64"/>
      <c r="N2887" s="64"/>
    </row>
    <row r="2888" spans="1:14" ht="13.15">
      <c r="A2888" s="63"/>
      <c r="B2888" s="20"/>
      <c r="M2888" s="64"/>
      <c r="N2888" s="64"/>
    </row>
    <row r="2889" spans="1:14" ht="13.15">
      <c r="A2889" s="63"/>
      <c r="B2889" s="20"/>
      <c r="M2889" s="64"/>
      <c r="N2889" s="64"/>
    </row>
    <row r="2890" spans="1:14" ht="13.15">
      <c r="A2890" s="63"/>
      <c r="B2890" s="20"/>
      <c r="M2890" s="64"/>
      <c r="N2890" s="64"/>
    </row>
    <row r="2891" spans="1:14" ht="13.15">
      <c r="A2891" s="63"/>
      <c r="B2891" s="20"/>
      <c r="M2891" s="64"/>
      <c r="N2891" s="64"/>
    </row>
    <row r="2892" spans="1:14" ht="13.15">
      <c r="A2892" s="63"/>
      <c r="B2892" s="20"/>
      <c r="M2892" s="64"/>
      <c r="N2892" s="64"/>
    </row>
    <row r="2893" spans="1:14" ht="13.15">
      <c r="A2893" s="63"/>
      <c r="B2893" s="20"/>
      <c r="M2893" s="64"/>
      <c r="N2893" s="64"/>
    </row>
    <row r="2894" spans="1:14" ht="13.15">
      <c r="A2894" s="63"/>
      <c r="B2894" s="20"/>
      <c r="M2894" s="64"/>
      <c r="N2894" s="64"/>
    </row>
    <row r="2895" spans="1:14" ht="13.15">
      <c r="A2895" s="63"/>
      <c r="B2895" s="20"/>
      <c r="M2895" s="64"/>
      <c r="N2895" s="64"/>
    </row>
    <row r="2896" spans="1:14" ht="13.15">
      <c r="A2896" s="63"/>
      <c r="B2896" s="20"/>
      <c r="M2896" s="64"/>
      <c r="N2896" s="64"/>
    </row>
    <row r="2897" spans="1:14" ht="13.15">
      <c r="A2897" s="63"/>
      <c r="B2897" s="20"/>
      <c r="M2897" s="64"/>
      <c r="N2897" s="64"/>
    </row>
    <row r="2898" spans="1:14" ht="13.15">
      <c r="A2898" s="63"/>
      <c r="B2898" s="20"/>
      <c r="M2898" s="64"/>
      <c r="N2898" s="64"/>
    </row>
    <row r="2899" spans="1:14" ht="13.15">
      <c r="A2899" s="63"/>
      <c r="B2899" s="20"/>
      <c r="M2899" s="64"/>
      <c r="N2899" s="64"/>
    </row>
    <row r="2900" spans="1:14" ht="13.15">
      <c r="A2900" s="63"/>
      <c r="B2900" s="20"/>
      <c r="M2900" s="64"/>
      <c r="N2900" s="64"/>
    </row>
    <row r="2901" spans="1:14" ht="13.15">
      <c r="A2901" s="63"/>
      <c r="B2901" s="20"/>
      <c r="M2901" s="64"/>
      <c r="N2901" s="64"/>
    </row>
    <row r="2902" spans="1:14" ht="13.15">
      <c r="A2902" s="63"/>
      <c r="B2902" s="20"/>
      <c r="M2902" s="64"/>
      <c r="N2902" s="64"/>
    </row>
    <row r="2903" spans="1:14" ht="13.15">
      <c r="A2903" s="63"/>
      <c r="B2903" s="20"/>
      <c r="M2903" s="64"/>
      <c r="N2903" s="64"/>
    </row>
    <row r="2904" spans="1:14" ht="13.15">
      <c r="A2904" s="63"/>
      <c r="B2904" s="20"/>
      <c r="M2904" s="64"/>
      <c r="N2904" s="64"/>
    </row>
    <row r="2905" spans="1:14" ht="13.15">
      <c r="A2905" s="63"/>
      <c r="B2905" s="20"/>
      <c r="M2905" s="64"/>
      <c r="N2905" s="64"/>
    </row>
    <row r="2906" spans="1:14" ht="13.15">
      <c r="A2906" s="63"/>
      <c r="B2906" s="20"/>
      <c r="M2906" s="64"/>
      <c r="N2906" s="64"/>
    </row>
    <row r="2907" spans="1:14" ht="13.15">
      <c r="A2907" s="63"/>
      <c r="B2907" s="20"/>
      <c r="M2907" s="64"/>
      <c r="N2907" s="64"/>
    </row>
    <row r="2908" spans="1:14" ht="13.15">
      <c r="A2908" s="63"/>
      <c r="B2908" s="20"/>
      <c r="M2908" s="64"/>
      <c r="N2908" s="64"/>
    </row>
    <row r="2909" spans="1:14" ht="13.15">
      <c r="A2909" s="63"/>
      <c r="B2909" s="20"/>
      <c r="M2909" s="64"/>
      <c r="N2909" s="64"/>
    </row>
    <row r="2910" spans="1:14" ht="13.15">
      <c r="A2910" s="63"/>
      <c r="B2910" s="20"/>
      <c r="M2910" s="64"/>
      <c r="N2910" s="64"/>
    </row>
    <row r="2911" spans="1:14" ht="13.15">
      <c r="A2911" s="63"/>
      <c r="B2911" s="20"/>
      <c r="M2911" s="64"/>
      <c r="N2911" s="64"/>
    </row>
    <row r="2912" spans="1:14" ht="13.15">
      <c r="A2912" s="63"/>
      <c r="B2912" s="20"/>
      <c r="M2912" s="64"/>
      <c r="N2912" s="64"/>
    </row>
    <row r="2913" spans="1:14" ht="13.15">
      <c r="A2913" s="63"/>
      <c r="B2913" s="20"/>
      <c r="M2913" s="64"/>
      <c r="N2913" s="64"/>
    </row>
    <row r="2914" spans="1:14" ht="13.15">
      <c r="A2914" s="63"/>
      <c r="B2914" s="20"/>
      <c r="M2914" s="64"/>
      <c r="N2914" s="64"/>
    </row>
    <row r="2915" spans="1:14" ht="13.15">
      <c r="A2915" s="63"/>
      <c r="B2915" s="20"/>
      <c r="M2915" s="64"/>
      <c r="N2915" s="64"/>
    </row>
    <row r="2916" spans="1:14" ht="13.15">
      <c r="A2916" s="63"/>
      <c r="B2916" s="20"/>
      <c r="M2916" s="64"/>
      <c r="N2916" s="64"/>
    </row>
    <row r="2917" spans="1:14" ht="13.15">
      <c r="A2917" s="63"/>
      <c r="B2917" s="20"/>
      <c r="M2917" s="64"/>
      <c r="N2917" s="64"/>
    </row>
    <row r="2918" spans="1:14" ht="13.15">
      <c r="A2918" s="63"/>
      <c r="B2918" s="20"/>
      <c r="M2918" s="64"/>
      <c r="N2918" s="64"/>
    </row>
    <row r="2919" spans="1:14" ht="13.15">
      <c r="A2919" s="63"/>
      <c r="B2919" s="20"/>
      <c r="M2919" s="64"/>
      <c r="N2919" s="64"/>
    </row>
    <row r="2920" spans="1:14" ht="13.15">
      <c r="A2920" s="63"/>
      <c r="B2920" s="20"/>
      <c r="M2920" s="64"/>
      <c r="N2920" s="64"/>
    </row>
    <row r="2921" spans="1:14" ht="13.15">
      <c r="A2921" s="63"/>
      <c r="B2921" s="20"/>
      <c r="M2921" s="64"/>
      <c r="N2921" s="64"/>
    </row>
    <row r="2922" spans="1:14" ht="13.15">
      <c r="A2922" s="63"/>
      <c r="B2922" s="20"/>
      <c r="M2922" s="64"/>
      <c r="N2922" s="64"/>
    </row>
    <row r="2923" spans="1:14" ht="13.15">
      <c r="A2923" s="63"/>
      <c r="B2923" s="20"/>
      <c r="M2923" s="64"/>
      <c r="N2923" s="64"/>
    </row>
    <row r="2924" spans="1:14" ht="13.15">
      <c r="A2924" s="63"/>
      <c r="B2924" s="20"/>
      <c r="M2924" s="64"/>
      <c r="N2924" s="64"/>
    </row>
    <row r="2925" spans="1:14" ht="13.15">
      <c r="A2925" s="63"/>
      <c r="B2925" s="20"/>
      <c r="M2925" s="64"/>
      <c r="N2925" s="64"/>
    </row>
    <row r="2926" spans="1:14" ht="13.15">
      <c r="A2926" s="63"/>
      <c r="B2926" s="20"/>
      <c r="M2926" s="64"/>
      <c r="N2926" s="64"/>
    </row>
    <row r="2927" spans="1:14" ht="13.15">
      <c r="A2927" s="63"/>
      <c r="B2927" s="20"/>
      <c r="M2927" s="64"/>
      <c r="N2927" s="64"/>
    </row>
    <row r="2928" spans="1:14" ht="13.15">
      <c r="A2928" s="63"/>
      <c r="B2928" s="20"/>
      <c r="M2928" s="64"/>
      <c r="N2928" s="64"/>
    </row>
    <row r="2929" spans="1:14" ht="13.15">
      <c r="A2929" s="63"/>
      <c r="B2929" s="20"/>
      <c r="M2929" s="64"/>
      <c r="N2929" s="64"/>
    </row>
    <row r="2930" spans="1:14" ht="13.15">
      <c r="A2930" s="63"/>
      <c r="B2930" s="20"/>
      <c r="M2930" s="64"/>
      <c r="N2930" s="64"/>
    </row>
    <row r="2931" spans="1:14" ht="13.15">
      <c r="A2931" s="63"/>
      <c r="B2931" s="20"/>
      <c r="M2931" s="64"/>
      <c r="N2931" s="64"/>
    </row>
    <row r="2932" spans="1:14" ht="13.15">
      <c r="A2932" s="63"/>
      <c r="B2932" s="20"/>
      <c r="M2932" s="64"/>
      <c r="N2932" s="64"/>
    </row>
    <row r="2933" spans="1:14" ht="13.15">
      <c r="A2933" s="63"/>
      <c r="B2933" s="20"/>
      <c r="M2933" s="64"/>
      <c r="N2933" s="64"/>
    </row>
    <row r="2934" spans="1:14" ht="13.15">
      <c r="A2934" s="63"/>
      <c r="B2934" s="20"/>
      <c r="M2934" s="64"/>
      <c r="N2934" s="64"/>
    </row>
    <row r="2935" spans="1:14" ht="13.15">
      <c r="A2935" s="63"/>
      <c r="B2935" s="20"/>
      <c r="M2935" s="64"/>
      <c r="N2935" s="64"/>
    </row>
    <row r="2936" spans="1:14" ht="13.15">
      <c r="A2936" s="63"/>
      <c r="B2936" s="20"/>
      <c r="M2936" s="64"/>
      <c r="N2936" s="64"/>
    </row>
    <row r="2937" spans="1:14" ht="13.15">
      <c r="A2937" s="63"/>
      <c r="B2937" s="20"/>
      <c r="M2937" s="64"/>
      <c r="N2937" s="64"/>
    </row>
    <row r="2938" spans="1:14" ht="13.15">
      <c r="A2938" s="63"/>
      <c r="B2938" s="20"/>
      <c r="M2938" s="64"/>
      <c r="N2938" s="64"/>
    </row>
    <row r="2939" spans="1:14" ht="13.15">
      <c r="A2939" s="63"/>
      <c r="B2939" s="20"/>
      <c r="M2939" s="64"/>
      <c r="N2939" s="64"/>
    </row>
    <row r="2940" spans="1:14" ht="13.15">
      <c r="A2940" s="63"/>
      <c r="B2940" s="20"/>
      <c r="M2940" s="64"/>
      <c r="N2940" s="64"/>
    </row>
    <row r="2941" spans="1:14" ht="13.15">
      <c r="A2941" s="63"/>
      <c r="B2941" s="20"/>
      <c r="M2941" s="64"/>
      <c r="N2941" s="64"/>
    </row>
    <row r="2942" spans="1:14" ht="13.15">
      <c r="A2942" s="63"/>
      <c r="B2942" s="20"/>
      <c r="M2942" s="64"/>
      <c r="N2942" s="64"/>
    </row>
    <row r="2943" spans="1:14" ht="13.15">
      <c r="A2943" s="63"/>
      <c r="B2943" s="20"/>
      <c r="M2943" s="64"/>
      <c r="N2943" s="64"/>
    </row>
    <row r="2944" spans="1:14" ht="13.15">
      <c r="A2944" s="63"/>
      <c r="B2944" s="20"/>
      <c r="M2944" s="64"/>
      <c r="N2944" s="64"/>
    </row>
    <row r="2945" spans="1:14" ht="13.15">
      <c r="A2945" s="63"/>
      <c r="B2945" s="20"/>
      <c r="M2945" s="64"/>
      <c r="N2945" s="64"/>
    </row>
    <row r="2946" spans="1:14" ht="13.15">
      <c r="A2946" s="63"/>
      <c r="B2946" s="20"/>
      <c r="M2946" s="64"/>
      <c r="N2946" s="64"/>
    </row>
    <row r="2947" spans="1:14" ht="13.15">
      <c r="A2947" s="63"/>
      <c r="B2947" s="20"/>
      <c r="M2947" s="64"/>
      <c r="N2947" s="64"/>
    </row>
    <row r="2948" spans="1:14" ht="13.15">
      <c r="A2948" s="63"/>
      <c r="B2948" s="20"/>
      <c r="M2948" s="64"/>
      <c r="N2948" s="64"/>
    </row>
    <row r="2949" spans="1:14" ht="13.15">
      <c r="A2949" s="63"/>
      <c r="B2949" s="20"/>
      <c r="M2949" s="64"/>
      <c r="N2949" s="64"/>
    </row>
    <row r="2950" spans="1:14" ht="13.15">
      <c r="A2950" s="63"/>
      <c r="B2950" s="20"/>
      <c r="M2950" s="64"/>
      <c r="N2950" s="64"/>
    </row>
    <row r="2951" spans="1:14" ht="13.15">
      <c r="A2951" s="63"/>
      <c r="B2951" s="20"/>
      <c r="M2951" s="64"/>
      <c r="N2951" s="64"/>
    </row>
    <row r="2952" spans="1:14" ht="13.15">
      <c r="A2952" s="63"/>
      <c r="B2952" s="20"/>
      <c r="M2952" s="64"/>
      <c r="N2952" s="64"/>
    </row>
    <row r="2953" spans="1:14" ht="13.15">
      <c r="A2953" s="63"/>
      <c r="B2953" s="20"/>
      <c r="M2953" s="64"/>
      <c r="N2953" s="64"/>
    </row>
    <row r="2954" spans="1:14" ht="13.15">
      <c r="A2954" s="63"/>
      <c r="B2954" s="20"/>
      <c r="M2954" s="64"/>
      <c r="N2954" s="64"/>
    </row>
    <row r="2955" spans="1:14" ht="13.15">
      <c r="A2955" s="63"/>
      <c r="B2955" s="20"/>
      <c r="M2955" s="64"/>
      <c r="N2955" s="64"/>
    </row>
    <row r="2956" spans="1:14" ht="13.15">
      <c r="A2956" s="63"/>
      <c r="B2956" s="20"/>
      <c r="M2956" s="64"/>
      <c r="N2956" s="64"/>
    </row>
    <row r="2957" spans="1:14" ht="13.15">
      <c r="A2957" s="63"/>
      <c r="B2957" s="20"/>
      <c r="M2957" s="64"/>
      <c r="N2957" s="64"/>
    </row>
    <row r="2958" spans="1:14" ht="13.15">
      <c r="A2958" s="63"/>
      <c r="B2958" s="20"/>
      <c r="M2958" s="64"/>
      <c r="N2958" s="64"/>
    </row>
    <row r="2959" spans="1:14" ht="13.15">
      <c r="A2959" s="63"/>
      <c r="B2959" s="20"/>
      <c r="M2959" s="64"/>
      <c r="N2959" s="64"/>
    </row>
    <row r="2960" spans="1:14" ht="13.15">
      <c r="A2960" s="63"/>
      <c r="B2960" s="20"/>
      <c r="M2960" s="64"/>
      <c r="N2960" s="64"/>
    </row>
    <row r="2961" spans="1:14" ht="13.15">
      <c r="A2961" s="63"/>
      <c r="B2961" s="20"/>
      <c r="M2961" s="64"/>
      <c r="N2961" s="64"/>
    </row>
    <row r="2962" spans="1:14" ht="13.15">
      <c r="A2962" s="63"/>
      <c r="B2962" s="20"/>
      <c r="M2962" s="64"/>
      <c r="N2962" s="64"/>
    </row>
    <row r="2963" spans="1:14" ht="13.15">
      <c r="A2963" s="63"/>
      <c r="B2963" s="20"/>
      <c r="M2963" s="64"/>
      <c r="N2963" s="64"/>
    </row>
    <row r="2964" spans="1:14" ht="13.15">
      <c r="A2964" s="63"/>
      <c r="B2964" s="20"/>
      <c r="M2964" s="64"/>
      <c r="N2964" s="64"/>
    </row>
    <row r="2965" spans="1:14" ht="13.15">
      <c r="A2965" s="63"/>
      <c r="B2965" s="20"/>
      <c r="M2965" s="64"/>
      <c r="N2965" s="64"/>
    </row>
    <row r="2966" spans="1:14" ht="13.15">
      <c r="A2966" s="63"/>
      <c r="B2966" s="20"/>
      <c r="M2966" s="64"/>
      <c r="N2966" s="64"/>
    </row>
    <row r="2967" spans="1:14" ht="13.15">
      <c r="A2967" s="63"/>
      <c r="B2967" s="20"/>
      <c r="M2967" s="64"/>
      <c r="N2967" s="64"/>
    </row>
    <row r="2968" spans="1:14" ht="13.15">
      <c r="A2968" s="63"/>
      <c r="B2968" s="20"/>
      <c r="M2968" s="64"/>
      <c r="N2968" s="64"/>
    </row>
    <row r="2969" spans="1:14" ht="13.15">
      <c r="A2969" s="63"/>
      <c r="B2969" s="20"/>
      <c r="M2969" s="64"/>
      <c r="N2969" s="64"/>
    </row>
    <row r="2970" spans="1:14" ht="13.15">
      <c r="A2970" s="63"/>
      <c r="B2970" s="20"/>
      <c r="M2970" s="64"/>
      <c r="N2970" s="64"/>
    </row>
    <row r="2971" spans="1:14" ht="13.15">
      <c r="A2971" s="63"/>
      <c r="B2971" s="20"/>
      <c r="M2971" s="64"/>
      <c r="N2971" s="64"/>
    </row>
    <row r="2972" spans="1:14" ht="13.15">
      <c r="A2972" s="63"/>
      <c r="B2972" s="20"/>
      <c r="M2972" s="64"/>
      <c r="N2972" s="64"/>
    </row>
    <row r="2973" spans="1:14" ht="13.15">
      <c r="A2973" s="63"/>
      <c r="B2973" s="20"/>
      <c r="M2973" s="64"/>
      <c r="N2973" s="64"/>
    </row>
    <row r="2974" spans="1:14" ht="13.15">
      <c r="A2974" s="63"/>
      <c r="B2974" s="20"/>
      <c r="M2974" s="64"/>
      <c r="N2974" s="64"/>
    </row>
    <row r="2975" spans="1:14" ht="13.15">
      <c r="A2975" s="63"/>
      <c r="B2975" s="20"/>
      <c r="M2975" s="64"/>
      <c r="N2975" s="64"/>
    </row>
    <row r="2976" spans="1:14" ht="13.15">
      <c r="A2976" s="63"/>
      <c r="B2976" s="20"/>
      <c r="M2976" s="64"/>
      <c r="N2976" s="64"/>
    </row>
    <row r="2977" spans="1:14" ht="13.15">
      <c r="A2977" s="63"/>
      <c r="B2977" s="20"/>
      <c r="M2977" s="64"/>
      <c r="N2977" s="64"/>
    </row>
    <row r="2978" spans="1:14" ht="13.15">
      <c r="A2978" s="63"/>
      <c r="B2978" s="20"/>
      <c r="M2978" s="64"/>
      <c r="N2978" s="64"/>
    </row>
    <row r="2979" spans="1:14" ht="13.15">
      <c r="A2979" s="63"/>
      <c r="B2979" s="20"/>
      <c r="M2979" s="64"/>
      <c r="N2979" s="64"/>
    </row>
    <row r="2980" spans="1:14" ht="13.15">
      <c r="A2980" s="63"/>
      <c r="B2980" s="20"/>
      <c r="M2980" s="64"/>
      <c r="N2980" s="64"/>
    </row>
    <row r="2981" spans="1:14" ht="13.15">
      <c r="A2981" s="63"/>
      <c r="B2981" s="20"/>
      <c r="M2981" s="64"/>
      <c r="N2981" s="64"/>
    </row>
    <row r="2982" spans="1:14" ht="13.15">
      <c r="A2982" s="63"/>
      <c r="B2982" s="20"/>
      <c r="M2982" s="64"/>
      <c r="N2982" s="64"/>
    </row>
    <row r="2983" spans="1:14" ht="13.15">
      <c r="A2983" s="63"/>
      <c r="B2983" s="20"/>
      <c r="M2983" s="64"/>
      <c r="N2983" s="64"/>
    </row>
    <row r="2984" spans="1:14" ht="13.15">
      <c r="A2984" s="63"/>
      <c r="B2984" s="20"/>
      <c r="M2984" s="64"/>
      <c r="N2984" s="64"/>
    </row>
    <row r="2985" spans="1:14" ht="13.15">
      <c r="A2985" s="63"/>
      <c r="B2985" s="20"/>
      <c r="M2985" s="64"/>
      <c r="N2985" s="64"/>
    </row>
    <row r="2986" spans="1:14" ht="13.15">
      <c r="A2986" s="63"/>
      <c r="B2986" s="20"/>
      <c r="M2986" s="64"/>
      <c r="N2986" s="64"/>
    </row>
    <row r="2987" spans="1:14" ht="13.15">
      <c r="A2987" s="63"/>
      <c r="B2987" s="20"/>
      <c r="M2987" s="64"/>
      <c r="N2987" s="64"/>
    </row>
    <row r="2988" spans="1:14" ht="13.15">
      <c r="A2988" s="63"/>
      <c r="B2988" s="20"/>
      <c r="M2988" s="64"/>
      <c r="N2988" s="64"/>
    </row>
    <row r="2989" spans="1:14" ht="13.15">
      <c r="A2989" s="63"/>
      <c r="B2989" s="20"/>
      <c r="M2989" s="64"/>
      <c r="N2989" s="64"/>
    </row>
    <row r="2990" spans="1:14" ht="13.15">
      <c r="A2990" s="63"/>
      <c r="B2990" s="20"/>
      <c r="M2990" s="64"/>
      <c r="N2990" s="64"/>
    </row>
    <row r="2991" spans="1:14" ht="13.15">
      <c r="A2991" s="63"/>
      <c r="B2991" s="20"/>
      <c r="M2991" s="64"/>
      <c r="N2991" s="64"/>
    </row>
    <row r="2992" spans="1:14" ht="13.15">
      <c r="A2992" s="63"/>
      <c r="B2992" s="20"/>
      <c r="M2992" s="64"/>
      <c r="N2992" s="64"/>
    </row>
    <row r="2993" spans="1:14" ht="13.15">
      <c r="A2993" s="63"/>
      <c r="B2993" s="20"/>
      <c r="M2993" s="64"/>
      <c r="N2993" s="64"/>
    </row>
    <row r="2994" spans="1:14" ht="13.15">
      <c r="A2994" s="63"/>
      <c r="B2994" s="20"/>
      <c r="M2994" s="64"/>
      <c r="N2994" s="64"/>
    </row>
    <row r="2995" spans="1:14" ht="13.15">
      <c r="A2995" s="63"/>
      <c r="B2995" s="20"/>
      <c r="M2995" s="64"/>
      <c r="N2995" s="64"/>
    </row>
    <row r="2996" spans="1:14" ht="13.15">
      <c r="A2996" s="63"/>
      <c r="B2996" s="20"/>
      <c r="M2996" s="64"/>
      <c r="N2996" s="64"/>
    </row>
    <row r="2997" spans="1:14" ht="13.15">
      <c r="A2997" s="63"/>
      <c r="B2997" s="20"/>
      <c r="M2997" s="64"/>
      <c r="N2997" s="64"/>
    </row>
    <row r="2998" spans="1:14" ht="13.15">
      <c r="A2998" s="63"/>
      <c r="B2998" s="20"/>
      <c r="M2998" s="64"/>
      <c r="N2998" s="64"/>
    </row>
    <row r="2999" spans="1:14" ht="13.15">
      <c r="A2999" s="63"/>
      <c r="B2999" s="20"/>
      <c r="M2999" s="64"/>
      <c r="N2999" s="64"/>
    </row>
    <row r="3000" spans="1:14" ht="13.15">
      <c r="A3000" s="63"/>
      <c r="B3000" s="20"/>
      <c r="M3000" s="64"/>
      <c r="N3000" s="64"/>
    </row>
    <row r="3001" spans="1:14" ht="13.15">
      <c r="A3001" s="63"/>
      <c r="B3001" s="20"/>
      <c r="M3001" s="64"/>
      <c r="N3001" s="64"/>
    </row>
    <row r="3002" spans="1:14" ht="13.15">
      <c r="A3002" s="63"/>
      <c r="B3002" s="20"/>
      <c r="M3002" s="64"/>
      <c r="N3002" s="64"/>
    </row>
    <row r="3003" spans="1:14" ht="13.15">
      <c r="A3003" s="63"/>
      <c r="B3003" s="20"/>
      <c r="M3003" s="64"/>
      <c r="N3003" s="64"/>
    </row>
    <row r="3004" spans="1:14" ht="13.15">
      <c r="A3004" s="63"/>
      <c r="B3004" s="20"/>
      <c r="M3004" s="64"/>
      <c r="N3004" s="64"/>
    </row>
    <row r="3005" spans="1:14" ht="13.15">
      <c r="A3005" s="63"/>
      <c r="B3005" s="20"/>
      <c r="M3005" s="64"/>
      <c r="N3005" s="64"/>
    </row>
    <row r="3006" spans="1:14" ht="13.15">
      <c r="A3006" s="63"/>
      <c r="B3006" s="20"/>
      <c r="M3006" s="64"/>
      <c r="N3006" s="64"/>
    </row>
    <row r="3007" spans="1:14" ht="13.15">
      <c r="A3007" s="63"/>
      <c r="B3007" s="20"/>
      <c r="M3007" s="64"/>
      <c r="N3007" s="64"/>
    </row>
    <row r="3008" spans="1:14" ht="13.15">
      <c r="A3008" s="63"/>
      <c r="B3008" s="20"/>
      <c r="M3008" s="64"/>
      <c r="N3008" s="64"/>
    </row>
    <row r="3009" spans="1:14" ht="13.15">
      <c r="A3009" s="63"/>
      <c r="B3009" s="20"/>
      <c r="M3009" s="64"/>
      <c r="N3009" s="64"/>
    </row>
    <row r="3010" spans="1:14" ht="13.15">
      <c r="A3010" s="63"/>
      <c r="B3010" s="20"/>
      <c r="M3010" s="64"/>
      <c r="N3010" s="64"/>
    </row>
    <row r="3011" spans="1:14" ht="13.15">
      <c r="A3011" s="63"/>
      <c r="B3011" s="20"/>
      <c r="M3011" s="64"/>
      <c r="N3011" s="64"/>
    </row>
    <row r="3012" spans="1:14" ht="13.15">
      <c r="A3012" s="63"/>
      <c r="B3012" s="20"/>
      <c r="M3012" s="64"/>
      <c r="N3012" s="64"/>
    </row>
    <row r="3013" spans="1:14" ht="13.15">
      <c r="A3013" s="63"/>
      <c r="B3013" s="20"/>
      <c r="M3013" s="64"/>
      <c r="N3013" s="64"/>
    </row>
    <row r="3014" spans="1:14" ht="13.15">
      <c r="A3014" s="63"/>
      <c r="B3014" s="20"/>
      <c r="M3014" s="64"/>
      <c r="N3014" s="64"/>
    </row>
    <row r="3015" spans="1:14" ht="13.15">
      <c r="A3015" s="63"/>
      <c r="B3015" s="20"/>
      <c r="M3015" s="64"/>
      <c r="N3015" s="64"/>
    </row>
    <row r="3016" spans="1:14" ht="13.15">
      <c r="A3016" s="63"/>
      <c r="B3016" s="20"/>
      <c r="M3016" s="64"/>
      <c r="N3016" s="64"/>
    </row>
    <row r="3017" spans="1:14" ht="13.15">
      <c r="A3017" s="63"/>
      <c r="B3017" s="20"/>
      <c r="M3017" s="64"/>
      <c r="N3017" s="64"/>
    </row>
    <row r="3018" spans="1:14" ht="13.15">
      <c r="A3018" s="63"/>
      <c r="B3018" s="20"/>
      <c r="M3018" s="64"/>
      <c r="N3018" s="64"/>
    </row>
    <row r="3019" spans="1:14" ht="13.15">
      <c r="A3019" s="63"/>
      <c r="B3019" s="20"/>
      <c r="M3019" s="64"/>
      <c r="N3019" s="64"/>
    </row>
    <row r="3020" spans="1:14" ht="13.15">
      <c r="A3020" s="63"/>
      <c r="B3020" s="20"/>
      <c r="M3020" s="64"/>
      <c r="N3020" s="64"/>
    </row>
    <row r="3021" spans="1:14" ht="13.15">
      <c r="A3021" s="63"/>
      <c r="B3021" s="20"/>
      <c r="M3021" s="64"/>
      <c r="N3021" s="64"/>
    </row>
    <row r="3022" spans="1:14" ht="13.15">
      <c r="A3022" s="63"/>
      <c r="B3022" s="20"/>
      <c r="M3022" s="64"/>
      <c r="N3022" s="64"/>
    </row>
    <row r="3023" spans="1:14" ht="13.15">
      <c r="A3023" s="63"/>
      <c r="B3023" s="20"/>
      <c r="M3023" s="64"/>
      <c r="N3023" s="64"/>
    </row>
    <row r="3024" spans="1:14" ht="13.15">
      <c r="A3024" s="63"/>
      <c r="B3024" s="20"/>
      <c r="M3024" s="64"/>
      <c r="N3024" s="64"/>
    </row>
    <row r="3025" spans="1:14" ht="13.15">
      <c r="A3025" s="63"/>
      <c r="B3025" s="20"/>
      <c r="M3025" s="64"/>
      <c r="N3025" s="64"/>
    </row>
    <row r="3026" spans="1:14" ht="13.15">
      <c r="A3026" s="63"/>
      <c r="B3026" s="20"/>
      <c r="M3026" s="64"/>
      <c r="N3026" s="64"/>
    </row>
    <row r="3027" spans="1:14" ht="13.15">
      <c r="A3027" s="63"/>
      <c r="B3027" s="20"/>
      <c r="M3027" s="64"/>
      <c r="N3027" s="64"/>
    </row>
    <row r="3028" spans="1:14" ht="13.15">
      <c r="A3028" s="63"/>
      <c r="B3028" s="20"/>
      <c r="M3028" s="64"/>
      <c r="N3028" s="64"/>
    </row>
    <row r="3029" spans="1:14" ht="13.15">
      <c r="A3029" s="63"/>
      <c r="B3029" s="20"/>
      <c r="M3029" s="64"/>
      <c r="N3029" s="64"/>
    </row>
    <row r="3030" spans="1:14" ht="13.15">
      <c r="A3030" s="63"/>
      <c r="B3030" s="20"/>
      <c r="M3030" s="64"/>
      <c r="N3030" s="64"/>
    </row>
    <row r="3031" spans="1:14" ht="13.15">
      <c r="A3031" s="63"/>
      <c r="B3031" s="20"/>
      <c r="M3031" s="64"/>
      <c r="N3031" s="64"/>
    </row>
    <row r="3032" spans="1:14" ht="13.15">
      <c r="A3032" s="63"/>
      <c r="B3032" s="20"/>
      <c r="M3032" s="64"/>
      <c r="N3032" s="64"/>
    </row>
    <row r="3033" spans="1:14" ht="13.15">
      <c r="A3033" s="63"/>
      <c r="B3033" s="20"/>
      <c r="M3033" s="64"/>
      <c r="N3033" s="64"/>
    </row>
    <row r="3034" spans="1:14" ht="13.15">
      <c r="A3034" s="63"/>
      <c r="B3034" s="20"/>
      <c r="M3034" s="64"/>
      <c r="N3034" s="64"/>
    </row>
    <row r="3035" spans="1:14" ht="13.15">
      <c r="A3035" s="63"/>
      <c r="B3035" s="20"/>
      <c r="M3035" s="64"/>
      <c r="N3035" s="64"/>
    </row>
    <row r="3036" spans="1:14" ht="13.15">
      <c r="A3036" s="63"/>
      <c r="B3036" s="20"/>
      <c r="M3036" s="64"/>
      <c r="N3036" s="64"/>
    </row>
    <row r="3037" spans="1:14" ht="13.15">
      <c r="A3037" s="63"/>
      <c r="B3037" s="20"/>
      <c r="M3037" s="64"/>
      <c r="N3037" s="64"/>
    </row>
    <row r="3038" spans="1:14" ht="13.15">
      <c r="A3038" s="63"/>
      <c r="B3038" s="20"/>
      <c r="M3038" s="64"/>
      <c r="N3038" s="64"/>
    </row>
    <row r="3039" spans="1:14" ht="13.15">
      <c r="A3039" s="63"/>
      <c r="B3039" s="20"/>
      <c r="M3039" s="64"/>
      <c r="N3039" s="64"/>
    </row>
    <row r="3040" spans="1:14" ht="13.15">
      <c r="A3040" s="63"/>
      <c r="B3040" s="20"/>
      <c r="M3040" s="64"/>
      <c r="N3040" s="64"/>
    </row>
    <row r="3041" spans="1:14" ht="13.15">
      <c r="A3041" s="63"/>
      <c r="B3041" s="20"/>
      <c r="M3041" s="64"/>
      <c r="N3041" s="64"/>
    </row>
    <row r="3042" spans="1:14" ht="13.15">
      <c r="A3042" s="63"/>
      <c r="B3042" s="20"/>
      <c r="M3042" s="64"/>
      <c r="N3042" s="64"/>
    </row>
    <row r="3043" spans="1:14" ht="13.15">
      <c r="A3043" s="63"/>
      <c r="B3043" s="20"/>
      <c r="M3043" s="64"/>
      <c r="N3043" s="64"/>
    </row>
    <row r="3044" spans="1:14" ht="13.15">
      <c r="A3044" s="63"/>
      <c r="B3044" s="20"/>
      <c r="M3044" s="64"/>
      <c r="N3044" s="64"/>
    </row>
    <row r="3045" spans="1:14" ht="13.15">
      <c r="A3045" s="63"/>
      <c r="B3045" s="20"/>
      <c r="M3045" s="64"/>
      <c r="N3045" s="64"/>
    </row>
    <row r="3046" spans="1:14" ht="13.15">
      <c r="A3046" s="63"/>
      <c r="B3046" s="20"/>
      <c r="M3046" s="64"/>
      <c r="N3046" s="64"/>
    </row>
    <row r="3047" spans="1:14" ht="13.15">
      <c r="A3047" s="63"/>
      <c r="B3047" s="20"/>
      <c r="M3047" s="64"/>
      <c r="N3047" s="64"/>
    </row>
    <row r="3048" spans="1:14" ht="13.15">
      <c r="A3048" s="63"/>
      <c r="B3048" s="20"/>
      <c r="M3048" s="64"/>
      <c r="N3048" s="64"/>
    </row>
    <row r="3049" spans="1:14" ht="13.15">
      <c r="A3049" s="63"/>
      <c r="B3049" s="20"/>
      <c r="M3049" s="64"/>
      <c r="N3049" s="64"/>
    </row>
    <row r="3050" spans="1:14" ht="13.15">
      <c r="A3050" s="63"/>
      <c r="B3050" s="20"/>
      <c r="M3050" s="64"/>
      <c r="N3050" s="64"/>
    </row>
    <row r="3051" spans="1:14" ht="13.15">
      <c r="A3051" s="63"/>
      <c r="B3051" s="20"/>
      <c r="M3051" s="64"/>
      <c r="N3051" s="64"/>
    </row>
    <row r="3052" spans="1:14" ht="13.15">
      <c r="A3052" s="63"/>
      <c r="B3052" s="20"/>
      <c r="M3052" s="64"/>
      <c r="N3052" s="64"/>
    </row>
    <row r="3053" spans="1:14" ht="13.15">
      <c r="A3053" s="63"/>
      <c r="B3053" s="20"/>
      <c r="M3053" s="64"/>
      <c r="N3053" s="64"/>
    </row>
    <row r="3054" spans="1:14" ht="13.15">
      <c r="A3054" s="63"/>
      <c r="B3054" s="20"/>
      <c r="M3054" s="64"/>
      <c r="N3054" s="64"/>
    </row>
    <row r="3055" spans="1:14" ht="13.15">
      <c r="A3055" s="63"/>
      <c r="B3055" s="20"/>
      <c r="M3055" s="64"/>
      <c r="N3055" s="64"/>
    </row>
    <row r="3056" spans="1:14" ht="13.15">
      <c r="A3056" s="63"/>
      <c r="B3056" s="20"/>
      <c r="M3056" s="64"/>
      <c r="N3056" s="64"/>
    </row>
    <row r="3057" spans="1:14" ht="13.15">
      <c r="A3057" s="63"/>
      <c r="B3057" s="20"/>
      <c r="M3057" s="64"/>
      <c r="N3057" s="64"/>
    </row>
    <row r="3058" spans="1:14" ht="13.15">
      <c r="A3058" s="63"/>
      <c r="B3058" s="20"/>
      <c r="M3058" s="64"/>
      <c r="N3058" s="64"/>
    </row>
    <row r="3059" spans="1:14" ht="13.15">
      <c r="A3059" s="63"/>
      <c r="B3059" s="20"/>
      <c r="M3059" s="64"/>
      <c r="N3059" s="64"/>
    </row>
    <row r="3060" spans="1:14" ht="13.15">
      <c r="A3060" s="63"/>
      <c r="B3060" s="20"/>
      <c r="M3060" s="64"/>
      <c r="N3060" s="64"/>
    </row>
    <row r="3061" spans="1:14" ht="13.15">
      <c r="A3061" s="63"/>
      <c r="B3061" s="20"/>
      <c r="M3061" s="64"/>
      <c r="N3061" s="64"/>
    </row>
    <row r="3062" spans="1:14" ht="13.15">
      <c r="A3062" s="63"/>
      <c r="B3062" s="20"/>
      <c r="M3062" s="64"/>
      <c r="N3062" s="64"/>
    </row>
    <row r="3063" spans="1:14" ht="13.15">
      <c r="A3063" s="63"/>
      <c r="B3063" s="20"/>
      <c r="M3063" s="64"/>
      <c r="N3063" s="64"/>
    </row>
    <row r="3064" spans="1:14" ht="13.15">
      <c r="A3064" s="63"/>
      <c r="B3064" s="20"/>
      <c r="M3064" s="64"/>
      <c r="N3064" s="64"/>
    </row>
    <row r="3065" spans="1:14" ht="13.15">
      <c r="A3065" s="63"/>
      <c r="B3065" s="20"/>
      <c r="M3065" s="64"/>
      <c r="N3065" s="64"/>
    </row>
    <row r="3066" spans="1:14" ht="13.15">
      <c r="A3066" s="63"/>
      <c r="B3066" s="20"/>
      <c r="M3066" s="64"/>
      <c r="N3066" s="64"/>
    </row>
    <row r="3067" spans="1:14" ht="13.15">
      <c r="A3067" s="63"/>
      <c r="B3067" s="20"/>
      <c r="M3067" s="64"/>
      <c r="N3067" s="64"/>
    </row>
    <row r="3068" spans="1:14" ht="13.15">
      <c r="A3068" s="63"/>
      <c r="B3068" s="20"/>
      <c r="M3068" s="64"/>
      <c r="N3068" s="64"/>
    </row>
    <row r="3069" spans="1:14" ht="13.15">
      <c r="A3069" s="63"/>
      <c r="B3069" s="20"/>
      <c r="M3069" s="64"/>
      <c r="N3069" s="64"/>
    </row>
    <row r="3070" spans="1:14" ht="13.15">
      <c r="A3070" s="63"/>
      <c r="B3070" s="20"/>
      <c r="M3070" s="64"/>
      <c r="N3070" s="64"/>
    </row>
    <row r="3071" spans="1:14" ht="13.15">
      <c r="A3071" s="63"/>
      <c r="B3071" s="20"/>
      <c r="M3071" s="64"/>
      <c r="N3071" s="64"/>
    </row>
    <row r="3072" spans="1:14" ht="13.15">
      <c r="A3072" s="63"/>
      <c r="B3072" s="20"/>
      <c r="M3072" s="64"/>
      <c r="N3072" s="64"/>
    </row>
    <row r="3073" spans="1:14" ht="13.15">
      <c r="A3073" s="63"/>
      <c r="B3073" s="20"/>
      <c r="M3073" s="64"/>
      <c r="N3073" s="64"/>
    </row>
    <row r="3074" spans="1:14" ht="13.15">
      <c r="A3074" s="63"/>
      <c r="B3074" s="20"/>
      <c r="M3074" s="64"/>
      <c r="N3074" s="64"/>
    </row>
    <row r="3075" spans="1:14" ht="13.15">
      <c r="A3075" s="63"/>
      <c r="B3075" s="20"/>
      <c r="M3075" s="64"/>
      <c r="N3075" s="64"/>
    </row>
    <row r="3076" spans="1:14" ht="13.15">
      <c r="A3076" s="63"/>
      <c r="B3076" s="20"/>
      <c r="M3076" s="64"/>
      <c r="N3076" s="64"/>
    </row>
    <row r="3077" spans="1:14" ht="13.15">
      <c r="A3077" s="63"/>
      <c r="B3077" s="20"/>
      <c r="M3077" s="64"/>
      <c r="N3077" s="64"/>
    </row>
    <row r="3078" spans="1:14" ht="13.15">
      <c r="A3078" s="63"/>
      <c r="B3078" s="20"/>
      <c r="M3078" s="64"/>
      <c r="N3078" s="64"/>
    </row>
    <row r="3079" spans="1:14" ht="13.15">
      <c r="A3079" s="63"/>
      <c r="B3079" s="20"/>
      <c r="M3079" s="64"/>
      <c r="N3079" s="64"/>
    </row>
    <row r="3080" spans="1:14" ht="13.15">
      <c r="A3080" s="63"/>
      <c r="B3080" s="20"/>
      <c r="M3080" s="64"/>
      <c r="N3080" s="64"/>
    </row>
    <row r="3081" spans="1:14" ht="13.15">
      <c r="A3081" s="63"/>
      <c r="B3081" s="20"/>
      <c r="M3081" s="64"/>
      <c r="N3081" s="64"/>
    </row>
    <row r="3082" spans="1:14" ht="13.15">
      <c r="A3082" s="63"/>
      <c r="B3082" s="20"/>
      <c r="M3082" s="64"/>
      <c r="N3082" s="64"/>
    </row>
    <row r="3083" spans="1:14" ht="13.15">
      <c r="A3083" s="63"/>
      <c r="B3083" s="20"/>
      <c r="M3083" s="64"/>
      <c r="N3083" s="64"/>
    </row>
    <row r="3084" spans="1:14" ht="13.15">
      <c r="A3084" s="63"/>
      <c r="B3084" s="20"/>
      <c r="M3084" s="64"/>
      <c r="N3084" s="64"/>
    </row>
    <row r="3085" spans="1:14" ht="13.15">
      <c r="A3085" s="63"/>
      <c r="B3085" s="20"/>
      <c r="M3085" s="64"/>
      <c r="N3085" s="64"/>
    </row>
    <row r="3086" spans="1:14" ht="13.15">
      <c r="A3086" s="63"/>
      <c r="B3086" s="20"/>
      <c r="M3086" s="64"/>
      <c r="N3086" s="64"/>
    </row>
    <row r="3087" spans="1:14" ht="13.15">
      <c r="A3087" s="63"/>
      <c r="B3087" s="20"/>
      <c r="M3087" s="64"/>
      <c r="N3087" s="64"/>
    </row>
    <row r="3088" spans="1:14" ht="13.15">
      <c r="A3088" s="63"/>
      <c r="B3088" s="20"/>
      <c r="M3088" s="64"/>
      <c r="N3088" s="64"/>
    </row>
    <row r="3089" spans="1:14" ht="13.15">
      <c r="A3089" s="63"/>
      <c r="B3089" s="20"/>
      <c r="M3089" s="64"/>
      <c r="N3089" s="64"/>
    </row>
    <row r="3090" spans="1:14" ht="13.15">
      <c r="A3090" s="63"/>
      <c r="B3090" s="20"/>
      <c r="M3090" s="64"/>
      <c r="N3090" s="64"/>
    </row>
    <row r="3091" spans="1:14" ht="13.15">
      <c r="A3091" s="63"/>
      <c r="B3091" s="20"/>
      <c r="M3091" s="64"/>
      <c r="N3091" s="64"/>
    </row>
    <row r="3092" spans="1:14" ht="13.15">
      <c r="A3092" s="63"/>
      <c r="B3092" s="20"/>
      <c r="M3092" s="64"/>
      <c r="N3092" s="64"/>
    </row>
    <row r="3093" spans="1:14" ht="13.15">
      <c r="A3093" s="63"/>
      <c r="B3093" s="20"/>
      <c r="M3093" s="64"/>
      <c r="N3093" s="64"/>
    </row>
    <row r="3094" spans="1:14" ht="13.15">
      <c r="A3094" s="63"/>
      <c r="B3094" s="20"/>
      <c r="M3094" s="64"/>
      <c r="N3094" s="64"/>
    </row>
    <row r="3095" spans="1:14" ht="13.15">
      <c r="A3095" s="63"/>
      <c r="B3095" s="20"/>
      <c r="M3095" s="64"/>
      <c r="N3095" s="64"/>
    </row>
    <row r="3096" spans="1:14" ht="13.15">
      <c r="A3096" s="63"/>
      <c r="B3096" s="20"/>
      <c r="M3096" s="64"/>
      <c r="N3096" s="64"/>
    </row>
    <row r="3097" spans="1:14" ht="13.15">
      <c r="A3097" s="63"/>
      <c r="B3097" s="20"/>
      <c r="M3097" s="64"/>
      <c r="N3097" s="64"/>
    </row>
    <row r="3098" spans="1:14" ht="13.15">
      <c r="A3098" s="63"/>
      <c r="B3098" s="20"/>
      <c r="M3098" s="64"/>
      <c r="N3098" s="64"/>
    </row>
    <row r="3099" spans="1:14" ht="13.15">
      <c r="A3099" s="63"/>
      <c r="B3099" s="20"/>
      <c r="M3099" s="64"/>
      <c r="N3099" s="64"/>
    </row>
    <row r="3100" spans="1:14" ht="13.15">
      <c r="A3100" s="63"/>
      <c r="B3100" s="20"/>
      <c r="M3100" s="64"/>
      <c r="N3100" s="64"/>
    </row>
    <row r="3101" spans="1:14" ht="13.15">
      <c r="A3101" s="63"/>
      <c r="B3101" s="20"/>
      <c r="M3101" s="64"/>
      <c r="N3101" s="64"/>
    </row>
    <row r="3102" spans="1:14" ht="13.15">
      <c r="A3102" s="63"/>
      <c r="B3102" s="20"/>
      <c r="M3102" s="64"/>
      <c r="N3102" s="64"/>
    </row>
    <row r="3103" spans="1:14" ht="13.15">
      <c r="A3103" s="63"/>
      <c r="B3103" s="20"/>
      <c r="M3103" s="64"/>
      <c r="N3103" s="64"/>
    </row>
    <row r="3104" spans="1:14" ht="13.15">
      <c r="A3104" s="63"/>
      <c r="B3104" s="20"/>
      <c r="M3104" s="64"/>
      <c r="N3104" s="64"/>
    </row>
    <row r="3105" spans="1:14" ht="13.15">
      <c r="A3105" s="63"/>
      <c r="B3105" s="20"/>
      <c r="M3105" s="64"/>
      <c r="N3105" s="64"/>
    </row>
    <row r="3106" spans="1:14" ht="13.15">
      <c r="A3106" s="63"/>
      <c r="B3106" s="20"/>
      <c r="M3106" s="64"/>
      <c r="N3106" s="64"/>
    </row>
    <row r="3107" spans="1:14" ht="13.15">
      <c r="A3107" s="63"/>
      <c r="B3107" s="20"/>
      <c r="M3107" s="64"/>
      <c r="N3107" s="64"/>
    </row>
    <row r="3108" spans="1:14" ht="13.15">
      <c r="A3108" s="63"/>
      <c r="B3108" s="20"/>
      <c r="M3108" s="64"/>
      <c r="N3108" s="64"/>
    </row>
    <row r="3109" spans="1:14" ht="13.15">
      <c r="A3109" s="63"/>
      <c r="B3109" s="20"/>
      <c r="M3109" s="64"/>
      <c r="N3109" s="64"/>
    </row>
    <row r="3110" spans="1:14" ht="13.15">
      <c r="A3110" s="63"/>
      <c r="B3110" s="20"/>
      <c r="M3110" s="64"/>
      <c r="N3110" s="64"/>
    </row>
    <row r="3111" spans="1:14" ht="13.15">
      <c r="A3111" s="63"/>
      <c r="B3111" s="20"/>
      <c r="M3111" s="64"/>
      <c r="N3111" s="64"/>
    </row>
    <row r="3112" spans="1:14" ht="13.15">
      <c r="A3112" s="63"/>
      <c r="B3112" s="20"/>
      <c r="M3112" s="64"/>
      <c r="N3112" s="64"/>
    </row>
    <row r="3113" spans="1:14" ht="13.15">
      <c r="A3113" s="63"/>
      <c r="B3113" s="20"/>
      <c r="M3113" s="64"/>
      <c r="N3113" s="64"/>
    </row>
    <row r="3114" spans="1:14" ht="13.15">
      <c r="A3114" s="63"/>
      <c r="B3114" s="20"/>
      <c r="M3114" s="64"/>
      <c r="N3114" s="64"/>
    </row>
    <row r="3115" spans="1:14" ht="13.15">
      <c r="A3115" s="63"/>
      <c r="B3115" s="20"/>
      <c r="M3115" s="64"/>
      <c r="N3115" s="64"/>
    </row>
    <row r="3116" spans="1:14" ht="13.15">
      <c r="A3116" s="63"/>
      <c r="B3116" s="20"/>
      <c r="M3116" s="64"/>
      <c r="N3116" s="64"/>
    </row>
    <row r="3117" spans="1:14" ht="13.15">
      <c r="A3117" s="63"/>
      <c r="B3117" s="20"/>
      <c r="M3117" s="64"/>
      <c r="N3117" s="64"/>
    </row>
    <row r="3118" spans="1:14" ht="13.15">
      <c r="A3118" s="63"/>
      <c r="B3118" s="20"/>
      <c r="M3118" s="64"/>
      <c r="N3118" s="64"/>
    </row>
    <row r="3119" spans="1:14" ht="13.15">
      <c r="A3119" s="63"/>
      <c r="B3119" s="20"/>
      <c r="M3119" s="64"/>
      <c r="N3119" s="64"/>
    </row>
    <row r="3120" spans="1:14" ht="13.15">
      <c r="A3120" s="63"/>
      <c r="B3120" s="20"/>
      <c r="M3120" s="64"/>
      <c r="N3120" s="64"/>
    </row>
    <row r="3121" spans="1:14" ht="13.15">
      <c r="A3121" s="63"/>
      <c r="B3121" s="20"/>
      <c r="M3121" s="64"/>
      <c r="N3121" s="64"/>
    </row>
    <row r="3122" spans="1:14" ht="13.15">
      <c r="A3122" s="63"/>
      <c r="B3122" s="20"/>
      <c r="M3122" s="64"/>
      <c r="N3122" s="64"/>
    </row>
    <row r="3123" spans="1:14" ht="13.15">
      <c r="A3123" s="63"/>
      <c r="B3123" s="20"/>
      <c r="M3123" s="64"/>
      <c r="N3123" s="64"/>
    </row>
    <row r="3124" spans="1:14" ht="13.15">
      <c r="A3124" s="63"/>
      <c r="B3124" s="20"/>
      <c r="M3124" s="64"/>
      <c r="N3124" s="64"/>
    </row>
    <row r="3125" spans="1:14" ht="13.15">
      <c r="A3125" s="63"/>
      <c r="B3125" s="20"/>
      <c r="M3125" s="64"/>
      <c r="N3125" s="64"/>
    </row>
    <row r="3126" spans="1:14" ht="13.15">
      <c r="A3126" s="63"/>
      <c r="B3126" s="20"/>
      <c r="M3126" s="64"/>
      <c r="N3126" s="64"/>
    </row>
    <row r="3127" spans="1:14" ht="13.15">
      <c r="A3127" s="63"/>
      <c r="B3127" s="20"/>
      <c r="M3127" s="64"/>
      <c r="N3127" s="64"/>
    </row>
    <row r="3128" spans="1:14" ht="13.15">
      <c r="A3128" s="63"/>
      <c r="B3128" s="20"/>
      <c r="M3128" s="64"/>
      <c r="N3128" s="64"/>
    </row>
    <row r="3129" spans="1:14" ht="13.15">
      <c r="A3129" s="63"/>
      <c r="B3129" s="20"/>
      <c r="M3129" s="64"/>
      <c r="N3129" s="64"/>
    </row>
    <row r="3130" spans="1:14" ht="13.15">
      <c r="A3130" s="63"/>
      <c r="B3130" s="20"/>
      <c r="M3130" s="64"/>
      <c r="N3130" s="64"/>
    </row>
    <row r="3131" spans="1:14" ht="13.15">
      <c r="A3131" s="63"/>
      <c r="B3131" s="20"/>
      <c r="M3131" s="64"/>
      <c r="N3131" s="64"/>
    </row>
    <row r="3132" spans="1:14" ht="13.15">
      <c r="A3132" s="63"/>
      <c r="B3132" s="20"/>
      <c r="M3132" s="64"/>
      <c r="N3132" s="64"/>
    </row>
    <row r="3133" spans="1:14" ht="13.15">
      <c r="A3133" s="63"/>
      <c r="B3133" s="20"/>
      <c r="M3133" s="64"/>
      <c r="N3133" s="64"/>
    </row>
    <row r="3134" spans="1:14" ht="13.15">
      <c r="A3134" s="63"/>
      <c r="B3134" s="20"/>
      <c r="M3134" s="64"/>
      <c r="N3134" s="64"/>
    </row>
    <row r="3135" spans="1:14" ht="13.15">
      <c r="A3135" s="63"/>
      <c r="B3135" s="20"/>
      <c r="M3135" s="64"/>
      <c r="N3135" s="64"/>
    </row>
    <row r="3136" spans="1:14" ht="13.15">
      <c r="A3136" s="63"/>
      <c r="B3136" s="20"/>
      <c r="M3136" s="64"/>
      <c r="N3136" s="64"/>
    </row>
    <row r="3137" spans="1:14" ht="13.15">
      <c r="A3137" s="63"/>
      <c r="B3137" s="20"/>
      <c r="M3137" s="64"/>
      <c r="N3137" s="64"/>
    </row>
    <row r="3138" spans="1:14" ht="13.15">
      <c r="A3138" s="63"/>
      <c r="B3138" s="20"/>
      <c r="M3138" s="64"/>
      <c r="N3138" s="64"/>
    </row>
    <row r="3139" spans="1:14" ht="13.15">
      <c r="A3139" s="63"/>
      <c r="B3139" s="20"/>
      <c r="M3139" s="64"/>
      <c r="N3139" s="64"/>
    </row>
    <row r="3140" spans="1:14" ht="13.15">
      <c r="A3140" s="63"/>
      <c r="B3140" s="20"/>
      <c r="M3140" s="64"/>
      <c r="N3140" s="64"/>
    </row>
    <row r="3141" spans="1:14" ht="13.15">
      <c r="A3141" s="63"/>
      <c r="B3141" s="20"/>
      <c r="M3141" s="64"/>
      <c r="N3141" s="64"/>
    </row>
    <row r="3142" spans="1:14" ht="13.15">
      <c r="A3142" s="63"/>
      <c r="B3142" s="20"/>
      <c r="M3142" s="64"/>
      <c r="N3142" s="64"/>
    </row>
    <row r="3143" spans="1:14" ht="13.15">
      <c r="A3143" s="63"/>
      <c r="B3143" s="20"/>
      <c r="M3143" s="64"/>
      <c r="N3143" s="64"/>
    </row>
    <row r="3144" spans="1:14" ht="13.15">
      <c r="A3144" s="63"/>
      <c r="B3144" s="20"/>
      <c r="M3144" s="64"/>
      <c r="N3144" s="64"/>
    </row>
    <row r="3145" spans="1:14" ht="13.15">
      <c r="A3145" s="63"/>
      <c r="B3145" s="20"/>
      <c r="M3145" s="64"/>
      <c r="N3145" s="64"/>
    </row>
    <row r="3146" spans="1:14" ht="13.15">
      <c r="A3146" s="63"/>
      <c r="B3146" s="20"/>
      <c r="M3146" s="64"/>
      <c r="N3146" s="64"/>
    </row>
    <row r="3147" spans="1:14" ht="13.15">
      <c r="A3147" s="63"/>
      <c r="B3147" s="20"/>
      <c r="M3147" s="64"/>
      <c r="N3147" s="64"/>
    </row>
    <row r="3148" spans="1:14" ht="13.15">
      <c r="A3148" s="63"/>
      <c r="B3148" s="20"/>
      <c r="M3148" s="64"/>
      <c r="N3148" s="64"/>
    </row>
    <row r="3149" spans="1:14" ht="13.15">
      <c r="A3149" s="63"/>
      <c r="B3149" s="20"/>
      <c r="M3149" s="64"/>
      <c r="N3149" s="64"/>
    </row>
    <row r="3150" spans="1:14" ht="13.15">
      <c r="A3150" s="63"/>
      <c r="B3150" s="20"/>
      <c r="M3150" s="64"/>
      <c r="N3150" s="64"/>
    </row>
    <row r="3151" spans="1:14" ht="13.15">
      <c r="A3151" s="63"/>
      <c r="B3151" s="20"/>
      <c r="M3151" s="64"/>
      <c r="N3151" s="64"/>
    </row>
    <row r="3152" spans="1:14" ht="13.15">
      <c r="A3152" s="63"/>
      <c r="B3152" s="20"/>
      <c r="M3152" s="64"/>
      <c r="N3152" s="64"/>
    </row>
    <row r="3153" spans="1:14" ht="13.15">
      <c r="A3153" s="63"/>
      <c r="B3153" s="20"/>
      <c r="M3153" s="64"/>
      <c r="N3153" s="64"/>
    </row>
    <row r="3154" spans="1:14" ht="13.15">
      <c r="A3154" s="63"/>
      <c r="B3154" s="20"/>
      <c r="M3154" s="64"/>
      <c r="N3154" s="64"/>
    </row>
    <row r="3155" spans="1:14" ht="13.15">
      <c r="A3155" s="63"/>
      <c r="B3155" s="20"/>
      <c r="M3155" s="64"/>
      <c r="N3155" s="64"/>
    </row>
    <row r="3156" spans="1:14" ht="13.15">
      <c r="A3156" s="63"/>
      <c r="B3156" s="20"/>
      <c r="M3156" s="64"/>
      <c r="N3156" s="64"/>
    </row>
    <row r="3157" spans="1:14" ht="13.15">
      <c r="A3157" s="63"/>
      <c r="B3157" s="20"/>
      <c r="M3157" s="64"/>
      <c r="N3157" s="64"/>
    </row>
    <row r="3158" spans="1:14" ht="13.15">
      <c r="A3158" s="63"/>
      <c r="B3158" s="20"/>
      <c r="M3158" s="64"/>
      <c r="N3158" s="64"/>
    </row>
    <row r="3159" spans="1:14" ht="13.15">
      <c r="A3159" s="63"/>
      <c r="B3159" s="20"/>
      <c r="M3159" s="64"/>
      <c r="N3159" s="64"/>
    </row>
    <row r="3160" spans="1:14" ht="13.15">
      <c r="A3160" s="63"/>
      <c r="B3160" s="20"/>
      <c r="M3160" s="64"/>
      <c r="N3160" s="64"/>
    </row>
    <row r="3161" spans="1:14" ht="13.15">
      <c r="A3161" s="63"/>
      <c r="B3161" s="20"/>
      <c r="M3161" s="64"/>
      <c r="N3161" s="64"/>
    </row>
    <row r="3162" spans="1:14" ht="13.15">
      <c r="A3162" s="63"/>
      <c r="B3162" s="20"/>
      <c r="M3162" s="64"/>
      <c r="N3162" s="64"/>
    </row>
    <row r="3163" spans="1:14" ht="13.15">
      <c r="A3163" s="63"/>
      <c r="B3163" s="20"/>
      <c r="M3163" s="64"/>
      <c r="N3163" s="64"/>
    </row>
    <row r="3164" spans="1:14" ht="13.15">
      <c r="A3164" s="63"/>
      <c r="B3164" s="20"/>
      <c r="M3164" s="64"/>
      <c r="N3164" s="64"/>
    </row>
    <row r="3165" spans="1:14" ht="13.15">
      <c r="A3165" s="63"/>
      <c r="B3165" s="20"/>
      <c r="M3165" s="64"/>
      <c r="N3165" s="64"/>
    </row>
    <row r="3166" spans="1:14" ht="13.15">
      <c r="A3166" s="63"/>
      <c r="B3166" s="20"/>
      <c r="M3166" s="64"/>
      <c r="N3166" s="64"/>
    </row>
    <row r="3167" spans="1:14" ht="13.15">
      <c r="A3167" s="63"/>
      <c r="B3167" s="20"/>
      <c r="M3167" s="64"/>
      <c r="N3167" s="64"/>
    </row>
    <row r="3168" spans="1:14" ht="13.15">
      <c r="A3168" s="63"/>
      <c r="B3168" s="20"/>
      <c r="M3168" s="64"/>
      <c r="N3168" s="64"/>
    </row>
    <row r="3169" spans="1:14" ht="13.15">
      <c r="A3169" s="63"/>
      <c r="B3169" s="20"/>
      <c r="M3169" s="64"/>
      <c r="N3169" s="64"/>
    </row>
    <row r="3170" spans="1:14" ht="13.15">
      <c r="A3170" s="63"/>
      <c r="B3170" s="20"/>
      <c r="M3170" s="64"/>
      <c r="N3170" s="64"/>
    </row>
    <row r="3171" spans="1:14" ht="13.15">
      <c r="A3171" s="63"/>
      <c r="B3171" s="20"/>
      <c r="M3171" s="64"/>
      <c r="N3171" s="64"/>
    </row>
    <row r="3172" spans="1:14" ht="13.15">
      <c r="A3172" s="63"/>
      <c r="B3172" s="20"/>
      <c r="M3172" s="64"/>
      <c r="N3172" s="64"/>
    </row>
    <row r="3173" spans="1:14" ht="13.15">
      <c r="A3173" s="63"/>
      <c r="B3173" s="20"/>
      <c r="M3173" s="64"/>
      <c r="N3173" s="64"/>
    </row>
    <row r="3174" spans="1:14" ht="13.15">
      <c r="A3174" s="63"/>
      <c r="B3174" s="20"/>
      <c r="M3174" s="64"/>
      <c r="N3174" s="64"/>
    </row>
    <row r="3175" spans="1:14" ht="13.15">
      <c r="A3175" s="63"/>
      <c r="B3175" s="20"/>
      <c r="M3175" s="64"/>
      <c r="N3175" s="64"/>
    </row>
    <row r="3176" spans="1:14" ht="13.15">
      <c r="A3176" s="63"/>
      <c r="B3176" s="20"/>
      <c r="M3176" s="64"/>
      <c r="N3176" s="64"/>
    </row>
    <row r="3177" spans="1:14" ht="13.15">
      <c r="A3177" s="63"/>
      <c r="B3177" s="20"/>
      <c r="M3177" s="64"/>
      <c r="N3177" s="64"/>
    </row>
    <row r="3178" spans="1:14" ht="13.15">
      <c r="A3178" s="63"/>
      <c r="B3178" s="20"/>
      <c r="M3178" s="64"/>
      <c r="N3178" s="64"/>
    </row>
    <row r="3179" spans="1:14" ht="13.15">
      <c r="A3179" s="63"/>
      <c r="B3179" s="20"/>
      <c r="M3179" s="64"/>
      <c r="N3179" s="64"/>
    </row>
    <row r="3180" spans="1:14" ht="13.15">
      <c r="A3180" s="63"/>
      <c r="B3180" s="20"/>
      <c r="M3180" s="64"/>
      <c r="N3180" s="64"/>
    </row>
    <row r="3181" spans="1:14" ht="13.15">
      <c r="A3181" s="63"/>
      <c r="B3181" s="20"/>
      <c r="M3181" s="64"/>
      <c r="N3181" s="64"/>
    </row>
    <row r="3182" spans="1:14" ht="13.15">
      <c r="A3182" s="63"/>
      <c r="B3182" s="20"/>
      <c r="M3182" s="64"/>
      <c r="N3182" s="64"/>
    </row>
    <row r="3183" spans="1:14" ht="13.15">
      <c r="A3183" s="63"/>
      <c r="B3183" s="20"/>
      <c r="M3183" s="64"/>
      <c r="N3183" s="64"/>
    </row>
    <row r="3184" spans="1:14" ht="13.15">
      <c r="A3184" s="63"/>
      <c r="B3184" s="20"/>
      <c r="M3184" s="64"/>
      <c r="N3184" s="64"/>
    </row>
    <row r="3185" spans="1:14" ht="13.15">
      <c r="A3185" s="63"/>
      <c r="B3185" s="20"/>
      <c r="M3185" s="64"/>
      <c r="N3185" s="64"/>
    </row>
    <row r="3186" spans="1:14" ht="13.15">
      <c r="A3186" s="63"/>
      <c r="B3186" s="20"/>
      <c r="M3186" s="64"/>
      <c r="N3186" s="64"/>
    </row>
    <row r="3187" spans="1:14" ht="13.15">
      <c r="A3187" s="63"/>
      <c r="B3187" s="20"/>
      <c r="M3187" s="64"/>
      <c r="N3187" s="64"/>
    </row>
    <row r="3188" spans="1:14" ht="13.15">
      <c r="A3188" s="63"/>
      <c r="B3188" s="20"/>
      <c r="M3188" s="64"/>
      <c r="N3188" s="64"/>
    </row>
    <row r="3189" spans="1:14" ht="13.15">
      <c r="A3189" s="63"/>
      <c r="B3189" s="20"/>
      <c r="M3189" s="64"/>
      <c r="N3189" s="64"/>
    </row>
    <row r="3190" spans="1:14" ht="13.15">
      <c r="A3190" s="63"/>
      <c r="B3190" s="20"/>
      <c r="M3190" s="64"/>
      <c r="N3190" s="64"/>
    </row>
    <row r="3191" spans="1:14" ht="13.15">
      <c r="A3191" s="63"/>
      <c r="B3191" s="20"/>
      <c r="M3191" s="64"/>
      <c r="N3191" s="64"/>
    </row>
    <row r="3192" spans="1:14" ht="13.15">
      <c r="A3192" s="63"/>
      <c r="B3192" s="20"/>
      <c r="M3192" s="64"/>
      <c r="N3192" s="64"/>
    </row>
    <row r="3193" spans="1:14" ht="13.15">
      <c r="A3193" s="63"/>
      <c r="B3193" s="20"/>
      <c r="M3193" s="64"/>
      <c r="N3193" s="64"/>
    </row>
    <row r="3194" spans="1:14" ht="13.15">
      <c r="A3194" s="63"/>
      <c r="B3194" s="20"/>
      <c r="M3194" s="64"/>
      <c r="N3194" s="64"/>
    </row>
    <row r="3195" spans="1:14" ht="13.15">
      <c r="A3195" s="63"/>
      <c r="B3195" s="20"/>
      <c r="M3195" s="64"/>
      <c r="N3195" s="64"/>
    </row>
    <row r="3196" spans="1:14" ht="13.15">
      <c r="A3196" s="63"/>
      <c r="B3196" s="20"/>
      <c r="M3196" s="64"/>
      <c r="N3196" s="64"/>
    </row>
    <row r="3197" spans="1:14" ht="13.15">
      <c r="A3197" s="63"/>
      <c r="B3197" s="20"/>
      <c r="M3197" s="64"/>
      <c r="N3197" s="64"/>
    </row>
    <row r="3198" spans="1:14" ht="13.15">
      <c r="A3198" s="63"/>
      <c r="B3198" s="20"/>
      <c r="M3198" s="64"/>
      <c r="N3198" s="64"/>
    </row>
    <row r="3199" spans="1:14" ht="13.15">
      <c r="A3199" s="63"/>
      <c r="B3199" s="20"/>
      <c r="M3199" s="64"/>
      <c r="N3199" s="64"/>
    </row>
    <row r="3200" spans="1:14" ht="13.15">
      <c r="A3200" s="63"/>
      <c r="B3200" s="20"/>
      <c r="M3200" s="64"/>
      <c r="N3200" s="64"/>
    </row>
    <row r="3201" spans="1:14" ht="13.15">
      <c r="A3201" s="63"/>
      <c r="B3201" s="20"/>
      <c r="M3201" s="64"/>
      <c r="N3201" s="64"/>
    </row>
    <row r="3202" spans="1:14" ht="13.15">
      <c r="A3202" s="63"/>
      <c r="B3202" s="20"/>
      <c r="M3202" s="64"/>
      <c r="N3202" s="64"/>
    </row>
    <row r="3203" spans="1:14" ht="13.15">
      <c r="A3203" s="63"/>
      <c r="B3203" s="20"/>
      <c r="M3203" s="64"/>
      <c r="N3203" s="64"/>
    </row>
    <row r="3204" spans="1:14" ht="13.15">
      <c r="A3204" s="63"/>
      <c r="B3204" s="20"/>
      <c r="M3204" s="64"/>
      <c r="N3204" s="64"/>
    </row>
    <row r="3205" spans="1:14" ht="13.15">
      <c r="A3205" s="63"/>
      <c r="B3205" s="20"/>
      <c r="M3205" s="64"/>
      <c r="N3205" s="64"/>
    </row>
    <row r="3206" spans="1:14" ht="13.15">
      <c r="A3206" s="63"/>
      <c r="B3206" s="20"/>
      <c r="M3206" s="64"/>
      <c r="N3206" s="64"/>
    </row>
    <row r="3207" spans="1:14" ht="13.15">
      <c r="A3207" s="63"/>
      <c r="B3207" s="20"/>
      <c r="M3207" s="64"/>
      <c r="N3207" s="64"/>
    </row>
    <row r="3208" spans="1:14" ht="13.15">
      <c r="A3208" s="63"/>
      <c r="B3208" s="20"/>
      <c r="M3208" s="64"/>
      <c r="N3208" s="64"/>
    </row>
    <row r="3209" spans="1:14" ht="13.15">
      <c r="A3209" s="63"/>
      <c r="B3209" s="20"/>
      <c r="M3209" s="64"/>
      <c r="N3209" s="64"/>
    </row>
    <row r="3210" spans="1:14" ht="13.15">
      <c r="A3210" s="63"/>
      <c r="B3210" s="20"/>
      <c r="M3210" s="64"/>
      <c r="N3210" s="64"/>
    </row>
    <row r="3211" spans="1:14" ht="13.15">
      <c r="A3211" s="63"/>
      <c r="B3211" s="20"/>
      <c r="M3211" s="64"/>
      <c r="N3211" s="64"/>
    </row>
    <row r="3212" spans="1:14" ht="13.15">
      <c r="A3212" s="63"/>
      <c r="B3212" s="20"/>
      <c r="M3212" s="64"/>
      <c r="N3212" s="64"/>
    </row>
    <row r="3213" spans="1:14" ht="13.15">
      <c r="A3213" s="63"/>
      <c r="B3213" s="20"/>
      <c r="M3213" s="64"/>
      <c r="N3213" s="64"/>
    </row>
    <row r="3214" spans="1:14" ht="13.15">
      <c r="A3214" s="63"/>
      <c r="B3214" s="20"/>
      <c r="M3214" s="64"/>
      <c r="N3214" s="64"/>
    </row>
    <row r="3215" spans="1:14" ht="13.15">
      <c r="A3215" s="63"/>
      <c r="B3215" s="20"/>
      <c r="M3215" s="64"/>
      <c r="N3215" s="64"/>
    </row>
    <row r="3216" spans="1:14" ht="13.15">
      <c r="A3216" s="63"/>
      <c r="B3216" s="20"/>
      <c r="M3216" s="64"/>
      <c r="N3216" s="64"/>
    </row>
    <row r="3217" spans="1:14" ht="13.15">
      <c r="A3217" s="63"/>
      <c r="B3217" s="20"/>
      <c r="M3217" s="64"/>
      <c r="N3217" s="64"/>
    </row>
    <row r="3218" spans="1:14" ht="13.15">
      <c r="A3218" s="63"/>
      <c r="B3218" s="20"/>
      <c r="M3218" s="64"/>
      <c r="N3218" s="64"/>
    </row>
    <row r="3219" spans="1:14" ht="13.15">
      <c r="A3219" s="63"/>
      <c r="B3219" s="20"/>
      <c r="M3219" s="64"/>
      <c r="N3219" s="64"/>
    </row>
    <row r="3220" spans="1:14" ht="13.15">
      <c r="A3220" s="63"/>
      <c r="B3220" s="20"/>
      <c r="M3220" s="64"/>
      <c r="N3220" s="64"/>
    </row>
    <row r="3221" spans="1:14" ht="13.15">
      <c r="A3221" s="63"/>
      <c r="B3221" s="20"/>
      <c r="M3221" s="64"/>
      <c r="N3221" s="64"/>
    </row>
    <row r="3222" spans="1:14" ht="13.15">
      <c r="A3222" s="63"/>
      <c r="B3222" s="20"/>
      <c r="M3222" s="64"/>
      <c r="N3222" s="64"/>
    </row>
    <row r="3223" spans="1:14" ht="13.15">
      <c r="A3223" s="63"/>
      <c r="B3223" s="20"/>
      <c r="M3223" s="64"/>
      <c r="N3223" s="64"/>
    </row>
    <row r="3224" spans="1:14" ht="13.15">
      <c r="A3224" s="63"/>
      <c r="B3224" s="20"/>
      <c r="M3224" s="64"/>
      <c r="N3224" s="64"/>
    </row>
    <row r="3225" spans="1:14" ht="13.15">
      <c r="A3225" s="63"/>
      <c r="B3225" s="20"/>
      <c r="M3225" s="64"/>
      <c r="N3225" s="64"/>
    </row>
    <row r="3226" spans="1:14" ht="13.15">
      <c r="A3226" s="63"/>
      <c r="B3226" s="20"/>
      <c r="M3226" s="64"/>
      <c r="N3226" s="64"/>
    </row>
    <row r="3227" spans="1:14" ht="13.15">
      <c r="A3227" s="63"/>
      <c r="B3227" s="20"/>
      <c r="M3227" s="64"/>
      <c r="N3227" s="64"/>
    </row>
    <row r="3228" spans="1:14" ht="13.15">
      <c r="A3228" s="63"/>
      <c r="B3228" s="20"/>
      <c r="M3228" s="64"/>
      <c r="N3228" s="64"/>
    </row>
    <row r="3229" spans="1:14" ht="13.15">
      <c r="A3229" s="63"/>
      <c r="B3229" s="20"/>
      <c r="M3229" s="64"/>
      <c r="N3229" s="64"/>
    </row>
    <row r="3230" spans="1:14" ht="13.15">
      <c r="A3230" s="63"/>
      <c r="B3230" s="20"/>
      <c r="M3230" s="64"/>
      <c r="N3230" s="64"/>
    </row>
    <row r="3231" spans="1:14" ht="13.15">
      <c r="A3231" s="63"/>
      <c r="B3231" s="20"/>
      <c r="M3231" s="64"/>
      <c r="N3231" s="64"/>
    </row>
    <row r="3232" spans="1:14" ht="13.15">
      <c r="A3232" s="63"/>
      <c r="B3232" s="20"/>
      <c r="M3232" s="64"/>
      <c r="N3232" s="64"/>
    </row>
    <row r="3233" spans="1:14" ht="13.15">
      <c r="A3233" s="63"/>
      <c r="B3233" s="20"/>
      <c r="M3233" s="64"/>
      <c r="N3233" s="64"/>
    </row>
    <row r="3234" spans="1:14" ht="13.15">
      <c r="A3234" s="63"/>
      <c r="B3234" s="20"/>
      <c r="M3234" s="64"/>
      <c r="N3234" s="64"/>
    </row>
    <row r="3235" spans="1:14" ht="13.15">
      <c r="A3235" s="63"/>
      <c r="B3235" s="20"/>
      <c r="M3235" s="64"/>
      <c r="N3235" s="64"/>
    </row>
    <row r="3236" spans="1:14" ht="13.15">
      <c r="A3236" s="63"/>
      <c r="B3236" s="20"/>
      <c r="M3236" s="64"/>
      <c r="N3236" s="64"/>
    </row>
    <row r="3237" spans="1:14" ht="13.15">
      <c r="A3237" s="63"/>
      <c r="B3237" s="20"/>
      <c r="M3237" s="64"/>
      <c r="N3237" s="64"/>
    </row>
    <row r="3238" spans="1:14" ht="13.15">
      <c r="A3238" s="63"/>
      <c r="B3238" s="20"/>
      <c r="M3238" s="64"/>
      <c r="N3238" s="64"/>
    </row>
    <row r="3239" spans="1:14" ht="13.15">
      <c r="A3239" s="63"/>
      <c r="B3239" s="20"/>
      <c r="M3239" s="64"/>
      <c r="N3239" s="64"/>
    </row>
    <row r="3240" spans="1:14" ht="13.15">
      <c r="A3240" s="63"/>
      <c r="B3240" s="20"/>
      <c r="M3240" s="64"/>
      <c r="N3240" s="64"/>
    </row>
    <row r="3241" spans="1:14" ht="13.15">
      <c r="A3241" s="63"/>
      <c r="B3241" s="20"/>
      <c r="M3241" s="64"/>
      <c r="N3241" s="64"/>
    </row>
    <row r="3242" spans="1:14" ht="13.15">
      <c r="A3242" s="63"/>
      <c r="B3242" s="20"/>
      <c r="M3242" s="64"/>
      <c r="N3242" s="64"/>
    </row>
    <row r="3243" spans="1:14" ht="13.15">
      <c r="A3243" s="63"/>
      <c r="B3243" s="20"/>
      <c r="M3243" s="64"/>
      <c r="N3243" s="64"/>
    </row>
    <row r="3244" spans="1:14" ht="13.15">
      <c r="A3244" s="63"/>
      <c r="B3244" s="20"/>
      <c r="M3244" s="64"/>
      <c r="N3244" s="64"/>
    </row>
    <row r="3245" spans="1:14" ht="13.15">
      <c r="A3245" s="63"/>
      <c r="B3245" s="20"/>
      <c r="M3245" s="64"/>
      <c r="N3245" s="64"/>
    </row>
    <row r="3246" spans="1:14" ht="13.15">
      <c r="A3246" s="63"/>
      <c r="B3246" s="20"/>
      <c r="M3246" s="64"/>
      <c r="N3246" s="64"/>
    </row>
    <row r="3247" spans="1:14" ht="13.15">
      <c r="A3247" s="63"/>
      <c r="B3247" s="20"/>
      <c r="M3247" s="64"/>
      <c r="N3247" s="64"/>
    </row>
    <row r="3248" spans="1:14" ht="13.15">
      <c r="A3248" s="63"/>
      <c r="B3248" s="20"/>
      <c r="M3248" s="64"/>
      <c r="N3248" s="64"/>
    </row>
    <row r="3249" spans="1:14" ht="13.15">
      <c r="A3249" s="63"/>
      <c r="B3249" s="20"/>
      <c r="M3249" s="64"/>
      <c r="N3249" s="64"/>
    </row>
    <row r="3250" spans="1:14" ht="13.15">
      <c r="A3250" s="63"/>
      <c r="B3250" s="20"/>
      <c r="M3250" s="64"/>
      <c r="N3250" s="64"/>
    </row>
    <row r="3251" spans="1:14" ht="13.15">
      <c r="A3251" s="63"/>
      <c r="B3251" s="20"/>
      <c r="M3251" s="64"/>
      <c r="N3251" s="64"/>
    </row>
    <row r="3252" spans="1:14" ht="13.15">
      <c r="A3252" s="63"/>
      <c r="B3252" s="20"/>
      <c r="M3252" s="64"/>
      <c r="N3252" s="64"/>
    </row>
    <row r="3253" spans="1:14" ht="13.15">
      <c r="A3253" s="63"/>
      <c r="B3253" s="20"/>
      <c r="M3253" s="64"/>
      <c r="N3253" s="64"/>
    </row>
    <row r="3254" spans="1:14" ht="13.15">
      <c r="A3254" s="63"/>
      <c r="B3254" s="20"/>
      <c r="M3254" s="64"/>
      <c r="N3254" s="64"/>
    </row>
    <row r="3255" spans="1:14" ht="13.15">
      <c r="A3255" s="63"/>
      <c r="B3255" s="20"/>
      <c r="M3255" s="64"/>
      <c r="N3255" s="64"/>
    </row>
    <row r="3256" spans="1:14" ht="13.15">
      <c r="A3256" s="63"/>
      <c r="B3256" s="20"/>
      <c r="M3256" s="64"/>
      <c r="N3256" s="64"/>
    </row>
    <row r="3257" spans="1:14" ht="13.15">
      <c r="A3257" s="63"/>
      <c r="B3257" s="20"/>
      <c r="M3257" s="64"/>
      <c r="N3257" s="64"/>
    </row>
    <row r="3258" spans="1:14" ht="13.15">
      <c r="A3258" s="63"/>
      <c r="B3258" s="20"/>
      <c r="M3258" s="64"/>
      <c r="N3258" s="64"/>
    </row>
    <row r="3259" spans="1:14" ht="13.15">
      <c r="A3259" s="63"/>
      <c r="B3259" s="20"/>
      <c r="M3259" s="64"/>
      <c r="N3259" s="64"/>
    </row>
    <row r="3260" spans="1:14" ht="13.15">
      <c r="A3260" s="63"/>
      <c r="B3260" s="20"/>
      <c r="M3260" s="64"/>
      <c r="N3260" s="64"/>
    </row>
    <row r="3261" spans="1:14" ht="13.15">
      <c r="A3261" s="63"/>
      <c r="B3261" s="20"/>
      <c r="M3261" s="64"/>
      <c r="N3261" s="64"/>
    </row>
    <row r="3262" spans="1:14" ht="13.15">
      <c r="A3262" s="63"/>
      <c r="B3262" s="20"/>
      <c r="M3262" s="64"/>
      <c r="N3262" s="64"/>
    </row>
    <row r="3263" spans="1:14" ht="13.15">
      <c r="A3263" s="63"/>
      <c r="B3263" s="20"/>
      <c r="M3263" s="64"/>
      <c r="N3263" s="64"/>
    </row>
    <row r="3264" spans="1:14" ht="13.15">
      <c r="A3264" s="63"/>
      <c r="B3264" s="20"/>
      <c r="M3264" s="64"/>
      <c r="N3264" s="64"/>
    </row>
    <row r="3265" spans="1:14" ht="13.15">
      <c r="A3265" s="63"/>
      <c r="B3265" s="20"/>
      <c r="M3265" s="64"/>
      <c r="N3265" s="64"/>
    </row>
    <row r="3266" spans="1:14" ht="13.15">
      <c r="A3266" s="63"/>
      <c r="B3266" s="20"/>
      <c r="M3266" s="64"/>
      <c r="N3266" s="64"/>
    </row>
    <row r="3267" spans="1:14" ht="13.15">
      <c r="A3267" s="63"/>
      <c r="B3267" s="20"/>
      <c r="M3267" s="64"/>
      <c r="N3267" s="64"/>
    </row>
    <row r="3268" spans="1:14" ht="13.15">
      <c r="A3268" s="63"/>
      <c r="B3268" s="20"/>
      <c r="M3268" s="64"/>
      <c r="N3268" s="64"/>
    </row>
    <row r="3269" spans="1:14" ht="13.15">
      <c r="A3269" s="63"/>
      <c r="B3269" s="20"/>
      <c r="M3269" s="64"/>
      <c r="N3269" s="64"/>
    </row>
    <row r="3270" spans="1:14" ht="13.15">
      <c r="A3270" s="63"/>
      <c r="B3270" s="20"/>
      <c r="M3270" s="64"/>
      <c r="N3270" s="64"/>
    </row>
    <row r="3271" spans="1:14" ht="13.15">
      <c r="A3271" s="63"/>
      <c r="B3271" s="20"/>
      <c r="M3271" s="64"/>
      <c r="N3271" s="64"/>
    </row>
    <row r="3272" spans="1:14" ht="13.15">
      <c r="A3272" s="63"/>
      <c r="B3272" s="20"/>
      <c r="M3272" s="64"/>
      <c r="N3272" s="64"/>
    </row>
    <row r="3273" spans="1:14" ht="13.15">
      <c r="A3273" s="63"/>
      <c r="B3273" s="20"/>
      <c r="M3273" s="64"/>
      <c r="N3273" s="64"/>
    </row>
    <row r="3274" spans="1:14" ht="13.15">
      <c r="A3274" s="63"/>
      <c r="B3274" s="20"/>
      <c r="M3274" s="64"/>
      <c r="N3274" s="64"/>
    </row>
    <row r="3275" spans="1:14" ht="13.15">
      <c r="A3275" s="63"/>
      <c r="B3275" s="20"/>
      <c r="M3275" s="64"/>
      <c r="N3275" s="64"/>
    </row>
    <row r="3276" spans="1:14" ht="13.15">
      <c r="A3276" s="63"/>
      <c r="B3276" s="20"/>
      <c r="M3276" s="64"/>
      <c r="N3276" s="64"/>
    </row>
    <row r="3277" spans="1:14" ht="13.15">
      <c r="A3277" s="63"/>
      <c r="B3277" s="20"/>
      <c r="M3277" s="64"/>
      <c r="N3277" s="64"/>
    </row>
    <row r="3278" spans="1:14" ht="13.15">
      <c r="A3278" s="63"/>
      <c r="B3278" s="20"/>
      <c r="M3278" s="64"/>
      <c r="N3278" s="64"/>
    </row>
    <row r="3279" spans="1:14" ht="13.15">
      <c r="A3279" s="63"/>
      <c r="B3279" s="20"/>
      <c r="M3279" s="64"/>
      <c r="N3279" s="64"/>
    </row>
    <row r="3280" spans="1:14" ht="13.15">
      <c r="A3280" s="63"/>
      <c r="B3280" s="20"/>
      <c r="M3280" s="64"/>
      <c r="N3280" s="64"/>
    </row>
    <row r="3281" spans="1:14" ht="13.15">
      <c r="A3281" s="63"/>
      <c r="B3281" s="20"/>
      <c r="M3281" s="64"/>
      <c r="N3281" s="64"/>
    </row>
    <row r="3282" spans="1:14" ht="13.15">
      <c r="A3282" s="63"/>
      <c r="B3282" s="20"/>
      <c r="M3282" s="64"/>
      <c r="N3282" s="64"/>
    </row>
    <row r="3283" spans="1:14" ht="13.15">
      <c r="A3283" s="63"/>
      <c r="B3283" s="20"/>
      <c r="M3283" s="64"/>
      <c r="N3283" s="64"/>
    </row>
    <row r="3284" spans="1:14" ht="13.15">
      <c r="A3284" s="63"/>
      <c r="B3284" s="20"/>
      <c r="M3284" s="64"/>
      <c r="N3284" s="64"/>
    </row>
    <row r="3285" spans="1:14" ht="13.15">
      <c r="A3285" s="63"/>
      <c r="B3285" s="20"/>
      <c r="M3285" s="64"/>
      <c r="N3285" s="64"/>
    </row>
    <row r="3286" spans="1:14" ht="13.15">
      <c r="A3286" s="63"/>
      <c r="B3286" s="20"/>
      <c r="M3286" s="64"/>
      <c r="N3286" s="64"/>
    </row>
    <row r="3287" spans="1:14" ht="13.15">
      <c r="A3287" s="63"/>
      <c r="B3287" s="20"/>
      <c r="M3287" s="64"/>
      <c r="N3287" s="64"/>
    </row>
    <row r="3288" spans="1:14" ht="13.15">
      <c r="A3288" s="63"/>
      <c r="B3288" s="20"/>
      <c r="M3288" s="64"/>
      <c r="N3288" s="64"/>
    </row>
    <row r="3289" spans="1:14" ht="13.15">
      <c r="A3289" s="63"/>
      <c r="B3289" s="20"/>
      <c r="M3289" s="64"/>
      <c r="N3289" s="64"/>
    </row>
    <row r="3290" spans="1:14" ht="13.15">
      <c r="A3290" s="63"/>
      <c r="B3290" s="20"/>
      <c r="M3290" s="64"/>
      <c r="N3290" s="64"/>
    </row>
    <row r="3291" spans="1:14" ht="13.15">
      <c r="A3291" s="63"/>
      <c r="B3291" s="20"/>
      <c r="M3291" s="64"/>
      <c r="N3291" s="64"/>
    </row>
    <row r="3292" spans="1:14" ht="13.15">
      <c r="A3292" s="63"/>
      <c r="B3292" s="20"/>
      <c r="M3292" s="64"/>
      <c r="N3292" s="64"/>
    </row>
    <row r="3293" spans="1:14" ht="13.15">
      <c r="A3293" s="63"/>
      <c r="B3293" s="20"/>
      <c r="M3293" s="64"/>
      <c r="N3293" s="64"/>
    </row>
    <row r="3294" spans="1:14" ht="13.15">
      <c r="A3294" s="63"/>
      <c r="B3294" s="20"/>
      <c r="M3294" s="64"/>
      <c r="N3294" s="64"/>
    </row>
    <row r="3295" spans="1:14" ht="13.15">
      <c r="A3295" s="63"/>
      <c r="B3295" s="20"/>
      <c r="M3295" s="64"/>
      <c r="N3295" s="64"/>
    </row>
    <row r="3296" spans="1:14" ht="13.15">
      <c r="A3296" s="63"/>
      <c r="B3296" s="20"/>
      <c r="M3296" s="64"/>
      <c r="N3296" s="64"/>
    </row>
    <row r="3297" spans="1:14" ht="13.15">
      <c r="A3297" s="63"/>
      <c r="B3297" s="20"/>
      <c r="M3297" s="64"/>
      <c r="N3297" s="64"/>
    </row>
    <row r="3298" spans="1:14" ht="13.15">
      <c r="A3298" s="63"/>
      <c r="B3298" s="20"/>
      <c r="M3298" s="64"/>
      <c r="N3298" s="64"/>
    </row>
    <row r="3299" spans="1:14" ht="13.15">
      <c r="A3299" s="63"/>
      <c r="B3299" s="20"/>
      <c r="M3299" s="64"/>
      <c r="N3299" s="64"/>
    </row>
    <row r="3300" spans="1:14" ht="13.15">
      <c r="A3300" s="63"/>
      <c r="B3300" s="20"/>
      <c r="M3300" s="64"/>
      <c r="N3300" s="64"/>
    </row>
    <row r="3301" spans="1:14" ht="13.15">
      <c r="A3301" s="63"/>
      <c r="B3301" s="20"/>
      <c r="M3301" s="64"/>
      <c r="N3301" s="64"/>
    </row>
    <row r="3302" spans="1:14" ht="13.15">
      <c r="A3302" s="63"/>
      <c r="B3302" s="20"/>
      <c r="M3302" s="64"/>
      <c r="N3302" s="64"/>
    </row>
    <row r="3303" spans="1:14" ht="13.15">
      <c r="A3303" s="63"/>
      <c r="B3303" s="20"/>
      <c r="M3303" s="64"/>
      <c r="N3303" s="64"/>
    </row>
    <row r="3304" spans="1:14" ht="13.15">
      <c r="A3304" s="63"/>
      <c r="B3304" s="20"/>
      <c r="M3304" s="64"/>
      <c r="N3304" s="64"/>
    </row>
    <row r="3305" spans="1:14" ht="13.15">
      <c r="A3305" s="63"/>
      <c r="B3305" s="20"/>
      <c r="M3305" s="64"/>
      <c r="N3305" s="64"/>
    </row>
    <row r="3306" spans="1:14" ht="13.15">
      <c r="A3306" s="63"/>
      <c r="B3306" s="20"/>
      <c r="M3306" s="64"/>
      <c r="N3306" s="64"/>
    </row>
    <row r="3307" spans="1:14" ht="13.15">
      <c r="A3307" s="63"/>
      <c r="B3307" s="20"/>
      <c r="M3307" s="64"/>
      <c r="N3307" s="64"/>
    </row>
    <row r="3308" spans="1:14" ht="13.15">
      <c r="A3308" s="63"/>
      <c r="B3308" s="20"/>
      <c r="M3308" s="64"/>
      <c r="N3308" s="64"/>
    </row>
    <row r="3309" spans="1:14" ht="13.15">
      <c r="A3309" s="63"/>
      <c r="B3309" s="20"/>
      <c r="M3309" s="64"/>
      <c r="N3309" s="64"/>
    </row>
    <row r="3310" spans="1:14" ht="13.15">
      <c r="A3310" s="63"/>
      <c r="B3310" s="20"/>
      <c r="M3310" s="64"/>
      <c r="N3310" s="64"/>
    </row>
    <row r="3311" spans="1:14" ht="13.15">
      <c r="A3311" s="63"/>
      <c r="B3311" s="20"/>
      <c r="M3311" s="64"/>
      <c r="N3311" s="64"/>
    </row>
    <row r="3312" spans="1:14" ht="13.15">
      <c r="A3312" s="63"/>
      <c r="B3312" s="20"/>
      <c r="M3312" s="64"/>
      <c r="N3312" s="64"/>
    </row>
    <row r="3313" spans="1:14" ht="13.15">
      <c r="A3313" s="63"/>
      <c r="B3313" s="20"/>
      <c r="M3313" s="64"/>
      <c r="N3313" s="64"/>
    </row>
    <row r="3314" spans="1:14" ht="13.15">
      <c r="A3314" s="63"/>
      <c r="B3314" s="20"/>
      <c r="M3314" s="64"/>
      <c r="N3314" s="64"/>
    </row>
    <row r="3315" spans="1:14" ht="13.15">
      <c r="A3315" s="63"/>
      <c r="B3315" s="20"/>
      <c r="M3315" s="64"/>
      <c r="N3315" s="64"/>
    </row>
    <row r="3316" spans="1:14" ht="13.15">
      <c r="A3316" s="63"/>
      <c r="B3316" s="20"/>
      <c r="M3316" s="64"/>
      <c r="N3316" s="64"/>
    </row>
    <row r="3317" spans="1:14" ht="13.15">
      <c r="A3317" s="63"/>
      <c r="B3317" s="20"/>
      <c r="M3317" s="64"/>
      <c r="N3317" s="64"/>
    </row>
    <row r="3318" spans="1:14" ht="13.15">
      <c r="A3318" s="63"/>
      <c r="B3318" s="20"/>
      <c r="M3318" s="64"/>
      <c r="N3318" s="64"/>
    </row>
    <row r="3319" spans="1:14" ht="13.15">
      <c r="A3319" s="63"/>
      <c r="B3319" s="20"/>
      <c r="M3319" s="64"/>
      <c r="N3319" s="64"/>
    </row>
    <row r="3320" spans="1:14" ht="13.15">
      <c r="A3320" s="63"/>
      <c r="B3320" s="20"/>
      <c r="M3320" s="64"/>
      <c r="N3320" s="64"/>
    </row>
    <row r="3321" spans="1:14" ht="13.15">
      <c r="A3321" s="63"/>
      <c r="B3321" s="20"/>
      <c r="M3321" s="64"/>
      <c r="N3321" s="64"/>
    </row>
    <row r="3322" spans="1:14" ht="13.15">
      <c r="A3322" s="63"/>
      <c r="B3322" s="20"/>
      <c r="M3322" s="64"/>
      <c r="N3322" s="64"/>
    </row>
    <row r="3323" spans="1:14" ht="13.15">
      <c r="A3323" s="63"/>
      <c r="B3323" s="20"/>
      <c r="M3323" s="64"/>
      <c r="N3323" s="64"/>
    </row>
    <row r="3324" spans="1:14" ht="13.15">
      <c r="A3324" s="63"/>
      <c r="B3324" s="20"/>
      <c r="M3324" s="64"/>
      <c r="N3324" s="64"/>
    </row>
    <row r="3325" spans="1:14" ht="13.15">
      <c r="A3325" s="63"/>
      <c r="B3325" s="20"/>
      <c r="M3325" s="64"/>
      <c r="N3325" s="64"/>
    </row>
    <row r="3326" spans="1:14" ht="13.15">
      <c r="A3326" s="63"/>
      <c r="B3326" s="20"/>
      <c r="M3326" s="64"/>
      <c r="N3326" s="64"/>
    </row>
    <row r="3327" spans="1:14" ht="13.15">
      <c r="A3327" s="63"/>
      <c r="B3327" s="20"/>
      <c r="M3327" s="64"/>
      <c r="N3327" s="64"/>
    </row>
    <row r="3328" spans="1:14" ht="13.15">
      <c r="A3328" s="63"/>
      <c r="B3328" s="20"/>
      <c r="M3328" s="64"/>
      <c r="N3328" s="64"/>
    </row>
    <row r="3329" spans="1:14" ht="13.15">
      <c r="A3329" s="63"/>
      <c r="B3329" s="20"/>
      <c r="M3329" s="64"/>
      <c r="N3329" s="64"/>
    </row>
    <row r="3330" spans="1:14" ht="13.15">
      <c r="A3330" s="63"/>
      <c r="B3330" s="20"/>
      <c r="M3330" s="64"/>
      <c r="N3330" s="64"/>
    </row>
    <row r="3331" spans="1:14" ht="13.15">
      <c r="A3331" s="63"/>
      <c r="B3331" s="20"/>
      <c r="M3331" s="64"/>
      <c r="N3331" s="64"/>
    </row>
    <row r="3332" spans="1:14" ht="13.15">
      <c r="A3332" s="63"/>
      <c r="B3332" s="20"/>
      <c r="M3332" s="64"/>
      <c r="N3332" s="64"/>
    </row>
    <row r="3333" spans="1:14" ht="13.15">
      <c r="A3333" s="63"/>
      <c r="B3333" s="20"/>
      <c r="M3333" s="64"/>
      <c r="N3333" s="64"/>
    </row>
    <row r="3334" spans="1:14" ht="13.15">
      <c r="A3334" s="63"/>
      <c r="B3334" s="20"/>
      <c r="M3334" s="64"/>
      <c r="N3334" s="64"/>
    </row>
    <row r="3335" spans="1:14" ht="13.15">
      <c r="A3335" s="63"/>
      <c r="B3335" s="20"/>
      <c r="M3335" s="64"/>
      <c r="N3335" s="64"/>
    </row>
    <row r="3336" spans="1:14" ht="13.15">
      <c r="A3336" s="63"/>
      <c r="B3336" s="20"/>
      <c r="M3336" s="64"/>
      <c r="N3336" s="64"/>
    </row>
    <row r="3337" spans="1:14" ht="13.15">
      <c r="A3337" s="63"/>
      <c r="B3337" s="20"/>
      <c r="M3337" s="64"/>
      <c r="N3337" s="64"/>
    </row>
    <row r="3338" spans="1:14" ht="13.15">
      <c r="A3338" s="63"/>
      <c r="B3338" s="20"/>
      <c r="M3338" s="64"/>
      <c r="N3338" s="64"/>
    </row>
    <row r="3339" spans="1:14" ht="13.15">
      <c r="A3339" s="63"/>
      <c r="B3339" s="20"/>
      <c r="M3339" s="64"/>
      <c r="N3339" s="64"/>
    </row>
    <row r="3340" spans="1:14" ht="13.15">
      <c r="A3340" s="63"/>
      <c r="B3340" s="20"/>
      <c r="M3340" s="64"/>
      <c r="N3340" s="64"/>
    </row>
    <row r="3341" spans="1:14" ht="13.15">
      <c r="A3341" s="63"/>
      <c r="B3341" s="20"/>
      <c r="M3341" s="64"/>
      <c r="N3341" s="64"/>
    </row>
    <row r="3342" spans="1:14" ht="13.15">
      <c r="A3342" s="63"/>
      <c r="B3342" s="20"/>
      <c r="M3342" s="64"/>
      <c r="N3342" s="64"/>
    </row>
    <row r="3343" spans="1:14" ht="13.15">
      <c r="A3343" s="63"/>
      <c r="B3343" s="20"/>
      <c r="M3343" s="64"/>
      <c r="N3343" s="64"/>
    </row>
    <row r="3344" spans="1:14" ht="13.15">
      <c r="A3344" s="63"/>
      <c r="B3344" s="20"/>
      <c r="M3344" s="64"/>
      <c r="N3344" s="64"/>
    </row>
    <row r="3345" spans="1:14" ht="13.15">
      <c r="A3345" s="63"/>
      <c r="B3345" s="20"/>
      <c r="M3345" s="64"/>
      <c r="N3345" s="64"/>
    </row>
    <row r="3346" spans="1:14" ht="13.15">
      <c r="A3346" s="63"/>
      <c r="B3346" s="20"/>
      <c r="M3346" s="64"/>
      <c r="N3346" s="64"/>
    </row>
    <row r="3347" spans="1:14" ht="13.15">
      <c r="A3347" s="63"/>
      <c r="B3347" s="20"/>
      <c r="M3347" s="64"/>
      <c r="N3347" s="64"/>
    </row>
    <row r="3348" spans="1:14" ht="13.15">
      <c r="A3348" s="63"/>
      <c r="B3348" s="20"/>
      <c r="M3348" s="64"/>
      <c r="N3348" s="64"/>
    </row>
    <row r="3349" spans="1:14" ht="13.15">
      <c r="A3349" s="63"/>
      <c r="B3349" s="20"/>
      <c r="M3349" s="64"/>
      <c r="N3349" s="64"/>
    </row>
    <row r="3350" spans="1:14" ht="13.15">
      <c r="A3350" s="63"/>
      <c r="B3350" s="20"/>
      <c r="M3350" s="64"/>
      <c r="N3350" s="64"/>
    </row>
    <row r="3351" spans="1:14" ht="13.15">
      <c r="A3351" s="63"/>
      <c r="B3351" s="20"/>
      <c r="M3351" s="64"/>
      <c r="N3351" s="64"/>
    </row>
    <row r="3352" spans="1:14" ht="13.15">
      <c r="A3352" s="63"/>
      <c r="B3352" s="20"/>
      <c r="M3352" s="64"/>
      <c r="N3352" s="64"/>
    </row>
    <row r="3353" spans="1:14" ht="13.15">
      <c r="A3353" s="63"/>
      <c r="B3353" s="20"/>
      <c r="M3353" s="64"/>
      <c r="N3353" s="64"/>
    </row>
    <row r="3354" spans="1:14" ht="13.15">
      <c r="A3354" s="63"/>
      <c r="B3354" s="20"/>
      <c r="M3354" s="64"/>
      <c r="N3354" s="64"/>
    </row>
    <row r="3355" spans="1:14" ht="13.15">
      <c r="A3355" s="63"/>
      <c r="B3355" s="20"/>
      <c r="M3355" s="64"/>
      <c r="N3355" s="64"/>
    </row>
    <row r="3356" spans="1:14" ht="13.15">
      <c r="A3356" s="63"/>
      <c r="B3356" s="20"/>
      <c r="M3356" s="64"/>
      <c r="N3356" s="64"/>
    </row>
    <row r="3357" spans="1:14" ht="13.15">
      <c r="A3357" s="63"/>
      <c r="B3357" s="20"/>
      <c r="M3357" s="64"/>
      <c r="N3357" s="64"/>
    </row>
    <row r="3358" spans="1:14" ht="13.15">
      <c r="A3358" s="63"/>
      <c r="B3358" s="20"/>
      <c r="M3358" s="64"/>
      <c r="N3358" s="64"/>
    </row>
    <row r="3359" spans="1:14" ht="13.15">
      <c r="A3359" s="63"/>
      <c r="B3359" s="20"/>
      <c r="M3359" s="64"/>
      <c r="N3359" s="64"/>
    </row>
    <row r="3360" spans="1:14" ht="13.15">
      <c r="A3360" s="63"/>
      <c r="B3360" s="20"/>
      <c r="M3360" s="64"/>
      <c r="N3360" s="64"/>
    </row>
    <row r="3361" spans="1:14" ht="13.15">
      <c r="A3361" s="63"/>
      <c r="B3361" s="20"/>
      <c r="M3361" s="64"/>
      <c r="N3361" s="64"/>
    </row>
    <row r="3362" spans="1:14" ht="13.15">
      <c r="A3362" s="63"/>
      <c r="B3362" s="20"/>
      <c r="M3362" s="64"/>
      <c r="N3362" s="64"/>
    </row>
    <row r="3363" spans="1:14" ht="13.15">
      <c r="A3363" s="63"/>
      <c r="B3363" s="20"/>
      <c r="M3363" s="64"/>
      <c r="N3363" s="64"/>
    </row>
    <row r="3364" spans="1:14" ht="13.15">
      <c r="A3364" s="63"/>
      <c r="B3364" s="20"/>
      <c r="M3364" s="64"/>
      <c r="N3364" s="64"/>
    </row>
    <row r="3365" spans="1:14" ht="13.15">
      <c r="A3365" s="63"/>
      <c r="B3365" s="20"/>
      <c r="M3365" s="64"/>
      <c r="N3365" s="64"/>
    </row>
    <row r="3366" spans="1:14" ht="13.15">
      <c r="A3366" s="63"/>
      <c r="B3366" s="20"/>
      <c r="M3366" s="64"/>
      <c r="N3366" s="64"/>
    </row>
    <row r="3367" spans="1:14" ht="13.15">
      <c r="A3367" s="63"/>
      <c r="B3367" s="20"/>
      <c r="M3367" s="64"/>
      <c r="N3367" s="64"/>
    </row>
    <row r="3368" spans="1:14" ht="13.15">
      <c r="A3368" s="63"/>
      <c r="B3368" s="20"/>
      <c r="M3368" s="64"/>
      <c r="N3368" s="64"/>
    </row>
    <row r="3369" spans="1:14" ht="13.15">
      <c r="A3369" s="63"/>
      <c r="B3369" s="20"/>
      <c r="M3369" s="64"/>
      <c r="N3369" s="64"/>
    </row>
    <row r="3370" spans="1:14" ht="13.15">
      <c r="A3370" s="63"/>
      <c r="B3370" s="20"/>
      <c r="M3370" s="64"/>
      <c r="N3370" s="64"/>
    </row>
    <row r="3371" spans="1:14" ht="13.15">
      <c r="A3371" s="63"/>
      <c r="B3371" s="20"/>
      <c r="M3371" s="64"/>
      <c r="N3371" s="64"/>
    </row>
    <row r="3372" spans="1:14" ht="13.15">
      <c r="A3372" s="63"/>
      <c r="B3372" s="20"/>
      <c r="M3372" s="64"/>
      <c r="N3372" s="64"/>
    </row>
    <row r="3373" spans="1:14" ht="13.15">
      <c r="A3373" s="63"/>
      <c r="B3373" s="20"/>
      <c r="M3373" s="64"/>
      <c r="N3373" s="64"/>
    </row>
    <row r="3374" spans="1:14" ht="13.15">
      <c r="A3374" s="63"/>
      <c r="B3374" s="20"/>
      <c r="M3374" s="64"/>
      <c r="N3374" s="64"/>
    </row>
    <row r="3375" spans="1:14" ht="13.15">
      <c r="A3375" s="63"/>
      <c r="B3375" s="20"/>
      <c r="M3375" s="64"/>
      <c r="N3375" s="64"/>
    </row>
    <row r="3376" spans="1:14" ht="13.15">
      <c r="A3376" s="63"/>
      <c r="B3376" s="20"/>
      <c r="M3376" s="64"/>
      <c r="N3376" s="64"/>
    </row>
    <row r="3377" spans="1:14" ht="13.15">
      <c r="A3377" s="63"/>
      <c r="B3377" s="20"/>
      <c r="M3377" s="64"/>
      <c r="N3377" s="64"/>
    </row>
    <row r="3378" spans="1:14" ht="13.15">
      <c r="A3378" s="63"/>
      <c r="B3378" s="20"/>
      <c r="M3378" s="64"/>
      <c r="N3378" s="64"/>
    </row>
    <row r="3379" spans="1:14" ht="13.15">
      <c r="A3379" s="63"/>
      <c r="B3379" s="20"/>
      <c r="M3379" s="64"/>
      <c r="N3379" s="64"/>
    </row>
    <row r="3380" spans="1:14" ht="13.15">
      <c r="A3380" s="63"/>
      <c r="B3380" s="20"/>
      <c r="M3380" s="64"/>
      <c r="N3380" s="64"/>
    </row>
    <row r="3381" spans="1:14" ht="13.15">
      <c r="A3381" s="63"/>
      <c r="B3381" s="20"/>
      <c r="M3381" s="64"/>
      <c r="N3381" s="64"/>
    </row>
    <row r="3382" spans="1:14" ht="13.15">
      <c r="A3382" s="63"/>
      <c r="B3382" s="20"/>
      <c r="M3382" s="64"/>
      <c r="N3382" s="64"/>
    </row>
    <row r="3383" spans="1:14" ht="13.15">
      <c r="A3383" s="63"/>
      <c r="B3383" s="20"/>
      <c r="M3383" s="64"/>
      <c r="N3383" s="64"/>
    </row>
    <row r="3384" spans="1:14" ht="13.15">
      <c r="A3384" s="63"/>
      <c r="B3384" s="20"/>
      <c r="M3384" s="64"/>
      <c r="N3384" s="64"/>
    </row>
    <row r="3385" spans="1:14" ht="13.15">
      <c r="A3385" s="63"/>
      <c r="B3385" s="20"/>
      <c r="M3385" s="64"/>
      <c r="N3385" s="64"/>
    </row>
    <row r="3386" spans="1:14" ht="13.15">
      <c r="A3386" s="63"/>
      <c r="B3386" s="20"/>
      <c r="M3386" s="64"/>
      <c r="N3386" s="64"/>
    </row>
    <row r="3387" spans="1:14" ht="13.15">
      <c r="A3387" s="63"/>
      <c r="B3387" s="20"/>
      <c r="M3387" s="64"/>
      <c r="N3387" s="64"/>
    </row>
    <row r="3388" spans="1:14" ht="13.15">
      <c r="A3388" s="63"/>
      <c r="B3388" s="20"/>
      <c r="M3388" s="64"/>
      <c r="N3388" s="64"/>
    </row>
    <row r="3389" spans="1:14" ht="13.15">
      <c r="A3389" s="63"/>
      <c r="B3389" s="20"/>
      <c r="M3389" s="64"/>
      <c r="N3389" s="64"/>
    </row>
    <row r="3390" spans="1:14" ht="13.15">
      <c r="A3390" s="63"/>
      <c r="B3390" s="20"/>
      <c r="M3390" s="64"/>
      <c r="N3390" s="64"/>
    </row>
    <row r="3391" spans="1:14" ht="13.15">
      <c r="A3391" s="63"/>
      <c r="B3391" s="20"/>
      <c r="M3391" s="64"/>
      <c r="N3391" s="64"/>
    </row>
    <row r="3392" spans="1:14" ht="13.15">
      <c r="A3392" s="63"/>
      <c r="B3392" s="20"/>
      <c r="M3392" s="64"/>
      <c r="N3392" s="64"/>
    </row>
    <row r="3393" spans="1:14" ht="13.15">
      <c r="A3393" s="63"/>
      <c r="B3393" s="20"/>
      <c r="M3393" s="64"/>
      <c r="N3393" s="64"/>
    </row>
    <row r="3394" spans="1:14" ht="13.15">
      <c r="A3394" s="63"/>
      <c r="B3394" s="20"/>
      <c r="M3394" s="64"/>
      <c r="N3394" s="64"/>
    </row>
    <row r="3395" spans="1:14" ht="13.15">
      <c r="A3395" s="63"/>
      <c r="B3395" s="20"/>
      <c r="M3395" s="64"/>
      <c r="N3395" s="64"/>
    </row>
    <row r="3396" spans="1:14" ht="13.15">
      <c r="A3396" s="63"/>
      <c r="B3396" s="20"/>
      <c r="M3396" s="64"/>
      <c r="N3396" s="64"/>
    </row>
    <row r="3397" spans="1:14" ht="13.15">
      <c r="A3397" s="63"/>
      <c r="B3397" s="20"/>
      <c r="M3397" s="64"/>
      <c r="N3397" s="64"/>
    </row>
    <row r="3398" spans="1:14" ht="13.15">
      <c r="A3398" s="63"/>
      <c r="B3398" s="20"/>
      <c r="M3398" s="64"/>
      <c r="N3398" s="64"/>
    </row>
    <row r="3399" spans="1:14" ht="13.15">
      <c r="A3399" s="63"/>
      <c r="B3399" s="20"/>
      <c r="M3399" s="64"/>
      <c r="N3399" s="64"/>
    </row>
    <row r="3400" spans="1:14" ht="13.15">
      <c r="A3400" s="63"/>
      <c r="B3400" s="20"/>
      <c r="M3400" s="64"/>
      <c r="N3400" s="64"/>
    </row>
    <row r="3401" spans="1:14" ht="13.15">
      <c r="A3401" s="63"/>
      <c r="B3401" s="20"/>
      <c r="M3401" s="64"/>
      <c r="N3401" s="64"/>
    </row>
    <row r="3402" spans="1:14" ht="13.15">
      <c r="A3402" s="63"/>
      <c r="B3402" s="20"/>
      <c r="M3402" s="64"/>
      <c r="N3402" s="64"/>
    </row>
    <row r="3403" spans="1:14" ht="13.15">
      <c r="A3403" s="63"/>
      <c r="B3403" s="20"/>
      <c r="M3403" s="64"/>
      <c r="N3403" s="64"/>
    </row>
    <row r="3404" spans="1:14" ht="13.15">
      <c r="A3404" s="63"/>
      <c r="B3404" s="20"/>
      <c r="M3404" s="64"/>
      <c r="N3404" s="64"/>
    </row>
    <row r="3405" spans="1:14" ht="13.15">
      <c r="A3405" s="63"/>
      <c r="B3405" s="20"/>
      <c r="M3405" s="64"/>
      <c r="N3405" s="64"/>
    </row>
    <row r="3406" spans="1:14" ht="13.15">
      <c r="A3406" s="63"/>
      <c r="B3406" s="20"/>
      <c r="M3406" s="64"/>
      <c r="N3406" s="64"/>
    </row>
    <row r="3407" spans="1:14" ht="13.15">
      <c r="A3407" s="63"/>
      <c r="B3407" s="20"/>
      <c r="M3407" s="64"/>
      <c r="N3407" s="64"/>
    </row>
    <row r="3408" spans="1:14" ht="13.15">
      <c r="A3408" s="63"/>
      <c r="B3408" s="20"/>
      <c r="M3408" s="64"/>
      <c r="N3408" s="64"/>
    </row>
    <row r="3409" spans="1:14" ht="13.15">
      <c r="A3409" s="63"/>
      <c r="B3409" s="20"/>
      <c r="M3409" s="64"/>
      <c r="N3409" s="64"/>
    </row>
    <row r="3410" spans="1:14" ht="13.15">
      <c r="A3410" s="63"/>
      <c r="B3410" s="20"/>
      <c r="M3410" s="64"/>
      <c r="N3410" s="64"/>
    </row>
    <row r="3411" spans="1:14" ht="13.15">
      <c r="A3411" s="63"/>
      <c r="B3411" s="20"/>
      <c r="M3411" s="64"/>
      <c r="N3411" s="64"/>
    </row>
    <row r="3412" spans="1:14" ht="13.15">
      <c r="A3412" s="63"/>
      <c r="B3412" s="20"/>
      <c r="M3412" s="64"/>
      <c r="N3412" s="64"/>
    </row>
    <row r="3413" spans="1:14" ht="13.15">
      <c r="A3413" s="63"/>
      <c r="B3413" s="20"/>
      <c r="M3413" s="64"/>
      <c r="N3413" s="64"/>
    </row>
    <row r="3414" spans="1:14" ht="13.15">
      <c r="A3414" s="63"/>
      <c r="B3414" s="20"/>
      <c r="M3414" s="64"/>
      <c r="N3414" s="64"/>
    </row>
    <row r="3415" spans="1:14" ht="13.15">
      <c r="A3415" s="63"/>
      <c r="B3415" s="20"/>
      <c r="M3415" s="64"/>
      <c r="N3415" s="64"/>
    </row>
    <row r="3416" spans="1:14" ht="13.15">
      <c r="A3416" s="63"/>
      <c r="B3416" s="20"/>
      <c r="M3416" s="64"/>
      <c r="N3416" s="64"/>
    </row>
    <row r="3417" spans="1:14" ht="13.15">
      <c r="A3417" s="63"/>
      <c r="B3417" s="20"/>
      <c r="M3417" s="64"/>
      <c r="N3417" s="64"/>
    </row>
    <row r="3418" spans="1:14" ht="13.15">
      <c r="A3418" s="63"/>
      <c r="B3418" s="20"/>
      <c r="M3418" s="64"/>
      <c r="N3418" s="64"/>
    </row>
    <row r="3419" spans="1:14" ht="13.15">
      <c r="A3419" s="63"/>
      <c r="B3419" s="20"/>
      <c r="M3419" s="64"/>
      <c r="N3419" s="64"/>
    </row>
    <row r="3420" spans="1:14" ht="13.15">
      <c r="A3420" s="63"/>
      <c r="B3420" s="20"/>
      <c r="M3420" s="64"/>
      <c r="N3420" s="64"/>
    </row>
    <row r="3421" spans="1:14" ht="13.15">
      <c r="A3421" s="63"/>
      <c r="B3421" s="20"/>
      <c r="M3421" s="64"/>
      <c r="N3421" s="64"/>
    </row>
    <row r="3422" spans="1:14" ht="13.15">
      <c r="A3422" s="63"/>
      <c r="B3422" s="20"/>
      <c r="M3422" s="64"/>
      <c r="N3422" s="64"/>
    </row>
    <row r="3423" spans="1:14" ht="13.15">
      <c r="A3423" s="63"/>
      <c r="B3423" s="20"/>
      <c r="M3423" s="64"/>
      <c r="N3423" s="64"/>
    </row>
    <row r="3424" spans="1:14" ht="13.15">
      <c r="A3424" s="63"/>
      <c r="B3424" s="20"/>
      <c r="M3424" s="64"/>
      <c r="N3424" s="64"/>
    </row>
    <row r="3425" spans="1:14" ht="13.15">
      <c r="A3425" s="63"/>
      <c r="B3425" s="20"/>
      <c r="M3425" s="64"/>
      <c r="N3425" s="64"/>
    </row>
    <row r="3426" spans="1:14" ht="13.15">
      <c r="A3426" s="63"/>
      <c r="B3426" s="20"/>
      <c r="M3426" s="64"/>
      <c r="N3426" s="64"/>
    </row>
    <row r="3427" spans="1:14" ht="13.15">
      <c r="A3427" s="63"/>
      <c r="B3427" s="20"/>
      <c r="M3427" s="64"/>
      <c r="N3427" s="64"/>
    </row>
    <row r="3428" spans="1:14" ht="13.15">
      <c r="A3428" s="63"/>
      <c r="B3428" s="20"/>
      <c r="M3428" s="64"/>
      <c r="N3428" s="64"/>
    </row>
    <row r="3429" spans="1:14" ht="13.15">
      <c r="A3429" s="63"/>
      <c r="B3429" s="20"/>
      <c r="M3429" s="64"/>
      <c r="N3429" s="64"/>
    </row>
    <row r="3430" spans="1:14" ht="13.15">
      <c r="A3430" s="63"/>
      <c r="B3430" s="20"/>
      <c r="M3430" s="64"/>
      <c r="N3430" s="64"/>
    </row>
    <row r="3431" spans="1:14" ht="13.15">
      <c r="A3431" s="63"/>
      <c r="B3431" s="20"/>
      <c r="M3431" s="64"/>
      <c r="N3431" s="64"/>
    </row>
    <row r="3432" spans="1:14" ht="13.15">
      <c r="A3432" s="63"/>
      <c r="B3432" s="20"/>
      <c r="M3432" s="64"/>
      <c r="N3432" s="64"/>
    </row>
    <row r="3433" spans="1:14" ht="13.15">
      <c r="A3433" s="63"/>
      <c r="B3433" s="20"/>
      <c r="M3433" s="64"/>
      <c r="N3433" s="64"/>
    </row>
    <row r="3434" spans="1:14" ht="13.15">
      <c r="A3434" s="63"/>
      <c r="B3434" s="20"/>
      <c r="M3434" s="64"/>
      <c r="N3434" s="64"/>
    </row>
    <row r="3435" spans="1:14" ht="13.15">
      <c r="A3435" s="63"/>
      <c r="B3435" s="20"/>
      <c r="M3435" s="64"/>
      <c r="N3435" s="64"/>
    </row>
    <row r="3436" spans="1:14" ht="13.15">
      <c r="A3436" s="63"/>
      <c r="B3436" s="20"/>
      <c r="M3436" s="64"/>
      <c r="N3436" s="64"/>
    </row>
    <row r="3437" spans="1:14" ht="13.15">
      <c r="A3437" s="63"/>
      <c r="B3437" s="20"/>
      <c r="M3437" s="64"/>
      <c r="N3437" s="64"/>
    </row>
    <row r="3438" spans="1:14" ht="13.15">
      <c r="A3438" s="63"/>
      <c r="B3438" s="20"/>
      <c r="M3438" s="64"/>
      <c r="N3438" s="64"/>
    </row>
    <row r="3439" spans="1:14" ht="13.15">
      <c r="A3439" s="63"/>
      <c r="B3439" s="20"/>
      <c r="M3439" s="64"/>
      <c r="N3439" s="64"/>
    </row>
    <row r="3440" spans="1:14" ht="13.15">
      <c r="A3440" s="63"/>
      <c r="B3440" s="20"/>
      <c r="M3440" s="64"/>
      <c r="N3440" s="64"/>
    </row>
    <row r="3441" spans="1:14" ht="13.15">
      <c r="A3441" s="63"/>
      <c r="B3441" s="20"/>
      <c r="M3441" s="64"/>
      <c r="N3441" s="64"/>
    </row>
    <row r="3442" spans="1:14" ht="13.15">
      <c r="A3442" s="63"/>
      <c r="B3442" s="20"/>
      <c r="M3442" s="64"/>
      <c r="N3442" s="64"/>
    </row>
    <row r="3443" spans="1:14" ht="13.15">
      <c r="A3443" s="63"/>
      <c r="B3443" s="20"/>
      <c r="M3443" s="64"/>
      <c r="N3443" s="64"/>
    </row>
    <row r="3444" spans="1:14" ht="13.15">
      <c r="A3444" s="63"/>
      <c r="B3444" s="20"/>
      <c r="M3444" s="64"/>
      <c r="N3444" s="64"/>
    </row>
    <row r="3445" spans="1:14" ht="13.15">
      <c r="A3445" s="63"/>
      <c r="B3445" s="20"/>
      <c r="M3445" s="64"/>
      <c r="N3445" s="64"/>
    </row>
    <row r="3446" spans="1:14" ht="13.15">
      <c r="A3446" s="63"/>
      <c r="B3446" s="20"/>
      <c r="M3446" s="64"/>
      <c r="N3446" s="64"/>
    </row>
    <row r="3447" spans="1:14" ht="13.15">
      <c r="A3447" s="63"/>
      <c r="B3447" s="20"/>
      <c r="M3447" s="64"/>
      <c r="N3447" s="64"/>
    </row>
    <row r="3448" spans="1:14" ht="13.15">
      <c r="A3448" s="63"/>
      <c r="B3448" s="20"/>
      <c r="M3448" s="64"/>
      <c r="N3448" s="64"/>
    </row>
    <row r="3449" spans="1:14" ht="13.15">
      <c r="A3449" s="63"/>
      <c r="B3449" s="20"/>
      <c r="M3449" s="64"/>
      <c r="N3449" s="64"/>
    </row>
    <row r="3450" spans="1:14" ht="13.15">
      <c r="A3450" s="63"/>
      <c r="B3450" s="20"/>
      <c r="M3450" s="64"/>
      <c r="N3450" s="64"/>
    </row>
    <row r="3451" spans="1:14" ht="13.15">
      <c r="A3451" s="63"/>
      <c r="B3451" s="20"/>
      <c r="M3451" s="64"/>
      <c r="N3451" s="64"/>
    </row>
    <row r="3452" spans="1:14" ht="13.15">
      <c r="A3452" s="63"/>
      <c r="B3452" s="20"/>
      <c r="M3452" s="64"/>
      <c r="N3452" s="64"/>
    </row>
    <row r="3453" spans="1:14" ht="13.15">
      <c r="A3453" s="63"/>
      <c r="B3453" s="20"/>
      <c r="M3453" s="64"/>
      <c r="N3453" s="64"/>
    </row>
    <row r="3454" spans="1:14" ht="13.15">
      <c r="A3454" s="63"/>
      <c r="B3454" s="20"/>
      <c r="M3454" s="64"/>
      <c r="N3454" s="64"/>
    </row>
    <row r="3455" spans="1:14" ht="13.15">
      <c r="A3455" s="63"/>
      <c r="B3455" s="20"/>
      <c r="M3455" s="64"/>
      <c r="N3455" s="64"/>
    </row>
    <row r="3456" spans="1:14" ht="13.15">
      <c r="A3456" s="63"/>
      <c r="B3456" s="20"/>
      <c r="M3456" s="64"/>
      <c r="N3456" s="64"/>
    </row>
    <row r="3457" spans="1:14" ht="13.15">
      <c r="A3457" s="63"/>
      <c r="B3457" s="20"/>
      <c r="M3457" s="64"/>
      <c r="N3457" s="64"/>
    </row>
    <row r="3458" spans="1:14" ht="13.15">
      <c r="A3458" s="63"/>
      <c r="B3458" s="20"/>
      <c r="M3458" s="64"/>
      <c r="N3458" s="64"/>
    </row>
    <row r="3459" spans="1:14" ht="13.15">
      <c r="A3459" s="63"/>
      <c r="B3459" s="20"/>
      <c r="M3459" s="64"/>
      <c r="N3459" s="64"/>
    </row>
    <row r="3460" spans="1:14" ht="13.15">
      <c r="A3460" s="63"/>
      <c r="B3460" s="20"/>
      <c r="M3460" s="64"/>
      <c r="N3460" s="64"/>
    </row>
    <row r="3461" spans="1:14" ht="13.15">
      <c r="A3461" s="63"/>
      <c r="B3461" s="20"/>
      <c r="M3461" s="64"/>
      <c r="N3461" s="64"/>
    </row>
    <row r="3462" spans="1:14" ht="13.15">
      <c r="A3462" s="63"/>
      <c r="B3462" s="20"/>
      <c r="M3462" s="64"/>
      <c r="N3462" s="64"/>
    </row>
    <row r="3463" spans="1:14" ht="13.15">
      <c r="A3463" s="63"/>
      <c r="B3463" s="20"/>
      <c r="M3463" s="64"/>
      <c r="N3463" s="64"/>
    </row>
    <row r="3464" spans="1:14" ht="13.15">
      <c r="A3464" s="63"/>
      <c r="B3464" s="20"/>
      <c r="M3464" s="64"/>
      <c r="N3464" s="64"/>
    </row>
    <row r="3465" spans="1:14" ht="13.15">
      <c r="A3465" s="63"/>
      <c r="B3465" s="20"/>
      <c r="M3465" s="64"/>
      <c r="N3465" s="64"/>
    </row>
    <row r="3466" spans="1:14" ht="13.15">
      <c r="A3466" s="63"/>
      <c r="B3466" s="20"/>
      <c r="M3466" s="64"/>
      <c r="N3466" s="64"/>
    </row>
    <row r="3467" spans="1:14" ht="13.15">
      <c r="A3467" s="63"/>
      <c r="B3467" s="20"/>
      <c r="M3467" s="64"/>
      <c r="N3467" s="64"/>
    </row>
    <row r="3468" spans="1:14" ht="13.15">
      <c r="A3468" s="63"/>
      <c r="B3468" s="20"/>
      <c r="M3468" s="64"/>
      <c r="N3468" s="64"/>
    </row>
    <row r="3469" spans="1:14" ht="13.15">
      <c r="A3469" s="63"/>
      <c r="B3469" s="20"/>
      <c r="M3469" s="64"/>
      <c r="N3469" s="64"/>
    </row>
    <row r="3470" spans="1:14" ht="13.15">
      <c r="A3470" s="63"/>
      <c r="B3470" s="20"/>
      <c r="M3470" s="64"/>
      <c r="N3470" s="64"/>
    </row>
    <row r="3471" spans="1:14" ht="13.15">
      <c r="A3471" s="63"/>
      <c r="B3471" s="20"/>
      <c r="M3471" s="64"/>
      <c r="N3471" s="64"/>
    </row>
    <row r="3472" spans="1:14" ht="13.15">
      <c r="A3472" s="63"/>
      <c r="B3472" s="20"/>
      <c r="M3472" s="64"/>
      <c r="N3472" s="64"/>
    </row>
    <row r="3473" spans="1:14" ht="13.15">
      <c r="A3473" s="63"/>
      <c r="B3473" s="20"/>
      <c r="M3473" s="64"/>
      <c r="N3473" s="64"/>
    </row>
    <row r="3474" spans="1:14" ht="13.15">
      <c r="A3474" s="63"/>
      <c r="B3474" s="20"/>
      <c r="M3474" s="64"/>
      <c r="N3474" s="64"/>
    </row>
    <row r="3475" spans="1:14" ht="13.15">
      <c r="A3475" s="63"/>
      <c r="B3475" s="20"/>
      <c r="M3475" s="64"/>
      <c r="N3475" s="64"/>
    </row>
    <row r="3476" spans="1:14" ht="13.15">
      <c r="A3476" s="63"/>
      <c r="B3476" s="20"/>
      <c r="M3476" s="64"/>
      <c r="N3476" s="64"/>
    </row>
    <row r="3477" spans="1:14" ht="13.15">
      <c r="A3477" s="63"/>
      <c r="B3477" s="20"/>
      <c r="M3477" s="64"/>
      <c r="N3477" s="64"/>
    </row>
    <row r="3478" spans="1:14" ht="13.15">
      <c r="A3478" s="63"/>
      <c r="B3478" s="20"/>
      <c r="M3478" s="64"/>
      <c r="N3478" s="64"/>
    </row>
    <row r="3479" spans="1:14" ht="13.15">
      <c r="A3479" s="63"/>
      <c r="B3479" s="20"/>
      <c r="M3479" s="64"/>
      <c r="N3479" s="64"/>
    </row>
    <row r="3480" spans="1:14" ht="13.15">
      <c r="A3480" s="63"/>
      <c r="B3480" s="20"/>
      <c r="M3480" s="64"/>
      <c r="N3480" s="64"/>
    </row>
    <row r="3481" spans="1:14" ht="13.15">
      <c r="A3481" s="63"/>
      <c r="B3481" s="20"/>
      <c r="M3481" s="64"/>
      <c r="N3481" s="64"/>
    </row>
    <row r="3482" spans="1:14" ht="13.15">
      <c r="A3482" s="63"/>
      <c r="B3482" s="20"/>
      <c r="M3482" s="64"/>
      <c r="N3482" s="64"/>
    </row>
    <row r="3483" spans="1:14" ht="13.15">
      <c r="A3483" s="63"/>
      <c r="B3483" s="20"/>
      <c r="M3483" s="64"/>
      <c r="N3483" s="64"/>
    </row>
    <row r="3484" spans="1:14" ht="13.15">
      <c r="A3484" s="63"/>
      <c r="B3484" s="20"/>
      <c r="M3484" s="64"/>
      <c r="N3484" s="64"/>
    </row>
    <row r="3485" spans="1:14" ht="13.15">
      <c r="A3485" s="63"/>
      <c r="B3485" s="20"/>
      <c r="M3485" s="64"/>
      <c r="N3485" s="64"/>
    </row>
    <row r="3486" spans="1:14" ht="13.15">
      <c r="A3486" s="63"/>
      <c r="B3486" s="20"/>
      <c r="M3486" s="64"/>
      <c r="N3486" s="64"/>
    </row>
    <row r="3487" spans="1:14" ht="13.15">
      <c r="A3487" s="63"/>
      <c r="B3487" s="20"/>
      <c r="M3487" s="64"/>
      <c r="N3487" s="64"/>
    </row>
    <row r="3488" spans="1:14" ht="13.15">
      <c r="A3488" s="63"/>
      <c r="B3488" s="20"/>
      <c r="M3488" s="64"/>
      <c r="N3488" s="64"/>
    </row>
    <row r="3489" spans="1:14" ht="13.15">
      <c r="A3489" s="63"/>
      <c r="B3489" s="20"/>
      <c r="M3489" s="64"/>
      <c r="N3489" s="64"/>
    </row>
    <row r="3490" spans="1:14" ht="13.15">
      <c r="A3490" s="63"/>
      <c r="B3490" s="20"/>
      <c r="M3490" s="64"/>
      <c r="N3490" s="64"/>
    </row>
    <row r="3491" spans="1:14" ht="13.15">
      <c r="A3491" s="63"/>
      <c r="B3491" s="20"/>
      <c r="M3491" s="64"/>
      <c r="N3491" s="64"/>
    </row>
    <row r="3492" spans="1:14" ht="13.15">
      <c r="A3492" s="63"/>
      <c r="B3492" s="20"/>
      <c r="M3492" s="64"/>
      <c r="N3492" s="64"/>
    </row>
    <row r="3493" spans="1:14" ht="13.15">
      <c r="A3493" s="63"/>
      <c r="B3493" s="20"/>
      <c r="M3493" s="64"/>
      <c r="N3493" s="64"/>
    </row>
    <row r="3494" spans="1:14" ht="13.15">
      <c r="A3494" s="63"/>
      <c r="B3494" s="20"/>
      <c r="M3494" s="64"/>
      <c r="N3494" s="64"/>
    </row>
    <row r="3495" spans="1:14" ht="13.15">
      <c r="A3495" s="63"/>
      <c r="B3495" s="20"/>
      <c r="M3495" s="64"/>
      <c r="N3495" s="64"/>
    </row>
    <row r="3496" spans="1:14" ht="13.15">
      <c r="A3496" s="63"/>
      <c r="B3496" s="20"/>
      <c r="M3496" s="64"/>
      <c r="N3496" s="64"/>
    </row>
    <row r="3497" spans="1:14" ht="13.15">
      <c r="A3497" s="63"/>
      <c r="B3497" s="20"/>
      <c r="M3497" s="64"/>
      <c r="N3497" s="64"/>
    </row>
    <row r="3498" spans="1:14" ht="13.15">
      <c r="A3498" s="63"/>
      <c r="B3498" s="20"/>
      <c r="M3498" s="64"/>
      <c r="N3498" s="64"/>
    </row>
    <row r="3499" spans="1:14" ht="13.15">
      <c r="A3499" s="63"/>
      <c r="B3499" s="20"/>
      <c r="M3499" s="64"/>
      <c r="N3499" s="64"/>
    </row>
    <row r="3500" spans="1:14" ht="13.15">
      <c r="A3500" s="63"/>
      <c r="B3500" s="20"/>
      <c r="M3500" s="64"/>
      <c r="N3500" s="64"/>
    </row>
    <row r="3501" spans="1:14" ht="13.15">
      <c r="A3501" s="63"/>
      <c r="B3501" s="20"/>
      <c r="M3501" s="64"/>
      <c r="N3501" s="64"/>
    </row>
    <row r="3502" spans="1:14" ht="13.15">
      <c r="A3502" s="63"/>
      <c r="B3502" s="20"/>
      <c r="M3502" s="64"/>
      <c r="N3502" s="64"/>
    </row>
    <row r="3503" spans="1:14" ht="13.15">
      <c r="A3503" s="63"/>
      <c r="B3503" s="20"/>
      <c r="M3503" s="64"/>
      <c r="N3503" s="64"/>
    </row>
    <row r="3504" spans="1:14" ht="13.15">
      <c r="A3504" s="63"/>
      <c r="B3504" s="20"/>
      <c r="M3504" s="64"/>
      <c r="N3504" s="64"/>
    </row>
    <row r="3505" spans="1:14" ht="13.15">
      <c r="A3505" s="63"/>
      <c r="B3505" s="20"/>
      <c r="M3505" s="64"/>
      <c r="N3505" s="64"/>
    </row>
    <row r="3506" spans="1:14" ht="13.15">
      <c r="A3506" s="63"/>
      <c r="B3506" s="20"/>
      <c r="M3506" s="64"/>
      <c r="N3506" s="64"/>
    </row>
    <row r="3507" spans="1:14" ht="13.15">
      <c r="A3507" s="63"/>
      <c r="B3507" s="20"/>
      <c r="M3507" s="64"/>
      <c r="N3507" s="64"/>
    </row>
    <row r="3508" spans="1:14" ht="13.15">
      <c r="A3508" s="63"/>
      <c r="B3508" s="20"/>
      <c r="M3508" s="64"/>
      <c r="N3508" s="64"/>
    </row>
    <row r="3509" spans="1:14" ht="13.15">
      <c r="A3509" s="63"/>
      <c r="B3509" s="20"/>
      <c r="M3509" s="64"/>
      <c r="N3509" s="64"/>
    </row>
    <row r="3510" spans="1:14" ht="13.15">
      <c r="A3510" s="63"/>
      <c r="B3510" s="20"/>
      <c r="M3510" s="64"/>
      <c r="N3510" s="64"/>
    </row>
    <row r="3511" spans="1:14" ht="13.15">
      <c r="A3511" s="63"/>
      <c r="B3511" s="20"/>
      <c r="M3511" s="64"/>
      <c r="N3511" s="64"/>
    </row>
    <row r="3512" spans="1:14" ht="13.15">
      <c r="A3512" s="63"/>
      <c r="B3512" s="20"/>
      <c r="M3512" s="64"/>
      <c r="N3512" s="64"/>
    </row>
    <row r="3513" spans="1:14" ht="13.15">
      <c r="A3513" s="63"/>
      <c r="B3513" s="20"/>
      <c r="M3513" s="64"/>
      <c r="N3513" s="64"/>
    </row>
    <row r="3514" spans="1:14" ht="13.15">
      <c r="A3514" s="63"/>
      <c r="B3514" s="20"/>
      <c r="M3514" s="64"/>
      <c r="N3514" s="64"/>
    </row>
    <row r="3515" spans="1:14" ht="13.15">
      <c r="A3515" s="63"/>
      <c r="B3515" s="20"/>
      <c r="M3515" s="64"/>
      <c r="N3515" s="64"/>
    </row>
    <row r="3516" spans="1:14" ht="13.15">
      <c r="A3516" s="63"/>
      <c r="B3516" s="20"/>
      <c r="M3516" s="64"/>
      <c r="N3516" s="64"/>
    </row>
    <row r="3517" spans="1:14" ht="13.15">
      <c r="A3517" s="63"/>
      <c r="B3517" s="20"/>
      <c r="M3517" s="64"/>
      <c r="N3517" s="64"/>
    </row>
    <row r="3518" spans="1:14" ht="13.15">
      <c r="A3518" s="63"/>
      <c r="B3518" s="20"/>
      <c r="M3518" s="64"/>
      <c r="N3518" s="64"/>
    </row>
    <row r="3519" spans="1:14" ht="13.15">
      <c r="A3519" s="63"/>
      <c r="B3519" s="20"/>
      <c r="M3519" s="64"/>
      <c r="N3519" s="64"/>
    </row>
    <row r="3520" spans="1:14" ht="13.15">
      <c r="A3520" s="63"/>
      <c r="B3520" s="20"/>
      <c r="M3520" s="64"/>
      <c r="N3520" s="64"/>
    </row>
    <row r="3521" spans="1:14" ht="13.15">
      <c r="A3521" s="63"/>
      <c r="B3521" s="20"/>
      <c r="M3521" s="64"/>
      <c r="N3521" s="64"/>
    </row>
    <row r="3522" spans="1:14" ht="13.15">
      <c r="A3522" s="63"/>
      <c r="B3522" s="20"/>
      <c r="M3522" s="64"/>
      <c r="N3522" s="64"/>
    </row>
    <row r="3523" spans="1:14" ht="13.15">
      <c r="A3523" s="63"/>
      <c r="B3523" s="20"/>
      <c r="M3523" s="64"/>
      <c r="N3523" s="64"/>
    </row>
    <row r="3524" spans="1:14" ht="13.15">
      <c r="A3524" s="63"/>
      <c r="B3524" s="20"/>
      <c r="M3524" s="64"/>
      <c r="N3524" s="64"/>
    </row>
    <row r="3525" spans="1:14" ht="13.15">
      <c r="A3525" s="63"/>
      <c r="B3525" s="20"/>
      <c r="M3525" s="64"/>
      <c r="N3525" s="64"/>
    </row>
    <row r="3526" spans="1:14" ht="13.15">
      <c r="A3526" s="63"/>
      <c r="B3526" s="20"/>
      <c r="M3526" s="64"/>
      <c r="N3526" s="64"/>
    </row>
    <row r="3527" spans="1:14" ht="13.15">
      <c r="A3527" s="63"/>
      <c r="B3527" s="20"/>
      <c r="M3527" s="64"/>
      <c r="N3527" s="64"/>
    </row>
    <row r="3528" spans="1:14" ht="13.15">
      <c r="A3528" s="63"/>
      <c r="B3528" s="20"/>
      <c r="M3528" s="64"/>
      <c r="N3528" s="64"/>
    </row>
    <row r="3529" spans="1:14" ht="13.15">
      <c r="A3529" s="63"/>
      <c r="B3529" s="20"/>
      <c r="M3529" s="64"/>
      <c r="N3529" s="64"/>
    </row>
    <row r="3530" spans="1:14" ht="13.15">
      <c r="A3530" s="63"/>
      <c r="B3530" s="20"/>
      <c r="M3530" s="64"/>
      <c r="N3530" s="64"/>
    </row>
    <row r="3531" spans="1:14" ht="13.15">
      <c r="A3531" s="63"/>
      <c r="B3531" s="20"/>
      <c r="M3531" s="64"/>
      <c r="N3531" s="64"/>
    </row>
    <row r="3532" spans="1:14" ht="13.15">
      <c r="A3532" s="63"/>
      <c r="B3532" s="20"/>
      <c r="M3532" s="64"/>
      <c r="N3532" s="64"/>
    </row>
    <row r="3533" spans="1:14" ht="13.15">
      <c r="A3533" s="63"/>
      <c r="B3533" s="20"/>
      <c r="M3533" s="64"/>
      <c r="N3533" s="64"/>
    </row>
    <row r="3534" spans="1:14" ht="13.15">
      <c r="A3534" s="63"/>
      <c r="B3534" s="20"/>
      <c r="M3534" s="64"/>
      <c r="N3534" s="64"/>
    </row>
    <row r="3535" spans="1:14" ht="13.15">
      <c r="A3535" s="63"/>
      <c r="B3535" s="20"/>
      <c r="M3535" s="64"/>
      <c r="N3535" s="64"/>
    </row>
    <row r="3536" spans="1:14" ht="13.15">
      <c r="A3536" s="63"/>
      <c r="B3536" s="20"/>
      <c r="M3536" s="64"/>
      <c r="N3536" s="64"/>
    </row>
    <row r="3537" spans="1:14" ht="13.15">
      <c r="A3537" s="63"/>
      <c r="B3537" s="20"/>
      <c r="M3537" s="64"/>
      <c r="N3537" s="64"/>
    </row>
    <row r="3538" spans="1:14" ht="13.15">
      <c r="A3538" s="63"/>
      <c r="B3538" s="20"/>
      <c r="M3538" s="64"/>
      <c r="N3538" s="64"/>
    </row>
    <row r="3539" spans="1:14" ht="13.15">
      <c r="A3539" s="63"/>
      <c r="B3539" s="20"/>
      <c r="M3539" s="64"/>
      <c r="N3539" s="64"/>
    </row>
    <row r="3540" spans="1:14" ht="13.15">
      <c r="A3540" s="63"/>
      <c r="B3540" s="20"/>
      <c r="M3540" s="64"/>
      <c r="N3540" s="64"/>
    </row>
    <row r="3541" spans="1:14" ht="13.15">
      <c r="A3541" s="63"/>
      <c r="B3541" s="20"/>
      <c r="M3541" s="64"/>
      <c r="N3541" s="64"/>
    </row>
    <row r="3542" spans="1:14" ht="13.15">
      <c r="A3542" s="63"/>
      <c r="B3542" s="20"/>
      <c r="M3542" s="64"/>
      <c r="N3542" s="64"/>
    </row>
    <row r="3543" spans="1:14" ht="13.15">
      <c r="A3543" s="63"/>
      <c r="B3543" s="20"/>
      <c r="M3543" s="64"/>
      <c r="N3543" s="64"/>
    </row>
    <row r="3544" spans="1:14" ht="13.15">
      <c r="A3544" s="63"/>
      <c r="B3544" s="20"/>
      <c r="M3544" s="64"/>
      <c r="N3544" s="64"/>
    </row>
    <row r="3545" spans="1:14" ht="13.15">
      <c r="A3545" s="63"/>
      <c r="B3545" s="20"/>
      <c r="M3545" s="64"/>
      <c r="N3545" s="64"/>
    </row>
    <row r="3546" spans="1:14" ht="13.15">
      <c r="A3546" s="63"/>
      <c r="B3546" s="20"/>
      <c r="M3546" s="64"/>
      <c r="N3546" s="64"/>
    </row>
    <row r="3547" spans="1:14" ht="13.15">
      <c r="A3547" s="63"/>
      <c r="B3547" s="20"/>
      <c r="M3547" s="64"/>
      <c r="N3547" s="64"/>
    </row>
    <row r="3548" spans="1:14" ht="13.15">
      <c r="A3548" s="63"/>
      <c r="B3548" s="20"/>
      <c r="M3548" s="64"/>
      <c r="N3548" s="64"/>
    </row>
    <row r="3549" spans="1:14" ht="13.15">
      <c r="A3549" s="63"/>
      <c r="B3549" s="20"/>
      <c r="M3549" s="64"/>
      <c r="N3549" s="64"/>
    </row>
    <row r="3550" spans="1:14" ht="13.15">
      <c r="A3550" s="63"/>
      <c r="B3550" s="20"/>
      <c r="M3550" s="64"/>
      <c r="N3550" s="64"/>
    </row>
    <row r="3551" spans="1:14" ht="13.15">
      <c r="A3551" s="63"/>
      <c r="B3551" s="20"/>
      <c r="M3551" s="64"/>
      <c r="N3551" s="64"/>
    </row>
    <row r="3552" spans="1:14" ht="13.15">
      <c r="A3552" s="63"/>
      <c r="B3552" s="20"/>
      <c r="M3552" s="64"/>
      <c r="N3552" s="64"/>
    </row>
    <row r="3553" spans="1:14" ht="13.15">
      <c r="A3553" s="63"/>
      <c r="B3553" s="20"/>
      <c r="M3553" s="64"/>
      <c r="N3553" s="64"/>
    </row>
    <row r="3554" spans="1:14" ht="13.15">
      <c r="A3554" s="63"/>
      <c r="B3554" s="20"/>
      <c r="M3554" s="64"/>
      <c r="N3554" s="64"/>
    </row>
    <row r="3555" spans="1:14" ht="13.15">
      <c r="A3555" s="63"/>
      <c r="B3555" s="20"/>
      <c r="M3555" s="64"/>
      <c r="N3555" s="64"/>
    </row>
    <row r="3556" spans="1:14" ht="13.15">
      <c r="A3556" s="63"/>
      <c r="B3556" s="20"/>
      <c r="M3556" s="64"/>
      <c r="N3556" s="64"/>
    </row>
    <row r="3557" spans="1:14" ht="13.15">
      <c r="A3557" s="63"/>
      <c r="B3557" s="20"/>
      <c r="M3557" s="64"/>
      <c r="N3557" s="64"/>
    </row>
    <row r="3558" spans="1:14" ht="13.15">
      <c r="A3558" s="63"/>
      <c r="B3558" s="20"/>
      <c r="M3558" s="64"/>
      <c r="N3558" s="64"/>
    </row>
    <row r="3559" spans="1:14" ht="13.15">
      <c r="A3559" s="63"/>
      <c r="B3559" s="20"/>
      <c r="M3559" s="64"/>
      <c r="N3559" s="64"/>
    </row>
    <row r="3560" spans="1:14" ht="13.15">
      <c r="A3560" s="63"/>
      <c r="B3560" s="20"/>
      <c r="M3560" s="64"/>
      <c r="N3560" s="64"/>
    </row>
    <row r="3561" spans="1:14" ht="13.15">
      <c r="A3561" s="63"/>
      <c r="B3561" s="20"/>
      <c r="M3561" s="64"/>
      <c r="N3561" s="64"/>
    </row>
    <row r="3562" spans="1:14" ht="13.15">
      <c r="A3562" s="63"/>
      <c r="B3562" s="20"/>
      <c r="M3562" s="64"/>
      <c r="N3562" s="64"/>
    </row>
    <row r="3563" spans="1:14" ht="13.15">
      <c r="A3563" s="63"/>
      <c r="B3563" s="20"/>
      <c r="M3563" s="64"/>
      <c r="N3563" s="64"/>
    </row>
    <row r="3564" spans="1:14" ht="13.15">
      <c r="A3564" s="63"/>
      <c r="B3564" s="20"/>
      <c r="M3564" s="64"/>
      <c r="N3564" s="64"/>
    </row>
    <row r="3565" spans="1:14" ht="13.15">
      <c r="A3565" s="63"/>
      <c r="B3565" s="20"/>
      <c r="M3565" s="64"/>
      <c r="N3565" s="64"/>
    </row>
    <row r="3566" spans="1:14" ht="13.15">
      <c r="A3566" s="63"/>
      <c r="B3566" s="20"/>
      <c r="M3566" s="64"/>
      <c r="N3566" s="64"/>
    </row>
    <row r="3567" spans="1:14" ht="13.15">
      <c r="A3567" s="63"/>
      <c r="B3567" s="20"/>
      <c r="M3567" s="64"/>
      <c r="N3567" s="64"/>
    </row>
    <row r="3568" spans="1:14" ht="13.15">
      <c r="A3568" s="63"/>
      <c r="B3568" s="20"/>
      <c r="M3568" s="64"/>
      <c r="N3568" s="64"/>
    </row>
    <row r="3569" spans="1:14" ht="13.15">
      <c r="A3569" s="63"/>
      <c r="B3569" s="20"/>
      <c r="M3569" s="64"/>
      <c r="N3569" s="64"/>
    </row>
    <row r="3570" spans="1:14" ht="13.15">
      <c r="A3570" s="63"/>
      <c r="B3570" s="20"/>
      <c r="M3570" s="64"/>
      <c r="N3570" s="64"/>
    </row>
    <row r="3571" spans="1:14" ht="13.15">
      <c r="A3571" s="63"/>
      <c r="B3571" s="20"/>
      <c r="M3571" s="64"/>
      <c r="N3571" s="64"/>
    </row>
    <row r="3572" spans="1:14" ht="13.15">
      <c r="A3572" s="63"/>
      <c r="B3572" s="20"/>
      <c r="M3572" s="64"/>
      <c r="N3572" s="64"/>
    </row>
    <row r="3573" spans="1:14" ht="13.15">
      <c r="A3573" s="63"/>
      <c r="B3573" s="20"/>
      <c r="M3573" s="64"/>
      <c r="N3573" s="64"/>
    </row>
    <row r="3574" spans="1:14" ht="13.15">
      <c r="A3574" s="63"/>
      <c r="B3574" s="20"/>
      <c r="M3574" s="64"/>
      <c r="N3574" s="64"/>
    </row>
    <row r="3575" spans="1:14" ht="13.15">
      <c r="A3575" s="63"/>
      <c r="B3575" s="20"/>
      <c r="M3575" s="64"/>
      <c r="N3575" s="64"/>
    </row>
    <row r="3576" spans="1:14" ht="13.15">
      <c r="A3576" s="63"/>
      <c r="B3576" s="20"/>
      <c r="M3576" s="64"/>
      <c r="N3576" s="64"/>
    </row>
    <row r="3577" spans="1:14" ht="13.15">
      <c r="A3577" s="63"/>
      <c r="B3577" s="20"/>
      <c r="M3577" s="64"/>
      <c r="N3577" s="64"/>
    </row>
    <row r="3578" spans="1:14" ht="13.15">
      <c r="A3578" s="63"/>
      <c r="B3578" s="20"/>
      <c r="M3578" s="64"/>
      <c r="N3578" s="64"/>
    </row>
    <row r="3579" spans="1:14" ht="13.15">
      <c r="A3579" s="63"/>
      <c r="B3579" s="20"/>
      <c r="M3579" s="64"/>
      <c r="N3579" s="64"/>
    </row>
    <row r="3580" spans="1:14" ht="13.15">
      <c r="A3580" s="63"/>
      <c r="B3580" s="20"/>
      <c r="M3580" s="64"/>
      <c r="N3580" s="64"/>
    </row>
    <row r="3581" spans="1:14" ht="13.15">
      <c r="A3581" s="63"/>
      <c r="B3581" s="20"/>
      <c r="M3581" s="64"/>
      <c r="N3581" s="64"/>
    </row>
    <row r="3582" spans="1:14" ht="13.15">
      <c r="A3582" s="63"/>
      <c r="B3582" s="20"/>
      <c r="M3582" s="64"/>
      <c r="N3582" s="64"/>
    </row>
    <row r="3583" spans="1:14" ht="13.15">
      <c r="A3583" s="63"/>
      <c r="B3583" s="20"/>
      <c r="M3583" s="64"/>
      <c r="N3583" s="64"/>
    </row>
    <row r="3584" spans="1:14" ht="13.15">
      <c r="A3584" s="63"/>
      <c r="B3584" s="20"/>
      <c r="M3584" s="64"/>
      <c r="N3584" s="64"/>
    </row>
    <row r="3585" spans="1:14" ht="13.15">
      <c r="A3585" s="63"/>
      <c r="B3585" s="20"/>
      <c r="M3585" s="64"/>
      <c r="N3585" s="64"/>
    </row>
    <row r="3586" spans="1:14" ht="13.15">
      <c r="A3586" s="63"/>
      <c r="B3586" s="20"/>
      <c r="M3586" s="64"/>
      <c r="N3586" s="64"/>
    </row>
    <row r="3587" spans="1:14" ht="13.15">
      <c r="A3587" s="63"/>
      <c r="B3587" s="20"/>
      <c r="M3587" s="64"/>
      <c r="N3587" s="64"/>
    </row>
    <row r="3588" spans="1:14" ht="13.15">
      <c r="A3588" s="63"/>
      <c r="B3588" s="20"/>
      <c r="M3588" s="64"/>
      <c r="N3588" s="64"/>
    </row>
    <row r="3589" spans="1:14" ht="13.15">
      <c r="A3589" s="63"/>
      <c r="B3589" s="20"/>
      <c r="M3589" s="64"/>
      <c r="N3589" s="64"/>
    </row>
    <row r="3590" spans="1:14" ht="13.15">
      <c r="A3590" s="63"/>
      <c r="B3590" s="20"/>
      <c r="M3590" s="64"/>
      <c r="N3590" s="64"/>
    </row>
    <row r="3591" spans="1:14" ht="13.15">
      <c r="A3591" s="63"/>
      <c r="B3591" s="20"/>
      <c r="M3591" s="64"/>
      <c r="N3591" s="64"/>
    </row>
    <row r="3592" spans="1:14" ht="13.15">
      <c r="A3592" s="63"/>
      <c r="B3592" s="20"/>
      <c r="M3592" s="64"/>
      <c r="N3592" s="64"/>
    </row>
    <row r="3593" spans="1:14" ht="13.15">
      <c r="A3593" s="63"/>
      <c r="B3593" s="20"/>
      <c r="M3593" s="64"/>
      <c r="N3593" s="64"/>
    </row>
    <row r="3594" spans="1:14" ht="13.15">
      <c r="A3594" s="63"/>
      <c r="B3594" s="20"/>
      <c r="M3594" s="64"/>
      <c r="N3594" s="64"/>
    </row>
    <row r="3595" spans="1:14" ht="13.15">
      <c r="A3595" s="63"/>
      <c r="B3595" s="20"/>
      <c r="M3595" s="64"/>
      <c r="N3595" s="64"/>
    </row>
    <row r="3596" spans="1:14" ht="13.15">
      <c r="A3596" s="63"/>
      <c r="B3596" s="20"/>
      <c r="M3596" s="64"/>
      <c r="N3596" s="64"/>
    </row>
    <row r="3597" spans="1:14" ht="13.15">
      <c r="A3597" s="63"/>
      <c r="B3597" s="20"/>
      <c r="M3597" s="64"/>
      <c r="N3597" s="64"/>
    </row>
    <row r="3598" spans="1:14" ht="13.15">
      <c r="A3598" s="63"/>
      <c r="B3598" s="20"/>
      <c r="M3598" s="64"/>
      <c r="N3598" s="64"/>
    </row>
    <row r="3599" spans="1:14" ht="13.15">
      <c r="A3599" s="63"/>
      <c r="B3599" s="20"/>
      <c r="M3599" s="64"/>
      <c r="N3599" s="64"/>
    </row>
    <row r="3600" spans="1:14" ht="13.15">
      <c r="A3600" s="63"/>
      <c r="B3600" s="20"/>
      <c r="M3600" s="64"/>
      <c r="N3600" s="64"/>
    </row>
    <row r="3601" spans="1:14" ht="13.15">
      <c r="A3601" s="63"/>
      <c r="B3601" s="20"/>
      <c r="M3601" s="64"/>
      <c r="N3601" s="64"/>
    </row>
    <row r="3602" spans="1:14" ht="13.15">
      <c r="A3602" s="63"/>
      <c r="B3602" s="20"/>
      <c r="M3602" s="64"/>
      <c r="N3602" s="64"/>
    </row>
    <row r="3603" spans="1:14" ht="13.15">
      <c r="A3603" s="63"/>
      <c r="B3603" s="20"/>
      <c r="M3603" s="64"/>
      <c r="N3603" s="64"/>
    </row>
    <row r="3604" spans="1:14" ht="13.15">
      <c r="A3604" s="63"/>
      <c r="B3604" s="20"/>
      <c r="M3604" s="64"/>
      <c r="N3604" s="64"/>
    </row>
    <row r="3605" spans="1:14" ht="13.15">
      <c r="A3605" s="63"/>
      <c r="B3605" s="20"/>
      <c r="M3605" s="64"/>
      <c r="N3605" s="64"/>
    </row>
    <row r="3606" spans="1:14" ht="13.15">
      <c r="A3606" s="63"/>
      <c r="B3606" s="20"/>
      <c r="M3606" s="64"/>
      <c r="N3606" s="64"/>
    </row>
    <row r="3607" spans="1:14" ht="13.15">
      <c r="A3607" s="63"/>
      <c r="B3607" s="20"/>
      <c r="M3607" s="64"/>
      <c r="N3607" s="64"/>
    </row>
    <row r="3608" spans="1:14" ht="13.15">
      <c r="A3608" s="63"/>
      <c r="B3608" s="20"/>
      <c r="M3608" s="64"/>
      <c r="N3608" s="64"/>
    </row>
    <row r="3609" spans="1:14" ht="13.15">
      <c r="A3609" s="63"/>
      <c r="B3609" s="20"/>
      <c r="M3609" s="64"/>
      <c r="N3609" s="64"/>
    </row>
    <row r="3610" spans="1:14" ht="13.15">
      <c r="A3610" s="63"/>
      <c r="B3610" s="20"/>
      <c r="M3610" s="64"/>
      <c r="N3610" s="64"/>
    </row>
    <row r="3611" spans="1:14" ht="13.15">
      <c r="A3611" s="63"/>
      <c r="B3611" s="20"/>
      <c r="M3611" s="64"/>
      <c r="N3611" s="64"/>
    </row>
    <row r="3612" spans="1:14" ht="13.15">
      <c r="A3612" s="63"/>
      <c r="B3612" s="20"/>
      <c r="M3612" s="64"/>
      <c r="N3612" s="64"/>
    </row>
    <row r="3613" spans="1:14" ht="13.15">
      <c r="A3613" s="63"/>
      <c r="B3613" s="20"/>
      <c r="M3613" s="64"/>
      <c r="N3613" s="64"/>
    </row>
    <row r="3614" spans="1:14" ht="13.15">
      <c r="A3614" s="63"/>
      <c r="B3614" s="20"/>
      <c r="M3614" s="64"/>
      <c r="N3614" s="64"/>
    </row>
    <row r="3615" spans="1:14" ht="13.15">
      <c r="A3615" s="63"/>
      <c r="B3615" s="20"/>
      <c r="M3615" s="64"/>
      <c r="N3615" s="64"/>
    </row>
    <row r="3616" spans="1:14" ht="13.15">
      <c r="A3616" s="63"/>
      <c r="B3616" s="20"/>
      <c r="M3616" s="64"/>
      <c r="N3616" s="64"/>
    </row>
    <row r="3617" spans="1:14" ht="13.15">
      <c r="A3617" s="63"/>
      <c r="B3617" s="20"/>
      <c r="M3617" s="64"/>
      <c r="N3617" s="64"/>
    </row>
    <row r="3618" spans="1:14" ht="13.15">
      <c r="A3618" s="63"/>
      <c r="B3618" s="20"/>
      <c r="M3618" s="64"/>
      <c r="N3618" s="64"/>
    </row>
    <row r="3619" spans="1:14" ht="13.15">
      <c r="A3619" s="63"/>
      <c r="B3619" s="20"/>
      <c r="M3619" s="64"/>
      <c r="N3619" s="64"/>
    </row>
    <row r="3620" spans="1:14" ht="13.15">
      <c r="A3620" s="63"/>
      <c r="B3620" s="20"/>
      <c r="M3620" s="64"/>
      <c r="N3620" s="64"/>
    </row>
    <row r="3621" spans="1:14" ht="13.15">
      <c r="A3621" s="63"/>
      <c r="B3621" s="20"/>
      <c r="M3621" s="64"/>
      <c r="N3621" s="64"/>
    </row>
    <row r="3622" spans="1:14" ht="13.15">
      <c r="A3622" s="63"/>
      <c r="B3622" s="20"/>
      <c r="M3622" s="64"/>
      <c r="N3622" s="64"/>
    </row>
    <row r="3623" spans="1:14" ht="13.15">
      <c r="A3623" s="63"/>
      <c r="B3623" s="20"/>
      <c r="M3623" s="64"/>
      <c r="N3623" s="64"/>
    </row>
    <row r="3624" spans="1:14" ht="13.15">
      <c r="A3624" s="63"/>
      <c r="B3624" s="20"/>
      <c r="M3624" s="64"/>
      <c r="N3624" s="64"/>
    </row>
    <row r="3625" spans="1:14" ht="13.15">
      <c r="A3625" s="63"/>
      <c r="B3625" s="20"/>
      <c r="M3625" s="64"/>
      <c r="N3625" s="64"/>
    </row>
    <row r="3626" spans="1:14" ht="13.15">
      <c r="A3626" s="63"/>
      <c r="B3626" s="20"/>
      <c r="M3626" s="64"/>
      <c r="N3626" s="64"/>
    </row>
    <row r="3627" spans="1:14" ht="13.15">
      <c r="A3627" s="63"/>
      <c r="B3627" s="20"/>
      <c r="M3627" s="64"/>
      <c r="N3627" s="64"/>
    </row>
    <row r="3628" spans="1:14" ht="13.15">
      <c r="A3628" s="63"/>
      <c r="B3628" s="20"/>
      <c r="M3628" s="64"/>
      <c r="N3628" s="64"/>
    </row>
    <row r="3629" spans="1:14" ht="13.15">
      <c r="A3629" s="63"/>
      <c r="B3629" s="20"/>
      <c r="M3629" s="64"/>
      <c r="N3629" s="64"/>
    </row>
    <row r="3630" spans="1:14" ht="13.15">
      <c r="A3630" s="63"/>
      <c r="B3630" s="20"/>
      <c r="M3630" s="64"/>
      <c r="N3630" s="64"/>
    </row>
    <row r="3631" spans="1:14" ht="13.15">
      <c r="A3631" s="63"/>
      <c r="B3631" s="20"/>
      <c r="M3631" s="64"/>
      <c r="N3631" s="64"/>
    </row>
    <row r="3632" spans="1:14" ht="13.15">
      <c r="A3632" s="63"/>
      <c r="B3632" s="20"/>
      <c r="M3632" s="64"/>
      <c r="N3632" s="64"/>
    </row>
    <row r="3633" spans="1:14" ht="13.15">
      <c r="A3633" s="63"/>
      <c r="B3633" s="20"/>
      <c r="M3633" s="64"/>
      <c r="N3633" s="64"/>
    </row>
    <row r="3634" spans="1:14" ht="13.15">
      <c r="A3634" s="63"/>
      <c r="B3634" s="20"/>
      <c r="M3634" s="64"/>
      <c r="N3634" s="64"/>
    </row>
    <row r="3635" spans="1:14" ht="13.15">
      <c r="A3635" s="63"/>
      <c r="B3635" s="20"/>
      <c r="M3635" s="64"/>
      <c r="N3635" s="64"/>
    </row>
    <row r="3636" spans="1:14" ht="13.15">
      <c r="A3636" s="63"/>
      <c r="B3636" s="20"/>
      <c r="M3636" s="64"/>
      <c r="N3636" s="64"/>
    </row>
    <row r="3637" spans="1:14" ht="13.15">
      <c r="A3637" s="63"/>
      <c r="B3637" s="20"/>
      <c r="M3637" s="64"/>
      <c r="N3637" s="64"/>
    </row>
    <row r="3638" spans="1:14" ht="13.15">
      <c r="A3638" s="63"/>
      <c r="B3638" s="20"/>
      <c r="M3638" s="64"/>
      <c r="N3638" s="64"/>
    </row>
    <row r="3639" spans="1:14" ht="13.15">
      <c r="A3639" s="63"/>
      <c r="B3639" s="20"/>
      <c r="M3639" s="64"/>
      <c r="N3639" s="64"/>
    </row>
    <row r="3640" spans="1:14" ht="13.15">
      <c r="A3640" s="63"/>
      <c r="B3640" s="20"/>
      <c r="M3640" s="64"/>
      <c r="N3640" s="64"/>
    </row>
    <row r="3641" spans="1:14" ht="13.15">
      <c r="A3641" s="63"/>
      <c r="B3641" s="20"/>
      <c r="M3641" s="64"/>
      <c r="N3641" s="64"/>
    </row>
    <row r="3642" spans="1:14" ht="13.15">
      <c r="A3642" s="63"/>
      <c r="B3642" s="20"/>
      <c r="M3642" s="64"/>
      <c r="N3642" s="64"/>
    </row>
    <row r="3643" spans="1:14" ht="13.15">
      <c r="A3643" s="63"/>
      <c r="B3643" s="20"/>
      <c r="M3643" s="64"/>
      <c r="N3643" s="64"/>
    </row>
    <row r="3644" spans="1:14" ht="13.15">
      <c r="A3644" s="63"/>
      <c r="B3644" s="20"/>
      <c r="M3644" s="64"/>
      <c r="N3644" s="64"/>
    </row>
    <row r="3645" spans="1:14" ht="13.15">
      <c r="A3645" s="63"/>
      <c r="B3645" s="20"/>
      <c r="M3645" s="64"/>
      <c r="N3645" s="64"/>
    </row>
    <row r="3646" spans="1:14" ht="13.15">
      <c r="A3646" s="63"/>
      <c r="B3646" s="20"/>
      <c r="M3646" s="64"/>
      <c r="N3646" s="64"/>
    </row>
    <row r="3647" spans="1:14" ht="13.15">
      <c r="A3647" s="63"/>
      <c r="B3647" s="20"/>
      <c r="M3647" s="64"/>
      <c r="N3647" s="64"/>
    </row>
    <row r="3648" spans="1:14" ht="13.15">
      <c r="A3648" s="63"/>
      <c r="B3648" s="20"/>
      <c r="M3648" s="64"/>
      <c r="N3648" s="64"/>
    </row>
    <row r="3649" spans="1:14" ht="13.15">
      <c r="A3649" s="63"/>
      <c r="B3649" s="20"/>
      <c r="M3649" s="64"/>
      <c r="N3649" s="64"/>
    </row>
    <row r="3650" spans="1:14" ht="13.15">
      <c r="A3650" s="63"/>
      <c r="B3650" s="20"/>
      <c r="M3650" s="64"/>
      <c r="N3650" s="64"/>
    </row>
    <row r="3651" spans="1:14" ht="13.15">
      <c r="A3651" s="63"/>
      <c r="B3651" s="20"/>
      <c r="M3651" s="64"/>
      <c r="N3651" s="64"/>
    </row>
    <row r="3652" spans="1:14" ht="13.15">
      <c r="A3652" s="63"/>
      <c r="B3652" s="20"/>
      <c r="M3652" s="64"/>
      <c r="N3652" s="64"/>
    </row>
    <row r="3653" spans="1:14" ht="13.15">
      <c r="A3653" s="63"/>
      <c r="B3653" s="20"/>
      <c r="M3653" s="64"/>
      <c r="N3653" s="64"/>
    </row>
    <row r="3654" spans="1:14" ht="13.15">
      <c r="A3654" s="63"/>
      <c r="B3654" s="20"/>
      <c r="M3654" s="64"/>
      <c r="N3654" s="64"/>
    </row>
    <row r="3655" spans="1:14" ht="13.15">
      <c r="A3655" s="63"/>
      <c r="B3655" s="20"/>
      <c r="M3655" s="64"/>
      <c r="N3655" s="64"/>
    </row>
    <row r="3656" spans="1:14" ht="13.15">
      <c r="A3656" s="63"/>
      <c r="B3656" s="20"/>
      <c r="M3656" s="64"/>
      <c r="N3656" s="64"/>
    </row>
    <row r="3657" spans="1:14" ht="13.15">
      <c r="A3657" s="63"/>
      <c r="B3657" s="20"/>
      <c r="M3657" s="64"/>
      <c r="N3657" s="64"/>
    </row>
    <row r="3658" spans="1:14" ht="13.15">
      <c r="A3658" s="63"/>
      <c r="B3658" s="20"/>
      <c r="M3658" s="64"/>
      <c r="N3658" s="64"/>
    </row>
    <row r="3659" spans="1:14" ht="13.15">
      <c r="A3659" s="63"/>
      <c r="B3659" s="20"/>
      <c r="M3659" s="64"/>
      <c r="N3659" s="64"/>
    </row>
    <row r="3660" spans="1:14" ht="13.15">
      <c r="A3660" s="63"/>
      <c r="B3660" s="20"/>
      <c r="M3660" s="64"/>
      <c r="N3660" s="64"/>
    </row>
    <row r="3661" spans="1:14" ht="13.15">
      <c r="A3661" s="63"/>
      <c r="B3661" s="20"/>
      <c r="M3661" s="64"/>
      <c r="N3661" s="64"/>
    </row>
    <row r="3662" spans="1:14" ht="13.15">
      <c r="A3662" s="63"/>
      <c r="B3662" s="20"/>
      <c r="M3662" s="64"/>
      <c r="N3662" s="64"/>
    </row>
    <row r="3663" spans="1:14" ht="13.15">
      <c r="A3663" s="63"/>
      <c r="B3663" s="20"/>
      <c r="M3663" s="64"/>
      <c r="N3663" s="64"/>
    </row>
    <row r="3664" spans="1:14" ht="13.15">
      <c r="A3664" s="63"/>
      <c r="B3664" s="20"/>
      <c r="M3664" s="64"/>
      <c r="N3664" s="64"/>
    </row>
    <row r="3665" spans="1:14" ht="13.15">
      <c r="A3665" s="63"/>
      <c r="B3665" s="20"/>
      <c r="M3665" s="64"/>
      <c r="N3665" s="64"/>
    </row>
    <row r="3666" spans="1:14" ht="13.15">
      <c r="A3666" s="63"/>
      <c r="B3666" s="20"/>
      <c r="M3666" s="64"/>
      <c r="N3666" s="64"/>
    </row>
    <row r="3667" spans="1:14" ht="13.15">
      <c r="A3667" s="63"/>
      <c r="B3667" s="20"/>
      <c r="M3667" s="64"/>
      <c r="N3667" s="64"/>
    </row>
    <row r="3668" spans="1:14" ht="13.15">
      <c r="A3668" s="63"/>
      <c r="B3668" s="20"/>
      <c r="M3668" s="64"/>
      <c r="N3668" s="64"/>
    </row>
    <row r="3669" spans="1:14" ht="13.15">
      <c r="A3669" s="63"/>
      <c r="B3669" s="20"/>
      <c r="M3669" s="64"/>
      <c r="N3669" s="64"/>
    </row>
    <row r="3670" spans="1:14" ht="13.15">
      <c r="A3670" s="63"/>
      <c r="B3670" s="20"/>
      <c r="M3670" s="64"/>
      <c r="N3670" s="64"/>
    </row>
    <row r="3671" spans="1:14" ht="13.15">
      <c r="A3671" s="63"/>
      <c r="B3671" s="20"/>
      <c r="M3671" s="64"/>
      <c r="N3671" s="64"/>
    </row>
    <row r="3672" spans="1:14" ht="13.15">
      <c r="A3672" s="63"/>
      <c r="B3672" s="20"/>
      <c r="M3672" s="64"/>
      <c r="N3672" s="64"/>
    </row>
    <row r="3673" spans="1:14" ht="13.15">
      <c r="A3673" s="63"/>
      <c r="B3673" s="20"/>
      <c r="M3673" s="64"/>
      <c r="N3673" s="64"/>
    </row>
    <row r="3674" spans="1:14" ht="13.15">
      <c r="A3674" s="63"/>
      <c r="B3674" s="20"/>
      <c r="M3674" s="64"/>
      <c r="N3674" s="64"/>
    </row>
    <row r="3675" spans="1:14" ht="13.15">
      <c r="A3675" s="63"/>
      <c r="B3675" s="20"/>
      <c r="M3675" s="64"/>
      <c r="N3675" s="64"/>
    </row>
    <row r="3676" spans="1:14" ht="13.15">
      <c r="A3676" s="63"/>
      <c r="B3676" s="20"/>
      <c r="M3676" s="64"/>
      <c r="N3676" s="64"/>
    </row>
    <row r="3677" spans="1:14" ht="13.15">
      <c r="A3677" s="63"/>
      <c r="B3677" s="20"/>
      <c r="M3677" s="64"/>
      <c r="N3677" s="64"/>
    </row>
    <row r="3678" spans="1:14" ht="13.15">
      <c r="A3678" s="63"/>
      <c r="B3678" s="20"/>
      <c r="M3678" s="64"/>
      <c r="N3678" s="64"/>
    </row>
    <row r="3679" spans="1:14" ht="13.15">
      <c r="A3679" s="63"/>
      <c r="B3679" s="20"/>
      <c r="M3679" s="64"/>
      <c r="N3679" s="64"/>
    </row>
    <row r="3680" spans="1:14" ht="13.15">
      <c r="A3680" s="63"/>
      <c r="B3680" s="20"/>
      <c r="M3680" s="64"/>
      <c r="N3680" s="64"/>
    </row>
    <row r="3681" spans="1:14" ht="13.15">
      <c r="A3681" s="63"/>
      <c r="B3681" s="20"/>
      <c r="M3681" s="64"/>
      <c r="N3681" s="64"/>
    </row>
    <row r="3682" spans="1:14" ht="13.15">
      <c r="A3682" s="63"/>
      <c r="B3682" s="20"/>
      <c r="M3682" s="64"/>
      <c r="N3682" s="64"/>
    </row>
    <row r="3683" spans="1:14" ht="13.15">
      <c r="A3683" s="63"/>
      <c r="B3683" s="20"/>
      <c r="M3683" s="64"/>
      <c r="N3683" s="64"/>
    </row>
    <row r="3684" spans="1:14" ht="13.15">
      <c r="A3684" s="63"/>
      <c r="B3684" s="20"/>
      <c r="M3684" s="64"/>
      <c r="N3684" s="64"/>
    </row>
    <row r="3685" spans="1:14" ht="13.15">
      <c r="A3685" s="63"/>
      <c r="B3685" s="20"/>
      <c r="M3685" s="64"/>
      <c r="N3685" s="64"/>
    </row>
    <row r="3686" spans="1:14" ht="13.15">
      <c r="A3686" s="63"/>
      <c r="B3686" s="20"/>
      <c r="M3686" s="64"/>
      <c r="N3686" s="64"/>
    </row>
    <row r="3687" spans="1:14" ht="13.15">
      <c r="A3687" s="63"/>
      <c r="B3687" s="20"/>
      <c r="M3687" s="64"/>
      <c r="N3687" s="64"/>
    </row>
    <row r="3688" spans="1:14" ht="13.15">
      <c r="A3688" s="63"/>
      <c r="B3688" s="20"/>
      <c r="M3688" s="64"/>
      <c r="N3688" s="64"/>
    </row>
    <row r="3689" spans="1:14" ht="13.15">
      <c r="A3689" s="63"/>
      <c r="B3689" s="20"/>
      <c r="M3689" s="64"/>
      <c r="N3689" s="64"/>
    </row>
    <row r="3690" spans="1:14" ht="13.15">
      <c r="A3690" s="63"/>
      <c r="B3690" s="20"/>
      <c r="M3690" s="64"/>
      <c r="N3690" s="64"/>
    </row>
    <row r="3691" spans="1:14" ht="13.15">
      <c r="A3691" s="63"/>
      <c r="B3691" s="20"/>
      <c r="M3691" s="64"/>
      <c r="N3691" s="64"/>
    </row>
    <row r="3692" spans="1:14" ht="13.15">
      <c r="A3692" s="63"/>
      <c r="B3692" s="20"/>
      <c r="M3692" s="64"/>
      <c r="N3692" s="64"/>
    </row>
    <row r="3693" spans="1:14" ht="13.15">
      <c r="A3693" s="63"/>
      <c r="B3693" s="20"/>
      <c r="M3693" s="64"/>
      <c r="N3693" s="64"/>
    </row>
    <row r="3694" spans="1:14" ht="13.15">
      <c r="A3694" s="63"/>
      <c r="B3694" s="20"/>
      <c r="M3694" s="64"/>
      <c r="N3694" s="64"/>
    </row>
    <row r="3695" spans="1:14" ht="13.15">
      <c r="A3695" s="63"/>
      <c r="B3695" s="20"/>
      <c r="M3695" s="64"/>
      <c r="N3695" s="64"/>
    </row>
    <row r="3696" spans="1:14" ht="13.15">
      <c r="A3696" s="63"/>
      <c r="B3696" s="20"/>
      <c r="M3696" s="64"/>
      <c r="N3696" s="64"/>
    </row>
    <row r="3697" spans="1:14" ht="13.15">
      <c r="A3697" s="63"/>
      <c r="B3697" s="20"/>
      <c r="M3697" s="64"/>
      <c r="N3697" s="64"/>
    </row>
    <row r="3698" spans="1:14" ht="13.15">
      <c r="A3698" s="63"/>
      <c r="B3698" s="20"/>
      <c r="M3698" s="64"/>
      <c r="N3698" s="64"/>
    </row>
    <row r="3699" spans="1:14" ht="13.15">
      <c r="A3699" s="63"/>
      <c r="B3699" s="20"/>
      <c r="M3699" s="64"/>
      <c r="N3699" s="64"/>
    </row>
    <row r="3700" spans="1:14" ht="13.15">
      <c r="A3700" s="63"/>
      <c r="B3700" s="20"/>
      <c r="M3700" s="64"/>
      <c r="N3700" s="64"/>
    </row>
    <row r="3701" spans="1:14" ht="13.15">
      <c r="A3701" s="63"/>
      <c r="B3701" s="20"/>
      <c r="M3701" s="64"/>
      <c r="N3701" s="64"/>
    </row>
    <row r="3702" spans="1:14" ht="13.15">
      <c r="A3702" s="63"/>
      <c r="B3702" s="20"/>
      <c r="M3702" s="64"/>
      <c r="N3702" s="64"/>
    </row>
    <row r="3703" spans="1:14" ht="13.15">
      <c r="A3703" s="63"/>
      <c r="B3703" s="20"/>
      <c r="M3703" s="64"/>
      <c r="N3703" s="64"/>
    </row>
    <row r="3704" spans="1:14" ht="13.15">
      <c r="A3704" s="63"/>
      <c r="B3704" s="20"/>
      <c r="M3704" s="64"/>
      <c r="N3704" s="64"/>
    </row>
    <row r="3705" spans="1:14" ht="13.15">
      <c r="A3705" s="63"/>
      <c r="B3705" s="20"/>
      <c r="M3705" s="64"/>
      <c r="N3705" s="64"/>
    </row>
    <row r="3706" spans="1:14" ht="13.15">
      <c r="A3706" s="63"/>
      <c r="B3706" s="20"/>
      <c r="M3706" s="64"/>
      <c r="N3706" s="64"/>
    </row>
    <row r="3707" spans="1:14" ht="13.15">
      <c r="A3707" s="63"/>
      <c r="B3707" s="20"/>
      <c r="M3707" s="64"/>
      <c r="N3707" s="64"/>
    </row>
    <row r="3708" spans="1:14" ht="13.15">
      <c r="A3708" s="63"/>
      <c r="B3708" s="20"/>
      <c r="M3708" s="64"/>
      <c r="N3708" s="64"/>
    </row>
    <row r="3709" spans="1:14" ht="13.15">
      <c r="A3709" s="63"/>
      <c r="B3709" s="20"/>
      <c r="M3709" s="64"/>
      <c r="N3709" s="64"/>
    </row>
    <row r="3710" spans="1:14" ht="13.15">
      <c r="A3710" s="63"/>
      <c r="B3710" s="20"/>
      <c r="M3710" s="64"/>
      <c r="N3710" s="64"/>
    </row>
    <row r="3711" spans="1:14" ht="13.15">
      <c r="A3711" s="63"/>
      <c r="B3711" s="20"/>
      <c r="M3711" s="64"/>
      <c r="N3711" s="64"/>
    </row>
    <row r="3712" spans="1:14" ht="13.15">
      <c r="A3712" s="63"/>
      <c r="B3712" s="20"/>
      <c r="M3712" s="64"/>
      <c r="N3712" s="64"/>
    </row>
    <row r="3713" spans="1:14" ht="13.15">
      <c r="A3713" s="63"/>
      <c r="B3713" s="20"/>
      <c r="M3713" s="64"/>
      <c r="N3713" s="64"/>
    </row>
    <row r="3714" spans="1:14" ht="13.15">
      <c r="A3714" s="63"/>
      <c r="B3714" s="20"/>
      <c r="M3714" s="64"/>
      <c r="N3714" s="64"/>
    </row>
    <row r="3715" spans="1:14" ht="13.15">
      <c r="A3715" s="63"/>
      <c r="B3715" s="20"/>
      <c r="M3715" s="64"/>
      <c r="N3715" s="64"/>
    </row>
    <row r="3716" spans="1:14" ht="13.15">
      <c r="A3716" s="63"/>
      <c r="B3716" s="20"/>
      <c r="M3716" s="64"/>
      <c r="N3716" s="64"/>
    </row>
    <row r="3717" spans="1:14" ht="13.15">
      <c r="A3717" s="63"/>
      <c r="B3717" s="20"/>
      <c r="M3717" s="64"/>
      <c r="N3717" s="64"/>
    </row>
    <row r="3718" spans="1:14" ht="13.15">
      <c r="A3718" s="63"/>
      <c r="B3718" s="20"/>
      <c r="M3718" s="64"/>
      <c r="N3718" s="64"/>
    </row>
    <row r="3719" spans="1:14" ht="13.15">
      <c r="A3719" s="63"/>
      <c r="B3719" s="20"/>
      <c r="M3719" s="64"/>
      <c r="N3719" s="64"/>
    </row>
    <row r="3720" spans="1:14" ht="13.15">
      <c r="A3720" s="63"/>
      <c r="B3720" s="20"/>
      <c r="M3720" s="64"/>
      <c r="N3720" s="64"/>
    </row>
    <row r="3721" spans="1:14" ht="13.15">
      <c r="A3721" s="63"/>
      <c r="B3721" s="20"/>
      <c r="M3721" s="64"/>
      <c r="N3721" s="64"/>
    </row>
    <row r="3722" spans="1:14" ht="13.15">
      <c r="A3722" s="63"/>
      <c r="B3722" s="20"/>
      <c r="M3722" s="64"/>
      <c r="N3722" s="64"/>
    </row>
    <row r="3723" spans="1:14" ht="13.15">
      <c r="A3723" s="63"/>
      <c r="B3723" s="20"/>
      <c r="M3723" s="64"/>
      <c r="N3723" s="64"/>
    </row>
    <row r="3724" spans="1:14" ht="13.15">
      <c r="A3724" s="63"/>
      <c r="B3724" s="20"/>
      <c r="M3724" s="64"/>
      <c r="N3724" s="64"/>
    </row>
    <row r="3725" spans="1:14" ht="13.15">
      <c r="A3725" s="63"/>
      <c r="B3725" s="20"/>
      <c r="M3725" s="64"/>
      <c r="N3725" s="64"/>
    </row>
    <row r="3726" spans="1:14" ht="13.15">
      <c r="A3726" s="63"/>
      <c r="B3726" s="20"/>
      <c r="M3726" s="64"/>
      <c r="N3726" s="64"/>
    </row>
    <row r="3727" spans="1:14" ht="13.15">
      <c r="A3727" s="63"/>
      <c r="B3727" s="20"/>
      <c r="M3727" s="64"/>
      <c r="N3727" s="64"/>
    </row>
    <row r="3728" spans="1:14" ht="13.15">
      <c r="A3728" s="63"/>
      <c r="B3728" s="20"/>
      <c r="M3728" s="64"/>
      <c r="N3728" s="64"/>
    </row>
    <row r="3729" spans="1:14" ht="13.15">
      <c r="A3729" s="63"/>
      <c r="B3729" s="20"/>
      <c r="M3729" s="64"/>
      <c r="N3729" s="64"/>
    </row>
    <row r="3730" spans="1:14" ht="13.15">
      <c r="A3730" s="63"/>
      <c r="B3730" s="20"/>
      <c r="M3730" s="64"/>
      <c r="N3730" s="64"/>
    </row>
    <row r="3731" spans="1:14" ht="13.15">
      <c r="A3731" s="63"/>
      <c r="B3731" s="20"/>
      <c r="M3731" s="64"/>
      <c r="N3731" s="64"/>
    </row>
    <row r="3732" spans="1:14" ht="13.15">
      <c r="A3732" s="63"/>
      <c r="B3732" s="20"/>
      <c r="M3732" s="64"/>
      <c r="N3732" s="64"/>
    </row>
    <row r="3733" spans="1:14" ht="13.15">
      <c r="A3733" s="63"/>
      <c r="B3733" s="20"/>
      <c r="M3733" s="64"/>
      <c r="N3733" s="64"/>
    </row>
    <row r="3734" spans="1:14" ht="13.15">
      <c r="A3734" s="63"/>
      <c r="B3734" s="20"/>
      <c r="M3734" s="64"/>
      <c r="N3734" s="64"/>
    </row>
    <row r="3735" spans="1:14" ht="13.15">
      <c r="A3735" s="63"/>
      <c r="B3735" s="20"/>
      <c r="M3735" s="64"/>
      <c r="N3735" s="64"/>
    </row>
    <row r="3736" spans="1:14" ht="13.15">
      <c r="A3736" s="63"/>
      <c r="B3736" s="20"/>
      <c r="M3736" s="64"/>
      <c r="N3736" s="64"/>
    </row>
    <row r="3737" spans="1:14" ht="13.15">
      <c r="A3737" s="63"/>
      <c r="B3737" s="20"/>
      <c r="M3737" s="64"/>
      <c r="N3737" s="64"/>
    </row>
    <row r="3738" spans="1:14" ht="13.15">
      <c r="A3738" s="63"/>
      <c r="B3738" s="20"/>
      <c r="M3738" s="64"/>
      <c r="N3738" s="64"/>
    </row>
    <row r="3739" spans="1:14" ht="13.15">
      <c r="A3739" s="63"/>
      <c r="B3739" s="20"/>
      <c r="M3739" s="64"/>
      <c r="N3739" s="64"/>
    </row>
    <row r="3740" spans="1:14" ht="13.15">
      <c r="A3740" s="63"/>
      <c r="B3740" s="20"/>
      <c r="M3740" s="64"/>
      <c r="N3740" s="64"/>
    </row>
    <row r="3741" spans="1:14" ht="13.15">
      <c r="A3741" s="63"/>
      <c r="B3741" s="20"/>
      <c r="M3741" s="64"/>
      <c r="N3741" s="64"/>
    </row>
    <row r="3742" spans="1:14" ht="13.15">
      <c r="A3742" s="63"/>
      <c r="B3742" s="20"/>
      <c r="M3742" s="64"/>
      <c r="N3742" s="64"/>
    </row>
    <row r="3743" spans="1:14" ht="13.15">
      <c r="A3743" s="63"/>
      <c r="B3743" s="20"/>
      <c r="M3743" s="64"/>
      <c r="N3743" s="64"/>
    </row>
    <row r="3744" spans="1:14" ht="13.15">
      <c r="A3744" s="63"/>
      <c r="B3744" s="20"/>
      <c r="M3744" s="64"/>
      <c r="N3744" s="64"/>
    </row>
    <row r="3745" spans="1:14" ht="13.15">
      <c r="A3745" s="63"/>
      <c r="B3745" s="20"/>
      <c r="M3745" s="64"/>
      <c r="N3745" s="64"/>
    </row>
    <row r="3746" spans="1:14" ht="13.15">
      <c r="A3746" s="63"/>
      <c r="B3746" s="20"/>
      <c r="M3746" s="64"/>
      <c r="N3746" s="64"/>
    </row>
    <row r="3747" spans="1:14" ht="13.15">
      <c r="A3747" s="63"/>
      <c r="B3747" s="20"/>
      <c r="M3747" s="64"/>
      <c r="N3747" s="64"/>
    </row>
    <row r="3748" spans="1:14" ht="13.15">
      <c r="A3748" s="63"/>
      <c r="B3748" s="20"/>
      <c r="M3748" s="64"/>
      <c r="N3748" s="64"/>
    </row>
    <row r="3749" spans="1:14" ht="13.15">
      <c r="A3749" s="63"/>
      <c r="B3749" s="20"/>
      <c r="M3749" s="64"/>
      <c r="N3749" s="64"/>
    </row>
    <row r="3750" spans="1:14" ht="13.15">
      <c r="A3750" s="63"/>
      <c r="B3750" s="20"/>
      <c r="M3750" s="64"/>
      <c r="N3750" s="64"/>
    </row>
    <row r="3751" spans="1:14" ht="13.15">
      <c r="A3751" s="63"/>
      <c r="B3751" s="20"/>
      <c r="M3751" s="64"/>
      <c r="N3751" s="64"/>
    </row>
    <row r="3752" spans="1:14" ht="13.15">
      <c r="A3752" s="63"/>
      <c r="B3752" s="20"/>
      <c r="M3752" s="64"/>
      <c r="N3752" s="64"/>
    </row>
    <row r="3753" spans="1:14" ht="13.15">
      <c r="A3753" s="63"/>
      <c r="B3753" s="20"/>
      <c r="M3753" s="64"/>
      <c r="N3753" s="64"/>
    </row>
    <row r="3754" spans="1:14" ht="13.15">
      <c r="A3754" s="63"/>
      <c r="B3754" s="20"/>
      <c r="M3754" s="64"/>
      <c r="N3754" s="64"/>
    </row>
    <row r="3755" spans="1:14" ht="13.15">
      <c r="A3755" s="63"/>
      <c r="B3755" s="20"/>
      <c r="M3755" s="64"/>
      <c r="N3755" s="64"/>
    </row>
    <row r="3756" spans="1:14" ht="13.15">
      <c r="A3756" s="63"/>
      <c r="B3756" s="20"/>
      <c r="M3756" s="64"/>
      <c r="N3756" s="64"/>
    </row>
    <row r="3757" spans="1:14" ht="13.15">
      <c r="A3757" s="63"/>
      <c r="B3757" s="20"/>
      <c r="M3757" s="64"/>
      <c r="N3757" s="64"/>
    </row>
    <row r="3758" spans="1:14" ht="13.15">
      <c r="A3758" s="63"/>
      <c r="B3758" s="20"/>
      <c r="M3758" s="64"/>
      <c r="N3758" s="64"/>
    </row>
    <row r="3759" spans="1:14" ht="13.15">
      <c r="A3759" s="63"/>
      <c r="B3759" s="20"/>
      <c r="M3759" s="64"/>
      <c r="N3759" s="64"/>
    </row>
    <row r="3760" spans="1:14" ht="13.15">
      <c r="A3760" s="63"/>
      <c r="B3760" s="20"/>
      <c r="M3760" s="64"/>
      <c r="N3760" s="64"/>
    </row>
    <row r="3761" spans="1:14" ht="13.15">
      <c r="A3761" s="63"/>
      <c r="B3761" s="20"/>
      <c r="M3761" s="64"/>
      <c r="N3761" s="64"/>
    </row>
    <row r="3762" spans="1:14" ht="13.15">
      <c r="A3762" s="63"/>
      <c r="B3762" s="20"/>
      <c r="M3762" s="64"/>
      <c r="N3762" s="64"/>
    </row>
    <row r="3763" spans="1:14" ht="13.15">
      <c r="A3763" s="63"/>
      <c r="B3763" s="20"/>
      <c r="M3763" s="64"/>
      <c r="N3763" s="64"/>
    </row>
    <row r="3764" spans="1:14" ht="13.15">
      <c r="A3764" s="63"/>
      <c r="B3764" s="20"/>
      <c r="M3764" s="64"/>
      <c r="N3764" s="64"/>
    </row>
    <row r="3765" spans="1:14" ht="13.15">
      <c r="A3765" s="63"/>
      <c r="B3765" s="20"/>
      <c r="M3765" s="64"/>
      <c r="N3765" s="64"/>
    </row>
    <row r="3766" spans="1:14" ht="13.15">
      <c r="A3766" s="63"/>
      <c r="B3766" s="20"/>
      <c r="M3766" s="64"/>
      <c r="N3766" s="64"/>
    </row>
    <row r="3767" spans="1:14" ht="13.15">
      <c r="A3767" s="63"/>
      <c r="B3767" s="20"/>
      <c r="M3767" s="64"/>
      <c r="N3767" s="64"/>
    </row>
    <row r="3768" spans="1:14" ht="13.15">
      <c r="A3768" s="63"/>
      <c r="B3768" s="20"/>
      <c r="M3768" s="64"/>
      <c r="N3768" s="64"/>
    </row>
    <row r="3769" spans="1:14" ht="13.15">
      <c r="A3769" s="63"/>
      <c r="B3769" s="20"/>
      <c r="M3769" s="64"/>
      <c r="N3769" s="64"/>
    </row>
    <row r="3770" spans="1:14" ht="13.15">
      <c r="A3770" s="63"/>
      <c r="B3770" s="20"/>
      <c r="M3770" s="64"/>
      <c r="N3770" s="64"/>
    </row>
    <row r="3771" spans="1:14" ht="13.15">
      <c r="A3771" s="63"/>
      <c r="B3771" s="20"/>
      <c r="M3771" s="64"/>
      <c r="N3771" s="64"/>
    </row>
    <row r="3772" spans="1:14" ht="13.15">
      <c r="A3772" s="63"/>
      <c r="B3772" s="20"/>
      <c r="M3772" s="64"/>
      <c r="N3772" s="64"/>
    </row>
    <row r="3773" spans="1:14" ht="13.15">
      <c r="A3773" s="63"/>
      <c r="B3773" s="20"/>
      <c r="M3773" s="64"/>
      <c r="N3773" s="64"/>
    </row>
    <row r="3774" spans="1:14" ht="13.15">
      <c r="A3774" s="63"/>
      <c r="B3774" s="20"/>
      <c r="M3774" s="64"/>
      <c r="N3774" s="64"/>
    </row>
    <row r="3775" spans="1:14" ht="13.15">
      <c r="A3775" s="63"/>
      <c r="B3775" s="20"/>
      <c r="M3775" s="64"/>
      <c r="N3775" s="64"/>
    </row>
    <row r="3776" spans="1:14" ht="13.15">
      <c r="A3776" s="63"/>
      <c r="B3776" s="20"/>
      <c r="M3776" s="64"/>
      <c r="N3776" s="64"/>
    </row>
    <row r="3777" spans="1:14" ht="13.15">
      <c r="A3777" s="63"/>
      <c r="B3777" s="20"/>
      <c r="M3777" s="64"/>
      <c r="N3777" s="64"/>
    </row>
    <row r="3778" spans="1:14" ht="13.15">
      <c r="A3778" s="63"/>
      <c r="B3778" s="20"/>
      <c r="M3778" s="64"/>
      <c r="N3778" s="64"/>
    </row>
    <row r="3779" spans="1:14" ht="13.15">
      <c r="A3779" s="63"/>
      <c r="B3779" s="20"/>
      <c r="M3779" s="64"/>
      <c r="N3779" s="64"/>
    </row>
    <row r="3780" spans="1:14" ht="13.15">
      <c r="A3780" s="63"/>
      <c r="B3780" s="20"/>
      <c r="M3780" s="64"/>
      <c r="N3780" s="64"/>
    </row>
    <row r="3781" spans="1:14" ht="13.15">
      <c r="A3781" s="63"/>
      <c r="B3781" s="20"/>
      <c r="M3781" s="64"/>
      <c r="N3781" s="64"/>
    </row>
    <row r="3782" spans="1:14" ht="13.15">
      <c r="A3782" s="63"/>
      <c r="B3782" s="20"/>
      <c r="M3782" s="64"/>
      <c r="N3782" s="64"/>
    </row>
    <row r="3783" spans="1:14" ht="13.15">
      <c r="A3783" s="63"/>
      <c r="B3783" s="20"/>
      <c r="M3783" s="64"/>
      <c r="N3783" s="64"/>
    </row>
    <row r="3784" spans="1:14" ht="13.15">
      <c r="A3784" s="63"/>
      <c r="B3784" s="20"/>
      <c r="M3784" s="64"/>
      <c r="N3784" s="64"/>
    </row>
    <row r="3785" spans="1:14" ht="13.15">
      <c r="A3785" s="63"/>
      <c r="B3785" s="20"/>
      <c r="M3785" s="64"/>
      <c r="N3785" s="64"/>
    </row>
    <row r="3786" spans="1:14" ht="13.15">
      <c r="A3786" s="63"/>
      <c r="B3786" s="20"/>
      <c r="M3786" s="64"/>
      <c r="N3786" s="64"/>
    </row>
    <row r="3787" spans="1:14" ht="13.15">
      <c r="A3787" s="63"/>
      <c r="B3787" s="20"/>
      <c r="M3787" s="64"/>
      <c r="N3787" s="64"/>
    </row>
    <row r="3788" spans="1:14" ht="13.15">
      <c r="A3788" s="63"/>
      <c r="B3788" s="20"/>
      <c r="M3788" s="64"/>
      <c r="N3788" s="64"/>
    </row>
    <row r="3789" spans="1:14" ht="13.15">
      <c r="A3789" s="63"/>
      <c r="B3789" s="20"/>
      <c r="M3789" s="64"/>
      <c r="N3789" s="64"/>
    </row>
    <row r="3790" spans="1:14" ht="13.15">
      <c r="A3790" s="63"/>
      <c r="B3790" s="20"/>
      <c r="M3790" s="64"/>
      <c r="N3790" s="64"/>
    </row>
    <row r="3791" spans="1:14" ht="13.15">
      <c r="A3791" s="63"/>
      <c r="B3791" s="20"/>
      <c r="M3791" s="64"/>
      <c r="N3791" s="64"/>
    </row>
    <row r="3792" spans="1:14" ht="13.15">
      <c r="A3792" s="63"/>
      <c r="B3792" s="20"/>
      <c r="M3792" s="64"/>
      <c r="N3792" s="64"/>
    </row>
    <row r="3793" spans="1:14" ht="13.15">
      <c r="A3793" s="63"/>
      <c r="B3793" s="20"/>
      <c r="M3793" s="64"/>
      <c r="N3793" s="64"/>
    </row>
    <row r="3794" spans="1:14" ht="13.15">
      <c r="A3794" s="63"/>
      <c r="B3794" s="20"/>
      <c r="M3794" s="64"/>
      <c r="N3794" s="64"/>
    </row>
    <row r="3795" spans="1:14" ht="13.15">
      <c r="A3795" s="63"/>
      <c r="B3795" s="20"/>
      <c r="M3795" s="64"/>
      <c r="N3795" s="64"/>
    </row>
    <row r="3796" spans="1:14" ht="13.15">
      <c r="A3796" s="63"/>
      <c r="B3796" s="20"/>
      <c r="M3796" s="64"/>
      <c r="N3796" s="64"/>
    </row>
    <row r="3797" spans="1:14" ht="13.15">
      <c r="A3797" s="63"/>
      <c r="B3797" s="20"/>
      <c r="M3797" s="64"/>
      <c r="N3797" s="64"/>
    </row>
    <row r="3798" spans="1:14" ht="13.15">
      <c r="A3798" s="63"/>
      <c r="B3798" s="20"/>
      <c r="M3798" s="64"/>
      <c r="N3798" s="64"/>
    </row>
    <row r="3799" spans="1:14" ht="13.15">
      <c r="A3799" s="63"/>
      <c r="B3799" s="20"/>
      <c r="M3799" s="64"/>
      <c r="N3799" s="64"/>
    </row>
    <row r="3800" spans="1:14" ht="13.15">
      <c r="A3800" s="63"/>
      <c r="B3800" s="20"/>
      <c r="M3800" s="64"/>
      <c r="N3800" s="64"/>
    </row>
    <row r="3801" spans="1:14" ht="13.15">
      <c r="A3801" s="63"/>
      <c r="B3801" s="20"/>
      <c r="M3801" s="64"/>
      <c r="N3801" s="64"/>
    </row>
    <row r="3802" spans="1:14" ht="13.15">
      <c r="A3802" s="63"/>
      <c r="B3802" s="20"/>
      <c r="M3802" s="64"/>
      <c r="N3802" s="64"/>
    </row>
    <row r="3803" spans="1:14" ht="13.15">
      <c r="A3803" s="63"/>
      <c r="B3803" s="20"/>
      <c r="M3803" s="64"/>
      <c r="N3803" s="64"/>
    </row>
    <row r="3804" spans="1:14" ht="13.15">
      <c r="A3804" s="63"/>
      <c r="B3804" s="20"/>
      <c r="M3804" s="64"/>
      <c r="N3804" s="64"/>
    </row>
    <row r="3805" spans="1:14" ht="13.15">
      <c r="A3805" s="63"/>
      <c r="B3805" s="20"/>
      <c r="M3805" s="64"/>
      <c r="N3805" s="64"/>
    </row>
    <row r="3806" spans="1:14" ht="13.15">
      <c r="A3806" s="63"/>
      <c r="B3806" s="20"/>
      <c r="M3806" s="64"/>
      <c r="N3806" s="64"/>
    </row>
    <row r="3807" spans="1:14" ht="13.15">
      <c r="A3807" s="63"/>
      <c r="B3807" s="20"/>
      <c r="M3807" s="64"/>
      <c r="N3807" s="64"/>
    </row>
    <row r="3808" spans="1:14" ht="13.15">
      <c r="A3808" s="63"/>
      <c r="B3808" s="20"/>
      <c r="M3808" s="64"/>
      <c r="N3808" s="64"/>
    </row>
    <row r="3809" spans="1:14" ht="13.15">
      <c r="A3809" s="63"/>
      <c r="B3809" s="20"/>
      <c r="M3809" s="64"/>
      <c r="N3809" s="64"/>
    </row>
    <row r="3810" spans="1:14" ht="13.15">
      <c r="A3810" s="63"/>
      <c r="B3810" s="20"/>
      <c r="M3810" s="64"/>
      <c r="N3810" s="64"/>
    </row>
    <row r="3811" spans="1:14" ht="13.15">
      <c r="A3811" s="63"/>
      <c r="B3811" s="20"/>
      <c r="M3811" s="64"/>
      <c r="N3811" s="64"/>
    </row>
    <row r="3812" spans="1:14" ht="13.15">
      <c r="A3812" s="63"/>
      <c r="B3812" s="20"/>
      <c r="M3812" s="64"/>
      <c r="N3812" s="64"/>
    </row>
    <row r="3813" spans="1:14" ht="13.15">
      <c r="A3813" s="63"/>
      <c r="B3813" s="20"/>
      <c r="M3813" s="64"/>
      <c r="N3813" s="64"/>
    </row>
    <row r="3814" spans="1:14" ht="13.15">
      <c r="A3814" s="63"/>
      <c r="B3814" s="20"/>
      <c r="M3814" s="64"/>
      <c r="N3814" s="64"/>
    </row>
    <row r="3815" spans="1:14" ht="13.15">
      <c r="A3815" s="63"/>
      <c r="B3815" s="20"/>
      <c r="M3815" s="64"/>
      <c r="N3815" s="64"/>
    </row>
    <row r="3816" spans="1:14" ht="13.15">
      <c r="A3816" s="63"/>
      <c r="B3816" s="20"/>
      <c r="M3816" s="64"/>
      <c r="N3816" s="64"/>
    </row>
    <row r="3817" spans="1:14" ht="13.15">
      <c r="A3817" s="63"/>
      <c r="B3817" s="20"/>
      <c r="M3817" s="64"/>
      <c r="N3817" s="64"/>
    </row>
    <row r="3818" spans="1:14" ht="13.15">
      <c r="A3818" s="63"/>
      <c r="B3818" s="20"/>
      <c r="M3818" s="64"/>
      <c r="N3818" s="64"/>
    </row>
    <row r="3819" spans="1:14" ht="13.15">
      <c r="A3819" s="63"/>
      <c r="B3819" s="20"/>
      <c r="M3819" s="64"/>
      <c r="N3819" s="64"/>
    </row>
    <row r="3820" spans="1:14" ht="13.15">
      <c r="A3820" s="63"/>
      <c r="B3820" s="20"/>
      <c r="M3820" s="64"/>
      <c r="N3820" s="64"/>
    </row>
    <row r="3821" spans="1:14" ht="13.15">
      <c r="A3821" s="63"/>
      <c r="B3821" s="20"/>
      <c r="M3821" s="64"/>
      <c r="N3821" s="64"/>
    </row>
    <row r="3822" spans="1:14" ht="13.15">
      <c r="A3822" s="63"/>
      <c r="B3822" s="20"/>
      <c r="M3822" s="64"/>
      <c r="N3822" s="64"/>
    </row>
    <row r="3823" spans="1:14" ht="13.15">
      <c r="A3823" s="63"/>
      <c r="B3823" s="20"/>
      <c r="M3823" s="64"/>
      <c r="N3823" s="64"/>
    </row>
    <row r="3824" spans="1:14" ht="13.15">
      <c r="A3824" s="63"/>
      <c r="B3824" s="20"/>
      <c r="M3824" s="64"/>
      <c r="N3824" s="64"/>
    </row>
    <row r="3825" spans="1:14" ht="13.15">
      <c r="A3825" s="63"/>
      <c r="B3825" s="20"/>
      <c r="M3825" s="64"/>
      <c r="N3825" s="64"/>
    </row>
    <row r="3826" spans="1:14" ht="13.15">
      <c r="A3826" s="63"/>
      <c r="B3826" s="20"/>
      <c r="M3826" s="64"/>
      <c r="N3826" s="64"/>
    </row>
    <row r="3827" spans="1:14" ht="13.15">
      <c r="A3827" s="63"/>
      <c r="B3827" s="20"/>
      <c r="M3827" s="64"/>
      <c r="N3827" s="64"/>
    </row>
    <row r="3828" spans="1:14" ht="13.15">
      <c r="A3828" s="63"/>
      <c r="B3828" s="20"/>
      <c r="M3828" s="64"/>
      <c r="N3828" s="64"/>
    </row>
    <row r="3829" spans="1:14" ht="13.15">
      <c r="A3829" s="63"/>
      <c r="B3829" s="20"/>
      <c r="M3829" s="64"/>
      <c r="N3829" s="64"/>
    </row>
    <row r="3830" spans="1:14" ht="13.15">
      <c r="A3830" s="63"/>
      <c r="B3830" s="20"/>
      <c r="M3830" s="64"/>
      <c r="N3830" s="64"/>
    </row>
    <row r="3831" spans="1:14" ht="13.15">
      <c r="A3831" s="63"/>
      <c r="B3831" s="20"/>
      <c r="M3831" s="64"/>
      <c r="N3831" s="64"/>
    </row>
    <row r="3832" spans="1:14" ht="13.15">
      <c r="A3832" s="63"/>
      <c r="B3832" s="20"/>
      <c r="M3832" s="64"/>
      <c r="N3832" s="64"/>
    </row>
    <row r="3833" spans="1:14" ht="13.15">
      <c r="A3833" s="63"/>
      <c r="B3833" s="20"/>
      <c r="M3833" s="64"/>
      <c r="N3833" s="64"/>
    </row>
    <row r="3834" spans="1:14" ht="13.15">
      <c r="A3834" s="63"/>
      <c r="B3834" s="20"/>
      <c r="M3834" s="64"/>
      <c r="N3834" s="64"/>
    </row>
    <row r="3835" spans="1:14" ht="13.15">
      <c r="A3835" s="63"/>
      <c r="B3835" s="20"/>
      <c r="M3835" s="64"/>
      <c r="N3835" s="64"/>
    </row>
    <row r="3836" spans="1:14" ht="13.15">
      <c r="A3836" s="63"/>
      <c r="B3836" s="20"/>
      <c r="M3836" s="64"/>
      <c r="N3836" s="64"/>
    </row>
    <row r="3837" spans="1:14" ht="13.15">
      <c r="A3837" s="63"/>
      <c r="B3837" s="20"/>
      <c r="M3837" s="64"/>
      <c r="N3837" s="64"/>
    </row>
    <row r="3838" spans="1:14" ht="13.15">
      <c r="A3838" s="63"/>
      <c r="B3838" s="20"/>
      <c r="M3838" s="64"/>
      <c r="N3838" s="64"/>
    </row>
    <row r="3839" spans="1:14" ht="13.15">
      <c r="A3839" s="63"/>
      <c r="B3839" s="20"/>
      <c r="M3839" s="64"/>
      <c r="N3839" s="64"/>
    </row>
    <row r="3840" spans="1:14" ht="13.15">
      <c r="A3840" s="63"/>
      <c r="B3840" s="20"/>
      <c r="M3840" s="64"/>
      <c r="N3840" s="64"/>
    </row>
    <row r="3841" spans="1:14" ht="13.15">
      <c r="A3841" s="63"/>
      <c r="B3841" s="20"/>
      <c r="M3841" s="64"/>
      <c r="N3841" s="64"/>
    </row>
    <row r="3842" spans="1:14" ht="13.15">
      <c r="A3842" s="63"/>
      <c r="B3842" s="20"/>
      <c r="M3842" s="64"/>
      <c r="N3842" s="64"/>
    </row>
    <row r="3843" spans="1:14" ht="13.15">
      <c r="A3843" s="63"/>
      <c r="B3843" s="20"/>
      <c r="M3843" s="64"/>
      <c r="N3843" s="64"/>
    </row>
    <row r="3844" spans="1:14" ht="13.15">
      <c r="A3844" s="63"/>
      <c r="B3844" s="20"/>
      <c r="M3844" s="64"/>
      <c r="N3844" s="64"/>
    </row>
    <row r="3845" spans="1:14" ht="13.15">
      <c r="A3845" s="63"/>
      <c r="B3845" s="20"/>
      <c r="M3845" s="64"/>
      <c r="N3845" s="64"/>
    </row>
    <row r="3846" spans="1:14" ht="13.15">
      <c r="A3846" s="63"/>
      <c r="B3846" s="20"/>
      <c r="M3846" s="64"/>
      <c r="N3846" s="64"/>
    </row>
    <row r="3847" spans="1:14" ht="13.15">
      <c r="A3847" s="63"/>
      <c r="B3847" s="20"/>
      <c r="M3847" s="64"/>
      <c r="N3847" s="64"/>
    </row>
    <row r="3848" spans="1:14" ht="13.15">
      <c r="A3848" s="63"/>
      <c r="B3848" s="20"/>
      <c r="M3848" s="64"/>
      <c r="N3848" s="64"/>
    </row>
    <row r="3849" spans="1:14" ht="13.15">
      <c r="A3849" s="63"/>
      <c r="B3849" s="20"/>
      <c r="M3849" s="64"/>
      <c r="N3849" s="64"/>
    </row>
    <row r="3850" spans="1:14" ht="13.15">
      <c r="A3850" s="63"/>
      <c r="B3850" s="20"/>
      <c r="M3850" s="64"/>
      <c r="N3850" s="64"/>
    </row>
    <row r="3851" spans="1:14" ht="13.15">
      <c r="A3851" s="63"/>
      <c r="B3851" s="20"/>
      <c r="M3851" s="64"/>
      <c r="N3851" s="64"/>
    </row>
    <row r="3852" spans="1:14" ht="13.15">
      <c r="A3852" s="63"/>
      <c r="B3852" s="20"/>
      <c r="M3852" s="64"/>
      <c r="N3852" s="64"/>
    </row>
    <row r="3853" spans="1:14" ht="13.15">
      <c r="A3853" s="63"/>
      <c r="B3853" s="20"/>
      <c r="M3853" s="64"/>
      <c r="N3853" s="64"/>
    </row>
    <row r="3854" spans="1:14" ht="13.15">
      <c r="A3854" s="63"/>
      <c r="B3854" s="20"/>
      <c r="M3854" s="64"/>
      <c r="N3854" s="64"/>
    </row>
    <row r="3855" spans="1:14" ht="13.15">
      <c r="A3855" s="63"/>
      <c r="B3855" s="20"/>
      <c r="M3855" s="64"/>
      <c r="N3855" s="64"/>
    </row>
    <row r="3856" spans="1:14" ht="13.15">
      <c r="A3856" s="63"/>
      <c r="B3856" s="20"/>
      <c r="M3856" s="64"/>
      <c r="N3856" s="64"/>
    </row>
    <row r="3857" spans="1:14" ht="13.15">
      <c r="A3857" s="63"/>
      <c r="B3857" s="20"/>
      <c r="M3857" s="64"/>
      <c r="N3857" s="64"/>
    </row>
    <row r="3858" spans="1:14" ht="13.15">
      <c r="A3858" s="63"/>
      <c r="B3858" s="20"/>
      <c r="M3858" s="64"/>
      <c r="N3858" s="64"/>
    </row>
    <row r="3859" spans="1:14" ht="13.15">
      <c r="A3859" s="63"/>
      <c r="B3859" s="20"/>
      <c r="M3859" s="64"/>
      <c r="N3859" s="64"/>
    </row>
    <row r="3860" spans="1:14" ht="13.15">
      <c r="A3860" s="63"/>
      <c r="B3860" s="20"/>
      <c r="M3860" s="64"/>
      <c r="N3860" s="64"/>
    </row>
    <row r="3861" spans="1:14" ht="13.15">
      <c r="A3861" s="63"/>
      <c r="B3861" s="20"/>
      <c r="M3861" s="64"/>
      <c r="N3861" s="64"/>
    </row>
    <row r="3862" spans="1:14" ht="13.15">
      <c r="A3862" s="63"/>
      <c r="B3862" s="20"/>
      <c r="M3862" s="64"/>
      <c r="N3862" s="64"/>
    </row>
    <row r="3863" spans="1:14" ht="13.15">
      <c r="A3863" s="63"/>
      <c r="B3863" s="20"/>
      <c r="M3863" s="64"/>
      <c r="N3863" s="64"/>
    </row>
    <row r="3864" spans="1:14" ht="13.15">
      <c r="A3864" s="63"/>
      <c r="B3864" s="20"/>
      <c r="M3864" s="64"/>
      <c r="N3864" s="64"/>
    </row>
    <row r="3865" spans="1:14" ht="13.15">
      <c r="A3865" s="63"/>
      <c r="B3865" s="20"/>
      <c r="M3865" s="64"/>
      <c r="N3865" s="64"/>
    </row>
    <row r="3866" spans="1:14" ht="13.15">
      <c r="A3866" s="63"/>
      <c r="B3866" s="20"/>
      <c r="M3866" s="64"/>
      <c r="N3866" s="64"/>
    </row>
    <row r="3867" spans="1:14" ht="13.15">
      <c r="A3867" s="63"/>
      <c r="B3867" s="20"/>
      <c r="M3867" s="64"/>
      <c r="N3867" s="64"/>
    </row>
    <row r="3868" spans="1:14" ht="13.15">
      <c r="A3868" s="63"/>
      <c r="B3868" s="20"/>
      <c r="M3868" s="64"/>
      <c r="N3868" s="64"/>
    </row>
    <row r="3869" spans="1:14" ht="13.15">
      <c r="A3869" s="63"/>
      <c r="B3869" s="20"/>
      <c r="M3869" s="64"/>
      <c r="N3869" s="64"/>
    </row>
    <row r="3870" spans="1:14" ht="13.15">
      <c r="A3870" s="63"/>
      <c r="B3870" s="20"/>
      <c r="M3870" s="64"/>
      <c r="N3870" s="64"/>
    </row>
    <row r="3871" spans="1:14" ht="13.15">
      <c r="A3871" s="63"/>
      <c r="B3871" s="20"/>
      <c r="M3871" s="64"/>
      <c r="N3871" s="64"/>
    </row>
    <row r="3872" spans="1:14" ht="13.15">
      <c r="A3872" s="63"/>
      <c r="B3872" s="20"/>
      <c r="M3872" s="64"/>
      <c r="N3872" s="64"/>
    </row>
    <row r="3873" spans="1:14" ht="13.15">
      <c r="A3873" s="63"/>
      <c r="B3873" s="20"/>
      <c r="M3873" s="64"/>
      <c r="N3873" s="64"/>
    </row>
    <row r="3874" spans="1:14" ht="13.15">
      <c r="A3874" s="63"/>
      <c r="B3874" s="20"/>
      <c r="M3874" s="64"/>
      <c r="N3874" s="64"/>
    </row>
    <row r="3875" spans="1:14" ht="13.15">
      <c r="A3875" s="63"/>
      <c r="B3875" s="20"/>
      <c r="M3875" s="64"/>
      <c r="N3875" s="64"/>
    </row>
    <row r="3876" spans="1:14" ht="13.15">
      <c r="A3876" s="63"/>
      <c r="B3876" s="20"/>
      <c r="M3876" s="64"/>
      <c r="N3876" s="64"/>
    </row>
    <row r="3877" spans="1:14" ht="13.15">
      <c r="A3877" s="63"/>
      <c r="B3877" s="20"/>
      <c r="M3877" s="64"/>
      <c r="N3877" s="64"/>
    </row>
    <row r="3878" spans="1:14" ht="13.15">
      <c r="A3878" s="63"/>
      <c r="B3878" s="20"/>
      <c r="M3878" s="64"/>
      <c r="N3878" s="64"/>
    </row>
    <row r="3879" spans="1:14" ht="13.15">
      <c r="A3879" s="63"/>
      <c r="B3879" s="20"/>
      <c r="M3879" s="64"/>
      <c r="N3879" s="64"/>
    </row>
    <row r="3880" spans="1:14" ht="13.15">
      <c r="A3880" s="63"/>
      <c r="B3880" s="20"/>
      <c r="M3880" s="64"/>
      <c r="N3880" s="64"/>
    </row>
    <row r="3881" spans="1:14" ht="13.15">
      <c r="A3881" s="63"/>
      <c r="B3881" s="20"/>
      <c r="M3881" s="64"/>
      <c r="N3881" s="64"/>
    </row>
    <row r="3882" spans="1:14" ht="13.15">
      <c r="A3882" s="63"/>
      <c r="B3882" s="20"/>
      <c r="M3882" s="64"/>
      <c r="N3882" s="64"/>
    </row>
    <row r="3883" spans="1:14" ht="13.15">
      <c r="A3883" s="63"/>
      <c r="B3883" s="20"/>
      <c r="M3883" s="64"/>
      <c r="N3883" s="64"/>
    </row>
    <row r="3884" spans="1:14" ht="13.15">
      <c r="A3884" s="63"/>
      <c r="B3884" s="20"/>
      <c r="M3884" s="64"/>
      <c r="N3884" s="64"/>
    </row>
    <row r="3885" spans="1:14" ht="13.15">
      <c r="A3885" s="63"/>
      <c r="B3885" s="20"/>
      <c r="M3885" s="64"/>
      <c r="N3885" s="64"/>
    </row>
    <row r="3886" spans="1:14" ht="13.15">
      <c r="A3886" s="63"/>
      <c r="B3886" s="20"/>
      <c r="M3886" s="64"/>
      <c r="N3886" s="64"/>
    </row>
    <row r="3887" spans="1:14" ht="13.15">
      <c r="A3887" s="63"/>
      <c r="B3887" s="20"/>
      <c r="M3887" s="64"/>
      <c r="N3887" s="64"/>
    </row>
    <row r="3888" spans="1:14" ht="13.15">
      <c r="A3888" s="63"/>
      <c r="B3888" s="20"/>
      <c r="M3888" s="64"/>
      <c r="N3888" s="64"/>
    </row>
    <row r="3889" spans="1:14" ht="13.15">
      <c r="A3889" s="63"/>
      <c r="B3889" s="20"/>
      <c r="M3889" s="64"/>
      <c r="N3889" s="64"/>
    </row>
    <row r="3890" spans="1:14" ht="13.15">
      <c r="A3890" s="63"/>
      <c r="B3890" s="20"/>
      <c r="M3890" s="64"/>
      <c r="N3890" s="64"/>
    </row>
    <row r="3891" spans="1:14" ht="13.15">
      <c r="A3891" s="63"/>
      <c r="B3891" s="20"/>
      <c r="M3891" s="64"/>
      <c r="N3891" s="64"/>
    </row>
    <row r="3892" spans="1:14" ht="13.15">
      <c r="A3892" s="63"/>
      <c r="B3892" s="20"/>
      <c r="M3892" s="64"/>
      <c r="N3892" s="64"/>
    </row>
    <row r="3893" spans="1:14" ht="13.15">
      <c r="A3893" s="63"/>
      <c r="B3893" s="20"/>
      <c r="M3893" s="64"/>
      <c r="N3893" s="64"/>
    </row>
    <row r="3894" spans="1:14" ht="13.15">
      <c r="A3894" s="63"/>
      <c r="B3894" s="20"/>
      <c r="M3894" s="64"/>
      <c r="N3894" s="64"/>
    </row>
    <row r="3895" spans="1:14" ht="13.15">
      <c r="A3895" s="63"/>
      <c r="B3895" s="20"/>
      <c r="M3895" s="64"/>
      <c r="N3895" s="64"/>
    </row>
    <row r="3896" spans="1:14" ht="13.15">
      <c r="A3896" s="63"/>
      <c r="B3896" s="20"/>
      <c r="M3896" s="64"/>
      <c r="N3896" s="64"/>
    </row>
    <row r="3897" spans="1:14" ht="13.15">
      <c r="A3897" s="63"/>
      <c r="B3897" s="20"/>
      <c r="M3897" s="64"/>
      <c r="N3897" s="64"/>
    </row>
    <row r="3898" spans="1:14" ht="13.15">
      <c r="A3898" s="63"/>
      <c r="B3898" s="20"/>
      <c r="M3898" s="64"/>
      <c r="N3898" s="64"/>
    </row>
    <row r="3899" spans="1:14" ht="13.15">
      <c r="A3899" s="63"/>
      <c r="B3899" s="20"/>
      <c r="M3899" s="64"/>
      <c r="N3899" s="64"/>
    </row>
    <row r="3900" spans="1:14" ht="13.15">
      <c r="A3900" s="63"/>
      <c r="B3900" s="20"/>
      <c r="M3900" s="64"/>
      <c r="N3900" s="64"/>
    </row>
    <row r="3901" spans="1:14" ht="13.15">
      <c r="A3901" s="63"/>
      <c r="B3901" s="20"/>
      <c r="M3901" s="64"/>
      <c r="N3901" s="64"/>
    </row>
    <row r="3902" spans="1:14" ht="13.15">
      <c r="A3902" s="63"/>
      <c r="B3902" s="20"/>
      <c r="M3902" s="64"/>
      <c r="N3902" s="64"/>
    </row>
    <row r="3903" spans="1:14" ht="13.15">
      <c r="A3903" s="63"/>
      <c r="B3903" s="20"/>
      <c r="M3903" s="64"/>
      <c r="N3903" s="64"/>
    </row>
    <row r="3904" spans="1:14" ht="13.15">
      <c r="A3904" s="63"/>
      <c r="B3904" s="20"/>
      <c r="M3904" s="64"/>
      <c r="N3904" s="64"/>
    </row>
    <row r="3905" spans="1:14" ht="13.15">
      <c r="A3905" s="63"/>
      <c r="B3905" s="20"/>
      <c r="M3905" s="64"/>
      <c r="N3905" s="64"/>
    </row>
    <row r="3906" spans="1:14" ht="13.15">
      <c r="A3906" s="63"/>
      <c r="B3906" s="20"/>
      <c r="M3906" s="64"/>
      <c r="N3906" s="64"/>
    </row>
    <row r="3907" spans="1:14" ht="13.15">
      <c r="A3907" s="63"/>
      <c r="B3907" s="20"/>
      <c r="M3907" s="64"/>
      <c r="N3907" s="64"/>
    </row>
    <row r="3908" spans="1:14" ht="13.15">
      <c r="A3908" s="63"/>
      <c r="B3908" s="20"/>
      <c r="M3908" s="64"/>
      <c r="N3908" s="64"/>
    </row>
    <row r="3909" spans="1:14" ht="13.15">
      <c r="A3909" s="63"/>
      <c r="B3909" s="20"/>
      <c r="M3909" s="64"/>
      <c r="N3909" s="64"/>
    </row>
    <row r="3910" spans="1:14" ht="13.15">
      <c r="A3910" s="63"/>
      <c r="B3910" s="20"/>
      <c r="M3910" s="64"/>
      <c r="N3910" s="64"/>
    </row>
    <row r="3911" spans="1:14" ht="13.15">
      <c r="A3911" s="63"/>
      <c r="B3911" s="20"/>
      <c r="M3911" s="64"/>
      <c r="N3911" s="64"/>
    </row>
    <row r="3912" spans="1:14" ht="13.15">
      <c r="A3912" s="63"/>
      <c r="B3912" s="20"/>
      <c r="M3912" s="64"/>
      <c r="N3912" s="64"/>
    </row>
    <row r="3913" spans="1:14" ht="13.15">
      <c r="A3913" s="63"/>
      <c r="B3913" s="20"/>
      <c r="M3913" s="64"/>
      <c r="N3913" s="64"/>
    </row>
    <row r="3914" spans="1:14" ht="13.15">
      <c r="A3914" s="63"/>
      <c r="B3914" s="20"/>
      <c r="M3914" s="64"/>
      <c r="N3914" s="64"/>
    </row>
    <row r="3915" spans="1:14" ht="13.15">
      <c r="A3915" s="63"/>
      <c r="B3915" s="20"/>
      <c r="M3915" s="64"/>
      <c r="N3915" s="64"/>
    </row>
    <row r="3916" spans="1:14" ht="13.15">
      <c r="A3916" s="63"/>
      <c r="B3916" s="20"/>
      <c r="M3916" s="64"/>
      <c r="N3916" s="64"/>
    </row>
    <row r="3917" spans="1:14" ht="13.15">
      <c r="A3917" s="63"/>
      <c r="B3917" s="20"/>
      <c r="M3917" s="64"/>
      <c r="N3917" s="64"/>
    </row>
    <row r="3918" spans="1:14" ht="13.15">
      <c r="A3918" s="63"/>
      <c r="B3918" s="20"/>
      <c r="M3918" s="64"/>
      <c r="N3918" s="64"/>
    </row>
    <row r="3919" spans="1:14" ht="13.15">
      <c r="A3919" s="63"/>
      <c r="B3919" s="20"/>
      <c r="M3919" s="64"/>
      <c r="N3919" s="64"/>
    </row>
    <row r="3920" spans="1:14" ht="13.15">
      <c r="A3920" s="63"/>
      <c r="B3920" s="20"/>
      <c r="M3920" s="64"/>
      <c r="N3920" s="64"/>
    </row>
    <row r="3921" spans="1:14" ht="13.15">
      <c r="A3921" s="63"/>
      <c r="B3921" s="20"/>
      <c r="M3921" s="64"/>
      <c r="N3921" s="64"/>
    </row>
    <row r="3922" spans="1:14" ht="13.15">
      <c r="A3922" s="63"/>
      <c r="B3922" s="20"/>
      <c r="M3922" s="64"/>
      <c r="N3922" s="64"/>
    </row>
    <row r="3923" spans="1:14" ht="13.15">
      <c r="A3923" s="63"/>
      <c r="B3923" s="20"/>
      <c r="M3923" s="64"/>
      <c r="N3923" s="64"/>
    </row>
    <row r="3924" spans="1:14" ht="13.15">
      <c r="A3924" s="63"/>
      <c r="B3924" s="20"/>
      <c r="M3924" s="64"/>
      <c r="N3924" s="64"/>
    </row>
    <row r="3925" spans="1:14" ht="13.15">
      <c r="A3925" s="63"/>
      <c r="B3925" s="20"/>
      <c r="M3925" s="64"/>
      <c r="N3925" s="64"/>
    </row>
    <row r="3926" spans="1:14" ht="13.15">
      <c r="A3926" s="63"/>
      <c r="B3926" s="20"/>
      <c r="M3926" s="64"/>
      <c r="N3926" s="64"/>
    </row>
    <row r="3927" spans="1:14" ht="13.15">
      <c r="A3927" s="63"/>
      <c r="B3927" s="20"/>
      <c r="M3927" s="64"/>
      <c r="N3927" s="64"/>
    </row>
    <row r="3928" spans="1:14" ht="13.15">
      <c r="A3928" s="63"/>
      <c r="B3928" s="20"/>
      <c r="M3928" s="64"/>
      <c r="N3928" s="64"/>
    </row>
    <row r="3929" spans="1:14" ht="13.15">
      <c r="A3929" s="63"/>
      <c r="B3929" s="20"/>
      <c r="M3929" s="64"/>
      <c r="N3929" s="64"/>
    </row>
    <row r="3930" spans="1:14" ht="13.15">
      <c r="A3930" s="63"/>
      <c r="B3930" s="20"/>
      <c r="M3930" s="64"/>
      <c r="N3930" s="64"/>
    </row>
    <row r="3931" spans="1:14" ht="13.15">
      <c r="A3931" s="63"/>
      <c r="B3931" s="20"/>
      <c r="M3931" s="64"/>
      <c r="N3931" s="64"/>
    </row>
    <row r="3932" spans="1:14" ht="13.15">
      <c r="A3932" s="63"/>
      <c r="B3932" s="20"/>
      <c r="M3932" s="64"/>
      <c r="N3932" s="64"/>
    </row>
    <row r="3933" spans="1:14" ht="13.15">
      <c r="A3933" s="63"/>
      <c r="B3933" s="20"/>
      <c r="M3933" s="64"/>
      <c r="N3933" s="64"/>
    </row>
    <row r="3934" spans="1:14" ht="13.15">
      <c r="A3934" s="63"/>
      <c r="B3934" s="20"/>
      <c r="M3934" s="64"/>
      <c r="N3934" s="64"/>
    </row>
    <row r="3935" spans="1:14" ht="13.15">
      <c r="A3935" s="63"/>
      <c r="B3935" s="20"/>
      <c r="M3935" s="64"/>
      <c r="N3935" s="64"/>
    </row>
    <row r="3936" spans="1:14" ht="13.15">
      <c r="A3936" s="63"/>
      <c r="B3936" s="20"/>
      <c r="M3936" s="64"/>
      <c r="N3936" s="64"/>
    </row>
    <row r="3937" spans="1:14" ht="13.15">
      <c r="A3937" s="63"/>
      <c r="B3937" s="20"/>
      <c r="M3937" s="64"/>
      <c r="N3937" s="64"/>
    </row>
    <row r="3938" spans="1:14" ht="13.15">
      <c r="A3938" s="63"/>
      <c r="B3938" s="20"/>
      <c r="M3938" s="64"/>
      <c r="N3938" s="64"/>
    </row>
    <row r="3939" spans="1:14" ht="13.15">
      <c r="A3939" s="63"/>
      <c r="B3939" s="20"/>
      <c r="M3939" s="64"/>
      <c r="N3939" s="64"/>
    </row>
    <row r="3940" spans="1:14" ht="13.15">
      <c r="A3940" s="63"/>
      <c r="B3940" s="20"/>
      <c r="M3940" s="64"/>
      <c r="N3940" s="64"/>
    </row>
    <row r="3941" spans="1:14" ht="13.15">
      <c r="A3941" s="63"/>
      <c r="B3941" s="20"/>
      <c r="M3941" s="64"/>
      <c r="N3941" s="64"/>
    </row>
    <row r="3942" spans="1:14" ht="13.15">
      <c r="A3942" s="63"/>
      <c r="B3942" s="20"/>
      <c r="M3942" s="64"/>
      <c r="N3942" s="64"/>
    </row>
    <row r="3943" spans="1:14" ht="13.15">
      <c r="A3943" s="63"/>
      <c r="B3943" s="20"/>
      <c r="M3943" s="64"/>
      <c r="N3943" s="64"/>
    </row>
    <row r="3944" spans="1:14" ht="13.15">
      <c r="A3944" s="63"/>
      <c r="B3944" s="20"/>
      <c r="M3944" s="64"/>
      <c r="N3944" s="64"/>
    </row>
    <row r="3945" spans="1:14" ht="13.15">
      <c r="A3945" s="63"/>
      <c r="B3945" s="20"/>
      <c r="M3945" s="64"/>
      <c r="N3945" s="64"/>
    </row>
    <row r="3946" spans="1:14" ht="13.15">
      <c r="A3946" s="63"/>
      <c r="B3946" s="20"/>
      <c r="M3946" s="64"/>
      <c r="N3946" s="64"/>
    </row>
    <row r="3947" spans="1:14" ht="13.15">
      <c r="A3947" s="63"/>
      <c r="B3947" s="20"/>
      <c r="M3947" s="64"/>
      <c r="N3947" s="64"/>
    </row>
    <row r="3948" spans="1:14" ht="13.15">
      <c r="A3948" s="63"/>
      <c r="B3948" s="20"/>
      <c r="M3948" s="64"/>
      <c r="N3948" s="64"/>
    </row>
    <row r="3949" spans="1:14" ht="13.15">
      <c r="A3949" s="63"/>
      <c r="B3949" s="20"/>
      <c r="M3949" s="64"/>
      <c r="N3949" s="64"/>
    </row>
    <row r="3950" spans="1:14" ht="13.15">
      <c r="A3950" s="63"/>
      <c r="B3950" s="20"/>
      <c r="M3950" s="64"/>
      <c r="N3950" s="64"/>
    </row>
    <row r="3951" spans="1:14" ht="13.15">
      <c r="A3951" s="63"/>
      <c r="B3951" s="20"/>
      <c r="M3951" s="64"/>
      <c r="N3951" s="64"/>
    </row>
    <row r="3952" spans="1:14" ht="13.15">
      <c r="A3952" s="63"/>
      <c r="B3952" s="20"/>
      <c r="M3952" s="64"/>
      <c r="N3952" s="64"/>
    </row>
    <row r="3953" spans="1:14" ht="13.15">
      <c r="A3953" s="63"/>
      <c r="B3953" s="20"/>
      <c r="M3953" s="64"/>
      <c r="N3953" s="64"/>
    </row>
    <row r="3954" spans="1:14" ht="13.15">
      <c r="A3954" s="63"/>
      <c r="B3954" s="20"/>
      <c r="M3954" s="64"/>
      <c r="N3954" s="64"/>
    </row>
    <row r="3955" spans="1:14" ht="13.15">
      <c r="A3955" s="63"/>
      <c r="B3955" s="20"/>
      <c r="M3955" s="64"/>
      <c r="N3955" s="64"/>
    </row>
    <row r="3956" spans="1:14" ht="13.15">
      <c r="A3956" s="63"/>
      <c r="B3956" s="20"/>
      <c r="M3956" s="64"/>
      <c r="N3956" s="64"/>
    </row>
    <row r="3957" spans="1:14" ht="13.15">
      <c r="A3957" s="63"/>
      <c r="B3957" s="20"/>
      <c r="M3957" s="64"/>
      <c r="N3957" s="64"/>
    </row>
    <row r="3958" spans="1:14" ht="13.15">
      <c r="A3958" s="63"/>
      <c r="B3958" s="20"/>
      <c r="M3958" s="64"/>
      <c r="N3958" s="64"/>
    </row>
    <row r="3959" spans="1:14" ht="13.15">
      <c r="A3959" s="63"/>
      <c r="B3959" s="20"/>
      <c r="M3959" s="64"/>
      <c r="N3959" s="64"/>
    </row>
    <row r="3960" spans="1:14" ht="13.15">
      <c r="A3960" s="63"/>
      <c r="B3960" s="20"/>
      <c r="M3960" s="64"/>
      <c r="N3960" s="64"/>
    </row>
    <row r="3961" spans="1:14" ht="13.15">
      <c r="A3961" s="63"/>
      <c r="B3961" s="20"/>
      <c r="M3961" s="64"/>
      <c r="N3961" s="64"/>
    </row>
    <row r="3962" spans="1:14" ht="13.15">
      <c r="A3962" s="63"/>
      <c r="B3962" s="20"/>
      <c r="M3962" s="64"/>
      <c r="N3962" s="64"/>
    </row>
    <row r="3963" spans="1:14" ht="13.15">
      <c r="A3963" s="63"/>
      <c r="B3963" s="20"/>
      <c r="M3963" s="64"/>
      <c r="N3963" s="64"/>
    </row>
    <row r="3964" spans="1:14" ht="13.15">
      <c r="A3964" s="63"/>
      <c r="B3964" s="20"/>
      <c r="M3964" s="64"/>
      <c r="N3964" s="64"/>
    </row>
    <row r="3965" spans="1:14" ht="13.15">
      <c r="A3965" s="63"/>
      <c r="B3965" s="20"/>
      <c r="M3965" s="64"/>
      <c r="N3965" s="64"/>
    </row>
    <row r="3966" spans="1:14" ht="13.15">
      <c r="A3966" s="63"/>
      <c r="B3966" s="20"/>
      <c r="M3966" s="64"/>
      <c r="N3966" s="64"/>
    </row>
    <row r="3967" spans="1:14" ht="13.15">
      <c r="A3967" s="63"/>
      <c r="B3967" s="20"/>
      <c r="M3967" s="64"/>
      <c r="N3967" s="64"/>
    </row>
    <row r="3968" spans="1:14" ht="13.15">
      <c r="A3968" s="63"/>
      <c r="B3968" s="20"/>
      <c r="M3968" s="64"/>
      <c r="N3968" s="64"/>
    </row>
    <row r="3969" spans="1:14" ht="13.15">
      <c r="A3969" s="63"/>
      <c r="B3969" s="20"/>
      <c r="M3969" s="64"/>
      <c r="N3969" s="64"/>
    </row>
    <row r="3970" spans="1:14" ht="13.15">
      <c r="A3970" s="63"/>
      <c r="B3970" s="20"/>
      <c r="M3970" s="64"/>
      <c r="N3970" s="64"/>
    </row>
    <row r="3971" spans="1:14" ht="13.15">
      <c r="A3971" s="63"/>
      <c r="B3971" s="20"/>
      <c r="M3971" s="64"/>
      <c r="N3971" s="64"/>
    </row>
    <row r="3972" spans="1:14" ht="13.15">
      <c r="A3972" s="63"/>
      <c r="B3972" s="20"/>
      <c r="M3972" s="64"/>
      <c r="N3972" s="64"/>
    </row>
    <row r="3973" spans="1:14" ht="13.15">
      <c r="A3973" s="63"/>
      <c r="B3973" s="20"/>
      <c r="M3973" s="64"/>
      <c r="N3973" s="64"/>
    </row>
    <row r="3974" spans="1:14" ht="13.15">
      <c r="A3974" s="63"/>
      <c r="B3974" s="20"/>
      <c r="M3974" s="64"/>
      <c r="N3974" s="64"/>
    </row>
    <row r="3975" spans="1:14" ht="13.15">
      <c r="A3975" s="63"/>
      <c r="B3975" s="20"/>
      <c r="M3975" s="64"/>
      <c r="N3975" s="64"/>
    </row>
    <row r="3976" spans="1:14" ht="13.15">
      <c r="A3976" s="63"/>
      <c r="B3976" s="20"/>
      <c r="M3976" s="64"/>
      <c r="N3976" s="64"/>
    </row>
    <row r="3977" spans="1:14" ht="13.15">
      <c r="A3977" s="63"/>
      <c r="B3977" s="20"/>
      <c r="M3977" s="64"/>
      <c r="N3977" s="64"/>
    </row>
    <row r="3978" spans="1:14" ht="13.15">
      <c r="A3978" s="63"/>
      <c r="B3978" s="20"/>
      <c r="M3978" s="64"/>
      <c r="N3978" s="64"/>
    </row>
    <row r="3979" spans="1:14" ht="13.15">
      <c r="A3979" s="63"/>
      <c r="B3979" s="20"/>
      <c r="M3979" s="64"/>
      <c r="N3979" s="64"/>
    </row>
    <row r="3980" spans="1:14" ht="13.15">
      <c r="A3980" s="63"/>
      <c r="B3980" s="20"/>
      <c r="M3980" s="64"/>
      <c r="N3980" s="64"/>
    </row>
    <row r="3981" spans="1:14" ht="13.15">
      <c r="A3981" s="63"/>
      <c r="B3981" s="20"/>
      <c r="M3981" s="64"/>
      <c r="N3981" s="64"/>
    </row>
    <row r="3982" spans="1:14" ht="13.15">
      <c r="A3982" s="63"/>
      <c r="B3982" s="20"/>
      <c r="M3982" s="64"/>
      <c r="N3982" s="64"/>
    </row>
    <row r="3983" spans="1:14" ht="13.15">
      <c r="A3983" s="63"/>
      <c r="B3983" s="20"/>
      <c r="M3983" s="64"/>
      <c r="N3983" s="64"/>
    </row>
    <row r="3984" spans="1:14" ht="13.15">
      <c r="A3984" s="63"/>
      <c r="B3984" s="20"/>
      <c r="M3984" s="64"/>
      <c r="N3984" s="64"/>
    </row>
    <row r="3985" spans="1:14" ht="13.15">
      <c r="A3985" s="63"/>
      <c r="B3985" s="20"/>
      <c r="M3985" s="64"/>
      <c r="N3985" s="64"/>
    </row>
    <row r="3986" spans="1:14" ht="13.15">
      <c r="A3986" s="63"/>
      <c r="B3986" s="20"/>
      <c r="M3986" s="64"/>
      <c r="N3986" s="64"/>
    </row>
    <row r="3987" spans="1:14" ht="13.15">
      <c r="A3987" s="63"/>
      <c r="B3987" s="20"/>
      <c r="M3987" s="64"/>
      <c r="N3987" s="64"/>
    </row>
    <row r="3988" spans="1:14" ht="13.15">
      <c r="A3988" s="63"/>
      <c r="B3988" s="20"/>
      <c r="M3988" s="64"/>
      <c r="N3988" s="64"/>
    </row>
    <row r="3989" spans="1:14" ht="13.15">
      <c r="A3989" s="63"/>
      <c r="B3989" s="20"/>
      <c r="M3989" s="64"/>
      <c r="N3989" s="64"/>
    </row>
    <row r="3990" spans="1:14" ht="13.15">
      <c r="A3990" s="63"/>
      <c r="B3990" s="20"/>
      <c r="M3990" s="64"/>
      <c r="N3990" s="64"/>
    </row>
    <row r="3991" spans="1:14" ht="13.15">
      <c r="A3991" s="63"/>
      <c r="B3991" s="20"/>
      <c r="M3991" s="64"/>
      <c r="N3991" s="64"/>
    </row>
    <row r="3992" spans="1:14" ht="13.15">
      <c r="A3992" s="63"/>
      <c r="B3992" s="20"/>
      <c r="M3992" s="64"/>
      <c r="N3992" s="64"/>
    </row>
    <row r="3993" spans="1:14" ht="13.15">
      <c r="A3993" s="63"/>
      <c r="B3993" s="20"/>
      <c r="M3993" s="64"/>
      <c r="N3993" s="64"/>
    </row>
    <row r="3994" spans="1:14" ht="13.15">
      <c r="A3994" s="63"/>
      <c r="B3994" s="20"/>
      <c r="M3994" s="64"/>
      <c r="N3994" s="64"/>
    </row>
    <row r="3995" spans="1:14" ht="13.15">
      <c r="A3995" s="63"/>
      <c r="B3995" s="20"/>
      <c r="M3995" s="64"/>
      <c r="N3995" s="64"/>
    </row>
    <row r="3996" spans="1:14" ht="13.15">
      <c r="A3996" s="63"/>
      <c r="B3996" s="20"/>
      <c r="M3996" s="64"/>
      <c r="N3996" s="64"/>
    </row>
    <row r="3997" spans="1:14" ht="13.15">
      <c r="A3997" s="63"/>
      <c r="B3997" s="20"/>
      <c r="M3997" s="64"/>
      <c r="N3997" s="64"/>
    </row>
    <row r="3998" spans="1:14" ht="13.15">
      <c r="A3998" s="63"/>
      <c r="B3998" s="20"/>
      <c r="M3998" s="64"/>
      <c r="N3998" s="64"/>
    </row>
    <row r="3999" spans="1:14" ht="13.15">
      <c r="A3999" s="63"/>
      <c r="B3999" s="20"/>
      <c r="M3999" s="64"/>
      <c r="N3999" s="64"/>
    </row>
    <row r="4000" spans="1:14" ht="13.15">
      <c r="A4000" s="63"/>
      <c r="B4000" s="20"/>
      <c r="M4000" s="64"/>
      <c r="N4000" s="64"/>
    </row>
    <row r="4001" spans="1:14" ht="13.15">
      <c r="A4001" s="63"/>
      <c r="B4001" s="20"/>
      <c r="M4001" s="64"/>
      <c r="N4001" s="64"/>
    </row>
    <row r="4002" spans="1:14" ht="13.15">
      <c r="A4002" s="63"/>
      <c r="B4002" s="20"/>
      <c r="M4002" s="64"/>
      <c r="N4002" s="64"/>
    </row>
    <row r="4003" spans="1:14" ht="13.15">
      <c r="A4003" s="63"/>
      <c r="B4003" s="20"/>
      <c r="M4003" s="64"/>
      <c r="N4003" s="64"/>
    </row>
    <row r="4004" spans="1:14" ht="13.15">
      <c r="A4004" s="63"/>
      <c r="B4004" s="20"/>
      <c r="M4004" s="64"/>
      <c r="N4004" s="64"/>
    </row>
    <row r="4005" spans="1:14" ht="13.15">
      <c r="A4005" s="63"/>
      <c r="B4005" s="20"/>
      <c r="M4005" s="64"/>
      <c r="N4005" s="64"/>
    </row>
    <row r="4006" spans="1:14" ht="13.15">
      <c r="A4006" s="63"/>
      <c r="B4006" s="20"/>
      <c r="M4006" s="64"/>
      <c r="N4006" s="64"/>
    </row>
    <row r="4007" spans="1:14" ht="13.15">
      <c r="A4007" s="63"/>
      <c r="B4007" s="20"/>
      <c r="M4007" s="64"/>
      <c r="N4007" s="64"/>
    </row>
    <row r="4008" spans="1:14" ht="13.15">
      <c r="A4008" s="63"/>
      <c r="B4008" s="20"/>
      <c r="M4008" s="64"/>
      <c r="N4008" s="64"/>
    </row>
    <row r="4009" spans="1:14" ht="13.15">
      <c r="A4009" s="63"/>
      <c r="B4009" s="20"/>
      <c r="M4009" s="64"/>
      <c r="N4009" s="64"/>
    </row>
    <row r="4010" spans="1:14" ht="13.15">
      <c r="A4010" s="63"/>
      <c r="B4010" s="20"/>
      <c r="M4010" s="64"/>
      <c r="N4010" s="64"/>
    </row>
    <row r="4011" spans="1:14" ht="13.15">
      <c r="A4011" s="63"/>
      <c r="B4011" s="20"/>
      <c r="M4011" s="64"/>
      <c r="N4011" s="64"/>
    </row>
    <row r="4012" spans="1:14" ht="13.15">
      <c r="A4012" s="63"/>
      <c r="B4012" s="20"/>
      <c r="M4012" s="64"/>
      <c r="N4012" s="64"/>
    </row>
    <row r="4013" spans="1:14" ht="13.15">
      <c r="A4013" s="63"/>
      <c r="B4013" s="20"/>
      <c r="M4013" s="64"/>
      <c r="N4013" s="64"/>
    </row>
    <row r="4014" spans="1:14" ht="13.15">
      <c r="A4014" s="63"/>
      <c r="B4014" s="20"/>
      <c r="M4014" s="64"/>
      <c r="N4014" s="64"/>
    </row>
    <row r="4015" spans="1:14" ht="13.15">
      <c r="A4015" s="63"/>
      <c r="B4015" s="20"/>
      <c r="M4015" s="64"/>
      <c r="N4015" s="64"/>
    </row>
    <row r="4016" spans="1:14" ht="13.15">
      <c r="A4016" s="63"/>
      <c r="B4016" s="20"/>
      <c r="M4016" s="64"/>
      <c r="N4016" s="64"/>
    </row>
    <row r="4017" spans="1:14" ht="13.15">
      <c r="A4017" s="63"/>
      <c r="B4017" s="20"/>
      <c r="M4017" s="64"/>
      <c r="N4017" s="64"/>
    </row>
    <row r="4018" spans="1:14" ht="13.15">
      <c r="A4018" s="63"/>
      <c r="B4018" s="20"/>
      <c r="M4018" s="64"/>
      <c r="N4018" s="64"/>
    </row>
    <row r="4019" spans="1:14" ht="13.15">
      <c r="A4019" s="63"/>
      <c r="B4019" s="20"/>
      <c r="M4019" s="64"/>
      <c r="N4019" s="64"/>
    </row>
    <row r="4020" spans="1:14" ht="13.15">
      <c r="A4020" s="63"/>
      <c r="B4020" s="20"/>
      <c r="M4020" s="64"/>
      <c r="N4020" s="64"/>
    </row>
    <row r="4021" spans="1:14" ht="13.15">
      <c r="A4021" s="63"/>
      <c r="B4021" s="20"/>
      <c r="M4021" s="64"/>
      <c r="N4021" s="64"/>
    </row>
    <row r="4022" spans="1:14" ht="13.15">
      <c r="A4022" s="63"/>
      <c r="B4022" s="20"/>
      <c r="M4022" s="64"/>
      <c r="N4022" s="64"/>
    </row>
    <row r="4023" spans="1:14" ht="13.15">
      <c r="A4023" s="63"/>
      <c r="B4023" s="20"/>
      <c r="M4023" s="64"/>
      <c r="N4023" s="64"/>
    </row>
    <row r="4024" spans="1:14" ht="13.15">
      <c r="A4024" s="63"/>
      <c r="B4024" s="20"/>
      <c r="M4024" s="64"/>
      <c r="N4024" s="64"/>
    </row>
    <row r="4025" spans="1:14" ht="13.15">
      <c r="A4025" s="63"/>
      <c r="B4025" s="20"/>
      <c r="M4025" s="64"/>
      <c r="N4025" s="64"/>
    </row>
    <row r="4026" spans="1:14" ht="13.15">
      <c r="A4026" s="63"/>
      <c r="B4026" s="20"/>
      <c r="M4026" s="64"/>
      <c r="N4026" s="64"/>
    </row>
    <row r="4027" spans="1:14" ht="13.15">
      <c r="A4027" s="63"/>
      <c r="B4027" s="20"/>
      <c r="M4027" s="64"/>
      <c r="N4027" s="64"/>
    </row>
    <row r="4028" spans="1:14" ht="13.15">
      <c r="A4028" s="63"/>
      <c r="B4028" s="20"/>
      <c r="M4028" s="64"/>
      <c r="N4028" s="64"/>
    </row>
    <row r="4029" spans="1:14" ht="13.15">
      <c r="A4029" s="63"/>
      <c r="B4029" s="20"/>
      <c r="M4029" s="64"/>
      <c r="N4029" s="64"/>
    </row>
    <row r="4030" spans="1:14" ht="13.15">
      <c r="A4030" s="63"/>
      <c r="B4030" s="20"/>
      <c r="M4030" s="64"/>
      <c r="N4030" s="64"/>
    </row>
    <row r="4031" spans="1:14" ht="13.15">
      <c r="A4031" s="63"/>
      <c r="B4031" s="20"/>
      <c r="M4031" s="64"/>
      <c r="N4031" s="64"/>
    </row>
    <row r="4032" spans="1:14" ht="13.15">
      <c r="A4032" s="63"/>
      <c r="B4032" s="20"/>
      <c r="M4032" s="64"/>
      <c r="N4032" s="64"/>
    </row>
    <row r="4033" spans="1:14" ht="13.15">
      <c r="A4033" s="63"/>
      <c r="B4033" s="20"/>
      <c r="M4033" s="64"/>
      <c r="N4033" s="64"/>
    </row>
    <row r="4034" spans="1:14" ht="13.15">
      <c r="A4034" s="63"/>
      <c r="B4034" s="20"/>
      <c r="M4034" s="64"/>
      <c r="N4034" s="64"/>
    </row>
    <row r="4035" spans="1:14" ht="13.15">
      <c r="A4035" s="63"/>
      <c r="B4035" s="20"/>
      <c r="M4035" s="64"/>
      <c r="N4035" s="64"/>
    </row>
    <row r="4036" spans="1:14" ht="13.15">
      <c r="A4036" s="63"/>
      <c r="B4036" s="20"/>
      <c r="M4036" s="64"/>
      <c r="N4036" s="64"/>
    </row>
    <row r="4037" spans="1:14" ht="13.15">
      <c r="A4037" s="63"/>
      <c r="B4037" s="20"/>
      <c r="M4037" s="64"/>
      <c r="N4037" s="64"/>
    </row>
    <row r="4038" spans="1:14" ht="13.15">
      <c r="A4038" s="63"/>
      <c r="B4038" s="20"/>
      <c r="M4038" s="64"/>
      <c r="N4038" s="64"/>
    </row>
    <row r="4039" spans="1:14" ht="13.15">
      <c r="A4039" s="63"/>
      <c r="B4039" s="20"/>
      <c r="M4039" s="64"/>
      <c r="N4039" s="64"/>
    </row>
    <row r="4040" spans="1:14" ht="13.15">
      <c r="A4040" s="63"/>
      <c r="B4040" s="20"/>
      <c r="M4040" s="64"/>
      <c r="N4040" s="64"/>
    </row>
    <row r="4041" spans="1:14" ht="13.15">
      <c r="A4041" s="63"/>
      <c r="B4041" s="20"/>
      <c r="M4041" s="64"/>
      <c r="N4041" s="64"/>
    </row>
    <row r="4042" spans="1:14" ht="13.15">
      <c r="A4042" s="63"/>
      <c r="B4042" s="20"/>
      <c r="M4042" s="64"/>
      <c r="N4042" s="64"/>
    </row>
    <row r="4043" spans="1:14" ht="13.15">
      <c r="A4043" s="63"/>
      <c r="B4043" s="20"/>
      <c r="M4043" s="64"/>
      <c r="N4043" s="64"/>
    </row>
    <row r="4044" spans="1:14" ht="13.15">
      <c r="A4044" s="63"/>
      <c r="B4044" s="20"/>
      <c r="M4044" s="64"/>
      <c r="N4044" s="64"/>
    </row>
    <row r="4045" spans="1:14" ht="13.15">
      <c r="A4045" s="63"/>
      <c r="B4045" s="20"/>
      <c r="M4045" s="64"/>
      <c r="N4045" s="64"/>
    </row>
    <row r="4046" spans="1:14" ht="13.15">
      <c r="A4046" s="63"/>
      <c r="B4046" s="20"/>
      <c r="M4046" s="64"/>
      <c r="N4046" s="64"/>
    </row>
    <row r="4047" spans="1:14" ht="13.15">
      <c r="A4047" s="63"/>
      <c r="B4047" s="20"/>
      <c r="M4047" s="64"/>
      <c r="N4047" s="64"/>
    </row>
    <row r="4048" spans="1:14" ht="13.15">
      <c r="A4048" s="63"/>
      <c r="B4048" s="20"/>
      <c r="M4048" s="64"/>
      <c r="N4048" s="64"/>
    </row>
    <row r="4049" spans="1:14" ht="13.15">
      <c r="A4049" s="63"/>
      <c r="B4049" s="20"/>
      <c r="M4049" s="64"/>
      <c r="N4049" s="64"/>
    </row>
    <row r="4050" spans="1:14" ht="13.15">
      <c r="A4050" s="63"/>
      <c r="B4050" s="20"/>
      <c r="M4050" s="64"/>
      <c r="N4050" s="64"/>
    </row>
    <row r="4051" spans="1:14" ht="13.15">
      <c r="A4051" s="63"/>
      <c r="B4051" s="20"/>
      <c r="M4051" s="64"/>
      <c r="N4051" s="64"/>
    </row>
    <row r="4052" spans="1:14" ht="13.15">
      <c r="A4052" s="63"/>
      <c r="B4052" s="20"/>
      <c r="M4052" s="64"/>
      <c r="N4052" s="64"/>
    </row>
    <row r="4053" spans="1:14" ht="13.15">
      <c r="A4053" s="63"/>
      <c r="B4053" s="20"/>
      <c r="M4053" s="64"/>
      <c r="N4053" s="64"/>
    </row>
    <row r="4054" spans="1:14" ht="13.15">
      <c r="A4054" s="63"/>
      <c r="B4054" s="20"/>
      <c r="M4054" s="64"/>
      <c r="N4054" s="64"/>
    </row>
    <row r="4055" spans="1:14" ht="13.15">
      <c r="A4055" s="63"/>
      <c r="B4055" s="20"/>
      <c r="M4055" s="64"/>
      <c r="N4055" s="64"/>
    </row>
    <row r="4056" spans="1:14" ht="13.15">
      <c r="A4056" s="63"/>
      <c r="B4056" s="20"/>
      <c r="M4056" s="64"/>
      <c r="N4056" s="64"/>
    </row>
    <row r="4057" spans="1:14" ht="13.15">
      <c r="A4057" s="63"/>
      <c r="B4057" s="20"/>
      <c r="M4057" s="64"/>
      <c r="N4057" s="64"/>
    </row>
    <row r="4058" spans="1:14" ht="13.15">
      <c r="A4058" s="63"/>
      <c r="B4058" s="20"/>
      <c r="M4058" s="64"/>
      <c r="N4058" s="64"/>
    </row>
    <row r="4059" spans="1:14" ht="13.15">
      <c r="A4059" s="63"/>
      <c r="B4059" s="20"/>
      <c r="M4059" s="64"/>
      <c r="N4059" s="64"/>
    </row>
    <row r="4060" spans="1:14" ht="13.15">
      <c r="A4060" s="63"/>
      <c r="B4060" s="20"/>
      <c r="M4060" s="64"/>
      <c r="N4060" s="64"/>
    </row>
    <row r="4061" spans="1:14" ht="13.15">
      <c r="A4061" s="63"/>
      <c r="B4061" s="20"/>
      <c r="M4061" s="64"/>
      <c r="N4061" s="64"/>
    </row>
    <row r="4062" spans="1:14" ht="13.15">
      <c r="A4062" s="63"/>
      <c r="B4062" s="20"/>
      <c r="M4062" s="64"/>
      <c r="N4062" s="64"/>
    </row>
    <row r="4063" spans="1:14" ht="13.15">
      <c r="A4063" s="63"/>
      <c r="B4063" s="20"/>
      <c r="M4063" s="64"/>
      <c r="N4063" s="64"/>
    </row>
    <row r="4064" spans="1:14" ht="13.15">
      <c r="A4064" s="63"/>
      <c r="B4064" s="20"/>
      <c r="M4064" s="64"/>
      <c r="N4064" s="64"/>
    </row>
    <row r="4065" spans="1:14" ht="13.15">
      <c r="A4065" s="63"/>
      <c r="B4065" s="20"/>
      <c r="M4065" s="64"/>
      <c r="N4065" s="64"/>
    </row>
    <row r="4066" spans="1:14" ht="13.15">
      <c r="A4066" s="63"/>
      <c r="B4066" s="20"/>
      <c r="M4066" s="64"/>
      <c r="N4066" s="64"/>
    </row>
    <row r="4067" spans="1:14" ht="13.15">
      <c r="A4067" s="63"/>
      <c r="B4067" s="20"/>
      <c r="M4067" s="64"/>
      <c r="N4067" s="64"/>
    </row>
    <row r="4068" spans="1:14" ht="13.15">
      <c r="A4068" s="63"/>
      <c r="B4068" s="20"/>
      <c r="M4068" s="64"/>
      <c r="N4068" s="64"/>
    </row>
    <row r="4069" spans="1:14" ht="13.15">
      <c r="A4069" s="63"/>
      <c r="B4069" s="20"/>
      <c r="M4069" s="64"/>
      <c r="N4069" s="64"/>
    </row>
    <row r="4070" spans="1:14" ht="13.15">
      <c r="A4070" s="63"/>
      <c r="B4070" s="20"/>
      <c r="M4070" s="64"/>
      <c r="N4070" s="64"/>
    </row>
    <row r="4071" spans="1:14" ht="13.15">
      <c r="A4071" s="63"/>
      <c r="B4071" s="20"/>
      <c r="M4071" s="64"/>
      <c r="N4071" s="64"/>
    </row>
    <row r="4072" spans="1:14" ht="13.15">
      <c r="A4072" s="63"/>
      <c r="B4072" s="20"/>
      <c r="M4072" s="64"/>
      <c r="N4072" s="64"/>
    </row>
    <row r="4073" spans="1:14" ht="13.15">
      <c r="A4073" s="63"/>
      <c r="B4073" s="20"/>
      <c r="M4073" s="64"/>
      <c r="N4073" s="64"/>
    </row>
    <row r="4074" spans="1:14" ht="13.15">
      <c r="A4074" s="63"/>
      <c r="B4074" s="20"/>
      <c r="M4074" s="64"/>
      <c r="N4074" s="64"/>
    </row>
    <row r="4075" spans="1:14" ht="13.15">
      <c r="A4075" s="63"/>
      <c r="B4075" s="20"/>
      <c r="M4075" s="64"/>
      <c r="N4075" s="64"/>
    </row>
    <row r="4076" spans="1:14" ht="13.15">
      <c r="A4076" s="63"/>
      <c r="B4076" s="20"/>
      <c r="M4076" s="64"/>
      <c r="N4076" s="64"/>
    </row>
    <row r="4077" spans="1:14" ht="13.15">
      <c r="A4077" s="63"/>
      <c r="B4077" s="20"/>
      <c r="M4077" s="64"/>
      <c r="N4077" s="64"/>
    </row>
    <row r="4078" spans="1:14" ht="13.15">
      <c r="A4078" s="63"/>
      <c r="B4078" s="20"/>
      <c r="M4078" s="64"/>
      <c r="N4078" s="64"/>
    </row>
    <row r="4079" spans="1:14" ht="13.15">
      <c r="A4079" s="63"/>
      <c r="B4079" s="20"/>
      <c r="M4079" s="64"/>
      <c r="N4079" s="64"/>
    </row>
    <row r="4080" spans="1:14" ht="13.15">
      <c r="A4080" s="63"/>
      <c r="B4080" s="20"/>
      <c r="M4080" s="64"/>
      <c r="N4080" s="64"/>
    </row>
    <row r="4081" spans="1:14" ht="13.15">
      <c r="A4081" s="63"/>
      <c r="B4081" s="20"/>
      <c r="M4081" s="64"/>
      <c r="N4081" s="64"/>
    </row>
    <row r="4082" spans="1:14" ht="13.15">
      <c r="A4082" s="63"/>
      <c r="B4082" s="20"/>
      <c r="M4082" s="64"/>
      <c r="N4082" s="64"/>
    </row>
    <row r="4083" spans="1:14" ht="13.15">
      <c r="A4083" s="63"/>
      <c r="B4083" s="20"/>
      <c r="M4083" s="64"/>
      <c r="N4083" s="64"/>
    </row>
    <row r="4084" spans="1:14" ht="13.15">
      <c r="A4084" s="63"/>
      <c r="B4084" s="20"/>
      <c r="M4084" s="64"/>
      <c r="N4084" s="64"/>
    </row>
    <row r="4085" spans="1:14" ht="13.15">
      <c r="A4085" s="63"/>
      <c r="B4085" s="20"/>
      <c r="M4085" s="64"/>
      <c r="N4085" s="64"/>
    </row>
    <row r="4086" spans="1:14" ht="13.15">
      <c r="A4086" s="63"/>
      <c r="B4086" s="20"/>
      <c r="M4086" s="64"/>
      <c r="N4086" s="64"/>
    </row>
    <row r="4087" spans="1:14" ht="13.15">
      <c r="A4087" s="63"/>
      <c r="B4087" s="20"/>
      <c r="M4087" s="64"/>
      <c r="N4087" s="64"/>
    </row>
    <row r="4088" spans="1:14" ht="13.15">
      <c r="A4088" s="63"/>
      <c r="B4088" s="20"/>
      <c r="M4088" s="64"/>
      <c r="N4088" s="64"/>
    </row>
    <row r="4089" spans="1:14" ht="13.15">
      <c r="A4089" s="63"/>
      <c r="B4089" s="20"/>
      <c r="M4089" s="64"/>
      <c r="N4089" s="64"/>
    </row>
    <row r="4090" spans="1:14" ht="13.15">
      <c r="A4090" s="63"/>
      <c r="B4090" s="20"/>
      <c r="M4090" s="64"/>
      <c r="N4090" s="64"/>
    </row>
    <row r="4091" spans="1:14" ht="13.15">
      <c r="A4091" s="63"/>
      <c r="B4091" s="20"/>
      <c r="M4091" s="64"/>
      <c r="N4091" s="64"/>
    </row>
    <row r="4092" spans="1:14" ht="13.15">
      <c r="A4092" s="63"/>
      <c r="B4092" s="20"/>
      <c r="M4092" s="64"/>
      <c r="N4092" s="64"/>
    </row>
    <row r="4093" spans="1:14" ht="13.15">
      <c r="A4093" s="63"/>
      <c r="B4093" s="20"/>
      <c r="M4093" s="64"/>
      <c r="N4093" s="64"/>
    </row>
    <row r="4094" spans="1:14" ht="13.15">
      <c r="A4094" s="63"/>
      <c r="B4094" s="20"/>
      <c r="M4094" s="64"/>
      <c r="N4094" s="64"/>
    </row>
    <row r="4095" spans="1:14" ht="13.15">
      <c r="A4095" s="63"/>
      <c r="B4095" s="20"/>
      <c r="M4095" s="64"/>
      <c r="N4095" s="64"/>
    </row>
    <row r="4096" spans="1:14" ht="13.15">
      <c r="A4096" s="63"/>
      <c r="B4096" s="20"/>
      <c r="M4096" s="64"/>
      <c r="N4096" s="64"/>
    </row>
    <row r="4097" spans="1:14" ht="13.15">
      <c r="A4097" s="63"/>
      <c r="B4097" s="20"/>
      <c r="M4097" s="64"/>
      <c r="N4097" s="64"/>
    </row>
    <row r="4098" spans="1:14" ht="13.15">
      <c r="A4098" s="63"/>
      <c r="B4098" s="20"/>
      <c r="M4098" s="64"/>
      <c r="N4098" s="64"/>
    </row>
    <row r="4099" spans="1:14" ht="13.15">
      <c r="A4099" s="63"/>
      <c r="B4099" s="20"/>
      <c r="M4099" s="64"/>
      <c r="N4099" s="64"/>
    </row>
    <row r="4100" spans="1:14" ht="13.15">
      <c r="A4100" s="63"/>
      <c r="B4100" s="20"/>
      <c r="M4100" s="64"/>
      <c r="N4100" s="64"/>
    </row>
    <row r="4101" spans="1:14" ht="13.15">
      <c r="A4101" s="63"/>
      <c r="B4101" s="20"/>
      <c r="M4101" s="64"/>
      <c r="N4101" s="64"/>
    </row>
    <row r="4102" spans="1:14" ht="13.15">
      <c r="A4102" s="63"/>
      <c r="B4102" s="20"/>
      <c r="M4102" s="64"/>
      <c r="N4102" s="64"/>
    </row>
    <row r="4103" spans="1:14" ht="13.15">
      <c r="A4103" s="63"/>
      <c r="B4103" s="20"/>
      <c r="M4103" s="64"/>
      <c r="N4103" s="64"/>
    </row>
    <row r="4104" spans="1:14" ht="13.15">
      <c r="A4104" s="63"/>
      <c r="B4104" s="20"/>
      <c r="M4104" s="64"/>
      <c r="N4104" s="64"/>
    </row>
    <row r="4105" spans="1:14" ht="13.15">
      <c r="A4105" s="63"/>
      <c r="B4105" s="20"/>
      <c r="M4105" s="64"/>
      <c r="N4105" s="64"/>
    </row>
    <row r="4106" spans="1:14" ht="13.15">
      <c r="A4106" s="63"/>
      <c r="B4106" s="20"/>
      <c r="M4106" s="64"/>
      <c r="N4106" s="64"/>
    </row>
    <row r="4107" spans="1:14" ht="13.15">
      <c r="A4107" s="63"/>
      <c r="B4107" s="20"/>
      <c r="M4107" s="64"/>
      <c r="N4107" s="64"/>
    </row>
    <row r="4108" spans="1:14" ht="13.15">
      <c r="A4108" s="63"/>
      <c r="B4108" s="20"/>
      <c r="M4108" s="64"/>
      <c r="N4108" s="64"/>
    </row>
    <row r="4109" spans="1:14" ht="13.15">
      <c r="A4109" s="63"/>
      <c r="B4109" s="20"/>
      <c r="M4109" s="64"/>
      <c r="N4109" s="64"/>
    </row>
    <row r="4110" spans="1:14" ht="13.15">
      <c r="A4110" s="63"/>
      <c r="B4110" s="20"/>
      <c r="M4110" s="64"/>
      <c r="N4110" s="64"/>
    </row>
    <row r="4111" spans="1:14" ht="13.15">
      <c r="A4111" s="63"/>
      <c r="B4111" s="20"/>
      <c r="M4111" s="64"/>
      <c r="N4111" s="64"/>
    </row>
    <row r="4112" spans="1:14" ht="13.15">
      <c r="A4112" s="63"/>
      <c r="B4112" s="20"/>
      <c r="M4112" s="64"/>
      <c r="N4112" s="64"/>
    </row>
    <row r="4113" spans="1:14" ht="13.15">
      <c r="A4113" s="63"/>
      <c r="B4113" s="20"/>
      <c r="M4113" s="64"/>
      <c r="N4113" s="64"/>
    </row>
    <row r="4114" spans="1:14" ht="13.15">
      <c r="A4114" s="63"/>
      <c r="B4114" s="20"/>
      <c r="M4114" s="64"/>
      <c r="N4114" s="64"/>
    </row>
    <row r="4115" spans="1:14" ht="13.15">
      <c r="A4115" s="63"/>
      <c r="B4115" s="20"/>
      <c r="M4115" s="64"/>
      <c r="N4115" s="64"/>
    </row>
    <row r="4116" spans="1:14" ht="13.15">
      <c r="A4116" s="63"/>
      <c r="B4116" s="20"/>
      <c r="M4116" s="64"/>
      <c r="N4116" s="64"/>
    </row>
    <row r="4117" spans="1:14" ht="13.15">
      <c r="A4117" s="63"/>
      <c r="B4117" s="20"/>
      <c r="M4117" s="64"/>
      <c r="N4117" s="64"/>
    </row>
    <row r="4118" spans="1:14" ht="13.15">
      <c r="A4118" s="63"/>
      <c r="B4118" s="20"/>
      <c r="M4118" s="64"/>
      <c r="N4118" s="64"/>
    </row>
    <row r="4119" spans="1:14" ht="13.15">
      <c r="A4119" s="63"/>
      <c r="B4119" s="20"/>
      <c r="M4119" s="64"/>
      <c r="N4119" s="64"/>
    </row>
    <row r="4120" spans="1:14" ht="13.15">
      <c r="A4120" s="63"/>
      <c r="B4120" s="20"/>
      <c r="M4120" s="64"/>
      <c r="N4120" s="64"/>
    </row>
    <row r="4121" spans="1:14" ht="13.15">
      <c r="A4121" s="63"/>
      <c r="B4121" s="20"/>
      <c r="M4121" s="64"/>
      <c r="N4121" s="64"/>
    </row>
    <row r="4122" spans="1:14" ht="13.15">
      <c r="A4122" s="63"/>
      <c r="B4122" s="20"/>
      <c r="M4122" s="64"/>
      <c r="N4122" s="64"/>
    </row>
    <row r="4123" spans="1:14" ht="13.15">
      <c r="A4123" s="63"/>
      <c r="B4123" s="20"/>
      <c r="M4123" s="64"/>
      <c r="N4123" s="64"/>
    </row>
    <row r="4124" spans="1:14" ht="13.15">
      <c r="A4124" s="63"/>
      <c r="B4124" s="20"/>
      <c r="M4124" s="64"/>
      <c r="N4124" s="64"/>
    </row>
    <row r="4125" spans="1:14" ht="13.15">
      <c r="A4125" s="63"/>
      <c r="B4125" s="20"/>
      <c r="M4125" s="64"/>
      <c r="N4125" s="64"/>
    </row>
    <row r="4126" spans="1:14" ht="13.15">
      <c r="A4126" s="63"/>
      <c r="B4126" s="20"/>
      <c r="M4126" s="64"/>
      <c r="N4126" s="64"/>
    </row>
    <row r="4127" spans="1:14" ht="13.15">
      <c r="A4127" s="63"/>
      <c r="B4127" s="20"/>
      <c r="M4127" s="64"/>
      <c r="N4127" s="64"/>
    </row>
    <row r="4128" spans="1:14" ht="13.15">
      <c r="A4128" s="63"/>
      <c r="B4128" s="20"/>
      <c r="M4128" s="64"/>
      <c r="N4128" s="64"/>
    </row>
    <row r="4129" spans="1:14" ht="13.15">
      <c r="A4129" s="63"/>
      <c r="B4129" s="20"/>
      <c r="M4129" s="64"/>
      <c r="N4129" s="64"/>
    </row>
    <row r="4130" spans="1:14" ht="13.15">
      <c r="A4130" s="63"/>
      <c r="B4130" s="20"/>
      <c r="M4130" s="64"/>
      <c r="N4130" s="64"/>
    </row>
    <row r="4131" spans="1:14" ht="13.15">
      <c r="A4131" s="63"/>
      <c r="B4131" s="20"/>
      <c r="M4131" s="64"/>
      <c r="N4131" s="64"/>
    </row>
    <row r="4132" spans="1:14" ht="13.15">
      <c r="A4132" s="63"/>
      <c r="B4132" s="20"/>
      <c r="M4132" s="64"/>
      <c r="N4132" s="64"/>
    </row>
    <row r="4133" spans="1:14" ht="13.15">
      <c r="A4133" s="63"/>
      <c r="B4133" s="20"/>
      <c r="M4133" s="64"/>
      <c r="N4133" s="64"/>
    </row>
    <row r="4134" spans="1:14" ht="13.15">
      <c r="A4134" s="63"/>
      <c r="B4134" s="20"/>
      <c r="M4134" s="64"/>
      <c r="N4134" s="64"/>
    </row>
    <row r="4135" spans="1:14" ht="13.15">
      <c r="A4135" s="63"/>
      <c r="B4135" s="20"/>
      <c r="M4135" s="64"/>
      <c r="N4135" s="64"/>
    </row>
    <row r="4136" spans="1:14" ht="13.15">
      <c r="A4136" s="63"/>
      <c r="B4136" s="20"/>
      <c r="M4136" s="64"/>
      <c r="N4136" s="64"/>
    </row>
    <row r="4137" spans="1:14" ht="13.15">
      <c r="A4137" s="63"/>
      <c r="B4137" s="20"/>
      <c r="M4137" s="64"/>
      <c r="N4137" s="64"/>
    </row>
    <row r="4138" spans="1:14" ht="13.15">
      <c r="A4138" s="63"/>
      <c r="B4138" s="20"/>
      <c r="M4138" s="64"/>
      <c r="N4138" s="64"/>
    </row>
    <row r="4139" spans="1:14" ht="13.15">
      <c r="A4139" s="63"/>
      <c r="B4139" s="20"/>
      <c r="M4139" s="64"/>
      <c r="N4139" s="64"/>
    </row>
    <row r="4140" spans="1:14" ht="13.15">
      <c r="A4140" s="63"/>
      <c r="B4140" s="20"/>
      <c r="M4140" s="64"/>
      <c r="N4140" s="64"/>
    </row>
    <row r="4141" spans="1:14" ht="13.15">
      <c r="A4141" s="63"/>
      <c r="B4141" s="20"/>
      <c r="M4141" s="64"/>
      <c r="N4141" s="64"/>
    </row>
    <row r="4142" spans="1:14" ht="13.15">
      <c r="A4142" s="63"/>
      <c r="B4142" s="20"/>
      <c r="M4142" s="64"/>
      <c r="N4142" s="64"/>
    </row>
    <row r="4143" spans="1:14" ht="13.15">
      <c r="A4143" s="63"/>
      <c r="B4143" s="20"/>
      <c r="M4143" s="64"/>
      <c r="N4143" s="64"/>
    </row>
    <row r="4144" spans="1:14" ht="13.15">
      <c r="A4144" s="63"/>
      <c r="B4144" s="20"/>
      <c r="M4144" s="64"/>
      <c r="N4144" s="64"/>
    </row>
    <row r="4145" spans="1:14" ht="13.15">
      <c r="A4145" s="63"/>
      <c r="B4145" s="20"/>
      <c r="M4145" s="64"/>
      <c r="N4145" s="64"/>
    </row>
    <row r="4146" spans="1:14" ht="13.15">
      <c r="A4146" s="63"/>
      <c r="B4146" s="20"/>
      <c r="M4146" s="64"/>
      <c r="N4146" s="64"/>
    </row>
    <row r="4147" spans="1:14" ht="13.15">
      <c r="A4147" s="63"/>
      <c r="B4147" s="20"/>
      <c r="M4147" s="64"/>
      <c r="N4147" s="64"/>
    </row>
    <row r="4148" spans="1:14" ht="13.15">
      <c r="A4148" s="63"/>
      <c r="B4148" s="20"/>
      <c r="M4148" s="64"/>
      <c r="N4148" s="64"/>
    </row>
    <row r="4149" spans="1:14" ht="13.15">
      <c r="A4149" s="63"/>
      <c r="B4149" s="20"/>
      <c r="M4149" s="64"/>
      <c r="N4149" s="64"/>
    </row>
    <row r="4150" spans="1:14" ht="13.15">
      <c r="A4150" s="63"/>
      <c r="B4150" s="20"/>
      <c r="M4150" s="64"/>
      <c r="N4150" s="64"/>
    </row>
    <row r="4151" spans="1:14" ht="13.15">
      <c r="A4151" s="63"/>
      <c r="B4151" s="20"/>
      <c r="M4151" s="64"/>
      <c r="N4151" s="64"/>
    </row>
    <row r="4152" spans="1:14" ht="13.15">
      <c r="A4152" s="63"/>
      <c r="B4152" s="20"/>
      <c r="M4152" s="64"/>
      <c r="N4152" s="64"/>
    </row>
    <row r="4153" spans="1:14" ht="13.15">
      <c r="A4153" s="63"/>
      <c r="B4153" s="20"/>
      <c r="M4153" s="64"/>
      <c r="N4153" s="64"/>
    </row>
    <row r="4154" spans="1:14" ht="13.15">
      <c r="A4154" s="63"/>
      <c r="B4154" s="20"/>
      <c r="M4154" s="64"/>
      <c r="N4154" s="64"/>
    </row>
    <row r="4155" spans="1:14" ht="13.15">
      <c r="A4155" s="63"/>
      <c r="B4155" s="20"/>
      <c r="M4155" s="64"/>
      <c r="N4155" s="64"/>
    </row>
    <row r="4156" spans="1:14" ht="13.15">
      <c r="A4156" s="63"/>
      <c r="B4156" s="20"/>
      <c r="M4156" s="64"/>
      <c r="N4156" s="64"/>
    </row>
    <row r="4157" spans="1:14" ht="13.15">
      <c r="A4157" s="63"/>
      <c r="B4157" s="20"/>
      <c r="M4157" s="64"/>
      <c r="N4157" s="64"/>
    </row>
    <row r="4158" spans="1:14" ht="13.15">
      <c r="A4158" s="63"/>
      <c r="B4158" s="20"/>
      <c r="M4158" s="64"/>
      <c r="N4158" s="64"/>
    </row>
    <row r="4159" spans="1:14" ht="13.15">
      <c r="A4159" s="63"/>
      <c r="B4159" s="20"/>
      <c r="M4159" s="64"/>
      <c r="N4159" s="64"/>
    </row>
    <row r="4160" spans="1:14" ht="13.15">
      <c r="A4160" s="63"/>
      <c r="B4160" s="20"/>
      <c r="M4160" s="64"/>
      <c r="N4160" s="64"/>
    </row>
    <row r="4161" spans="1:14" ht="13.15">
      <c r="A4161" s="63"/>
      <c r="B4161" s="20"/>
      <c r="M4161" s="64"/>
      <c r="N4161" s="64"/>
    </row>
    <row r="4162" spans="1:14" ht="13.15">
      <c r="A4162" s="63"/>
      <c r="B4162" s="20"/>
      <c r="M4162" s="64"/>
      <c r="N4162" s="64"/>
    </row>
    <row r="4163" spans="1:14" ht="13.15">
      <c r="A4163" s="63"/>
      <c r="B4163" s="20"/>
      <c r="M4163" s="64"/>
      <c r="N4163" s="64"/>
    </row>
    <row r="4164" spans="1:14" ht="13.15">
      <c r="A4164" s="63"/>
      <c r="B4164" s="20"/>
      <c r="M4164" s="64"/>
      <c r="N4164" s="64"/>
    </row>
    <row r="4165" spans="1:14" ht="13.15">
      <c r="A4165" s="63"/>
      <c r="B4165" s="20"/>
      <c r="M4165" s="64"/>
      <c r="N4165" s="64"/>
    </row>
    <row r="4166" spans="1:14" ht="13.15">
      <c r="A4166" s="63"/>
      <c r="B4166" s="20"/>
      <c r="M4166" s="64"/>
      <c r="N4166" s="64"/>
    </row>
    <row r="4167" spans="1:14" ht="13.15">
      <c r="A4167" s="63"/>
      <c r="B4167" s="20"/>
      <c r="M4167" s="64"/>
      <c r="N4167" s="64"/>
    </row>
    <row r="4168" spans="1:14" ht="13.15">
      <c r="A4168" s="63"/>
      <c r="B4168" s="20"/>
      <c r="M4168" s="64"/>
      <c r="N4168" s="64"/>
    </row>
    <row r="4169" spans="1:14" ht="13.15">
      <c r="A4169" s="63"/>
      <c r="B4169" s="20"/>
      <c r="M4169" s="64"/>
      <c r="N4169" s="64"/>
    </row>
    <row r="4170" spans="1:14" ht="13.15">
      <c r="A4170" s="63"/>
      <c r="B4170" s="20"/>
      <c r="M4170" s="64"/>
      <c r="N4170" s="64"/>
    </row>
    <row r="4171" spans="1:14" ht="13.15">
      <c r="A4171" s="63"/>
      <c r="B4171" s="20"/>
      <c r="M4171" s="64"/>
      <c r="N4171" s="64"/>
    </row>
    <row r="4172" spans="1:14" ht="13.15">
      <c r="A4172" s="63"/>
      <c r="B4172" s="20"/>
      <c r="M4172" s="64"/>
      <c r="N4172" s="64"/>
    </row>
    <row r="4173" spans="1:14" ht="13.15">
      <c r="A4173" s="63"/>
      <c r="B4173" s="20"/>
      <c r="M4173" s="64"/>
      <c r="N4173" s="64"/>
    </row>
    <row r="4174" spans="1:14" ht="13.15">
      <c r="A4174" s="63"/>
      <c r="B4174" s="20"/>
      <c r="M4174" s="64"/>
      <c r="N4174" s="64"/>
    </row>
    <row r="4175" spans="1:14" ht="13.15">
      <c r="A4175" s="63"/>
      <c r="B4175" s="20"/>
      <c r="M4175" s="64"/>
      <c r="N4175" s="64"/>
    </row>
    <row r="4176" spans="1:14" ht="13.15">
      <c r="A4176" s="63"/>
      <c r="B4176" s="20"/>
      <c r="M4176" s="64"/>
      <c r="N4176" s="64"/>
    </row>
    <row r="4177" spans="1:14" ht="13.15">
      <c r="A4177" s="63"/>
      <c r="B4177" s="20"/>
      <c r="M4177" s="64"/>
      <c r="N4177" s="64"/>
    </row>
    <row r="4178" spans="1:14" ht="13.15">
      <c r="A4178" s="63"/>
      <c r="B4178" s="20"/>
      <c r="M4178" s="64"/>
      <c r="N4178" s="64"/>
    </row>
    <row r="4179" spans="1:14" ht="13.15">
      <c r="A4179" s="63"/>
      <c r="B4179" s="20"/>
      <c r="M4179" s="64"/>
      <c r="N4179" s="64"/>
    </row>
    <row r="4180" spans="1:14" ht="13.15">
      <c r="A4180" s="63"/>
      <c r="B4180" s="20"/>
      <c r="M4180" s="64"/>
      <c r="N4180" s="64"/>
    </row>
    <row r="4181" spans="1:14" ht="13.15">
      <c r="A4181" s="63"/>
      <c r="B4181" s="20"/>
      <c r="M4181" s="64"/>
      <c r="N4181" s="64"/>
    </row>
    <row r="4182" spans="1:14" ht="13.15">
      <c r="A4182" s="63"/>
      <c r="B4182" s="20"/>
      <c r="M4182" s="64"/>
      <c r="N4182" s="64"/>
    </row>
    <row r="4183" spans="1:14" ht="13.15">
      <c r="A4183" s="63"/>
      <c r="B4183" s="20"/>
      <c r="M4183" s="64"/>
      <c r="N4183" s="64"/>
    </row>
    <row r="4184" spans="1:14" ht="13.15">
      <c r="A4184" s="63"/>
      <c r="B4184" s="20"/>
      <c r="M4184" s="64"/>
      <c r="N4184" s="64"/>
    </row>
    <row r="4185" spans="1:14" ht="13.15">
      <c r="A4185" s="63"/>
      <c r="B4185" s="20"/>
      <c r="M4185" s="64"/>
      <c r="N4185" s="64"/>
    </row>
    <row r="4186" spans="1:14" ht="13.15">
      <c r="A4186" s="63"/>
      <c r="B4186" s="20"/>
      <c r="M4186" s="64"/>
      <c r="N4186" s="64"/>
    </row>
    <row r="4187" spans="1:14" ht="13.15">
      <c r="A4187" s="63"/>
      <c r="B4187" s="20"/>
      <c r="M4187" s="64"/>
      <c r="N4187" s="64"/>
    </row>
    <row r="4188" spans="1:14" ht="13.15">
      <c r="A4188" s="63"/>
      <c r="B4188" s="20"/>
      <c r="M4188" s="64"/>
      <c r="N4188" s="64"/>
    </row>
    <row r="4189" spans="1:14" ht="13.15">
      <c r="A4189" s="63"/>
      <c r="B4189" s="20"/>
      <c r="M4189" s="64"/>
      <c r="N4189" s="64"/>
    </row>
    <row r="4190" spans="1:14" ht="13.15">
      <c r="A4190" s="63"/>
      <c r="B4190" s="20"/>
      <c r="M4190" s="64"/>
      <c r="N4190" s="64"/>
    </row>
    <row r="4191" spans="1:14" ht="13.15">
      <c r="A4191" s="63"/>
      <c r="B4191" s="20"/>
      <c r="M4191" s="64"/>
      <c r="N4191" s="64"/>
    </row>
    <row r="4192" spans="1:14" ht="13.15">
      <c r="A4192" s="63"/>
      <c r="B4192" s="20"/>
      <c r="M4192" s="64"/>
      <c r="N4192" s="64"/>
    </row>
    <row r="4193" spans="1:14" ht="13.15">
      <c r="A4193" s="63"/>
      <c r="B4193" s="20"/>
      <c r="M4193" s="64"/>
      <c r="N4193" s="64"/>
    </row>
    <row r="4194" spans="1:14" ht="13.15">
      <c r="A4194" s="63"/>
      <c r="B4194" s="20"/>
      <c r="M4194" s="64"/>
      <c r="N4194" s="64"/>
    </row>
    <row r="4195" spans="1:14" ht="13.15">
      <c r="A4195" s="63"/>
      <c r="B4195" s="20"/>
      <c r="M4195" s="64"/>
      <c r="N4195" s="64"/>
    </row>
    <row r="4196" spans="1:14" ht="13.15">
      <c r="A4196" s="63"/>
      <c r="B4196" s="20"/>
      <c r="M4196" s="64"/>
      <c r="N4196" s="64"/>
    </row>
    <row r="4197" spans="1:14" ht="13.15">
      <c r="A4197" s="63"/>
      <c r="B4197" s="20"/>
      <c r="M4197" s="64"/>
      <c r="N4197" s="64"/>
    </row>
    <row r="4198" spans="1:14" ht="13.15">
      <c r="A4198" s="63"/>
      <c r="B4198" s="20"/>
      <c r="M4198" s="64"/>
      <c r="N4198" s="64"/>
    </row>
    <row r="4199" spans="1:14" ht="13.15">
      <c r="A4199" s="63"/>
      <c r="B4199" s="20"/>
      <c r="M4199" s="64"/>
      <c r="N4199" s="64"/>
    </row>
    <row r="4200" spans="1:14" ht="13.15">
      <c r="A4200" s="63"/>
      <c r="B4200" s="20"/>
      <c r="M4200" s="64"/>
      <c r="N4200" s="64"/>
    </row>
    <row r="4201" spans="1:14" ht="13.15">
      <c r="A4201" s="63"/>
      <c r="B4201" s="20"/>
      <c r="M4201" s="64"/>
      <c r="N4201" s="64"/>
    </row>
    <row r="4202" spans="1:14" ht="13.15">
      <c r="A4202" s="63"/>
      <c r="B4202" s="20"/>
      <c r="M4202" s="64"/>
      <c r="N4202" s="64"/>
    </row>
    <row r="4203" spans="1:14" ht="13.15">
      <c r="A4203" s="63"/>
      <c r="B4203" s="20"/>
      <c r="M4203" s="64"/>
      <c r="N4203" s="64"/>
    </row>
    <row r="4204" spans="1:14" ht="13.15">
      <c r="A4204" s="63"/>
      <c r="B4204" s="20"/>
      <c r="M4204" s="64"/>
      <c r="N4204" s="64"/>
    </row>
    <row r="4205" spans="1:14" ht="13.15">
      <c r="A4205" s="63"/>
      <c r="B4205" s="20"/>
      <c r="M4205" s="64"/>
      <c r="N4205" s="64"/>
    </row>
    <row r="4206" spans="1:14" ht="13.15">
      <c r="A4206" s="63"/>
      <c r="B4206" s="20"/>
      <c r="M4206" s="64"/>
      <c r="N4206" s="64"/>
    </row>
    <row r="4207" spans="1:14" ht="13.15">
      <c r="A4207" s="63"/>
      <c r="B4207" s="20"/>
      <c r="M4207" s="64"/>
      <c r="N4207" s="64"/>
    </row>
    <row r="4208" spans="1:14" ht="13.15">
      <c r="A4208" s="63"/>
      <c r="B4208" s="20"/>
      <c r="M4208" s="64"/>
      <c r="N4208" s="64"/>
    </row>
    <row r="4209" spans="1:14" ht="13.15">
      <c r="A4209" s="63"/>
      <c r="B4209" s="20"/>
      <c r="M4209" s="64"/>
      <c r="N4209" s="64"/>
    </row>
    <row r="4210" spans="1:14" ht="13.15">
      <c r="A4210" s="63"/>
      <c r="B4210" s="20"/>
      <c r="M4210" s="64"/>
      <c r="N4210" s="64"/>
    </row>
    <row r="4211" spans="1:14" ht="13.15">
      <c r="A4211" s="63"/>
      <c r="B4211" s="20"/>
      <c r="M4211" s="64"/>
      <c r="N4211" s="64"/>
    </row>
    <row r="4212" spans="1:14" ht="13.15">
      <c r="A4212" s="63"/>
      <c r="B4212" s="20"/>
      <c r="M4212" s="64"/>
      <c r="N4212" s="64"/>
    </row>
    <row r="4213" spans="1:14" ht="13.15">
      <c r="A4213" s="63"/>
      <c r="B4213" s="20"/>
      <c r="M4213" s="64"/>
      <c r="N4213" s="64"/>
    </row>
    <row r="4214" spans="1:14" ht="13.15">
      <c r="A4214" s="63"/>
      <c r="B4214" s="20"/>
      <c r="M4214" s="64"/>
      <c r="N4214" s="64"/>
    </row>
    <row r="4215" spans="1:14" ht="13.15">
      <c r="A4215" s="63"/>
      <c r="B4215" s="20"/>
      <c r="M4215" s="64"/>
      <c r="N4215" s="64"/>
    </row>
    <row r="4216" spans="1:14" ht="13.15">
      <c r="A4216" s="63"/>
      <c r="B4216" s="20"/>
      <c r="M4216" s="64"/>
      <c r="N4216" s="64"/>
    </row>
    <row r="4217" spans="1:14" ht="13.15">
      <c r="A4217" s="63"/>
      <c r="B4217" s="20"/>
      <c r="M4217" s="64"/>
      <c r="N4217" s="64"/>
    </row>
    <row r="4218" spans="1:14" ht="13.15">
      <c r="A4218" s="63"/>
      <c r="B4218" s="20"/>
      <c r="M4218" s="64"/>
      <c r="N4218" s="64"/>
    </row>
    <row r="4219" spans="1:14" ht="13.15">
      <c r="A4219" s="63"/>
      <c r="B4219" s="20"/>
      <c r="M4219" s="64"/>
      <c r="N4219" s="64"/>
    </row>
    <row r="4220" spans="1:14" ht="13.15">
      <c r="A4220" s="63"/>
      <c r="B4220" s="20"/>
      <c r="M4220" s="64"/>
      <c r="N4220" s="64"/>
    </row>
    <row r="4221" spans="1:14" ht="13.15">
      <c r="A4221" s="63"/>
      <c r="B4221" s="20"/>
      <c r="M4221" s="64"/>
      <c r="N4221" s="64"/>
    </row>
    <row r="4222" spans="1:14" ht="13.15">
      <c r="A4222" s="63"/>
      <c r="B4222" s="20"/>
      <c r="M4222" s="64"/>
      <c r="N4222" s="64"/>
    </row>
    <row r="4223" spans="1:14" ht="13.15">
      <c r="A4223" s="63"/>
      <c r="B4223" s="20"/>
      <c r="M4223" s="64"/>
      <c r="N4223" s="64"/>
    </row>
    <row r="4224" spans="1:14" ht="13.15">
      <c r="A4224" s="63"/>
      <c r="B4224" s="20"/>
      <c r="M4224" s="64"/>
      <c r="N4224" s="64"/>
    </row>
    <row r="4225" spans="1:14" ht="13.15">
      <c r="A4225" s="63"/>
      <c r="B4225" s="20"/>
      <c r="M4225" s="64"/>
      <c r="N4225" s="64"/>
    </row>
    <row r="4226" spans="1:14" ht="13.15">
      <c r="A4226" s="63"/>
      <c r="B4226" s="20"/>
      <c r="M4226" s="64"/>
      <c r="N4226" s="64"/>
    </row>
    <row r="4227" spans="1:14" ht="13.15">
      <c r="A4227" s="63"/>
      <c r="B4227" s="20"/>
      <c r="M4227" s="64"/>
      <c r="N4227" s="64"/>
    </row>
    <row r="4228" spans="1:14" ht="13.15">
      <c r="A4228" s="63"/>
      <c r="B4228" s="20"/>
      <c r="M4228" s="64"/>
      <c r="N4228" s="64"/>
    </row>
    <row r="4229" spans="1:14" ht="13.15">
      <c r="A4229" s="63"/>
      <c r="B4229" s="20"/>
      <c r="M4229" s="64"/>
      <c r="N4229" s="64"/>
    </row>
    <row r="4230" spans="1:14" ht="13.15">
      <c r="A4230" s="63"/>
      <c r="B4230" s="20"/>
      <c r="M4230" s="64"/>
      <c r="N4230" s="64"/>
    </row>
    <row r="4231" spans="1:14" ht="13.15">
      <c r="A4231" s="63"/>
      <c r="B4231" s="20"/>
      <c r="M4231" s="64"/>
      <c r="N4231" s="64"/>
    </row>
    <row r="4232" spans="1:14" ht="13.15">
      <c r="A4232" s="63"/>
      <c r="B4232" s="20"/>
      <c r="M4232" s="64"/>
      <c r="N4232" s="64"/>
    </row>
    <row r="4233" spans="1:14" ht="13.15">
      <c r="A4233" s="63"/>
      <c r="B4233" s="20"/>
      <c r="M4233" s="64"/>
      <c r="N4233" s="64"/>
    </row>
    <row r="4234" spans="1:14" ht="13.15">
      <c r="A4234" s="63"/>
      <c r="B4234" s="20"/>
      <c r="M4234" s="64"/>
      <c r="N4234" s="64"/>
    </row>
    <row r="4235" spans="1:14" ht="13.15">
      <c r="A4235" s="63"/>
      <c r="B4235" s="20"/>
      <c r="M4235" s="64"/>
      <c r="N4235" s="64"/>
    </row>
    <row r="4236" spans="1:14" ht="13.15">
      <c r="A4236" s="63"/>
      <c r="B4236" s="20"/>
      <c r="M4236" s="64"/>
      <c r="N4236" s="64"/>
    </row>
    <row r="4237" spans="1:14" ht="13.15">
      <c r="A4237" s="63"/>
      <c r="B4237" s="20"/>
      <c r="M4237" s="64"/>
      <c r="N4237" s="64"/>
    </row>
    <row r="4238" spans="1:14" ht="13.15">
      <c r="A4238" s="63"/>
      <c r="B4238" s="20"/>
      <c r="M4238" s="64"/>
      <c r="N4238" s="64"/>
    </row>
    <row r="4239" spans="1:14" ht="13.15">
      <c r="A4239" s="63"/>
      <c r="B4239" s="20"/>
      <c r="M4239" s="64"/>
      <c r="N4239" s="64"/>
    </row>
    <row r="4240" spans="1:14" ht="13.15">
      <c r="A4240" s="63"/>
      <c r="B4240" s="20"/>
      <c r="M4240" s="64"/>
      <c r="N4240" s="64"/>
    </row>
    <row r="4241" spans="1:14" ht="13.15">
      <c r="A4241" s="63"/>
      <c r="B4241" s="20"/>
      <c r="M4241" s="64"/>
      <c r="N4241" s="64"/>
    </row>
    <row r="4242" spans="1:14" ht="13.15">
      <c r="A4242" s="63"/>
      <c r="B4242" s="20"/>
      <c r="M4242" s="64"/>
      <c r="N4242" s="64"/>
    </row>
    <row r="4243" spans="1:14" ht="13.15">
      <c r="A4243" s="63"/>
      <c r="B4243" s="20"/>
      <c r="M4243" s="64"/>
      <c r="N4243" s="64"/>
    </row>
    <row r="4244" spans="1:14" ht="13.15">
      <c r="A4244" s="63"/>
      <c r="B4244" s="20"/>
      <c r="M4244" s="64"/>
      <c r="N4244" s="64"/>
    </row>
    <row r="4245" spans="1:14" ht="13.15">
      <c r="A4245" s="63"/>
      <c r="B4245" s="20"/>
      <c r="M4245" s="64"/>
      <c r="N4245" s="64"/>
    </row>
    <row r="4246" spans="1:14" ht="13.15">
      <c r="A4246" s="63"/>
      <c r="B4246" s="20"/>
      <c r="M4246" s="64"/>
      <c r="N4246" s="64"/>
    </row>
    <row r="4247" spans="1:14" ht="13.15">
      <c r="A4247" s="63"/>
      <c r="B4247" s="20"/>
      <c r="M4247" s="64"/>
      <c r="N4247" s="64"/>
    </row>
    <row r="4248" spans="1:14" ht="13.15">
      <c r="A4248" s="63"/>
      <c r="B4248" s="20"/>
      <c r="M4248" s="64"/>
      <c r="N4248" s="64"/>
    </row>
    <row r="4249" spans="1:14" ht="13.15">
      <c r="A4249" s="63"/>
      <c r="B4249" s="20"/>
      <c r="M4249" s="64"/>
      <c r="N4249" s="64"/>
    </row>
    <row r="4250" spans="1:14" ht="13.15">
      <c r="A4250" s="63"/>
      <c r="B4250" s="20"/>
      <c r="M4250" s="64"/>
      <c r="N4250" s="64"/>
    </row>
    <row r="4251" spans="1:14" ht="13.15">
      <c r="A4251" s="63"/>
      <c r="B4251" s="20"/>
      <c r="M4251" s="64"/>
      <c r="N4251" s="64"/>
    </row>
    <row r="4252" spans="1:14" ht="13.15">
      <c r="A4252" s="63"/>
      <c r="B4252" s="20"/>
      <c r="M4252" s="64"/>
      <c r="N4252" s="64"/>
    </row>
    <row r="4253" spans="1:14" ht="13.15">
      <c r="A4253" s="63"/>
      <c r="B4253" s="20"/>
      <c r="M4253" s="64"/>
      <c r="N4253" s="64"/>
    </row>
    <row r="4254" spans="1:14" ht="13.15">
      <c r="A4254" s="63"/>
      <c r="B4254" s="20"/>
      <c r="M4254" s="64"/>
      <c r="N4254" s="64"/>
    </row>
    <row r="4255" spans="1:14" ht="13.15">
      <c r="A4255" s="63"/>
      <c r="B4255" s="20"/>
      <c r="M4255" s="64"/>
      <c r="N4255" s="64"/>
    </row>
    <row r="4256" spans="1:14" ht="13.15">
      <c r="A4256" s="63"/>
      <c r="B4256" s="20"/>
      <c r="M4256" s="64"/>
      <c r="N4256" s="64"/>
    </row>
    <row r="4257" spans="1:14" ht="13.15">
      <c r="A4257" s="63"/>
      <c r="B4257" s="20"/>
      <c r="M4257" s="64"/>
      <c r="N4257" s="64"/>
    </row>
    <row r="4258" spans="1:14" ht="13.15">
      <c r="A4258" s="63"/>
      <c r="B4258" s="20"/>
      <c r="M4258" s="64"/>
      <c r="N4258" s="64"/>
    </row>
    <row r="4259" spans="1:14" ht="13.15">
      <c r="A4259" s="63"/>
      <c r="B4259" s="20"/>
      <c r="M4259" s="64"/>
      <c r="N4259" s="64"/>
    </row>
    <row r="4260" spans="1:14" ht="13.15">
      <c r="A4260" s="63"/>
      <c r="B4260" s="20"/>
      <c r="M4260" s="64"/>
      <c r="N4260" s="64"/>
    </row>
    <row r="4261" spans="1:14" ht="13.15">
      <c r="A4261" s="63"/>
      <c r="B4261" s="20"/>
      <c r="M4261" s="64"/>
      <c r="N4261" s="64"/>
    </row>
    <row r="4262" spans="1:14" ht="13.15">
      <c r="A4262" s="63"/>
      <c r="B4262" s="20"/>
      <c r="M4262" s="64"/>
      <c r="N4262" s="64"/>
    </row>
    <row r="4263" spans="1:14" ht="13.15">
      <c r="A4263" s="63"/>
      <c r="B4263" s="20"/>
      <c r="M4263" s="64"/>
      <c r="N4263" s="64"/>
    </row>
    <row r="4264" spans="1:14" ht="13.15">
      <c r="A4264" s="63"/>
      <c r="B4264" s="20"/>
      <c r="M4264" s="64"/>
      <c r="N4264" s="64"/>
    </row>
    <row r="4265" spans="1:14" ht="13.15">
      <c r="A4265" s="63"/>
      <c r="B4265" s="20"/>
      <c r="M4265" s="64"/>
      <c r="N4265" s="64"/>
    </row>
    <row r="4266" spans="1:14" ht="13.15">
      <c r="A4266" s="63"/>
      <c r="B4266" s="20"/>
      <c r="M4266" s="64"/>
      <c r="N4266" s="64"/>
    </row>
    <row r="4267" spans="1:14" ht="13.15">
      <c r="A4267" s="63"/>
      <c r="B4267" s="20"/>
      <c r="M4267" s="64"/>
      <c r="N4267" s="64"/>
    </row>
    <row r="4268" spans="1:14" ht="13.15">
      <c r="A4268" s="63"/>
      <c r="B4268" s="20"/>
      <c r="M4268" s="64"/>
      <c r="N4268" s="64"/>
    </row>
    <row r="4269" spans="1:14" ht="13.15">
      <c r="A4269" s="63"/>
      <c r="B4269" s="20"/>
      <c r="M4269" s="64"/>
      <c r="N4269" s="64"/>
    </row>
    <row r="4270" spans="1:14" ht="13.15">
      <c r="A4270" s="63"/>
      <c r="B4270" s="20"/>
      <c r="M4270" s="64"/>
      <c r="N4270" s="64"/>
    </row>
    <row r="4271" spans="1:14" ht="13.15">
      <c r="A4271" s="63"/>
      <c r="B4271" s="20"/>
      <c r="M4271" s="64"/>
      <c r="N4271" s="64"/>
    </row>
    <row r="4272" spans="1:14" ht="13.15">
      <c r="A4272" s="63"/>
      <c r="B4272" s="20"/>
      <c r="M4272" s="64"/>
      <c r="N4272" s="64"/>
    </row>
    <row r="4273" spans="1:14" ht="13.15">
      <c r="A4273" s="63"/>
      <c r="B4273" s="20"/>
      <c r="M4273" s="64"/>
      <c r="N4273" s="64"/>
    </row>
    <row r="4274" spans="1:14" ht="13.15">
      <c r="A4274" s="63"/>
      <c r="B4274" s="20"/>
      <c r="M4274" s="64"/>
      <c r="N4274" s="64"/>
    </row>
    <row r="4275" spans="1:14" ht="13.15">
      <c r="A4275" s="63"/>
      <c r="B4275" s="20"/>
      <c r="M4275" s="64"/>
      <c r="N4275" s="64"/>
    </row>
    <row r="4276" spans="1:14" ht="13.15">
      <c r="A4276" s="63"/>
      <c r="B4276" s="20"/>
      <c r="M4276" s="64"/>
      <c r="N4276" s="64"/>
    </row>
    <row r="4277" spans="1:14" ht="13.15">
      <c r="A4277" s="63"/>
      <c r="B4277" s="20"/>
      <c r="M4277" s="64"/>
      <c r="N4277" s="64"/>
    </row>
    <row r="4278" spans="1:14" ht="13.15">
      <c r="A4278" s="63"/>
      <c r="B4278" s="20"/>
      <c r="M4278" s="64"/>
      <c r="N4278" s="64"/>
    </row>
    <row r="4279" spans="1:14" ht="13.15">
      <c r="A4279" s="63"/>
      <c r="B4279" s="20"/>
      <c r="M4279" s="64"/>
      <c r="N4279" s="64"/>
    </row>
    <row r="4280" spans="1:14" ht="13.15">
      <c r="A4280" s="63"/>
      <c r="B4280" s="20"/>
      <c r="M4280" s="64"/>
      <c r="N4280" s="64"/>
    </row>
    <row r="4281" spans="1:14" ht="13.15">
      <c r="A4281" s="63"/>
      <c r="B4281" s="20"/>
      <c r="M4281" s="64"/>
      <c r="N4281" s="64"/>
    </row>
    <row r="4282" spans="1:14" ht="13.15">
      <c r="A4282" s="63"/>
      <c r="B4282" s="20"/>
      <c r="M4282" s="64"/>
      <c r="N4282" s="64"/>
    </row>
    <row r="4283" spans="1:14" ht="13.15">
      <c r="A4283" s="63"/>
      <c r="B4283" s="20"/>
      <c r="M4283" s="64"/>
      <c r="N4283" s="64"/>
    </row>
    <row r="4284" spans="1:14" ht="13.15">
      <c r="A4284" s="63"/>
      <c r="B4284" s="20"/>
      <c r="M4284" s="64"/>
      <c r="N4284" s="64"/>
    </row>
    <row r="4285" spans="1:14" ht="13.15">
      <c r="A4285" s="63"/>
      <c r="B4285" s="20"/>
      <c r="M4285" s="64"/>
      <c r="N4285" s="64"/>
    </row>
    <row r="4286" spans="1:14" ht="13.15">
      <c r="A4286" s="63"/>
      <c r="B4286" s="20"/>
      <c r="M4286" s="64"/>
      <c r="N4286" s="64"/>
    </row>
    <row r="4287" spans="1:14" ht="13.15">
      <c r="A4287" s="63"/>
      <c r="B4287" s="20"/>
      <c r="M4287" s="64"/>
      <c r="N4287" s="64"/>
    </row>
    <row r="4288" spans="1:14" ht="13.15">
      <c r="A4288" s="63"/>
      <c r="B4288" s="20"/>
      <c r="M4288" s="64"/>
      <c r="N4288" s="64"/>
    </row>
    <row r="4289" spans="1:14" ht="13.15">
      <c r="A4289" s="63"/>
      <c r="B4289" s="20"/>
      <c r="M4289" s="64"/>
      <c r="N4289" s="64"/>
    </row>
    <row r="4290" spans="1:14" ht="13.15">
      <c r="A4290" s="63"/>
      <c r="B4290" s="20"/>
      <c r="M4290" s="64"/>
      <c r="N4290" s="64"/>
    </row>
    <row r="4291" spans="1:14" ht="13.15">
      <c r="A4291" s="63"/>
      <c r="B4291" s="20"/>
      <c r="M4291" s="64"/>
      <c r="N4291" s="64"/>
    </row>
    <row r="4292" spans="1:14" ht="13.15">
      <c r="A4292" s="63"/>
      <c r="B4292" s="20"/>
      <c r="M4292" s="64"/>
      <c r="N4292" s="64"/>
    </row>
    <row r="4293" spans="1:14" ht="13.15">
      <c r="A4293" s="63"/>
      <c r="B4293" s="20"/>
      <c r="M4293" s="64"/>
      <c r="N4293" s="64"/>
    </row>
    <row r="4294" spans="1:14" ht="13.15">
      <c r="A4294" s="63"/>
      <c r="B4294" s="20"/>
      <c r="M4294" s="64"/>
      <c r="N4294" s="64"/>
    </row>
    <row r="4295" spans="1:14" ht="13.15">
      <c r="A4295" s="63"/>
      <c r="B4295" s="20"/>
      <c r="M4295" s="64"/>
      <c r="N4295" s="64"/>
    </row>
    <row r="4296" spans="1:14" ht="13.15">
      <c r="A4296" s="63"/>
      <c r="B4296" s="20"/>
      <c r="M4296" s="64"/>
      <c r="N4296" s="64"/>
    </row>
    <row r="4297" spans="1:14" ht="13.15">
      <c r="A4297" s="63"/>
      <c r="B4297" s="20"/>
      <c r="M4297" s="64"/>
      <c r="N4297" s="64"/>
    </row>
    <row r="4298" spans="1:14" ht="13.15">
      <c r="A4298" s="63"/>
      <c r="B4298" s="20"/>
      <c r="M4298" s="64"/>
      <c r="N4298" s="64"/>
    </row>
    <row r="4299" spans="1:14" ht="13.15">
      <c r="A4299" s="63"/>
      <c r="B4299" s="20"/>
      <c r="M4299" s="64"/>
      <c r="N4299" s="64"/>
    </row>
    <row r="4300" spans="1:14" ht="13.15">
      <c r="A4300" s="63"/>
      <c r="B4300" s="20"/>
      <c r="M4300" s="64"/>
      <c r="N4300" s="64"/>
    </row>
    <row r="4301" spans="1:14" ht="13.15">
      <c r="A4301" s="63"/>
      <c r="B4301" s="20"/>
      <c r="M4301" s="64"/>
      <c r="N4301" s="64"/>
    </row>
    <row r="4302" spans="1:14" ht="13.15">
      <c r="A4302" s="63"/>
      <c r="B4302" s="20"/>
      <c r="M4302" s="64"/>
      <c r="N4302" s="64"/>
    </row>
    <row r="4303" spans="1:14" ht="13.15">
      <c r="A4303" s="63"/>
      <c r="B4303" s="20"/>
      <c r="M4303" s="64"/>
      <c r="N4303" s="64"/>
    </row>
    <row r="4304" spans="1:14" ht="13.15">
      <c r="A4304" s="63"/>
      <c r="B4304" s="20"/>
      <c r="M4304" s="64"/>
      <c r="N4304" s="64"/>
    </row>
    <row r="4305" spans="1:14" ht="13.15">
      <c r="A4305" s="63"/>
      <c r="B4305" s="20"/>
      <c r="M4305" s="64"/>
      <c r="N4305" s="64"/>
    </row>
    <row r="4306" spans="1:14" ht="13.15">
      <c r="A4306" s="63"/>
      <c r="B4306" s="20"/>
      <c r="M4306" s="64"/>
      <c r="N4306" s="64"/>
    </row>
    <row r="4307" spans="1:14" ht="13.15">
      <c r="A4307" s="63"/>
      <c r="B4307" s="20"/>
      <c r="M4307" s="64"/>
      <c r="N4307" s="64"/>
    </row>
    <row r="4308" spans="1:14" ht="13.15">
      <c r="A4308" s="63"/>
      <c r="B4308" s="20"/>
      <c r="M4308" s="64"/>
      <c r="N4308" s="64"/>
    </row>
    <row r="4309" spans="1:14" ht="13.15">
      <c r="A4309" s="63"/>
      <c r="B4309" s="20"/>
      <c r="M4309" s="64"/>
      <c r="N4309" s="64"/>
    </row>
    <row r="4310" spans="1:14" ht="13.15">
      <c r="A4310" s="63"/>
      <c r="B4310" s="20"/>
      <c r="M4310" s="64"/>
      <c r="N4310" s="64"/>
    </row>
    <row r="4311" spans="1:14" ht="13.15">
      <c r="A4311" s="63"/>
      <c r="B4311" s="20"/>
      <c r="M4311" s="64"/>
      <c r="N4311" s="64"/>
    </row>
    <row r="4312" spans="1:14" ht="13.15">
      <c r="A4312" s="63"/>
      <c r="B4312" s="20"/>
      <c r="M4312" s="64"/>
      <c r="N4312" s="64"/>
    </row>
    <row r="4313" spans="1:14" ht="13.15">
      <c r="A4313" s="63"/>
      <c r="B4313" s="20"/>
      <c r="M4313" s="64"/>
      <c r="N4313" s="64"/>
    </row>
    <row r="4314" spans="1:14" ht="13.15">
      <c r="A4314" s="63"/>
      <c r="B4314" s="20"/>
      <c r="M4314" s="64"/>
      <c r="N4314" s="64"/>
    </row>
    <row r="4315" spans="1:14" ht="13.15">
      <c r="A4315" s="63"/>
      <c r="B4315" s="20"/>
      <c r="M4315" s="64"/>
      <c r="N4315" s="64"/>
    </row>
    <row r="4316" spans="1:14" ht="13.15">
      <c r="A4316" s="63"/>
      <c r="B4316" s="20"/>
      <c r="M4316" s="64"/>
      <c r="N4316" s="64"/>
    </row>
    <row r="4317" spans="1:14" ht="13.15">
      <c r="A4317" s="63"/>
      <c r="B4317" s="20"/>
      <c r="M4317" s="64"/>
      <c r="N4317" s="64"/>
    </row>
    <row r="4318" spans="1:14" ht="13.15">
      <c r="A4318" s="63"/>
      <c r="B4318" s="20"/>
      <c r="M4318" s="64"/>
      <c r="N4318" s="64"/>
    </row>
    <row r="4319" spans="1:14" ht="13.15">
      <c r="A4319" s="63"/>
      <c r="B4319" s="20"/>
      <c r="M4319" s="64"/>
      <c r="N4319" s="64"/>
    </row>
    <row r="4320" spans="1:14" ht="13.15">
      <c r="A4320" s="63"/>
      <c r="B4320" s="20"/>
      <c r="M4320" s="64"/>
      <c r="N4320" s="64"/>
    </row>
    <row r="4321" spans="1:14" ht="13.15">
      <c r="A4321" s="63"/>
      <c r="B4321" s="20"/>
      <c r="M4321" s="64"/>
      <c r="N4321" s="64"/>
    </row>
    <row r="4322" spans="1:14" ht="13.15">
      <c r="A4322" s="63"/>
      <c r="B4322" s="20"/>
      <c r="M4322" s="64"/>
      <c r="N4322" s="64"/>
    </row>
    <row r="4323" spans="1:14" ht="13.15">
      <c r="A4323" s="63"/>
      <c r="B4323" s="20"/>
      <c r="M4323" s="64"/>
      <c r="N4323" s="64"/>
    </row>
    <row r="4324" spans="1:14" ht="13.15">
      <c r="A4324" s="63"/>
      <c r="B4324" s="20"/>
      <c r="M4324" s="64"/>
      <c r="N4324" s="64"/>
    </row>
    <row r="4325" spans="1:14" ht="13.15">
      <c r="A4325" s="63"/>
      <c r="B4325" s="20"/>
      <c r="M4325" s="64"/>
      <c r="N4325" s="64"/>
    </row>
    <row r="4326" spans="1:14" ht="13.15">
      <c r="A4326" s="63"/>
      <c r="B4326" s="20"/>
      <c r="M4326" s="64"/>
      <c r="N4326" s="64"/>
    </row>
    <row r="4327" spans="1:14" ht="13.15">
      <c r="A4327" s="63"/>
      <c r="B4327" s="20"/>
      <c r="M4327" s="64"/>
      <c r="N4327" s="64"/>
    </row>
    <row r="4328" spans="1:14" ht="13.15">
      <c r="A4328" s="63"/>
      <c r="B4328" s="20"/>
      <c r="M4328" s="64"/>
      <c r="N4328" s="64"/>
    </row>
    <row r="4329" spans="1:14" ht="13.15">
      <c r="A4329" s="63"/>
      <c r="B4329" s="20"/>
      <c r="M4329" s="64"/>
      <c r="N4329" s="64"/>
    </row>
    <row r="4330" spans="1:14" ht="13.15">
      <c r="A4330" s="63"/>
      <c r="B4330" s="20"/>
      <c r="M4330" s="64"/>
      <c r="N4330" s="64"/>
    </row>
    <row r="4331" spans="1:14" ht="13.15">
      <c r="A4331" s="63"/>
      <c r="B4331" s="20"/>
      <c r="M4331" s="64"/>
      <c r="N4331" s="64"/>
    </row>
    <row r="4332" spans="1:14" ht="13.15">
      <c r="A4332" s="63"/>
      <c r="B4332" s="20"/>
      <c r="M4332" s="64"/>
      <c r="N4332" s="64"/>
    </row>
    <row r="4333" spans="1:14" ht="13.15">
      <c r="A4333" s="63"/>
      <c r="B4333" s="20"/>
      <c r="M4333" s="64"/>
      <c r="N4333" s="64"/>
    </row>
    <row r="4334" spans="1:14" ht="13.15">
      <c r="A4334" s="63"/>
      <c r="B4334" s="20"/>
      <c r="M4334" s="64"/>
      <c r="N4334" s="64"/>
    </row>
    <row r="4335" spans="1:14" ht="13.15">
      <c r="A4335" s="63"/>
      <c r="B4335" s="20"/>
      <c r="M4335" s="64"/>
      <c r="N4335" s="64"/>
    </row>
    <row r="4336" spans="1:14" ht="13.15">
      <c r="A4336" s="63"/>
      <c r="B4336" s="20"/>
      <c r="M4336" s="64"/>
      <c r="N4336" s="64"/>
    </row>
    <row r="4337" spans="1:14" ht="13.15">
      <c r="A4337" s="63"/>
      <c r="B4337" s="20"/>
      <c r="M4337" s="64"/>
      <c r="N4337" s="64"/>
    </row>
    <row r="4338" spans="1:14" ht="13.15">
      <c r="A4338" s="63"/>
      <c r="B4338" s="20"/>
      <c r="M4338" s="64"/>
      <c r="N4338" s="64"/>
    </row>
    <row r="4339" spans="1:14" ht="13.15">
      <c r="A4339" s="63"/>
      <c r="B4339" s="20"/>
      <c r="M4339" s="64"/>
      <c r="N4339" s="64"/>
    </row>
    <row r="4340" spans="1:14" ht="13.15">
      <c r="A4340" s="63"/>
      <c r="B4340" s="20"/>
      <c r="M4340" s="64"/>
      <c r="N4340" s="64"/>
    </row>
    <row r="4341" spans="1:14" ht="13.15">
      <c r="A4341" s="63"/>
      <c r="B4341" s="20"/>
      <c r="M4341" s="64"/>
      <c r="N4341" s="64"/>
    </row>
    <row r="4342" spans="1:14" ht="13.15">
      <c r="A4342" s="63"/>
      <c r="B4342" s="20"/>
      <c r="M4342" s="64"/>
      <c r="N4342" s="64"/>
    </row>
    <row r="4343" spans="1:14" ht="13.15">
      <c r="A4343" s="63"/>
      <c r="B4343" s="20"/>
      <c r="M4343" s="64"/>
      <c r="N4343" s="64"/>
    </row>
    <row r="4344" spans="1:14" ht="13.15">
      <c r="A4344" s="63"/>
      <c r="B4344" s="20"/>
      <c r="M4344" s="64"/>
      <c r="N4344" s="64"/>
    </row>
    <row r="4345" spans="1:14" ht="13.15">
      <c r="A4345" s="63"/>
      <c r="B4345" s="20"/>
      <c r="M4345" s="64"/>
      <c r="N4345" s="64"/>
    </row>
    <row r="4346" spans="1:14" ht="13.15">
      <c r="A4346" s="63"/>
      <c r="B4346" s="20"/>
      <c r="M4346" s="64"/>
      <c r="N4346" s="64"/>
    </row>
    <row r="4347" spans="1:14" ht="13.15">
      <c r="A4347" s="63"/>
      <c r="B4347" s="20"/>
      <c r="M4347" s="64"/>
      <c r="N4347" s="64"/>
    </row>
    <row r="4348" spans="1:14" ht="13.15">
      <c r="A4348" s="63"/>
      <c r="B4348" s="20"/>
      <c r="M4348" s="64"/>
      <c r="N4348" s="64"/>
    </row>
    <row r="4349" spans="1:14" ht="13.15">
      <c r="A4349" s="63"/>
      <c r="B4349" s="20"/>
      <c r="M4349" s="64"/>
      <c r="N4349" s="64"/>
    </row>
    <row r="4350" spans="1:14" ht="13.15">
      <c r="A4350" s="63"/>
      <c r="B4350" s="20"/>
      <c r="M4350" s="64"/>
      <c r="N4350" s="64"/>
    </row>
    <row r="4351" spans="1:14" ht="13.15">
      <c r="A4351" s="63"/>
      <c r="B4351" s="20"/>
      <c r="M4351" s="64"/>
      <c r="N4351" s="64"/>
    </row>
    <row r="4352" spans="1:14" ht="13.15">
      <c r="A4352" s="63"/>
      <c r="B4352" s="20"/>
      <c r="M4352" s="64"/>
      <c r="N4352" s="64"/>
    </row>
    <row r="4353" spans="1:14" ht="13.15">
      <c r="A4353" s="63"/>
      <c r="B4353" s="20"/>
      <c r="M4353" s="64"/>
      <c r="N4353" s="64"/>
    </row>
    <row r="4354" spans="1:14" ht="13.15">
      <c r="A4354" s="63"/>
      <c r="B4354" s="20"/>
      <c r="M4354" s="64"/>
      <c r="N4354" s="64"/>
    </row>
    <row r="4355" spans="1:14" ht="13.15">
      <c r="A4355" s="63"/>
      <c r="B4355" s="20"/>
      <c r="M4355" s="64"/>
      <c r="N4355" s="64"/>
    </row>
    <row r="4356" spans="1:14" ht="13.15">
      <c r="A4356" s="63"/>
      <c r="B4356" s="20"/>
      <c r="M4356" s="64"/>
      <c r="N4356" s="64"/>
    </row>
    <row r="4357" spans="1:14" ht="13.15">
      <c r="A4357" s="63"/>
      <c r="B4357" s="20"/>
      <c r="M4357" s="64"/>
      <c r="N4357" s="64"/>
    </row>
    <row r="4358" spans="1:14" ht="13.15">
      <c r="A4358" s="63"/>
      <c r="B4358" s="20"/>
      <c r="M4358" s="64"/>
      <c r="N4358" s="64"/>
    </row>
    <row r="4359" spans="1:14" ht="13.15">
      <c r="A4359" s="63"/>
      <c r="B4359" s="20"/>
      <c r="M4359" s="64"/>
      <c r="N4359" s="64"/>
    </row>
    <row r="4360" spans="1:14" ht="13.15">
      <c r="A4360" s="63"/>
      <c r="B4360" s="20"/>
      <c r="M4360" s="64"/>
      <c r="N4360" s="64"/>
    </row>
    <row r="4361" spans="1:14" ht="13.15">
      <c r="A4361" s="63"/>
      <c r="B4361" s="20"/>
      <c r="M4361" s="64"/>
      <c r="N4361" s="64"/>
    </row>
    <row r="4362" spans="1:14" ht="13.15">
      <c r="A4362" s="63"/>
      <c r="B4362" s="20"/>
      <c r="M4362" s="64"/>
      <c r="N4362" s="64"/>
    </row>
    <row r="4363" spans="1:14" ht="13.15">
      <c r="A4363" s="63"/>
      <c r="B4363" s="20"/>
      <c r="M4363" s="64"/>
      <c r="N4363" s="64"/>
    </row>
    <row r="4364" spans="1:14" ht="13.15">
      <c r="A4364" s="63"/>
      <c r="B4364" s="20"/>
      <c r="M4364" s="64"/>
      <c r="N4364" s="64"/>
    </row>
    <row r="4365" spans="1:14" ht="13.15">
      <c r="A4365" s="63"/>
      <c r="B4365" s="20"/>
      <c r="M4365" s="64"/>
      <c r="N4365" s="64"/>
    </row>
    <row r="4366" spans="1:14" ht="13.15">
      <c r="A4366" s="63"/>
      <c r="B4366" s="20"/>
      <c r="M4366" s="64"/>
      <c r="N4366" s="64"/>
    </row>
    <row r="4367" spans="1:14" ht="13.15">
      <c r="A4367" s="63"/>
      <c r="B4367" s="20"/>
      <c r="M4367" s="64"/>
      <c r="N4367" s="64"/>
    </row>
    <row r="4368" spans="1:14" ht="13.15">
      <c r="A4368" s="63"/>
      <c r="B4368" s="20"/>
      <c r="M4368" s="64"/>
      <c r="N4368" s="64"/>
    </row>
    <row r="4369" spans="1:14" ht="13.15">
      <c r="A4369" s="63"/>
      <c r="B4369" s="20"/>
      <c r="M4369" s="64"/>
      <c r="N4369" s="64"/>
    </row>
    <row r="4370" spans="1:14" ht="13.15">
      <c r="A4370" s="63"/>
      <c r="B4370" s="20"/>
      <c r="M4370" s="64"/>
      <c r="N4370" s="64"/>
    </row>
    <row r="4371" spans="1:14" ht="13.15">
      <c r="A4371" s="63"/>
      <c r="B4371" s="20"/>
      <c r="M4371" s="64"/>
      <c r="N4371" s="64"/>
    </row>
    <row r="4372" spans="1:14" ht="13.15">
      <c r="A4372" s="63"/>
      <c r="B4372" s="20"/>
      <c r="M4372" s="64"/>
      <c r="N4372" s="64"/>
    </row>
    <row r="4373" spans="1:14" ht="13.15">
      <c r="A4373" s="63"/>
      <c r="B4373" s="20"/>
      <c r="M4373" s="64"/>
      <c r="N4373" s="64"/>
    </row>
    <row r="4374" spans="1:14" ht="13.15">
      <c r="A4374" s="63"/>
      <c r="B4374" s="20"/>
      <c r="M4374" s="64"/>
      <c r="N4374" s="64"/>
    </row>
    <row r="4375" spans="1:14" ht="13.15">
      <c r="A4375" s="63"/>
      <c r="B4375" s="20"/>
      <c r="M4375" s="64"/>
      <c r="N4375" s="64"/>
    </row>
    <row r="4376" spans="1:14" ht="13.15">
      <c r="A4376" s="63"/>
      <c r="B4376" s="20"/>
      <c r="M4376" s="64"/>
      <c r="N4376" s="64"/>
    </row>
    <row r="4377" spans="1:14" ht="13.15">
      <c r="A4377" s="63"/>
      <c r="B4377" s="20"/>
      <c r="M4377" s="64"/>
      <c r="N4377" s="64"/>
    </row>
    <row r="4378" spans="1:14" ht="13.15">
      <c r="A4378" s="63"/>
      <c r="B4378" s="20"/>
      <c r="M4378" s="64"/>
      <c r="N4378" s="64"/>
    </row>
    <row r="4379" spans="1:14" ht="13.15">
      <c r="A4379" s="63"/>
      <c r="B4379" s="20"/>
      <c r="M4379" s="64"/>
      <c r="N4379" s="64"/>
    </row>
    <row r="4380" spans="1:14" ht="13.15">
      <c r="A4380" s="63"/>
      <c r="B4380" s="20"/>
      <c r="M4380" s="64"/>
      <c r="N4380" s="64"/>
    </row>
    <row r="4381" spans="1:14" ht="13.15">
      <c r="A4381" s="63"/>
      <c r="B4381" s="20"/>
      <c r="M4381" s="64"/>
      <c r="N4381" s="64"/>
    </row>
    <row r="4382" spans="1:14" ht="13.15">
      <c r="A4382" s="63"/>
      <c r="B4382" s="20"/>
      <c r="M4382" s="64"/>
      <c r="N4382" s="64"/>
    </row>
    <row r="4383" spans="1:14" ht="13.15">
      <c r="A4383" s="63"/>
      <c r="B4383" s="20"/>
      <c r="M4383" s="64"/>
      <c r="N4383" s="64"/>
    </row>
    <row r="4384" spans="1:14" ht="13.15">
      <c r="A4384" s="63"/>
      <c r="B4384" s="20"/>
      <c r="M4384" s="64"/>
      <c r="N4384" s="64"/>
    </row>
    <row r="4385" spans="1:14" ht="13.15">
      <c r="A4385" s="63"/>
      <c r="B4385" s="20"/>
      <c r="M4385" s="64"/>
      <c r="N4385" s="64"/>
    </row>
    <row r="4386" spans="1:14" ht="13.15">
      <c r="A4386" s="63"/>
      <c r="B4386" s="20"/>
      <c r="M4386" s="64"/>
      <c r="N4386" s="64"/>
    </row>
    <row r="4387" spans="1:14" ht="13.15">
      <c r="A4387" s="63"/>
      <c r="B4387" s="20"/>
      <c r="M4387" s="64"/>
      <c r="N4387" s="64"/>
    </row>
    <row r="4388" spans="1:14" ht="13.15">
      <c r="A4388" s="63"/>
      <c r="B4388" s="20"/>
      <c r="M4388" s="64"/>
      <c r="N4388" s="64"/>
    </row>
    <row r="4389" spans="1:14" ht="13.15">
      <c r="A4389" s="63"/>
      <c r="B4389" s="20"/>
      <c r="M4389" s="64"/>
      <c r="N4389" s="64"/>
    </row>
    <row r="4390" spans="1:14" ht="13.15">
      <c r="A4390" s="63"/>
      <c r="B4390" s="20"/>
      <c r="M4390" s="64"/>
      <c r="N4390" s="64"/>
    </row>
    <row r="4391" spans="1:14" ht="13.15">
      <c r="A4391" s="63"/>
      <c r="B4391" s="20"/>
      <c r="M4391" s="64"/>
      <c r="N4391" s="64"/>
    </row>
    <row r="4392" spans="1:14" ht="13.15">
      <c r="A4392" s="63"/>
      <c r="B4392" s="20"/>
      <c r="M4392" s="64"/>
      <c r="N4392" s="64"/>
    </row>
    <row r="4393" spans="1:14" ht="13.15">
      <c r="A4393" s="63"/>
      <c r="B4393" s="20"/>
      <c r="M4393" s="64"/>
      <c r="N4393" s="64"/>
    </row>
    <row r="4394" spans="1:14" ht="13.15">
      <c r="A4394" s="63"/>
      <c r="B4394" s="20"/>
      <c r="M4394" s="64"/>
      <c r="N4394" s="64"/>
    </row>
    <row r="4395" spans="1:14" ht="13.15">
      <c r="A4395" s="63"/>
      <c r="B4395" s="20"/>
      <c r="M4395" s="64"/>
      <c r="N4395" s="64"/>
    </row>
    <row r="4396" spans="1:14" ht="13.15">
      <c r="A4396" s="63"/>
      <c r="B4396" s="20"/>
      <c r="M4396" s="64"/>
      <c r="N4396" s="64"/>
    </row>
    <row r="4397" spans="1:14" ht="13.15">
      <c r="A4397" s="63"/>
      <c r="B4397" s="20"/>
      <c r="M4397" s="64"/>
      <c r="N4397" s="64"/>
    </row>
    <row r="4398" spans="1:14" ht="13.15">
      <c r="A4398" s="63"/>
      <c r="B4398" s="20"/>
      <c r="M4398" s="64"/>
      <c r="N4398" s="64"/>
    </row>
    <row r="4399" spans="1:14" ht="13.15">
      <c r="A4399" s="63"/>
      <c r="B4399" s="20"/>
      <c r="M4399" s="64"/>
      <c r="N4399" s="64"/>
    </row>
    <row r="4400" spans="1:14" ht="13.15">
      <c r="A4400" s="63"/>
      <c r="B4400" s="20"/>
      <c r="M4400" s="64"/>
      <c r="N4400" s="64"/>
    </row>
    <row r="4401" spans="1:14" ht="13.15">
      <c r="A4401" s="63"/>
      <c r="B4401" s="20"/>
      <c r="M4401" s="64"/>
      <c r="N4401" s="64"/>
    </row>
    <row r="4402" spans="1:14" ht="13.15">
      <c r="A4402" s="63"/>
      <c r="B4402" s="20"/>
      <c r="M4402" s="64"/>
      <c r="N4402" s="64"/>
    </row>
    <row r="4403" spans="1:14" ht="13.15">
      <c r="A4403" s="63"/>
      <c r="B4403" s="20"/>
      <c r="M4403" s="64"/>
      <c r="N4403" s="64"/>
    </row>
    <row r="4404" spans="1:14" ht="13.15">
      <c r="A4404" s="63"/>
      <c r="B4404" s="20"/>
      <c r="M4404" s="64"/>
      <c r="N4404" s="64"/>
    </row>
    <row r="4405" spans="1:14" ht="13.15">
      <c r="A4405" s="63"/>
      <c r="B4405" s="20"/>
      <c r="M4405" s="64"/>
      <c r="N4405" s="64"/>
    </row>
    <row r="4406" spans="1:14" ht="13.15">
      <c r="A4406" s="63"/>
      <c r="B4406" s="20"/>
      <c r="M4406" s="64"/>
      <c r="N4406" s="64"/>
    </row>
    <row r="4407" spans="1:14" ht="13.15">
      <c r="A4407" s="63"/>
      <c r="B4407" s="20"/>
      <c r="M4407" s="64"/>
      <c r="N4407" s="64"/>
    </row>
    <row r="4408" spans="1:14" ht="13.15">
      <c r="A4408" s="63"/>
      <c r="B4408" s="20"/>
      <c r="M4408" s="64"/>
      <c r="N4408" s="64"/>
    </row>
    <row r="4409" spans="1:14" ht="13.15">
      <c r="A4409" s="63"/>
      <c r="B4409" s="20"/>
      <c r="M4409" s="64"/>
      <c r="N4409" s="64"/>
    </row>
    <row r="4410" spans="1:14" ht="13.15">
      <c r="A4410" s="63"/>
      <c r="B4410" s="20"/>
      <c r="M4410" s="64"/>
      <c r="N4410" s="64"/>
    </row>
    <row r="4411" spans="1:14" ht="13.15">
      <c r="A4411" s="63"/>
      <c r="B4411" s="20"/>
      <c r="M4411" s="64"/>
      <c r="N4411" s="64"/>
    </row>
    <row r="4412" spans="1:14" ht="13.15">
      <c r="A4412" s="63"/>
      <c r="B4412" s="20"/>
      <c r="M4412" s="64"/>
      <c r="N4412" s="64"/>
    </row>
    <row r="4413" spans="1:14" ht="13.15">
      <c r="A4413" s="63"/>
      <c r="B4413" s="20"/>
      <c r="M4413" s="64"/>
      <c r="N4413" s="64"/>
    </row>
    <row r="4414" spans="1:14" ht="13.15">
      <c r="A4414" s="63"/>
      <c r="B4414" s="20"/>
      <c r="M4414" s="64"/>
      <c r="N4414" s="64"/>
    </row>
    <row r="4415" spans="1:14" ht="13.15">
      <c r="A4415" s="63"/>
      <c r="B4415" s="20"/>
      <c r="M4415" s="64"/>
      <c r="N4415" s="64"/>
    </row>
    <row r="4416" spans="1:14" ht="13.15">
      <c r="A4416" s="63"/>
      <c r="B4416" s="20"/>
      <c r="M4416" s="64"/>
      <c r="N4416" s="64"/>
    </row>
    <row r="4417" spans="1:14" ht="13.15">
      <c r="A4417" s="63"/>
      <c r="B4417" s="20"/>
      <c r="M4417" s="64"/>
      <c r="N4417" s="64"/>
    </row>
    <row r="4418" spans="1:14" ht="13.15">
      <c r="A4418" s="63"/>
      <c r="B4418" s="20"/>
      <c r="M4418" s="64"/>
      <c r="N4418" s="64"/>
    </row>
    <row r="4419" spans="1:14" ht="13.15">
      <c r="A4419" s="63"/>
      <c r="B4419" s="20"/>
      <c r="M4419" s="64"/>
      <c r="N4419" s="64"/>
    </row>
    <row r="4420" spans="1:14" ht="13.15">
      <c r="A4420" s="63"/>
      <c r="B4420" s="20"/>
      <c r="M4420" s="64"/>
      <c r="N4420" s="64"/>
    </row>
    <row r="4421" spans="1:14" ht="13.15">
      <c r="A4421" s="63"/>
      <c r="B4421" s="20"/>
      <c r="M4421" s="64"/>
      <c r="N4421" s="64"/>
    </row>
    <row r="4422" spans="1:14" ht="13.15">
      <c r="A4422" s="63"/>
      <c r="B4422" s="20"/>
      <c r="M4422" s="64"/>
      <c r="N4422" s="64"/>
    </row>
    <row r="4423" spans="1:14" ht="13.15">
      <c r="A4423" s="63"/>
      <c r="B4423" s="20"/>
      <c r="M4423" s="64"/>
      <c r="N4423" s="64"/>
    </row>
    <row r="4424" spans="1:14" ht="13.15">
      <c r="A4424" s="63"/>
      <c r="B4424" s="20"/>
      <c r="M4424" s="64"/>
      <c r="N4424" s="64"/>
    </row>
    <row r="4425" spans="1:14" ht="13.15">
      <c r="A4425" s="63"/>
      <c r="B4425" s="20"/>
      <c r="M4425" s="64"/>
      <c r="N4425" s="64"/>
    </row>
    <row r="4426" spans="1:14" ht="13.15">
      <c r="A4426" s="63"/>
      <c r="B4426" s="20"/>
      <c r="M4426" s="64"/>
      <c r="N4426" s="64"/>
    </row>
    <row r="4427" spans="1:14" ht="13.15">
      <c r="A4427" s="63"/>
      <c r="B4427" s="20"/>
      <c r="M4427" s="64"/>
      <c r="N4427" s="64"/>
    </row>
    <row r="4428" spans="1:14" ht="13.15">
      <c r="A4428" s="63"/>
      <c r="B4428" s="20"/>
      <c r="M4428" s="64"/>
      <c r="N4428" s="64"/>
    </row>
    <row r="4429" spans="1:14" ht="13.15">
      <c r="A4429" s="63"/>
      <c r="B4429" s="20"/>
      <c r="M4429" s="64"/>
      <c r="N4429" s="64"/>
    </row>
    <row r="4430" spans="1:14" ht="13.15">
      <c r="A4430" s="63"/>
      <c r="B4430" s="20"/>
      <c r="M4430" s="64"/>
      <c r="N4430" s="64"/>
    </row>
    <row r="4431" spans="1:14" ht="13.15">
      <c r="A4431" s="63"/>
      <c r="B4431" s="20"/>
      <c r="M4431" s="64"/>
      <c r="N4431" s="64"/>
    </row>
    <row r="4432" spans="1:14" ht="13.15">
      <c r="A4432" s="63"/>
      <c r="B4432" s="20"/>
      <c r="M4432" s="64"/>
      <c r="N4432" s="64"/>
    </row>
    <row r="4433" spans="1:14" ht="13.15">
      <c r="A4433" s="63"/>
      <c r="B4433" s="20"/>
      <c r="M4433" s="64"/>
      <c r="N4433" s="64"/>
    </row>
    <row r="4434" spans="1:14" ht="13.15">
      <c r="A4434" s="63"/>
      <c r="B4434" s="20"/>
      <c r="M4434" s="64"/>
      <c r="N4434" s="64"/>
    </row>
    <row r="4435" spans="1:14" ht="13.15">
      <c r="A4435" s="63"/>
      <c r="B4435" s="20"/>
      <c r="M4435" s="64"/>
      <c r="N4435" s="64"/>
    </row>
    <row r="4436" spans="1:14" ht="13.15">
      <c r="A4436" s="63"/>
      <c r="B4436" s="20"/>
      <c r="M4436" s="64"/>
      <c r="N4436" s="64"/>
    </row>
    <row r="4437" spans="1:14" ht="13.15">
      <c r="A4437" s="63"/>
      <c r="B4437" s="20"/>
      <c r="M4437" s="64"/>
      <c r="N4437" s="64"/>
    </row>
    <row r="4438" spans="1:14" ht="13.15">
      <c r="A4438" s="63"/>
      <c r="B4438" s="20"/>
      <c r="M4438" s="64"/>
      <c r="N4438" s="64"/>
    </row>
    <row r="4439" spans="1:14" ht="13.15">
      <c r="A4439" s="63"/>
      <c r="B4439" s="20"/>
      <c r="M4439" s="64"/>
      <c r="N4439" s="64"/>
    </row>
    <row r="4440" spans="1:14" ht="13.15">
      <c r="A4440" s="63"/>
      <c r="B4440" s="20"/>
      <c r="M4440" s="64"/>
      <c r="N4440" s="64"/>
    </row>
    <row r="4441" spans="1:14" ht="13.15">
      <c r="A4441" s="63"/>
      <c r="B4441" s="20"/>
      <c r="M4441" s="64"/>
      <c r="N4441" s="64"/>
    </row>
    <row r="4442" spans="1:14" ht="13.15">
      <c r="A4442" s="63"/>
      <c r="B4442" s="20"/>
      <c r="M4442" s="64"/>
      <c r="N4442" s="64"/>
    </row>
    <row r="4443" spans="1:14" ht="13.15">
      <c r="A4443" s="63"/>
      <c r="B4443" s="20"/>
      <c r="M4443" s="64"/>
      <c r="N4443" s="64"/>
    </row>
    <row r="4444" spans="1:14" ht="13.15">
      <c r="A4444" s="63"/>
      <c r="B4444" s="20"/>
      <c r="M4444" s="64"/>
      <c r="N4444" s="64"/>
    </row>
    <row r="4445" spans="1:14" ht="13.15">
      <c r="A4445" s="63"/>
      <c r="B4445" s="20"/>
      <c r="M4445" s="64"/>
      <c r="N4445" s="64"/>
    </row>
    <row r="4446" spans="1:14" ht="13.15">
      <c r="A4446" s="63"/>
      <c r="B4446" s="20"/>
      <c r="M4446" s="64"/>
      <c r="N4446" s="64"/>
    </row>
    <row r="4447" spans="1:14" ht="13.15">
      <c r="A4447" s="63"/>
      <c r="B4447" s="20"/>
      <c r="M4447" s="64"/>
      <c r="N4447" s="64"/>
    </row>
    <row r="4448" spans="1:14" ht="13.15">
      <c r="A4448" s="63"/>
      <c r="B4448" s="20"/>
      <c r="M4448" s="64"/>
      <c r="N4448" s="64"/>
    </row>
    <row r="4449" spans="1:14" ht="13.15">
      <c r="A4449" s="63"/>
      <c r="B4449" s="20"/>
      <c r="M4449" s="64"/>
      <c r="N4449" s="64"/>
    </row>
    <row r="4450" spans="1:14" ht="13.15">
      <c r="A4450" s="63"/>
      <c r="B4450" s="20"/>
      <c r="M4450" s="64"/>
      <c r="N4450" s="64"/>
    </row>
    <row r="4451" spans="1:14" ht="13.15">
      <c r="A4451" s="63"/>
      <c r="B4451" s="20"/>
      <c r="M4451" s="64"/>
      <c r="N4451" s="64"/>
    </row>
    <row r="4452" spans="1:14" ht="13.15">
      <c r="A4452" s="63"/>
      <c r="B4452" s="20"/>
      <c r="M4452" s="64"/>
      <c r="N4452" s="64"/>
    </row>
    <row r="4453" spans="1:14" ht="13.15">
      <c r="A4453" s="63"/>
      <c r="B4453" s="20"/>
      <c r="M4453" s="64"/>
      <c r="N4453" s="64"/>
    </row>
    <row r="4454" spans="1:14" ht="13.15">
      <c r="A4454" s="63"/>
      <c r="B4454" s="20"/>
      <c r="M4454" s="64"/>
      <c r="N4454" s="64"/>
    </row>
    <row r="4455" spans="1:14" ht="13.15">
      <c r="A4455" s="63"/>
      <c r="B4455" s="20"/>
      <c r="M4455" s="64"/>
      <c r="N4455" s="64"/>
    </row>
    <row r="4456" spans="1:14" ht="13.15">
      <c r="A4456" s="63"/>
      <c r="B4456" s="20"/>
      <c r="M4456" s="64"/>
      <c r="N4456" s="64"/>
    </row>
    <row r="4457" spans="1:14" ht="13.15">
      <c r="A4457" s="63"/>
      <c r="B4457" s="20"/>
      <c r="M4457" s="64"/>
      <c r="N4457" s="64"/>
    </row>
    <row r="4458" spans="1:14" ht="13.15">
      <c r="A4458" s="63"/>
      <c r="B4458" s="20"/>
      <c r="M4458" s="64"/>
      <c r="N4458" s="64"/>
    </row>
    <row r="4459" spans="1:14" ht="13.15">
      <c r="A4459" s="63"/>
      <c r="B4459" s="20"/>
      <c r="M4459" s="64"/>
      <c r="N4459" s="64"/>
    </row>
    <row r="4460" spans="1:14" ht="13.15">
      <c r="A4460" s="63"/>
      <c r="B4460" s="20"/>
      <c r="M4460" s="64"/>
      <c r="N4460" s="64"/>
    </row>
    <row r="4461" spans="1:14" ht="13.15">
      <c r="A4461" s="63"/>
      <c r="B4461" s="20"/>
      <c r="M4461" s="64"/>
      <c r="N4461" s="64"/>
    </row>
    <row r="4462" spans="1:14" ht="13.15">
      <c r="A4462" s="63"/>
      <c r="B4462" s="20"/>
      <c r="M4462" s="64"/>
      <c r="N4462" s="64"/>
    </row>
    <row r="4463" spans="1:14" ht="13.15">
      <c r="A4463" s="63"/>
      <c r="B4463" s="20"/>
      <c r="M4463" s="64"/>
      <c r="N4463" s="64"/>
    </row>
    <row r="4464" spans="1:14" ht="13.15">
      <c r="A4464" s="63"/>
      <c r="B4464" s="20"/>
      <c r="M4464" s="64"/>
      <c r="N4464" s="64"/>
    </row>
    <row r="4465" spans="1:14" ht="13.15">
      <c r="A4465" s="63"/>
      <c r="B4465" s="20"/>
      <c r="M4465" s="64"/>
      <c r="N4465" s="64"/>
    </row>
    <row r="4466" spans="1:14" ht="13.15">
      <c r="A4466" s="63"/>
      <c r="B4466" s="20"/>
      <c r="M4466" s="64"/>
      <c r="N4466" s="64"/>
    </row>
    <row r="4467" spans="1:14" ht="13.15">
      <c r="A4467" s="63"/>
      <c r="B4467" s="20"/>
      <c r="M4467" s="64"/>
      <c r="N4467" s="64"/>
    </row>
    <row r="4468" spans="1:14" ht="13.15">
      <c r="A4468" s="63"/>
      <c r="B4468" s="20"/>
      <c r="M4468" s="64"/>
      <c r="N4468" s="64"/>
    </row>
    <row r="4469" spans="1:14" ht="13.15">
      <c r="A4469" s="63"/>
      <c r="B4469" s="20"/>
      <c r="M4469" s="64"/>
      <c r="N4469" s="64"/>
    </row>
    <row r="4470" spans="1:14" ht="13.15">
      <c r="A4470" s="63"/>
      <c r="B4470" s="20"/>
      <c r="M4470" s="64"/>
      <c r="N4470" s="64"/>
    </row>
    <row r="4471" spans="1:14" ht="13.15">
      <c r="A4471" s="63"/>
      <c r="B4471" s="20"/>
      <c r="M4471" s="64"/>
      <c r="N4471" s="64"/>
    </row>
    <row r="4472" spans="1:14" ht="13.15">
      <c r="A4472" s="63"/>
      <c r="B4472" s="20"/>
      <c r="M4472" s="64"/>
      <c r="N4472" s="64"/>
    </row>
    <row r="4473" spans="1:14" ht="13.15">
      <c r="A4473" s="63"/>
      <c r="B4473" s="20"/>
      <c r="M4473" s="64"/>
      <c r="N4473" s="64"/>
    </row>
    <row r="4474" spans="1:14" ht="13.15">
      <c r="A4474" s="63"/>
      <c r="B4474" s="20"/>
      <c r="M4474" s="64"/>
      <c r="N4474" s="64"/>
    </row>
    <row r="4475" spans="1:14" ht="13.15">
      <c r="A4475" s="63"/>
      <c r="B4475" s="20"/>
      <c r="M4475" s="64"/>
      <c r="N4475" s="64"/>
    </row>
    <row r="4476" spans="1:14" ht="13.15">
      <c r="A4476" s="63"/>
      <c r="B4476" s="20"/>
      <c r="M4476" s="64"/>
      <c r="N4476" s="64"/>
    </row>
    <row r="4477" spans="1:14" ht="13.15">
      <c r="A4477" s="63"/>
      <c r="B4477" s="20"/>
      <c r="M4477" s="64"/>
      <c r="N4477" s="64"/>
    </row>
    <row r="4478" spans="1:14" ht="13.15">
      <c r="A4478" s="63"/>
      <c r="B4478" s="20"/>
      <c r="M4478" s="64"/>
      <c r="N4478" s="64"/>
    </row>
    <row r="4479" spans="1:14" ht="13.15">
      <c r="A4479" s="63"/>
      <c r="B4479" s="20"/>
      <c r="M4479" s="64"/>
      <c r="N4479" s="64"/>
    </row>
    <row r="4480" spans="1:14" ht="13.15">
      <c r="A4480" s="63"/>
      <c r="B4480" s="20"/>
      <c r="M4480" s="64"/>
      <c r="N4480" s="64"/>
    </row>
    <row r="4481" spans="1:14" ht="13.15">
      <c r="A4481" s="63"/>
      <c r="B4481" s="20"/>
      <c r="M4481" s="64"/>
      <c r="N4481" s="64"/>
    </row>
    <row r="4482" spans="1:14" ht="13.15">
      <c r="A4482" s="63"/>
      <c r="B4482" s="20"/>
      <c r="M4482" s="64"/>
      <c r="N4482" s="64"/>
    </row>
    <row r="4483" spans="1:14" ht="13.15">
      <c r="A4483" s="63"/>
      <c r="B4483" s="20"/>
      <c r="M4483" s="64"/>
      <c r="N4483" s="64"/>
    </row>
    <row r="4484" spans="1:14" ht="13.15">
      <c r="A4484" s="63"/>
      <c r="B4484" s="20"/>
      <c r="M4484" s="64"/>
      <c r="N4484" s="64"/>
    </row>
    <row r="4485" spans="1:14" ht="13.15">
      <c r="A4485" s="63"/>
      <c r="B4485" s="20"/>
      <c r="M4485" s="64"/>
      <c r="N4485" s="64"/>
    </row>
    <row r="4486" spans="1:14" ht="13.15">
      <c r="A4486" s="63"/>
      <c r="B4486" s="20"/>
      <c r="M4486" s="64"/>
      <c r="N4486" s="64"/>
    </row>
    <row r="4487" spans="1:14" ht="13.15">
      <c r="A4487" s="63"/>
      <c r="B4487" s="20"/>
      <c r="M4487" s="64"/>
      <c r="N4487" s="64"/>
    </row>
    <row r="4488" spans="1:14" ht="13.15">
      <c r="A4488" s="63"/>
      <c r="B4488" s="20"/>
      <c r="M4488" s="64"/>
      <c r="N4488" s="64"/>
    </row>
    <row r="4489" spans="1:14" ht="13.15">
      <c r="A4489" s="63"/>
      <c r="B4489" s="20"/>
      <c r="M4489" s="64"/>
      <c r="N4489" s="64"/>
    </row>
    <row r="4490" spans="1:14" ht="13.15">
      <c r="A4490" s="63"/>
      <c r="B4490" s="20"/>
      <c r="M4490" s="64"/>
      <c r="N4490" s="64"/>
    </row>
    <row r="4491" spans="1:14" ht="13.15">
      <c r="A4491" s="63"/>
      <c r="B4491" s="20"/>
      <c r="M4491" s="64"/>
      <c r="N4491" s="64"/>
    </row>
    <row r="4492" spans="1:14" ht="13.15">
      <c r="A4492" s="63"/>
      <c r="B4492" s="20"/>
      <c r="M4492" s="64"/>
      <c r="N4492" s="64"/>
    </row>
    <row r="4493" spans="1:14" ht="13.15">
      <c r="A4493" s="63"/>
      <c r="B4493" s="20"/>
      <c r="M4493" s="64"/>
      <c r="N4493" s="64"/>
    </row>
    <row r="4494" spans="1:14" ht="13.15">
      <c r="A4494" s="63"/>
      <c r="B4494" s="20"/>
      <c r="M4494" s="64"/>
      <c r="N4494" s="64"/>
    </row>
    <row r="4495" spans="1:14" ht="13.15">
      <c r="A4495" s="63"/>
      <c r="B4495" s="20"/>
      <c r="M4495" s="64"/>
      <c r="N4495" s="64"/>
    </row>
    <row r="4496" spans="1:14" ht="13.15">
      <c r="A4496" s="63"/>
      <c r="B4496" s="20"/>
      <c r="M4496" s="64"/>
      <c r="N4496" s="64"/>
    </row>
    <row r="4497" spans="1:14" ht="13.15">
      <c r="A4497" s="63"/>
      <c r="B4497" s="20"/>
      <c r="M4497" s="64"/>
      <c r="N4497" s="64"/>
    </row>
    <row r="4498" spans="1:14" ht="13.15">
      <c r="A4498" s="63"/>
      <c r="B4498" s="20"/>
      <c r="M4498" s="64"/>
      <c r="N4498" s="64"/>
    </row>
    <row r="4499" spans="1:14" ht="13.15">
      <c r="A4499" s="63"/>
      <c r="B4499" s="20"/>
      <c r="M4499" s="64"/>
      <c r="N4499" s="64"/>
    </row>
    <row r="4500" spans="1:14" ht="13.15">
      <c r="A4500" s="63"/>
      <c r="B4500" s="20"/>
      <c r="M4500" s="64"/>
      <c r="N4500" s="64"/>
    </row>
    <row r="4501" spans="1:14" ht="13.15">
      <c r="A4501" s="63"/>
      <c r="B4501" s="20"/>
      <c r="M4501" s="64"/>
      <c r="N4501" s="64"/>
    </row>
    <row r="4502" spans="1:14" ht="13.15">
      <c r="A4502" s="63"/>
      <c r="B4502" s="20"/>
      <c r="M4502" s="64"/>
      <c r="N4502" s="64"/>
    </row>
    <row r="4503" spans="1:14" ht="13.15">
      <c r="A4503" s="63"/>
      <c r="B4503" s="20"/>
      <c r="M4503" s="64"/>
      <c r="N4503" s="64"/>
    </row>
    <row r="4504" spans="1:14" ht="13.15">
      <c r="A4504" s="63"/>
      <c r="B4504" s="20"/>
      <c r="M4504" s="64"/>
      <c r="N4504" s="64"/>
    </row>
    <row r="4505" spans="1:14" ht="13.15">
      <c r="A4505" s="63"/>
      <c r="B4505" s="20"/>
      <c r="M4505" s="64"/>
      <c r="N4505" s="64"/>
    </row>
    <row r="4506" spans="1:14" ht="13.15">
      <c r="A4506" s="63"/>
      <c r="B4506" s="20"/>
      <c r="M4506" s="64"/>
      <c r="N4506" s="64"/>
    </row>
    <row r="4507" spans="1:14" ht="13.15">
      <c r="A4507" s="63"/>
      <c r="B4507" s="20"/>
      <c r="M4507" s="64"/>
      <c r="N4507" s="64"/>
    </row>
    <row r="4508" spans="1:14" ht="13.15">
      <c r="A4508" s="63"/>
      <c r="B4508" s="20"/>
      <c r="M4508" s="64"/>
      <c r="N4508" s="64"/>
    </row>
    <row r="4509" spans="1:14" ht="13.15">
      <c r="A4509" s="63"/>
      <c r="B4509" s="20"/>
      <c r="M4509" s="64"/>
      <c r="N4509" s="64"/>
    </row>
    <row r="4510" spans="1:14" ht="13.15">
      <c r="A4510" s="63"/>
      <c r="B4510" s="20"/>
      <c r="M4510" s="64"/>
      <c r="N4510" s="64"/>
    </row>
    <row r="4511" spans="1:14" ht="13.15">
      <c r="A4511" s="63"/>
      <c r="B4511" s="20"/>
      <c r="M4511" s="64"/>
      <c r="N4511" s="64"/>
    </row>
    <row r="4512" spans="1:14" ht="13.15">
      <c r="A4512" s="63"/>
      <c r="B4512" s="20"/>
      <c r="M4512" s="64"/>
      <c r="N4512" s="64"/>
    </row>
    <row r="4513" spans="1:14" ht="13.15">
      <c r="A4513" s="63"/>
      <c r="B4513" s="20"/>
      <c r="M4513" s="64"/>
      <c r="N4513" s="64"/>
    </row>
    <row r="4514" spans="1:14" ht="13.15">
      <c r="A4514" s="63"/>
      <c r="B4514" s="20"/>
      <c r="M4514" s="64"/>
      <c r="N4514" s="64"/>
    </row>
    <row r="4515" spans="1:14" ht="13.15">
      <c r="A4515" s="63"/>
      <c r="B4515" s="20"/>
      <c r="M4515" s="64"/>
      <c r="N4515" s="64"/>
    </row>
    <row r="4516" spans="1:14" ht="13.15">
      <c r="A4516" s="63"/>
      <c r="B4516" s="20"/>
      <c r="M4516" s="64"/>
      <c r="N4516" s="64"/>
    </row>
    <row r="4517" spans="1:14" ht="13.15">
      <c r="A4517" s="63"/>
      <c r="B4517" s="20"/>
      <c r="M4517" s="64"/>
      <c r="N4517" s="64"/>
    </row>
    <row r="4518" spans="1:14" ht="13.15">
      <c r="A4518" s="63"/>
      <c r="B4518" s="20"/>
      <c r="M4518" s="64"/>
      <c r="N4518" s="64"/>
    </row>
    <row r="4519" spans="1:14" ht="13.15">
      <c r="A4519" s="63"/>
      <c r="B4519" s="20"/>
      <c r="M4519" s="64"/>
      <c r="N4519" s="64"/>
    </row>
    <row r="4520" spans="1:14" ht="13.15">
      <c r="A4520" s="63"/>
      <c r="B4520" s="20"/>
      <c r="M4520" s="64"/>
      <c r="N4520" s="64"/>
    </row>
    <row r="4521" spans="1:14" ht="13.15">
      <c r="A4521" s="63"/>
      <c r="B4521" s="20"/>
      <c r="M4521" s="64"/>
      <c r="N4521" s="64"/>
    </row>
    <row r="4522" spans="1:14" ht="13.15">
      <c r="A4522" s="63"/>
      <c r="B4522" s="20"/>
      <c r="M4522" s="64"/>
      <c r="N4522" s="64"/>
    </row>
    <row r="4523" spans="1:14" ht="13.15">
      <c r="A4523" s="63"/>
      <c r="B4523" s="20"/>
      <c r="M4523" s="64"/>
      <c r="N4523" s="64"/>
    </row>
    <row r="4524" spans="1:14" ht="13.15">
      <c r="A4524" s="63"/>
      <c r="B4524" s="20"/>
      <c r="M4524" s="64"/>
      <c r="N4524" s="64"/>
    </row>
    <row r="4525" spans="1:14" ht="13.15">
      <c r="A4525" s="63"/>
      <c r="B4525" s="20"/>
      <c r="M4525" s="64"/>
      <c r="N4525" s="64"/>
    </row>
    <row r="4526" spans="1:14" ht="13.15">
      <c r="A4526" s="63"/>
      <c r="B4526" s="20"/>
      <c r="M4526" s="64"/>
      <c r="N4526" s="64"/>
    </row>
    <row r="4527" spans="1:14" ht="13.15">
      <c r="A4527" s="63"/>
      <c r="B4527" s="20"/>
      <c r="M4527" s="64"/>
      <c r="N4527" s="64"/>
    </row>
    <row r="4528" spans="1:14" ht="13.15">
      <c r="A4528" s="63"/>
      <c r="B4528" s="20"/>
      <c r="M4528" s="64"/>
      <c r="N4528" s="64"/>
    </row>
    <row r="4529" spans="1:14" ht="13.15">
      <c r="A4529" s="63"/>
      <c r="B4529" s="20"/>
      <c r="M4529" s="64"/>
      <c r="N4529" s="64"/>
    </row>
    <row r="4530" spans="1:14" ht="13.15">
      <c r="A4530" s="63"/>
      <c r="B4530" s="20"/>
      <c r="M4530" s="64"/>
      <c r="N4530" s="64"/>
    </row>
    <row r="4531" spans="1:14" ht="13.15">
      <c r="A4531" s="63"/>
      <c r="B4531" s="20"/>
      <c r="M4531" s="64"/>
      <c r="N4531" s="64"/>
    </row>
    <row r="4532" spans="1:14" ht="13.15">
      <c r="A4532" s="63"/>
      <c r="B4532" s="20"/>
      <c r="M4532" s="64"/>
      <c r="N4532" s="64"/>
    </row>
    <row r="4533" spans="1:14" ht="13.15">
      <c r="A4533" s="63"/>
      <c r="B4533" s="20"/>
      <c r="M4533" s="64"/>
      <c r="N4533" s="64"/>
    </row>
    <row r="4534" spans="1:14" ht="13.15">
      <c r="A4534" s="63"/>
      <c r="B4534" s="20"/>
      <c r="M4534" s="64"/>
      <c r="N4534" s="64"/>
    </row>
    <row r="4535" spans="1:14" ht="13.15">
      <c r="A4535" s="63"/>
      <c r="B4535" s="20"/>
      <c r="M4535" s="64"/>
      <c r="N4535" s="64"/>
    </row>
    <row r="4536" spans="1:14" ht="13.15">
      <c r="A4536" s="63"/>
      <c r="B4536" s="20"/>
      <c r="M4536" s="64"/>
      <c r="N4536" s="64"/>
    </row>
    <row r="4537" spans="1:14" ht="13.15">
      <c r="A4537" s="63"/>
      <c r="B4537" s="20"/>
      <c r="M4537" s="64"/>
      <c r="N4537" s="64"/>
    </row>
    <row r="4538" spans="1:14" ht="13.15">
      <c r="A4538" s="63"/>
      <c r="B4538" s="20"/>
      <c r="M4538" s="64"/>
      <c r="N4538" s="64"/>
    </row>
    <row r="4539" spans="1:14" ht="13.15">
      <c r="A4539" s="63"/>
      <c r="B4539" s="20"/>
      <c r="M4539" s="64"/>
      <c r="N4539" s="64"/>
    </row>
    <row r="4540" spans="1:14" ht="13.15">
      <c r="A4540" s="63"/>
      <c r="B4540" s="20"/>
      <c r="M4540" s="64"/>
      <c r="N4540" s="64"/>
    </row>
    <row r="4541" spans="1:14" ht="13.15">
      <c r="A4541" s="63"/>
      <c r="B4541" s="20"/>
      <c r="M4541" s="64"/>
      <c r="N4541" s="64"/>
    </row>
    <row r="4542" spans="1:14" ht="13.15">
      <c r="A4542" s="63"/>
      <c r="B4542" s="20"/>
      <c r="M4542" s="64"/>
      <c r="N4542" s="64"/>
    </row>
    <row r="4543" spans="1:14" ht="13.15">
      <c r="A4543" s="63"/>
      <c r="B4543" s="20"/>
      <c r="M4543" s="64"/>
      <c r="N4543" s="64"/>
    </row>
    <row r="4544" spans="1:14" ht="13.15">
      <c r="A4544" s="63"/>
      <c r="B4544" s="20"/>
      <c r="M4544" s="64"/>
      <c r="N4544" s="64"/>
    </row>
    <row r="4545" spans="1:14" ht="13.15">
      <c r="A4545" s="63"/>
      <c r="B4545" s="20"/>
      <c r="M4545" s="64"/>
      <c r="N4545" s="64"/>
    </row>
    <row r="4546" spans="1:14" ht="13.15">
      <c r="A4546" s="63"/>
      <c r="B4546" s="20"/>
      <c r="M4546" s="64"/>
      <c r="N4546" s="64"/>
    </row>
    <row r="4547" spans="1:14" ht="13.15">
      <c r="A4547" s="63"/>
      <c r="B4547" s="20"/>
      <c r="M4547" s="64"/>
      <c r="N4547" s="64"/>
    </row>
    <row r="4548" spans="1:14" ht="13.15">
      <c r="A4548" s="63"/>
      <c r="B4548" s="20"/>
      <c r="M4548" s="64"/>
      <c r="N4548" s="64"/>
    </row>
    <row r="4549" spans="1:14" ht="13.15">
      <c r="A4549" s="63"/>
      <c r="B4549" s="20"/>
      <c r="M4549" s="64"/>
      <c r="N4549" s="64"/>
    </row>
    <row r="4550" spans="1:14" ht="13.15">
      <c r="A4550" s="63"/>
      <c r="B4550" s="20"/>
      <c r="M4550" s="64"/>
      <c r="N4550" s="64"/>
    </row>
    <row r="4551" spans="1:14" ht="13.15">
      <c r="A4551" s="63"/>
      <c r="B4551" s="20"/>
      <c r="M4551" s="64"/>
      <c r="N4551" s="64"/>
    </row>
    <row r="4552" spans="1:14" ht="13.15">
      <c r="A4552" s="63"/>
      <c r="B4552" s="20"/>
      <c r="M4552" s="64"/>
      <c r="N4552" s="64"/>
    </row>
    <row r="4553" spans="1:14" ht="13.15">
      <c r="A4553" s="63"/>
      <c r="B4553" s="20"/>
      <c r="M4553" s="64"/>
      <c r="N4553" s="64"/>
    </row>
    <row r="4554" spans="1:14" ht="13.15">
      <c r="A4554" s="63"/>
      <c r="B4554" s="20"/>
      <c r="M4554" s="64"/>
      <c r="N4554" s="64"/>
    </row>
    <row r="4555" spans="1:14" ht="13.15">
      <c r="A4555" s="63"/>
      <c r="B4555" s="20"/>
      <c r="M4555" s="64"/>
      <c r="N4555" s="64"/>
    </row>
    <row r="4556" spans="1:14" ht="13.15">
      <c r="A4556" s="63"/>
      <c r="B4556" s="20"/>
      <c r="M4556" s="64"/>
      <c r="N4556" s="64"/>
    </row>
    <row r="4557" spans="1:14" ht="13.15">
      <c r="A4557" s="63"/>
      <c r="B4557" s="20"/>
      <c r="M4557" s="64"/>
      <c r="N4557" s="64"/>
    </row>
    <row r="4558" spans="1:14" ht="13.15">
      <c r="A4558" s="63"/>
      <c r="B4558" s="20"/>
      <c r="M4558" s="64"/>
      <c r="N4558" s="64"/>
    </row>
    <row r="4559" spans="1:14" ht="13.15">
      <c r="A4559" s="63"/>
      <c r="B4559" s="20"/>
      <c r="M4559" s="64"/>
      <c r="N4559" s="64"/>
    </row>
    <row r="4560" spans="1:14" ht="13.15">
      <c r="A4560" s="63"/>
      <c r="B4560" s="20"/>
      <c r="M4560" s="64"/>
      <c r="N4560" s="64"/>
    </row>
    <row r="4561" spans="1:14" ht="13.15">
      <c r="A4561" s="63"/>
      <c r="B4561" s="20"/>
      <c r="M4561" s="64"/>
      <c r="N4561" s="64"/>
    </row>
    <row r="4562" spans="1:14" ht="13.15">
      <c r="A4562" s="63"/>
      <c r="B4562" s="20"/>
      <c r="M4562" s="64"/>
      <c r="N4562" s="64"/>
    </row>
    <row r="4563" spans="1:14" ht="13.15">
      <c r="A4563" s="63"/>
      <c r="B4563" s="20"/>
      <c r="M4563" s="64"/>
      <c r="N4563" s="64"/>
    </row>
    <row r="4564" spans="1:14" ht="13.15">
      <c r="A4564" s="63"/>
      <c r="B4564" s="20"/>
      <c r="M4564" s="64"/>
      <c r="N4564" s="64"/>
    </row>
    <row r="4565" spans="1:14" ht="13.15">
      <c r="A4565" s="63"/>
      <c r="B4565" s="20"/>
      <c r="M4565" s="64"/>
      <c r="N4565" s="64"/>
    </row>
    <row r="4566" spans="1:14" ht="13.15">
      <c r="A4566" s="63"/>
      <c r="B4566" s="20"/>
      <c r="M4566" s="64"/>
      <c r="N4566" s="64"/>
    </row>
    <row r="4567" spans="1:14" ht="13.15">
      <c r="A4567" s="63"/>
      <c r="B4567" s="20"/>
      <c r="M4567" s="64"/>
      <c r="N4567" s="64"/>
    </row>
    <row r="4568" spans="1:14" ht="13.15">
      <c r="A4568" s="63"/>
      <c r="B4568" s="20"/>
      <c r="M4568" s="64"/>
      <c r="N4568" s="64"/>
    </row>
    <row r="4569" spans="1:14" ht="13.15">
      <c r="A4569" s="63"/>
      <c r="B4569" s="20"/>
      <c r="M4569" s="64"/>
      <c r="N4569" s="64"/>
    </row>
    <row r="4570" spans="1:14" ht="13.15">
      <c r="A4570" s="63"/>
      <c r="B4570" s="20"/>
      <c r="M4570" s="64"/>
      <c r="N4570" s="64"/>
    </row>
    <row r="4571" spans="1:14" ht="13.15">
      <c r="A4571" s="63"/>
      <c r="B4571" s="20"/>
      <c r="M4571" s="64"/>
      <c r="N4571" s="64"/>
    </row>
    <row r="4572" spans="1:14" ht="13.15">
      <c r="A4572" s="63"/>
      <c r="B4572" s="20"/>
      <c r="M4572" s="64"/>
      <c r="N4572" s="64"/>
    </row>
    <row r="4573" spans="1:14" ht="13.15">
      <c r="A4573" s="63"/>
      <c r="B4573" s="20"/>
      <c r="M4573" s="64"/>
      <c r="N4573" s="64"/>
    </row>
    <row r="4574" spans="1:14" ht="13.15">
      <c r="A4574" s="63"/>
      <c r="B4574" s="20"/>
      <c r="M4574" s="64"/>
      <c r="N4574" s="64"/>
    </row>
    <row r="4575" spans="1:14" ht="13.15">
      <c r="A4575" s="63"/>
      <c r="B4575" s="20"/>
      <c r="M4575" s="64"/>
      <c r="N4575" s="64"/>
    </row>
    <row r="4576" spans="1:14" ht="13.15">
      <c r="A4576" s="63"/>
      <c r="B4576" s="20"/>
      <c r="M4576" s="64"/>
      <c r="N4576" s="64"/>
    </row>
    <row r="4577" spans="1:14" ht="13.15">
      <c r="A4577" s="63"/>
      <c r="B4577" s="20"/>
      <c r="M4577" s="64"/>
      <c r="N4577" s="64"/>
    </row>
    <row r="4578" spans="1:14" ht="13.15">
      <c r="A4578" s="63"/>
      <c r="B4578" s="20"/>
      <c r="M4578" s="64"/>
      <c r="N4578" s="64"/>
    </row>
    <row r="4579" spans="1:14" ht="13.15">
      <c r="A4579" s="63"/>
      <c r="B4579" s="20"/>
      <c r="M4579" s="64"/>
      <c r="N4579" s="64"/>
    </row>
    <row r="4580" spans="1:14" ht="13.15">
      <c r="A4580" s="63"/>
      <c r="B4580" s="20"/>
      <c r="M4580" s="64"/>
      <c r="N4580" s="64"/>
    </row>
    <row r="4581" spans="1:14" ht="13.15">
      <c r="A4581" s="63"/>
      <c r="B4581" s="20"/>
      <c r="M4581" s="64"/>
      <c r="N4581" s="64"/>
    </row>
    <row r="4582" spans="1:14" ht="13.15">
      <c r="A4582" s="63"/>
      <c r="B4582" s="20"/>
      <c r="M4582" s="64"/>
      <c r="N4582" s="64"/>
    </row>
    <row r="4583" spans="1:14" ht="13.15">
      <c r="A4583" s="63"/>
      <c r="B4583" s="20"/>
      <c r="M4583" s="64"/>
      <c r="N4583" s="64"/>
    </row>
    <row r="4584" spans="1:14" ht="13.15">
      <c r="A4584" s="63"/>
      <c r="B4584" s="20"/>
      <c r="M4584" s="64"/>
      <c r="N4584" s="64"/>
    </row>
    <row r="4585" spans="1:14" ht="13.15">
      <c r="A4585" s="63"/>
      <c r="B4585" s="20"/>
      <c r="M4585" s="64"/>
      <c r="N4585" s="64"/>
    </row>
    <row r="4586" spans="1:14" ht="13.15">
      <c r="A4586" s="63"/>
      <c r="B4586" s="20"/>
      <c r="M4586" s="64"/>
      <c r="N4586" s="64"/>
    </row>
    <row r="4587" spans="1:14" ht="13.15">
      <c r="A4587" s="63"/>
      <c r="B4587" s="20"/>
      <c r="M4587" s="64"/>
      <c r="N4587" s="64"/>
    </row>
    <row r="4588" spans="1:14" ht="13.15">
      <c r="A4588" s="63"/>
      <c r="B4588" s="20"/>
      <c r="M4588" s="64"/>
      <c r="N4588" s="64"/>
    </row>
    <row r="4589" spans="1:14" ht="13.15">
      <c r="A4589" s="63"/>
      <c r="B4589" s="20"/>
      <c r="M4589" s="64"/>
      <c r="N4589" s="64"/>
    </row>
    <row r="4590" spans="1:14" ht="13.15">
      <c r="A4590" s="63"/>
      <c r="B4590" s="20"/>
      <c r="M4590" s="64"/>
      <c r="N4590" s="64"/>
    </row>
    <row r="4591" spans="1:14" ht="13.15">
      <c r="A4591" s="63"/>
      <c r="B4591" s="20"/>
      <c r="M4591" s="64"/>
      <c r="N4591" s="64"/>
    </row>
    <row r="4592" spans="1:14" ht="13.15">
      <c r="A4592" s="63"/>
      <c r="B4592" s="20"/>
      <c r="M4592" s="64"/>
      <c r="N4592" s="64"/>
    </row>
    <row r="4593" spans="1:14" ht="13.15">
      <c r="A4593" s="63"/>
      <c r="B4593" s="20"/>
      <c r="M4593" s="64"/>
      <c r="N4593" s="64"/>
    </row>
    <row r="4594" spans="1:14" ht="13.15">
      <c r="A4594" s="63"/>
      <c r="B4594" s="20"/>
      <c r="M4594" s="64"/>
      <c r="N4594" s="64"/>
    </row>
    <row r="4595" spans="1:14" ht="13.15">
      <c r="A4595" s="63"/>
      <c r="B4595" s="20"/>
      <c r="M4595" s="64"/>
      <c r="N4595" s="64"/>
    </row>
    <row r="4596" spans="1:14" ht="13.15">
      <c r="A4596" s="63"/>
      <c r="B4596" s="20"/>
      <c r="M4596" s="64"/>
      <c r="N4596" s="64"/>
    </row>
    <row r="4597" spans="1:14" ht="13.15">
      <c r="A4597" s="63"/>
      <c r="B4597" s="20"/>
      <c r="M4597" s="64"/>
      <c r="N4597" s="64"/>
    </row>
    <row r="4598" spans="1:14" ht="13.15">
      <c r="A4598" s="63"/>
      <c r="B4598" s="20"/>
      <c r="M4598" s="64"/>
      <c r="N4598" s="64"/>
    </row>
    <row r="4599" spans="1:14" ht="13.15">
      <c r="A4599" s="63"/>
      <c r="B4599" s="20"/>
      <c r="M4599" s="64"/>
      <c r="N4599" s="64"/>
    </row>
    <row r="4600" spans="1:14" ht="13.15">
      <c r="A4600" s="63"/>
      <c r="B4600" s="20"/>
      <c r="M4600" s="64"/>
      <c r="N4600" s="64"/>
    </row>
    <row r="4601" spans="1:14" ht="13.15">
      <c r="A4601" s="63"/>
      <c r="B4601" s="20"/>
      <c r="M4601" s="64"/>
      <c r="N4601" s="64"/>
    </row>
    <row r="4602" spans="1:14" ht="13.15">
      <c r="A4602" s="63"/>
      <c r="B4602" s="20"/>
      <c r="M4602" s="64"/>
      <c r="N4602" s="64"/>
    </row>
    <row r="4603" spans="1:14" ht="13.15">
      <c r="A4603" s="63"/>
      <c r="B4603" s="20"/>
      <c r="M4603" s="64"/>
      <c r="N4603" s="64"/>
    </row>
    <row r="4604" spans="1:14" ht="13.15">
      <c r="A4604" s="63"/>
      <c r="B4604" s="20"/>
      <c r="M4604" s="64"/>
      <c r="N4604" s="64"/>
    </row>
    <row r="4605" spans="1:14" ht="13.15">
      <c r="A4605" s="63"/>
      <c r="B4605" s="20"/>
      <c r="M4605" s="64"/>
      <c r="N4605" s="64"/>
    </row>
    <row r="4606" spans="1:14" ht="13.15">
      <c r="A4606" s="63"/>
      <c r="B4606" s="20"/>
      <c r="M4606" s="64"/>
      <c r="N4606" s="64"/>
    </row>
    <row r="4607" spans="1:14" ht="13.15">
      <c r="A4607" s="63"/>
      <c r="B4607" s="20"/>
      <c r="M4607" s="64"/>
      <c r="N4607" s="64"/>
    </row>
    <row r="4608" spans="1:14" ht="13.15">
      <c r="A4608" s="63"/>
      <c r="B4608" s="20"/>
      <c r="M4608" s="64"/>
      <c r="N4608" s="64"/>
    </row>
    <row r="4609" spans="1:14" ht="13.15">
      <c r="A4609" s="63"/>
      <c r="B4609" s="20"/>
      <c r="M4609" s="64"/>
      <c r="N4609" s="64"/>
    </row>
    <row r="4610" spans="1:14" ht="13.15">
      <c r="A4610" s="63"/>
      <c r="B4610" s="20"/>
      <c r="M4610" s="64"/>
      <c r="N4610" s="64"/>
    </row>
    <row r="4611" spans="1:14" ht="13.15">
      <c r="A4611" s="63"/>
      <c r="B4611" s="20"/>
      <c r="M4611" s="64"/>
      <c r="N4611" s="64"/>
    </row>
    <row r="4612" spans="1:14" ht="13.15">
      <c r="A4612" s="63"/>
      <c r="B4612" s="20"/>
      <c r="M4612" s="64"/>
      <c r="N4612" s="64"/>
    </row>
    <row r="4613" spans="1:14" ht="13.15">
      <c r="A4613" s="63"/>
      <c r="B4613" s="20"/>
      <c r="M4613" s="64"/>
      <c r="N4613" s="64"/>
    </row>
    <row r="4614" spans="1:14" ht="13.15">
      <c r="A4614" s="63"/>
      <c r="B4614" s="20"/>
      <c r="M4614" s="64"/>
      <c r="N4614" s="64"/>
    </row>
    <row r="4615" spans="1:14" ht="13.15">
      <c r="A4615" s="63"/>
      <c r="B4615" s="20"/>
      <c r="M4615" s="64"/>
      <c r="N4615" s="64"/>
    </row>
    <row r="4616" spans="1:14" ht="13.15">
      <c r="A4616" s="63"/>
      <c r="B4616" s="20"/>
      <c r="M4616" s="64"/>
      <c r="N4616" s="64"/>
    </row>
    <row r="4617" spans="1:14" ht="13.15">
      <c r="A4617" s="63"/>
      <c r="B4617" s="20"/>
      <c r="M4617" s="64"/>
      <c r="N4617" s="64"/>
    </row>
    <row r="4618" spans="1:14" ht="13.15">
      <c r="A4618" s="63"/>
      <c r="B4618" s="20"/>
      <c r="M4618" s="64"/>
      <c r="N4618" s="64"/>
    </row>
    <row r="4619" spans="1:14" ht="13.15">
      <c r="A4619" s="63"/>
      <c r="B4619" s="20"/>
      <c r="M4619" s="64"/>
      <c r="N4619" s="64"/>
    </row>
    <row r="4620" spans="1:14" ht="13.15">
      <c r="A4620" s="63"/>
      <c r="B4620" s="20"/>
      <c r="M4620" s="64"/>
      <c r="N4620" s="64"/>
    </row>
    <row r="4621" spans="1:14" ht="13.15">
      <c r="A4621" s="63"/>
      <c r="B4621" s="20"/>
      <c r="M4621" s="64"/>
      <c r="N4621" s="64"/>
    </row>
    <row r="4622" spans="1:14" ht="13.15">
      <c r="A4622" s="63"/>
      <c r="B4622" s="20"/>
      <c r="M4622" s="64"/>
      <c r="N4622" s="64"/>
    </row>
    <row r="4623" spans="1:14" ht="13.15">
      <c r="A4623" s="63"/>
      <c r="B4623" s="20"/>
      <c r="M4623" s="64"/>
      <c r="N4623" s="64"/>
    </row>
    <row r="4624" spans="1:14" ht="13.15">
      <c r="A4624" s="63"/>
      <c r="B4624" s="20"/>
      <c r="M4624" s="64"/>
      <c r="N4624" s="64"/>
    </row>
    <row r="4625" spans="1:14" ht="13.15">
      <c r="A4625" s="63"/>
      <c r="B4625" s="20"/>
      <c r="M4625" s="64"/>
      <c r="N4625" s="64"/>
    </row>
    <row r="4626" spans="1:14" ht="13.15">
      <c r="A4626" s="63"/>
      <c r="B4626" s="20"/>
      <c r="M4626" s="64"/>
      <c r="N4626" s="64"/>
    </row>
    <row r="4627" spans="1:14" ht="13.15">
      <c r="A4627" s="63"/>
      <c r="B4627" s="20"/>
      <c r="M4627" s="64"/>
      <c r="N4627" s="64"/>
    </row>
    <row r="4628" spans="1:14" ht="13.15">
      <c r="A4628" s="63"/>
      <c r="B4628" s="20"/>
      <c r="M4628" s="64"/>
      <c r="N4628" s="64"/>
    </row>
    <row r="4629" spans="1:14" ht="13.15">
      <c r="A4629" s="63"/>
      <c r="B4629" s="20"/>
      <c r="M4629" s="64"/>
      <c r="N4629" s="64"/>
    </row>
    <row r="4630" spans="1:14" ht="13.15">
      <c r="A4630" s="63"/>
      <c r="B4630" s="20"/>
      <c r="M4630" s="64"/>
      <c r="N4630" s="64"/>
    </row>
    <row r="4631" spans="1:14" ht="13.15">
      <c r="A4631" s="63"/>
      <c r="B4631" s="20"/>
      <c r="M4631" s="64"/>
      <c r="N4631" s="64"/>
    </row>
    <row r="4632" spans="1:14" ht="13.15">
      <c r="A4632" s="63"/>
      <c r="B4632" s="20"/>
      <c r="M4632" s="64"/>
      <c r="N4632" s="64"/>
    </row>
    <row r="4633" spans="1:14" ht="13.15">
      <c r="A4633" s="63"/>
      <c r="B4633" s="20"/>
      <c r="M4633" s="64"/>
      <c r="N4633" s="64"/>
    </row>
    <row r="4634" spans="1:14" ht="13.15">
      <c r="A4634" s="63"/>
      <c r="B4634" s="20"/>
      <c r="M4634" s="64"/>
      <c r="N4634" s="64"/>
    </row>
    <row r="4635" spans="1:14" ht="13.15">
      <c r="A4635" s="63"/>
      <c r="B4635" s="20"/>
      <c r="M4635" s="64"/>
      <c r="N4635" s="64"/>
    </row>
    <row r="4636" spans="1:14" ht="13.15">
      <c r="A4636" s="63"/>
      <c r="B4636" s="20"/>
      <c r="M4636" s="64"/>
      <c r="N4636" s="64"/>
    </row>
    <row r="4637" spans="1:14" ht="13.15">
      <c r="A4637" s="63"/>
      <c r="B4637" s="20"/>
      <c r="M4637" s="64"/>
      <c r="N4637" s="64"/>
    </row>
    <row r="4638" spans="1:14" ht="13.15">
      <c r="A4638" s="63"/>
      <c r="B4638" s="20"/>
      <c r="M4638" s="64"/>
      <c r="N4638" s="64"/>
    </row>
    <row r="4639" spans="1:14" ht="13.15">
      <c r="A4639" s="63"/>
      <c r="B4639" s="20"/>
      <c r="M4639" s="64"/>
      <c r="N4639" s="64"/>
    </row>
    <row r="4640" spans="1:14" ht="13.15">
      <c r="A4640" s="63"/>
      <c r="B4640" s="20"/>
      <c r="M4640" s="64"/>
      <c r="N4640" s="64"/>
    </row>
    <row r="4641" spans="1:14" ht="13.15">
      <c r="A4641" s="63"/>
      <c r="B4641" s="20"/>
      <c r="M4641" s="64"/>
      <c r="N4641" s="64"/>
    </row>
    <row r="4642" spans="1:14" ht="13.15">
      <c r="A4642" s="63"/>
      <c r="B4642" s="20"/>
      <c r="M4642" s="64"/>
      <c r="N4642" s="64"/>
    </row>
    <row r="4643" spans="1:14" ht="13.15">
      <c r="A4643" s="63"/>
      <c r="B4643" s="20"/>
      <c r="M4643" s="64"/>
      <c r="N4643" s="64"/>
    </row>
    <row r="4644" spans="1:14" ht="13.15">
      <c r="A4644" s="63"/>
      <c r="B4644" s="20"/>
      <c r="M4644" s="64"/>
      <c r="N4644" s="64"/>
    </row>
    <row r="4645" spans="1:14" ht="13.15">
      <c r="A4645" s="63"/>
      <c r="B4645" s="20"/>
      <c r="M4645" s="64"/>
      <c r="N4645" s="64"/>
    </row>
    <row r="4646" spans="1:14" ht="13.15">
      <c r="A4646" s="63"/>
      <c r="B4646" s="20"/>
      <c r="M4646" s="64"/>
      <c r="N4646" s="64"/>
    </row>
    <row r="4647" spans="1:14" ht="13.15">
      <c r="A4647" s="63"/>
      <c r="B4647" s="20"/>
      <c r="M4647" s="64"/>
      <c r="N4647" s="64"/>
    </row>
    <row r="4648" spans="1:14" ht="13.15">
      <c r="A4648" s="63"/>
      <c r="B4648" s="20"/>
      <c r="M4648" s="64"/>
      <c r="N4648" s="64"/>
    </row>
    <row r="4649" spans="1:14" ht="13.15">
      <c r="A4649" s="63"/>
      <c r="B4649" s="20"/>
      <c r="M4649" s="64"/>
      <c r="N4649" s="64"/>
    </row>
    <row r="4650" spans="1:14" ht="13.15">
      <c r="A4650" s="63"/>
      <c r="B4650" s="20"/>
      <c r="M4650" s="64"/>
      <c r="N4650" s="64"/>
    </row>
    <row r="4651" spans="1:14" ht="13.15">
      <c r="A4651" s="63"/>
      <c r="B4651" s="20"/>
      <c r="M4651" s="64"/>
      <c r="N4651" s="64"/>
    </row>
    <row r="4652" spans="1:14" ht="13.15">
      <c r="A4652" s="63"/>
      <c r="B4652" s="20"/>
      <c r="M4652" s="64"/>
      <c r="N4652" s="64"/>
    </row>
    <row r="4653" spans="1:14" ht="13.15">
      <c r="A4653" s="63"/>
      <c r="B4653" s="20"/>
      <c r="M4653" s="64"/>
      <c r="N4653" s="64"/>
    </row>
    <row r="4654" spans="1:14" ht="13.15">
      <c r="A4654" s="63"/>
      <c r="B4654" s="20"/>
      <c r="M4654" s="64"/>
      <c r="N4654" s="64"/>
    </row>
    <row r="4655" spans="1:14" ht="13.15">
      <c r="A4655" s="63"/>
      <c r="B4655" s="20"/>
      <c r="M4655" s="64"/>
      <c r="N4655" s="64"/>
    </row>
    <row r="4656" spans="1:14" ht="13.15">
      <c r="A4656" s="63"/>
      <c r="B4656" s="20"/>
      <c r="M4656" s="64"/>
      <c r="N4656" s="64"/>
    </row>
    <row r="4657" spans="1:14" ht="13.15">
      <c r="A4657" s="63"/>
      <c r="B4657" s="20"/>
      <c r="M4657" s="64"/>
      <c r="N4657" s="64"/>
    </row>
    <row r="4658" spans="1:14" ht="13.15">
      <c r="A4658" s="63"/>
      <c r="B4658" s="20"/>
      <c r="M4658" s="64"/>
      <c r="N4658" s="64"/>
    </row>
    <row r="4659" spans="1:14" ht="13.15">
      <c r="A4659" s="63"/>
      <c r="B4659" s="20"/>
      <c r="M4659" s="64"/>
      <c r="N4659" s="64"/>
    </row>
    <row r="4660" spans="1:14" ht="13.15">
      <c r="A4660" s="63"/>
      <c r="B4660" s="20"/>
      <c r="M4660" s="64"/>
      <c r="N4660" s="64"/>
    </row>
    <row r="4661" spans="1:14" ht="13.15">
      <c r="A4661" s="63"/>
      <c r="B4661" s="20"/>
      <c r="M4661" s="64"/>
      <c r="N4661" s="64"/>
    </row>
    <row r="4662" spans="1:14" ht="13.15">
      <c r="A4662" s="63"/>
      <c r="B4662" s="20"/>
      <c r="M4662" s="64"/>
      <c r="N4662" s="64"/>
    </row>
    <row r="4663" spans="1:14" ht="13.15">
      <c r="A4663" s="63"/>
      <c r="B4663" s="20"/>
      <c r="M4663" s="64"/>
      <c r="N4663" s="64"/>
    </row>
    <row r="4664" spans="1:14" ht="13.15">
      <c r="A4664" s="63"/>
      <c r="B4664" s="20"/>
      <c r="M4664" s="64"/>
      <c r="N4664" s="64"/>
    </row>
    <row r="4665" spans="1:14" ht="13.15">
      <c r="A4665" s="63"/>
      <c r="B4665" s="20"/>
      <c r="M4665" s="64"/>
      <c r="N4665" s="64"/>
    </row>
    <row r="4666" spans="1:14" ht="13.15">
      <c r="A4666" s="63"/>
      <c r="B4666" s="20"/>
      <c r="M4666" s="64"/>
      <c r="N4666" s="64"/>
    </row>
    <row r="4667" spans="1:14" ht="13.15">
      <c r="A4667" s="63"/>
      <c r="B4667" s="20"/>
      <c r="M4667" s="64"/>
      <c r="N4667" s="64"/>
    </row>
    <row r="4668" spans="1:14" ht="13.15">
      <c r="A4668" s="63"/>
      <c r="B4668" s="20"/>
      <c r="M4668" s="64"/>
      <c r="N4668" s="64"/>
    </row>
    <row r="4669" spans="1:14" ht="13.15">
      <c r="A4669" s="63"/>
      <c r="B4669" s="20"/>
      <c r="M4669" s="64"/>
      <c r="N4669" s="64"/>
    </row>
    <row r="4670" spans="1:14" ht="13.15">
      <c r="A4670" s="63"/>
      <c r="B4670" s="20"/>
      <c r="M4670" s="64"/>
      <c r="N4670" s="64"/>
    </row>
    <row r="4671" spans="1:14" ht="13.15">
      <c r="A4671" s="63"/>
      <c r="B4671" s="20"/>
      <c r="M4671" s="64"/>
      <c r="N4671" s="64"/>
    </row>
    <row r="4672" spans="1:14" ht="13.15">
      <c r="A4672" s="63"/>
      <c r="B4672" s="20"/>
      <c r="M4672" s="64"/>
      <c r="N4672" s="64"/>
    </row>
    <row r="4673" spans="1:14" ht="13.15">
      <c r="A4673" s="63"/>
      <c r="B4673" s="20"/>
      <c r="M4673" s="64"/>
      <c r="N4673" s="64"/>
    </row>
    <row r="4674" spans="1:14" ht="13.15">
      <c r="A4674" s="63"/>
      <c r="B4674" s="20"/>
      <c r="M4674" s="64"/>
      <c r="N4674" s="64"/>
    </row>
    <row r="4675" spans="1:14" ht="13.15">
      <c r="A4675" s="63"/>
      <c r="B4675" s="20"/>
      <c r="M4675" s="64"/>
      <c r="N4675" s="64"/>
    </row>
    <row r="4676" spans="1:14" ht="13.15">
      <c r="A4676" s="63"/>
      <c r="B4676" s="20"/>
      <c r="M4676" s="64"/>
      <c r="N4676" s="64"/>
    </row>
    <row r="4677" spans="1:14" ht="13.15">
      <c r="A4677" s="63"/>
      <c r="B4677" s="20"/>
      <c r="M4677" s="64"/>
      <c r="N4677" s="64"/>
    </row>
    <row r="4678" spans="1:14" ht="13.15">
      <c r="A4678" s="63"/>
      <c r="B4678" s="20"/>
      <c r="M4678" s="64"/>
      <c r="N4678" s="64"/>
    </row>
    <row r="4679" spans="1:14" ht="13.15">
      <c r="A4679" s="63"/>
      <c r="B4679" s="20"/>
      <c r="M4679" s="64"/>
      <c r="N4679" s="64"/>
    </row>
    <row r="4680" spans="1:14" ht="13.15">
      <c r="A4680" s="63"/>
      <c r="B4680" s="20"/>
      <c r="M4680" s="64"/>
      <c r="N4680" s="64"/>
    </row>
    <row r="4681" spans="1:14" ht="13.15">
      <c r="A4681" s="63"/>
      <c r="B4681" s="20"/>
      <c r="M4681" s="64"/>
      <c r="N4681" s="64"/>
    </row>
    <row r="4682" spans="1:14" ht="13.15">
      <c r="A4682" s="63"/>
      <c r="B4682" s="20"/>
      <c r="M4682" s="64"/>
      <c r="N4682" s="64"/>
    </row>
    <row r="4683" spans="1:14" ht="13.15">
      <c r="A4683" s="63"/>
      <c r="B4683" s="20"/>
      <c r="M4683" s="64"/>
      <c r="N4683" s="64"/>
    </row>
    <row r="4684" spans="1:14" ht="13.15">
      <c r="A4684" s="63"/>
      <c r="B4684" s="20"/>
      <c r="M4684" s="64"/>
      <c r="N4684" s="64"/>
    </row>
    <row r="4685" spans="1:14" ht="13.15">
      <c r="A4685" s="63"/>
      <c r="B4685" s="20"/>
      <c r="M4685" s="64"/>
      <c r="N4685" s="64"/>
    </row>
    <row r="4686" spans="1:14" ht="13.15">
      <c r="A4686" s="63"/>
      <c r="B4686" s="20"/>
      <c r="M4686" s="64"/>
      <c r="N4686" s="64"/>
    </row>
    <row r="4687" spans="1:14" ht="13.15">
      <c r="A4687" s="63"/>
      <c r="B4687" s="20"/>
      <c r="M4687" s="64"/>
      <c r="N4687" s="64"/>
    </row>
    <row r="4688" spans="1:14" ht="13.15">
      <c r="A4688" s="63"/>
      <c r="B4688" s="20"/>
      <c r="M4688" s="64"/>
      <c r="N4688" s="64"/>
    </row>
    <row r="4689" spans="1:14" ht="13.15">
      <c r="A4689" s="63"/>
      <c r="B4689" s="20"/>
      <c r="M4689" s="64"/>
      <c r="N4689" s="64"/>
    </row>
    <row r="4690" spans="1:14" ht="13.15">
      <c r="A4690" s="63"/>
      <c r="B4690" s="20"/>
      <c r="M4690" s="64"/>
      <c r="N4690" s="64"/>
    </row>
    <row r="4691" spans="1:14" ht="13.15">
      <c r="A4691" s="63"/>
      <c r="B4691" s="20"/>
      <c r="M4691" s="64"/>
      <c r="N4691" s="64"/>
    </row>
    <row r="4692" spans="1:14" ht="13.15">
      <c r="A4692" s="63"/>
      <c r="B4692" s="20"/>
      <c r="M4692" s="64"/>
      <c r="N4692" s="64"/>
    </row>
    <row r="4693" spans="1:14" ht="13.15">
      <c r="A4693" s="63"/>
      <c r="B4693" s="20"/>
      <c r="M4693" s="64"/>
      <c r="N4693" s="64"/>
    </row>
    <row r="4694" spans="1:14" ht="13.15">
      <c r="A4694" s="63"/>
      <c r="B4694" s="20"/>
      <c r="M4694" s="64"/>
      <c r="N4694" s="64"/>
    </row>
    <row r="4695" spans="1:14" ht="13.15">
      <c r="A4695" s="63"/>
      <c r="B4695" s="20"/>
      <c r="M4695" s="64"/>
      <c r="N4695" s="64"/>
    </row>
    <row r="4696" spans="1:14" ht="13.15">
      <c r="A4696" s="63"/>
      <c r="B4696" s="20"/>
      <c r="M4696" s="64"/>
      <c r="N4696" s="64"/>
    </row>
    <row r="4697" spans="1:14" ht="13.15">
      <c r="A4697" s="63"/>
      <c r="B4697" s="20"/>
      <c r="M4697" s="64"/>
      <c r="N4697" s="64"/>
    </row>
    <row r="4698" spans="1:14" ht="13.15">
      <c r="A4698" s="63"/>
      <c r="B4698" s="20"/>
      <c r="M4698" s="64"/>
      <c r="N4698" s="64"/>
    </row>
    <row r="4699" spans="1:14" ht="13.15">
      <c r="A4699" s="63"/>
      <c r="B4699" s="20"/>
      <c r="M4699" s="64"/>
      <c r="N4699" s="64"/>
    </row>
    <row r="4700" spans="1:14" ht="13.15">
      <c r="A4700" s="63"/>
      <c r="B4700" s="20"/>
      <c r="M4700" s="64"/>
      <c r="N4700" s="64"/>
    </row>
    <row r="4701" spans="1:14" ht="13.15">
      <c r="A4701" s="63"/>
      <c r="B4701" s="20"/>
      <c r="M4701" s="64"/>
      <c r="N4701" s="64"/>
    </row>
    <row r="4702" spans="1:14" ht="13.15">
      <c r="A4702" s="63"/>
      <c r="B4702" s="20"/>
      <c r="M4702" s="64"/>
      <c r="N4702" s="64"/>
    </row>
    <row r="4703" spans="1:14" ht="13.15">
      <c r="A4703" s="63"/>
      <c r="B4703" s="20"/>
      <c r="M4703" s="64"/>
      <c r="N4703" s="64"/>
    </row>
    <row r="4704" spans="1:14" ht="13.15">
      <c r="A4704" s="63"/>
      <c r="B4704" s="20"/>
      <c r="M4704" s="64"/>
      <c r="N4704" s="64"/>
    </row>
    <row r="4705" spans="1:14" ht="13.15">
      <c r="A4705" s="63"/>
      <c r="B4705" s="20"/>
      <c r="M4705" s="64"/>
      <c r="N4705" s="64"/>
    </row>
    <row r="4706" spans="1:14" ht="13.15">
      <c r="A4706" s="63"/>
      <c r="B4706" s="20"/>
      <c r="M4706" s="64"/>
      <c r="N4706" s="64"/>
    </row>
    <row r="4707" spans="1:14" ht="13.15">
      <c r="A4707" s="63"/>
      <c r="B4707" s="20"/>
      <c r="M4707" s="64"/>
      <c r="N4707" s="64"/>
    </row>
    <row r="4708" spans="1:14" ht="13.15">
      <c r="A4708" s="63"/>
      <c r="B4708" s="20"/>
      <c r="M4708" s="64"/>
      <c r="N4708" s="64"/>
    </row>
    <row r="4709" spans="1:14" ht="13.15">
      <c r="A4709" s="63"/>
      <c r="B4709" s="20"/>
      <c r="M4709" s="64"/>
      <c r="N4709" s="64"/>
    </row>
    <row r="4710" spans="1:14" ht="13.15">
      <c r="A4710" s="63"/>
      <c r="B4710" s="20"/>
      <c r="M4710" s="64"/>
      <c r="N4710" s="64"/>
    </row>
    <row r="4711" spans="1:14" ht="13.15">
      <c r="A4711" s="63"/>
      <c r="B4711" s="20"/>
      <c r="M4711" s="64"/>
      <c r="N4711" s="64"/>
    </row>
    <row r="4712" spans="1:14" ht="13.15">
      <c r="A4712" s="63"/>
      <c r="B4712" s="20"/>
      <c r="M4712" s="64"/>
      <c r="N4712" s="64"/>
    </row>
    <row r="4713" spans="1:14" ht="13.15">
      <c r="A4713" s="63"/>
      <c r="B4713" s="20"/>
      <c r="M4713" s="64"/>
      <c r="N4713" s="64"/>
    </row>
    <row r="4714" spans="1:14" ht="13.15">
      <c r="A4714" s="63"/>
      <c r="B4714" s="20"/>
      <c r="M4714" s="64"/>
      <c r="N4714" s="64"/>
    </row>
    <row r="4715" spans="1:14" ht="13.15">
      <c r="A4715" s="63"/>
      <c r="B4715" s="20"/>
      <c r="M4715" s="64"/>
      <c r="N4715" s="64"/>
    </row>
    <row r="4716" spans="1:14" ht="13.15">
      <c r="A4716" s="63"/>
      <c r="B4716" s="20"/>
      <c r="M4716" s="64"/>
      <c r="N4716" s="64"/>
    </row>
    <row r="4717" spans="1:14" ht="13.15">
      <c r="A4717" s="63"/>
      <c r="B4717" s="20"/>
      <c r="M4717" s="64"/>
      <c r="N4717" s="64"/>
    </row>
    <row r="4718" spans="1:14" ht="13.15">
      <c r="A4718" s="63"/>
      <c r="B4718" s="20"/>
      <c r="M4718" s="64"/>
      <c r="N4718" s="64"/>
    </row>
    <row r="4719" spans="1:14" ht="13.15">
      <c r="A4719" s="63"/>
      <c r="B4719" s="20"/>
      <c r="M4719" s="64"/>
      <c r="N4719" s="64"/>
    </row>
    <row r="4720" spans="1:14" ht="13.15">
      <c r="A4720" s="63"/>
      <c r="B4720" s="20"/>
      <c r="M4720" s="64"/>
      <c r="N4720" s="64"/>
    </row>
    <row r="4721" spans="1:14" ht="13.15">
      <c r="A4721" s="63"/>
      <c r="B4721" s="20"/>
      <c r="M4721" s="64"/>
      <c r="N4721" s="64"/>
    </row>
    <row r="4722" spans="1:14" ht="13.15">
      <c r="A4722" s="63"/>
      <c r="B4722" s="20"/>
      <c r="M4722" s="64"/>
      <c r="N4722" s="64"/>
    </row>
    <row r="4723" spans="1:14" ht="13.15">
      <c r="A4723" s="63"/>
      <c r="B4723" s="20"/>
      <c r="M4723" s="64"/>
      <c r="N4723" s="64"/>
    </row>
    <row r="4724" spans="1:14" ht="13.15">
      <c r="A4724" s="63"/>
      <c r="B4724" s="20"/>
      <c r="M4724" s="64"/>
      <c r="N4724" s="64"/>
    </row>
    <row r="4725" spans="1:14" ht="13.15">
      <c r="A4725" s="63"/>
      <c r="B4725" s="20"/>
      <c r="M4725" s="64"/>
      <c r="N4725" s="64"/>
    </row>
    <row r="4726" spans="1:14" ht="13.15">
      <c r="A4726" s="63"/>
      <c r="B4726" s="20"/>
      <c r="M4726" s="64"/>
      <c r="N4726" s="64"/>
    </row>
    <row r="4727" spans="1:14" ht="13.15">
      <c r="A4727" s="63"/>
      <c r="B4727" s="20"/>
      <c r="M4727" s="64"/>
      <c r="N4727" s="64"/>
    </row>
    <row r="4728" spans="1:14" ht="13.15">
      <c r="A4728" s="63"/>
      <c r="B4728" s="20"/>
      <c r="M4728" s="64"/>
      <c r="N4728" s="64"/>
    </row>
    <row r="4729" spans="1:14" ht="13.15">
      <c r="A4729" s="63"/>
      <c r="B4729" s="20"/>
      <c r="M4729" s="64"/>
      <c r="N4729" s="64"/>
    </row>
    <row r="4730" spans="1:14" ht="13.15">
      <c r="A4730" s="63"/>
      <c r="B4730" s="20"/>
      <c r="M4730" s="64"/>
      <c r="N4730" s="64"/>
    </row>
    <row r="4731" spans="1:14" ht="13.15">
      <c r="A4731" s="63"/>
      <c r="B4731" s="20"/>
      <c r="M4731" s="64"/>
      <c r="N4731" s="64"/>
    </row>
    <row r="4732" spans="1:14" ht="13.15">
      <c r="A4732" s="63"/>
      <c r="B4732" s="20"/>
      <c r="M4732" s="64"/>
      <c r="N4732" s="64"/>
    </row>
    <row r="4733" spans="1:14" ht="13.15">
      <c r="A4733" s="63"/>
      <c r="B4733" s="20"/>
      <c r="M4733" s="64"/>
      <c r="N4733" s="64"/>
    </row>
    <row r="4734" spans="1:14" ht="13.15">
      <c r="A4734" s="63"/>
      <c r="B4734" s="20"/>
      <c r="M4734" s="64"/>
      <c r="N4734" s="64"/>
    </row>
    <row r="4735" spans="1:14" ht="13.15">
      <c r="A4735" s="63"/>
      <c r="B4735" s="20"/>
      <c r="M4735" s="64"/>
      <c r="N4735" s="64"/>
    </row>
    <row r="4736" spans="1:14" ht="13.15">
      <c r="A4736" s="63"/>
      <c r="B4736" s="20"/>
      <c r="M4736" s="64"/>
      <c r="N4736" s="64"/>
    </row>
    <row r="4737" spans="1:14" ht="13.15">
      <c r="A4737" s="63"/>
      <c r="B4737" s="20"/>
      <c r="M4737" s="64"/>
      <c r="N4737" s="64"/>
    </row>
    <row r="4738" spans="1:14" ht="13.15">
      <c r="A4738" s="63"/>
      <c r="B4738" s="20"/>
      <c r="M4738" s="64"/>
      <c r="N4738" s="64"/>
    </row>
    <row r="4739" spans="1:14" ht="13.15">
      <c r="A4739" s="63"/>
      <c r="B4739" s="20"/>
      <c r="M4739" s="64"/>
      <c r="N4739" s="64"/>
    </row>
    <row r="4740" spans="1:14" ht="13.15">
      <c r="A4740" s="63"/>
      <c r="B4740" s="20"/>
      <c r="M4740" s="64"/>
      <c r="N4740" s="64"/>
    </row>
    <row r="4741" spans="1:14" ht="13.15">
      <c r="A4741" s="63"/>
      <c r="B4741" s="20"/>
      <c r="M4741" s="64"/>
      <c r="N4741" s="64"/>
    </row>
    <row r="4742" spans="1:14" ht="13.15">
      <c r="A4742" s="63"/>
      <c r="B4742" s="20"/>
      <c r="M4742" s="64"/>
      <c r="N4742" s="64"/>
    </row>
    <row r="4743" spans="1:14" ht="13.15">
      <c r="A4743" s="63"/>
      <c r="B4743" s="20"/>
      <c r="M4743" s="64"/>
      <c r="N4743" s="64"/>
    </row>
    <row r="4744" spans="1:14" ht="13.15">
      <c r="A4744" s="63"/>
      <c r="B4744" s="20"/>
      <c r="M4744" s="64"/>
      <c r="N4744" s="64"/>
    </row>
    <row r="4745" spans="1:14" ht="13.15">
      <c r="A4745" s="63"/>
      <c r="B4745" s="20"/>
      <c r="M4745" s="64"/>
      <c r="N4745" s="64"/>
    </row>
    <row r="4746" spans="1:14" ht="13.15">
      <c r="A4746" s="63"/>
      <c r="B4746" s="20"/>
      <c r="M4746" s="64"/>
      <c r="N4746" s="64"/>
    </row>
    <row r="4747" spans="1:14" ht="13.15">
      <c r="A4747" s="63"/>
      <c r="B4747" s="20"/>
      <c r="M4747" s="64"/>
      <c r="N4747" s="64"/>
    </row>
    <row r="4748" spans="1:14" ht="13.15">
      <c r="A4748" s="63"/>
      <c r="B4748" s="20"/>
      <c r="M4748" s="64"/>
      <c r="N4748" s="64"/>
    </row>
    <row r="4749" spans="1:14" ht="13.15">
      <c r="A4749" s="63"/>
      <c r="B4749" s="20"/>
      <c r="M4749" s="64"/>
      <c r="N4749" s="64"/>
    </row>
    <row r="4750" spans="1:14" ht="13.15">
      <c r="A4750" s="63"/>
      <c r="B4750" s="20"/>
      <c r="M4750" s="64"/>
      <c r="N4750" s="64"/>
    </row>
    <row r="4751" spans="1:14" ht="13.15">
      <c r="A4751" s="63"/>
      <c r="B4751" s="20"/>
      <c r="M4751" s="64"/>
      <c r="N4751" s="64"/>
    </row>
    <row r="4752" spans="1:14" ht="13.15">
      <c r="A4752" s="63"/>
      <c r="B4752" s="20"/>
      <c r="M4752" s="64"/>
      <c r="N4752" s="64"/>
    </row>
    <row r="4753" spans="1:14" ht="13.15">
      <c r="A4753" s="63"/>
      <c r="B4753" s="20"/>
      <c r="M4753" s="64"/>
      <c r="N4753" s="64"/>
    </row>
    <row r="4754" spans="1:14" ht="13.15">
      <c r="A4754" s="63"/>
      <c r="B4754" s="20"/>
      <c r="M4754" s="64"/>
      <c r="N4754" s="64"/>
    </row>
    <row r="4755" spans="1:14" ht="13.15">
      <c r="A4755" s="63"/>
      <c r="B4755" s="20"/>
      <c r="M4755" s="64"/>
      <c r="N4755" s="64"/>
    </row>
    <row r="4756" spans="1:14" ht="13.15">
      <c r="A4756" s="63"/>
      <c r="B4756" s="20"/>
      <c r="M4756" s="64"/>
      <c r="N4756" s="64"/>
    </row>
    <row r="4757" spans="1:14" ht="13.15">
      <c r="A4757" s="63"/>
      <c r="B4757" s="20"/>
      <c r="M4757" s="64"/>
      <c r="N4757" s="64"/>
    </row>
    <row r="4758" spans="1:14" ht="13.15">
      <c r="A4758" s="63"/>
      <c r="B4758" s="20"/>
      <c r="M4758" s="64"/>
      <c r="N4758" s="64"/>
    </row>
    <row r="4759" spans="1:14" ht="13.15">
      <c r="A4759" s="63"/>
      <c r="B4759" s="20"/>
      <c r="M4759" s="64"/>
      <c r="N4759" s="64"/>
    </row>
    <row r="4760" spans="1:14" ht="13.15">
      <c r="A4760" s="63"/>
      <c r="B4760" s="20"/>
      <c r="M4760" s="64"/>
      <c r="N4760" s="64"/>
    </row>
    <row r="4761" spans="1:14" ht="13.15">
      <c r="A4761" s="63"/>
      <c r="B4761" s="20"/>
      <c r="M4761" s="64"/>
      <c r="N4761" s="64"/>
    </row>
    <row r="4762" spans="1:14" ht="13.15">
      <c r="A4762" s="63"/>
      <c r="B4762" s="20"/>
      <c r="M4762" s="64"/>
      <c r="N4762" s="64"/>
    </row>
    <row r="4763" spans="1:14" ht="13.15">
      <c r="A4763" s="63"/>
      <c r="B4763" s="20"/>
      <c r="M4763" s="64"/>
      <c r="N4763" s="64"/>
    </row>
    <row r="4764" spans="1:14" ht="13.15">
      <c r="A4764" s="63"/>
      <c r="B4764" s="20"/>
      <c r="M4764" s="64"/>
      <c r="N4764" s="64"/>
    </row>
    <row r="4765" spans="1:14" ht="13.15">
      <c r="A4765" s="63"/>
      <c r="B4765" s="20"/>
      <c r="M4765" s="64"/>
      <c r="N4765" s="64"/>
    </row>
    <row r="4766" spans="1:14" ht="13.15">
      <c r="A4766" s="63"/>
      <c r="B4766" s="20"/>
      <c r="M4766" s="64"/>
      <c r="N4766" s="64"/>
    </row>
    <row r="4767" spans="1:14" ht="13.15">
      <c r="A4767" s="63"/>
      <c r="B4767" s="20"/>
      <c r="M4767" s="64"/>
      <c r="N4767" s="64"/>
    </row>
    <row r="4768" spans="1:14" ht="13.15">
      <c r="A4768" s="63"/>
      <c r="B4768" s="20"/>
      <c r="M4768" s="64"/>
      <c r="N4768" s="64"/>
    </row>
    <row r="4769" spans="1:14" ht="13.15">
      <c r="A4769" s="63"/>
      <c r="B4769" s="20"/>
      <c r="M4769" s="64"/>
      <c r="N4769" s="64"/>
    </row>
    <row r="4770" spans="1:14" ht="13.15">
      <c r="A4770" s="63"/>
      <c r="B4770" s="20"/>
      <c r="M4770" s="64"/>
      <c r="N4770" s="64"/>
    </row>
    <row r="4771" spans="1:14" ht="13.15">
      <c r="A4771" s="63"/>
      <c r="B4771" s="20"/>
      <c r="M4771" s="64"/>
      <c r="N4771" s="64"/>
    </row>
    <row r="4772" spans="1:14" ht="13.15">
      <c r="A4772" s="63"/>
      <c r="B4772" s="20"/>
      <c r="M4772" s="64"/>
      <c r="N4772" s="64"/>
    </row>
    <row r="4773" spans="1:14" ht="13.15">
      <c r="A4773" s="63"/>
      <c r="B4773" s="20"/>
      <c r="M4773" s="64"/>
      <c r="N4773" s="64"/>
    </row>
    <row r="4774" spans="1:14" ht="13.15">
      <c r="A4774" s="63"/>
      <c r="B4774" s="20"/>
      <c r="M4774" s="64"/>
      <c r="N4774" s="64"/>
    </row>
    <row r="4775" spans="1:14" ht="13.15">
      <c r="A4775" s="63"/>
      <c r="B4775" s="20"/>
      <c r="M4775" s="64"/>
      <c r="N4775" s="64"/>
    </row>
    <row r="4776" spans="1:14" ht="13.15">
      <c r="A4776" s="63"/>
      <c r="B4776" s="20"/>
      <c r="M4776" s="64"/>
      <c r="N4776" s="64"/>
    </row>
    <row r="4777" spans="1:14" ht="13.15">
      <c r="A4777" s="63"/>
      <c r="B4777" s="20"/>
      <c r="M4777" s="64"/>
      <c r="N4777" s="64"/>
    </row>
    <row r="4778" spans="1:14" ht="13.15">
      <c r="A4778" s="63"/>
      <c r="B4778" s="20"/>
      <c r="M4778" s="64"/>
      <c r="N4778" s="64"/>
    </row>
    <row r="4779" spans="1:14" ht="13.15">
      <c r="A4779" s="63"/>
      <c r="B4779" s="20"/>
      <c r="M4779" s="64"/>
      <c r="N4779" s="64"/>
    </row>
    <row r="4780" spans="1:14" ht="13.15">
      <c r="A4780" s="63"/>
      <c r="B4780" s="20"/>
      <c r="M4780" s="64"/>
      <c r="N4780" s="64"/>
    </row>
    <row r="4781" spans="1:14" ht="13.15">
      <c r="A4781" s="63"/>
      <c r="B4781" s="20"/>
      <c r="M4781" s="64"/>
      <c r="N4781" s="64"/>
    </row>
    <row r="4782" spans="1:14" ht="13.15">
      <c r="A4782" s="63"/>
      <c r="B4782" s="20"/>
      <c r="M4782" s="64"/>
      <c r="N4782" s="64"/>
    </row>
    <row r="4783" spans="1:14" ht="13.15">
      <c r="A4783" s="63"/>
      <c r="B4783" s="20"/>
      <c r="M4783" s="64"/>
      <c r="N4783" s="64"/>
    </row>
    <row r="4784" spans="1:14" ht="13.15">
      <c r="A4784" s="63"/>
      <c r="B4784" s="20"/>
      <c r="M4784" s="64"/>
      <c r="N4784" s="64"/>
    </row>
    <row r="4785" spans="1:14" ht="13.15">
      <c r="A4785" s="63"/>
      <c r="B4785" s="20"/>
      <c r="M4785" s="64"/>
      <c r="N4785" s="64"/>
    </row>
    <row r="4786" spans="1:14" ht="13.15">
      <c r="A4786" s="63"/>
      <c r="B4786" s="20"/>
      <c r="M4786" s="64"/>
      <c r="N4786" s="64"/>
    </row>
    <row r="4787" spans="1:14" ht="13.15">
      <c r="A4787" s="63"/>
      <c r="B4787" s="20"/>
      <c r="M4787" s="64"/>
      <c r="N4787" s="64"/>
    </row>
    <row r="4788" spans="1:14" ht="13.15">
      <c r="A4788" s="63"/>
      <c r="B4788" s="20"/>
      <c r="M4788" s="64"/>
      <c r="N4788" s="64"/>
    </row>
    <row r="4789" spans="1:14" ht="13.15">
      <c r="A4789" s="63"/>
      <c r="B4789" s="20"/>
      <c r="M4789" s="64"/>
      <c r="N4789" s="64"/>
    </row>
    <row r="4790" spans="1:14" ht="13.15">
      <c r="A4790" s="63"/>
      <c r="B4790" s="20"/>
      <c r="M4790" s="64"/>
      <c r="N4790" s="64"/>
    </row>
    <row r="4791" spans="1:14" ht="13.15">
      <c r="A4791" s="63"/>
      <c r="B4791" s="20"/>
      <c r="M4791" s="64"/>
      <c r="N4791" s="64"/>
    </row>
    <row r="4792" spans="1:14" ht="13.15">
      <c r="A4792" s="63"/>
      <c r="B4792" s="20"/>
      <c r="M4792" s="64"/>
      <c r="N4792" s="64"/>
    </row>
    <row r="4793" spans="1:14" ht="13.15">
      <c r="A4793" s="63"/>
      <c r="B4793" s="20"/>
      <c r="M4793" s="64"/>
      <c r="N4793" s="64"/>
    </row>
    <row r="4794" spans="1:14" ht="13.15">
      <c r="A4794" s="63"/>
      <c r="B4794" s="20"/>
      <c r="M4794" s="64"/>
      <c r="N4794" s="64"/>
    </row>
    <row r="4795" spans="1:14" ht="13.15">
      <c r="A4795" s="63"/>
      <c r="B4795" s="20"/>
      <c r="M4795" s="64"/>
      <c r="N4795" s="64"/>
    </row>
    <row r="4796" spans="1:14" ht="13.15">
      <c r="A4796" s="63"/>
      <c r="B4796" s="20"/>
      <c r="M4796" s="64"/>
      <c r="N4796" s="64"/>
    </row>
    <row r="4797" spans="1:14" ht="13.15">
      <c r="A4797" s="63"/>
      <c r="B4797" s="20"/>
      <c r="M4797" s="64"/>
      <c r="N4797" s="64"/>
    </row>
    <row r="4798" spans="1:14" ht="13.15">
      <c r="A4798" s="63"/>
      <c r="B4798" s="20"/>
      <c r="M4798" s="64"/>
      <c r="N4798" s="64"/>
    </row>
    <row r="4799" spans="1:14" ht="13.15">
      <c r="A4799" s="63"/>
      <c r="B4799" s="20"/>
      <c r="M4799" s="64"/>
      <c r="N4799" s="64"/>
    </row>
    <row r="4800" spans="1:14" ht="13.15">
      <c r="A4800" s="63"/>
      <c r="B4800" s="20"/>
      <c r="M4800" s="64"/>
      <c r="N4800" s="64"/>
    </row>
    <row r="4801" spans="1:14" ht="13.15">
      <c r="A4801" s="63"/>
      <c r="B4801" s="20"/>
      <c r="M4801" s="64"/>
      <c r="N4801" s="64"/>
    </row>
    <row r="4802" spans="1:14" ht="13.15">
      <c r="A4802" s="63"/>
      <c r="B4802" s="20"/>
      <c r="M4802" s="64"/>
      <c r="N4802" s="64"/>
    </row>
    <row r="4803" spans="1:14" ht="13.15">
      <c r="A4803" s="63"/>
      <c r="B4803" s="20"/>
      <c r="M4803" s="64"/>
      <c r="N4803" s="64"/>
    </row>
    <row r="4804" spans="1:14" ht="13.15">
      <c r="A4804" s="63"/>
      <c r="B4804" s="20"/>
      <c r="M4804" s="64"/>
      <c r="N4804" s="64"/>
    </row>
    <row r="4805" spans="1:14" ht="13.15">
      <c r="A4805" s="63"/>
      <c r="B4805" s="20"/>
      <c r="M4805" s="64"/>
      <c r="N4805" s="64"/>
    </row>
    <row r="4806" spans="1:14" ht="13.15">
      <c r="A4806" s="63"/>
      <c r="B4806" s="20"/>
      <c r="M4806" s="64"/>
      <c r="N4806" s="64"/>
    </row>
    <row r="4807" spans="1:14" ht="13.15">
      <c r="A4807" s="63"/>
      <c r="B4807" s="20"/>
      <c r="M4807" s="64"/>
      <c r="N4807" s="64"/>
    </row>
    <row r="4808" spans="1:14" ht="13.15">
      <c r="A4808" s="63"/>
      <c r="B4808" s="20"/>
      <c r="M4808" s="64"/>
      <c r="N4808" s="64"/>
    </row>
    <row r="4809" spans="1:14" ht="13.15">
      <c r="A4809" s="63"/>
      <c r="B4809" s="20"/>
      <c r="M4809" s="64"/>
      <c r="N4809" s="64"/>
    </row>
    <row r="4810" spans="1:14" ht="13.15">
      <c r="A4810" s="63"/>
      <c r="B4810" s="20"/>
      <c r="M4810" s="64"/>
      <c r="N4810" s="64"/>
    </row>
    <row r="4811" spans="1:14" ht="13.15">
      <c r="A4811" s="63"/>
      <c r="B4811" s="20"/>
      <c r="M4811" s="64"/>
      <c r="N4811" s="64"/>
    </row>
    <row r="4812" spans="1:14" ht="13.15">
      <c r="A4812" s="63"/>
      <c r="B4812" s="20"/>
      <c r="M4812" s="64"/>
      <c r="N4812" s="64"/>
    </row>
    <row r="4813" spans="1:14" ht="13.15">
      <c r="A4813" s="63"/>
      <c r="B4813" s="20"/>
      <c r="M4813" s="64"/>
      <c r="N4813" s="64"/>
    </row>
    <row r="4814" spans="1:14" ht="13.15">
      <c r="A4814" s="63"/>
      <c r="B4814" s="20"/>
      <c r="M4814" s="64"/>
      <c r="N4814" s="64"/>
    </row>
    <row r="4815" spans="1:14" ht="13.15">
      <c r="A4815" s="63"/>
      <c r="B4815" s="20"/>
      <c r="M4815" s="64"/>
      <c r="N4815" s="64"/>
    </row>
    <row r="4816" spans="1:14" ht="13.15">
      <c r="A4816" s="63"/>
      <c r="B4816" s="20"/>
      <c r="M4816" s="64"/>
      <c r="N4816" s="64"/>
    </row>
    <row r="4817" spans="1:14" ht="13.15">
      <c r="A4817" s="63"/>
      <c r="B4817" s="20"/>
      <c r="M4817" s="64"/>
      <c r="N4817" s="64"/>
    </row>
    <row r="4818" spans="1:14" ht="13.15">
      <c r="A4818" s="63"/>
      <c r="B4818" s="20"/>
      <c r="M4818" s="64"/>
      <c r="N4818" s="64"/>
    </row>
    <row r="4819" spans="1:14" ht="13.15">
      <c r="A4819" s="63"/>
      <c r="B4819" s="20"/>
      <c r="M4819" s="64"/>
      <c r="N4819" s="64"/>
    </row>
    <row r="4820" spans="1:14" ht="13.15">
      <c r="A4820" s="63"/>
      <c r="B4820" s="20"/>
      <c r="M4820" s="64"/>
      <c r="N4820" s="64"/>
    </row>
    <row r="4821" spans="1:14" ht="13.15">
      <c r="A4821" s="63"/>
      <c r="B4821" s="20"/>
      <c r="M4821" s="64"/>
      <c r="N4821" s="64"/>
    </row>
    <row r="4822" spans="1:14" ht="13.15">
      <c r="A4822" s="63"/>
      <c r="B4822" s="20"/>
      <c r="M4822" s="64"/>
      <c r="N4822" s="64"/>
    </row>
    <row r="4823" spans="1:14" ht="13.15">
      <c r="A4823" s="63"/>
      <c r="B4823" s="20"/>
      <c r="M4823" s="64"/>
      <c r="N4823" s="64"/>
    </row>
    <row r="4824" spans="1:14" ht="13.15">
      <c r="A4824" s="63"/>
      <c r="B4824" s="20"/>
      <c r="M4824" s="64"/>
      <c r="N4824" s="64"/>
    </row>
    <row r="4825" spans="1:14" ht="13.15">
      <c r="A4825" s="63"/>
      <c r="B4825" s="20"/>
      <c r="M4825" s="64"/>
      <c r="N4825" s="64"/>
    </row>
    <row r="4826" spans="1:14" ht="13.15">
      <c r="A4826" s="63"/>
      <c r="B4826" s="20"/>
      <c r="M4826" s="64"/>
      <c r="N4826" s="64"/>
    </row>
    <row r="4827" spans="1:14" ht="13.15">
      <c r="A4827" s="63"/>
      <c r="B4827" s="20"/>
      <c r="M4827" s="64"/>
      <c r="N4827" s="64"/>
    </row>
    <row r="4828" spans="1:14" ht="13.15">
      <c r="A4828" s="63"/>
      <c r="B4828" s="20"/>
      <c r="M4828" s="64"/>
      <c r="N4828" s="64"/>
    </row>
    <row r="4829" spans="1:14" ht="13.15">
      <c r="A4829" s="63"/>
      <c r="B4829" s="20"/>
      <c r="M4829" s="64"/>
      <c r="N4829" s="64"/>
    </row>
    <row r="4830" spans="1:14" ht="13.15">
      <c r="A4830" s="63"/>
      <c r="B4830" s="20"/>
      <c r="M4830" s="64"/>
      <c r="N4830" s="64"/>
    </row>
    <row r="4831" spans="1:14" ht="13.15">
      <c r="A4831" s="63"/>
      <c r="B4831" s="20"/>
      <c r="M4831" s="64"/>
      <c r="N4831" s="64"/>
    </row>
    <row r="4832" spans="1:14" ht="13.15">
      <c r="A4832" s="63"/>
      <c r="B4832" s="20"/>
      <c r="M4832" s="64"/>
      <c r="N4832" s="64"/>
    </row>
    <row r="4833" spans="1:14" ht="13.15">
      <c r="A4833" s="63"/>
      <c r="B4833" s="20"/>
      <c r="M4833" s="64"/>
      <c r="N4833" s="64"/>
    </row>
    <row r="4834" spans="1:14" ht="13.15">
      <c r="A4834" s="63"/>
      <c r="B4834" s="20"/>
      <c r="M4834" s="64"/>
      <c r="N4834" s="64"/>
    </row>
    <row r="4835" spans="1:14" ht="13.15">
      <c r="A4835" s="63"/>
      <c r="B4835" s="20"/>
      <c r="M4835" s="64"/>
      <c r="N4835" s="64"/>
    </row>
    <row r="4836" spans="1:14" ht="13.15">
      <c r="A4836" s="63"/>
      <c r="B4836" s="20"/>
      <c r="M4836" s="64"/>
      <c r="N4836" s="64"/>
    </row>
    <row r="4837" spans="1:14" ht="13.15">
      <c r="A4837" s="63"/>
      <c r="B4837" s="20"/>
      <c r="M4837" s="64"/>
      <c r="N4837" s="64"/>
    </row>
    <row r="4838" spans="1:14" ht="13.15">
      <c r="A4838" s="63"/>
      <c r="B4838" s="20"/>
      <c r="M4838" s="64"/>
      <c r="N4838" s="64"/>
    </row>
    <row r="4839" spans="1:14" ht="13.15">
      <c r="A4839" s="63"/>
      <c r="B4839" s="20"/>
      <c r="M4839" s="64"/>
      <c r="N4839" s="64"/>
    </row>
    <row r="4840" spans="1:14" ht="13.15">
      <c r="A4840" s="63"/>
      <c r="B4840" s="20"/>
      <c r="M4840" s="64"/>
      <c r="N4840" s="64"/>
    </row>
    <row r="4841" spans="1:14" ht="13.15">
      <c r="A4841" s="63"/>
      <c r="B4841" s="20"/>
      <c r="M4841" s="64"/>
      <c r="N4841" s="64"/>
    </row>
    <row r="4842" spans="1:14" ht="13.15">
      <c r="A4842" s="63"/>
      <c r="B4842" s="20"/>
      <c r="M4842" s="64"/>
      <c r="N4842" s="64"/>
    </row>
    <row r="4843" spans="1:14" ht="13.15">
      <c r="A4843" s="63"/>
      <c r="B4843" s="20"/>
      <c r="M4843" s="64"/>
      <c r="N4843" s="64"/>
    </row>
    <row r="4844" spans="1:14" ht="13.15">
      <c r="A4844" s="63"/>
      <c r="B4844" s="20"/>
      <c r="M4844" s="64"/>
      <c r="N4844" s="64"/>
    </row>
    <row r="4845" spans="1:14" ht="13.15">
      <c r="A4845" s="63"/>
      <c r="B4845" s="20"/>
      <c r="M4845" s="64"/>
      <c r="N4845" s="64"/>
    </row>
    <row r="4846" spans="1:14" ht="13.15">
      <c r="A4846" s="63"/>
      <c r="B4846" s="20"/>
      <c r="M4846" s="64"/>
      <c r="N4846" s="64"/>
    </row>
    <row r="4847" spans="1:14" ht="13.15">
      <c r="A4847" s="63"/>
      <c r="B4847" s="20"/>
      <c r="M4847" s="64"/>
      <c r="N4847" s="64"/>
    </row>
    <row r="4848" spans="1:14" ht="13.15">
      <c r="A4848" s="63"/>
      <c r="B4848" s="20"/>
      <c r="M4848" s="64"/>
      <c r="N4848" s="64"/>
    </row>
    <row r="4849" spans="1:14" ht="13.15">
      <c r="A4849" s="63"/>
      <c r="B4849" s="20"/>
      <c r="M4849" s="64"/>
      <c r="N4849" s="64"/>
    </row>
    <row r="4850" spans="1:14" ht="13.15">
      <c r="A4850" s="63"/>
      <c r="B4850" s="20"/>
      <c r="M4850" s="64"/>
      <c r="N4850" s="64"/>
    </row>
    <row r="4851" spans="1:14" ht="13.15">
      <c r="A4851" s="63"/>
      <c r="B4851" s="20"/>
      <c r="M4851" s="64"/>
      <c r="N4851" s="64"/>
    </row>
    <row r="4852" spans="1:14" ht="13.15">
      <c r="A4852" s="63"/>
      <c r="B4852" s="20"/>
      <c r="M4852" s="64"/>
      <c r="N4852" s="64"/>
    </row>
    <row r="4853" spans="1:14" ht="13.15">
      <c r="A4853" s="63"/>
      <c r="B4853" s="20"/>
      <c r="M4853" s="64"/>
      <c r="N4853" s="64"/>
    </row>
    <row r="4854" spans="1:14" ht="13.15">
      <c r="A4854" s="63"/>
      <c r="B4854" s="20"/>
      <c r="M4854" s="64"/>
      <c r="N4854" s="64"/>
    </row>
    <row r="4855" spans="1:14" ht="13.15">
      <c r="A4855" s="63"/>
      <c r="B4855" s="20"/>
      <c r="M4855" s="64"/>
      <c r="N4855" s="64"/>
    </row>
    <row r="4856" spans="1:14" ht="13.15">
      <c r="A4856" s="63"/>
      <c r="B4856" s="20"/>
      <c r="M4856" s="64"/>
      <c r="N4856" s="64"/>
    </row>
    <row r="4857" spans="1:14" ht="13.15">
      <c r="A4857" s="63"/>
      <c r="B4857" s="20"/>
      <c r="M4857" s="64"/>
      <c r="N4857" s="64"/>
    </row>
    <row r="4858" spans="1:14" ht="13.15">
      <c r="A4858" s="63"/>
      <c r="B4858" s="20"/>
      <c r="M4858" s="64"/>
      <c r="N4858" s="64"/>
    </row>
    <row r="4859" spans="1:14" ht="13.15">
      <c r="A4859" s="63"/>
      <c r="B4859" s="20"/>
      <c r="M4859" s="64"/>
      <c r="N4859" s="64"/>
    </row>
    <row r="4860" spans="1:14" ht="13.15">
      <c r="A4860" s="63"/>
      <c r="B4860" s="20"/>
      <c r="M4860" s="64"/>
      <c r="N4860" s="64"/>
    </row>
    <row r="4861" spans="1:14" ht="13.15">
      <c r="A4861" s="63"/>
      <c r="B4861" s="20"/>
      <c r="M4861" s="64"/>
      <c r="N4861" s="64"/>
    </row>
    <row r="4862" spans="1:14" ht="13.15">
      <c r="A4862" s="63"/>
      <c r="B4862" s="20"/>
      <c r="M4862" s="64"/>
      <c r="N4862" s="64"/>
    </row>
    <row r="4863" spans="1:14" ht="13.15">
      <c r="A4863" s="63"/>
      <c r="B4863" s="20"/>
      <c r="M4863" s="64"/>
      <c r="N4863" s="64"/>
    </row>
    <row r="4864" spans="1:14" ht="13.15">
      <c r="A4864" s="63"/>
      <c r="B4864" s="20"/>
      <c r="M4864" s="64"/>
      <c r="N4864" s="64"/>
    </row>
    <row r="4865" spans="1:14" ht="13.15">
      <c r="A4865" s="63"/>
      <c r="B4865" s="20"/>
      <c r="M4865" s="64"/>
      <c r="N4865" s="64"/>
    </row>
    <row r="4866" spans="1:14" ht="13.15">
      <c r="A4866" s="63"/>
      <c r="B4866" s="20"/>
      <c r="M4866" s="64"/>
      <c r="N4866" s="64"/>
    </row>
    <row r="4867" spans="1:14" ht="13.15">
      <c r="A4867" s="63"/>
      <c r="B4867" s="20"/>
      <c r="M4867" s="64"/>
      <c r="N4867" s="64"/>
    </row>
    <row r="4868" spans="1:14" ht="13.15">
      <c r="A4868" s="63"/>
      <c r="B4868" s="20"/>
      <c r="M4868" s="64"/>
      <c r="N4868" s="64"/>
    </row>
    <row r="4869" spans="1:14" ht="13.15">
      <c r="A4869" s="63"/>
      <c r="B4869" s="20"/>
      <c r="M4869" s="64"/>
      <c r="N4869" s="64"/>
    </row>
    <row r="4870" spans="1:14" ht="13.15">
      <c r="A4870" s="63"/>
      <c r="B4870" s="20"/>
      <c r="M4870" s="64"/>
      <c r="N4870" s="64"/>
    </row>
    <row r="4871" spans="1:14" ht="13.15">
      <c r="A4871" s="63"/>
      <c r="B4871" s="20"/>
      <c r="M4871" s="64"/>
      <c r="N4871" s="64"/>
    </row>
    <row r="4872" spans="1:14" ht="13.15">
      <c r="A4872" s="63"/>
      <c r="B4872" s="20"/>
      <c r="M4872" s="64"/>
      <c r="N4872" s="64"/>
    </row>
    <row r="4873" spans="1:14" ht="13.15">
      <c r="A4873" s="63"/>
      <c r="B4873" s="20"/>
      <c r="M4873" s="64"/>
      <c r="N4873" s="64"/>
    </row>
    <row r="4874" spans="1:14" ht="13.15">
      <c r="A4874" s="63"/>
      <c r="B4874" s="20"/>
      <c r="M4874" s="64"/>
      <c r="N4874" s="64"/>
    </row>
    <row r="4875" spans="1:14" ht="13.15">
      <c r="A4875" s="63"/>
      <c r="B4875" s="20"/>
      <c r="M4875" s="64"/>
      <c r="N4875" s="64"/>
    </row>
    <row r="4876" spans="1:14" ht="13.15">
      <c r="A4876" s="63"/>
      <c r="B4876" s="20"/>
      <c r="M4876" s="64"/>
      <c r="N4876" s="64"/>
    </row>
    <row r="4877" spans="1:14" ht="13.15">
      <c r="A4877" s="63"/>
      <c r="B4877" s="20"/>
      <c r="M4877" s="64"/>
      <c r="N4877" s="64"/>
    </row>
    <row r="4878" spans="1:14" ht="13.15">
      <c r="A4878" s="63"/>
      <c r="B4878" s="20"/>
      <c r="M4878" s="64"/>
      <c r="N4878" s="64"/>
    </row>
    <row r="4879" spans="1:14" ht="13.15">
      <c r="A4879" s="63"/>
      <c r="B4879" s="20"/>
      <c r="M4879" s="64"/>
      <c r="N4879" s="64"/>
    </row>
    <row r="4880" spans="1:14" ht="13.15">
      <c r="A4880" s="63"/>
      <c r="B4880" s="20"/>
      <c r="M4880" s="64"/>
      <c r="N4880" s="64"/>
    </row>
    <row r="4881" spans="1:14" ht="13.15">
      <c r="A4881" s="63"/>
      <c r="B4881" s="20"/>
      <c r="M4881" s="64"/>
      <c r="N4881" s="64"/>
    </row>
    <row r="4882" spans="1:14" ht="13.15">
      <c r="A4882" s="63"/>
      <c r="B4882" s="20"/>
      <c r="M4882" s="64"/>
      <c r="N4882" s="64"/>
    </row>
    <row r="4883" spans="1:14" ht="13.15">
      <c r="A4883" s="63"/>
      <c r="B4883" s="20"/>
      <c r="M4883" s="64"/>
      <c r="N4883" s="64"/>
    </row>
    <row r="4884" spans="1:14" ht="13.15">
      <c r="A4884" s="63"/>
      <c r="B4884" s="20"/>
      <c r="M4884" s="64"/>
      <c r="N4884" s="64"/>
    </row>
    <row r="4885" spans="1:14" ht="13.15">
      <c r="A4885" s="63"/>
      <c r="B4885" s="20"/>
      <c r="M4885" s="64"/>
      <c r="N4885" s="64"/>
    </row>
    <row r="4886" spans="1:14" ht="13.15">
      <c r="A4886" s="63"/>
      <c r="B4886" s="20"/>
      <c r="M4886" s="64"/>
      <c r="N4886" s="64"/>
    </row>
    <row r="4887" spans="1:14" ht="13.15">
      <c r="A4887" s="63"/>
      <c r="B4887" s="20"/>
      <c r="M4887" s="64"/>
      <c r="N4887" s="64"/>
    </row>
    <row r="4888" spans="1:14" ht="13.15">
      <c r="A4888" s="63"/>
      <c r="B4888" s="20"/>
      <c r="M4888" s="64"/>
      <c r="N4888" s="64"/>
    </row>
    <row r="4889" spans="1:14" ht="13.15">
      <c r="A4889" s="63"/>
      <c r="B4889" s="20"/>
      <c r="M4889" s="64"/>
      <c r="N4889" s="64"/>
    </row>
    <row r="4890" spans="1:14" ht="13.15">
      <c r="A4890" s="63"/>
      <c r="B4890" s="20"/>
      <c r="M4890" s="64"/>
      <c r="N4890" s="64"/>
    </row>
    <row r="4891" spans="1:14" ht="13.15">
      <c r="A4891" s="63"/>
      <c r="B4891" s="20"/>
      <c r="M4891" s="64"/>
      <c r="N4891" s="64"/>
    </row>
    <row r="4892" spans="1:14" ht="13.15">
      <c r="A4892" s="63"/>
      <c r="B4892" s="20"/>
      <c r="M4892" s="64"/>
      <c r="N4892" s="64"/>
    </row>
    <row r="4893" spans="1:14" ht="13.15">
      <c r="A4893" s="63"/>
      <c r="B4893" s="20"/>
      <c r="M4893" s="64"/>
      <c r="N4893" s="64"/>
    </row>
    <row r="4894" spans="1:14" ht="13.15">
      <c r="A4894" s="63"/>
      <c r="B4894" s="20"/>
      <c r="M4894" s="64"/>
      <c r="N4894" s="64"/>
    </row>
    <row r="4895" spans="1:14" ht="13.15">
      <c r="A4895" s="63"/>
      <c r="B4895" s="20"/>
      <c r="M4895" s="64"/>
      <c r="N4895" s="64"/>
    </row>
    <row r="4896" spans="1:14" ht="13.15">
      <c r="A4896" s="63"/>
      <c r="B4896" s="20"/>
      <c r="M4896" s="64"/>
      <c r="N4896" s="64"/>
    </row>
    <row r="4897" spans="1:14" ht="13.15">
      <c r="A4897" s="63"/>
      <c r="B4897" s="20"/>
      <c r="M4897" s="64"/>
      <c r="N4897" s="64"/>
    </row>
    <row r="4898" spans="1:14" ht="13.15">
      <c r="A4898" s="63"/>
      <c r="B4898" s="20"/>
      <c r="M4898" s="64"/>
      <c r="N4898" s="64"/>
    </row>
    <row r="4899" spans="1:14" ht="13.15">
      <c r="A4899" s="63"/>
      <c r="B4899" s="20"/>
      <c r="M4899" s="64"/>
      <c r="N4899" s="64"/>
    </row>
    <row r="4900" spans="1:14" ht="13.15">
      <c r="A4900" s="63"/>
      <c r="B4900" s="20"/>
      <c r="M4900" s="64"/>
      <c r="N4900" s="64"/>
    </row>
    <row r="4901" spans="1:14" ht="13.15">
      <c r="A4901" s="63"/>
      <c r="B4901" s="20"/>
      <c r="M4901" s="64"/>
      <c r="N4901" s="64"/>
    </row>
    <row r="4902" spans="1:14" ht="13.15">
      <c r="A4902" s="63"/>
      <c r="B4902" s="20"/>
      <c r="M4902" s="64"/>
      <c r="N4902" s="64"/>
    </row>
    <row r="4903" spans="1:14" ht="13.15">
      <c r="A4903" s="63"/>
      <c r="B4903" s="20"/>
      <c r="M4903" s="64"/>
      <c r="N4903" s="64"/>
    </row>
    <row r="4904" spans="1:14" ht="13.15">
      <c r="A4904" s="63"/>
      <c r="B4904" s="20"/>
      <c r="M4904" s="64"/>
      <c r="N4904" s="64"/>
    </row>
    <row r="4905" spans="1:14" ht="13.15">
      <c r="A4905" s="63"/>
      <c r="B4905" s="20"/>
      <c r="M4905" s="64"/>
      <c r="N4905" s="64"/>
    </row>
    <row r="4906" spans="1:14" ht="13.15">
      <c r="A4906" s="63"/>
      <c r="B4906" s="20"/>
      <c r="M4906" s="64"/>
      <c r="N4906" s="64"/>
    </row>
    <row r="4907" spans="1:14" ht="13.15">
      <c r="A4907" s="63"/>
      <c r="B4907" s="20"/>
      <c r="M4907" s="64"/>
      <c r="N4907" s="64"/>
    </row>
    <row r="4908" spans="1:14" ht="13.15">
      <c r="A4908" s="63"/>
      <c r="B4908" s="20"/>
      <c r="M4908" s="64"/>
      <c r="N4908" s="64"/>
    </row>
    <row r="4909" spans="1:14" ht="13.15">
      <c r="A4909" s="63"/>
      <c r="B4909" s="20"/>
      <c r="M4909" s="64"/>
      <c r="N4909" s="64"/>
    </row>
    <row r="4910" spans="1:14" ht="13.15">
      <c r="A4910" s="63"/>
      <c r="B4910" s="20"/>
      <c r="M4910" s="64"/>
      <c r="N4910" s="64"/>
    </row>
    <row r="4911" spans="1:14" ht="13.15">
      <c r="A4911" s="63"/>
      <c r="B4911" s="20"/>
      <c r="M4911" s="64"/>
      <c r="N4911" s="64"/>
    </row>
    <row r="4912" spans="1:14" ht="13.15">
      <c r="A4912" s="63"/>
      <c r="B4912" s="20"/>
      <c r="M4912" s="64"/>
      <c r="N4912" s="64"/>
    </row>
    <row r="4913" spans="1:14" ht="13.15">
      <c r="A4913" s="63"/>
      <c r="B4913" s="20"/>
      <c r="M4913" s="64"/>
      <c r="N4913" s="64"/>
    </row>
    <row r="4914" spans="1:14" ht="13.15">
      <c r="A4914" s="63"/>
      <c r="B4914" s="20"/>
      <c r="M4914" s="64"/>
      <c r="N4914" s="64"/>
    </row>
    <row r="4915" spans="1:14" ht="13.15">
      <c r="A4915" s="63"/>
      <c r="B4915" s="20"/>
      <c r="M4915" s="64"/>
      <c r="N4915" s="64"/>
    </row>
    <row r="4916" spans="1:14" ht="13.15">
      <c r="A4916" s="63"/>
      <c r="B4916" s="20"/>
      <c r="M4916" s="64"/>
      <c r="N4916" s="64"/>
    </row>
    <row r="4917" spans="1:14" ht="13.15">
      <c r="A4917" s="63"/>
      <c r="B4917" s="20"/>
      <c r="M4917" s="64"/>
      <c r="N4917" s="64"/>
    </row>
    <row r="4918" spans="1:14" ht="13.15">
      <c r="A4918" s="63"/>
      <c r="B4918" s="20"/>
      <c r="M4918" s="64"/>
      <c r="N4918" s="64"/>
    </row>
    <row r="4919" spans="1:14" ht="13.15">
      <c r="A4919" s="63"/>
      <c r="B4919" s="20"/>
      <c r="M4919" s="64"/>
      <c r="N4919" s="64"/>
    </row>
    <row r="4920" spans="1:14" ht="13.15">
      <c r="A4920" s="63"/>
      <c r="B4920" s="20"/>
      <c r="M4920" s="64"/>
      <c r="N4920" s="64"/>
    </row>
    <row r="4921" spans="1:14" ht="13.15">
      <c r="A4921" s="63"/>
      <c r="B4921" s="20"/>
      <c r="M4921" s="64"/>
      <c r="N4921" s="64"/>
    </row>
    <row r="4922" spans="1:14" ht="13.15">
      <c r="A4922" s="63"/>
      <c r="B4922" s="20"/>
      <c r="M4922" s="64"/>
      <c r="N4922" s="64"/>
    </row>
    <row r="4923" spans="1:14" ht="13.15">
      <c r="A4923" s="63"/>
      <c r="B4923" s="20"/>
      <c r="M4923" s="64"/>
      <c r="N4923" s="64"/>
    </row>
    <row r="4924" spans="1:14" ht="13.15">
      <c r="A4924" s="63"/>
      <c r="B4924" s="20"/>
      <c r="M4924" s="64"/>
      <c r="N4924" s="64"/>
    </row>
    <row r="4925" spans="1:14" ht="13.15">
      <c r="A4925" s="63"/>
      <c r="B4925" s="20"/>
      <c r="M4925" s="64"/>
      <c r="N4925" s="64"/>
    </row>
    <row r="4926" spans="1:14" ht="13.15">
      <c r="A4926" s="63"/>
      <c r="B4926" s="20"/>
      <c r="M4926" s="64"/>
      <c r="N4926" s="64"/>
    </row>
    <row r="4927" spans="1:14" ht="13.15">
      <c r="A4927" s="63"/>
      <c r="B4927" s="20"/>
      <c r="M4927" s="64"/>
      <c r="N4927" s="64"/>
    </row>
    <row r="4928" spans="1:14" ht="13.15">
      <c r="A4928" s="63"/>
      <c r="B4928" s="20"/>
      <c r="M4928" s="64"/>
      <c r="N4928" s="64"/>
    </row>
    <row r="4929" spans="1:14" ht="13.15">
      <c r="A4929" s="63"/>
      <c r="B4929" s="20"/>
      <c r="M4929" s="64"/>
      <c r="N4929" s="64"/>
    </row>
    <row r="4930" spans="1:14" ht="13.15">
      <c r="A4930" s="63"/>
      <c r="B4930" s="20"/>
      <c r="M4930" s="64"/>
      <c r="N4930" s="64"/>
    </row>
    <row r="4931" spans="1:14" ht="13.15">
      <c r="A4931" s="63"/>
      <c r="B4931" s="20"/>
      <c r="M4931" s="64"/>
      <c r="N4931" s="64"/>
    </row>
    <row r="4932" spans="1:14" ht="13.15">
      <c r="A4932" s="63"/>
      <c r="B4932" s="20"/>
      <c r="M4932" s="64"/>
      <c r="N4932" s="64"/>
    </row>
    <row r="4933" spans="1:14" ht="13.15">
      <c r="A4933" s="63"/>
      <c r="B4933" s="20"/>
      <c r="M4933" s="64"/>
      <c r="N4933" s="64"/>
    </row>
    <row r="4934" spans="1:14" ht="13.15">
      <c r="A4934" s="63"/>
      <c r="B4934" s="20"/>
      <c r="M4934" s="64"/>
      <c r="N4934" s="64"/>
    </row>
    <row r="4935" spans="1:14" ht="13.15">
      <c r="A4935" s="63"/>
      <c r="B4935" s="20"/>
      <c r="M4935" s="64"/>
      <c r="N4935" s="64"/>
    </row>
    <row r="4936" spans="1:14" ht="13.15">
      <c r="A4936" s="63"/>
      <c r="B4936" s="20"/>
      <c r="M4936" s="64"/>
      <c r="N4936" s="64"/>
    </row>
    <row r="4937" spans="1:14" ht="13.15">
      <c r="A4937" s="63"/>
      <c r="B4937" s="20"/>
      <c r="M4937" s="64"/>
      <c r="N4937" s="64"/>
    </row>
    <row r="4938" spans="1:14" ht="13.15">
      <c r="A4938" s="63"/>
      <c r="B4938" s="20"/>
      <c r="M4938" s="64"/>
      <c r="N4938" s="64"/>
    </row>
    <row r="4939" spans="1:14" ht="13.15">
      <c r="A4939" s="63"/>
      <c r="B4939" s="20"/>
      <c r="M4939" s="64"/>
      <c r="N4939" s="64"/>
    </row>
    <row r="4940" spans="1:14" ht="13.15">
      <c r="A4940" s="63"/>
      <c r="B4940" s="20"/>
      <c r="M4940" s="64"/>
      <c r="N4940" s="64"/>
    </row>
    <row r="4941" spans="1:14" ht="13.15">
      <c r="A4941" s="63"/>
      <c r="B4941" s="20"/>
      <c r="M4941" s="64"/>
      <c r="N4941" s="64"/>
    </row>
    <row r="4942" spans="1:14" ht="13.15">
      <c r="A4942" s="63"/>
      <c r="B4942" s="20"/>
      <c r="M4942" s="64"/>
      <c r="N4942" s="64"/>
    </row>
    <row r="4943" spans="1:14" ht="13.15">
      <c r="A4943" s="63"/>
      <c r="B4943" s="20"/>
      <c r="M4943" s="64"/>
      <c r="N4943" s="64"/>
    </row>
    <row r="4944" spans="1:14" ht="13.15">
      <c r="A4944" s="63"/>
      <c r="B4944" s="20"/>
      <c r="M4944" s="64"/>
      <c r="N4944" s="64"/>
    </row>
    <row r="4945" spans="1:14" ht="13.15">
      <c r="A4945" s="63"/>
      <c r="B4945" s="20"/>
      <c r="M4945" s="64"/>
      <c r="N4945" s="64"/>
    </row>
    <row r="4946" spans="1:14" ht="13.15">
      <c r="A4946" s="63"/>
      <c r="B4946" s="20"/>
      <c r="M4946" s="64"/>
      <c r="N4946" s="64"/>
    </row>
    <row r="4947" spans="1:14" ht="13.15">
      <c r="A4947" s="63"/>
      <c r="B4947" s="20"/>
      <c r="M4947" s="64"/>
      <c r="N4947" s="64"/>
    </row>
    <row r="4948" spans="1:14" ht="13.15">
      <c r="A4948" s="63"/>
      <c r="B4948" s="20"/>
      <c r="M4948" s="64"/>
      <c r="N4948" s="64"/>
    </row>
    <row r="4949" spans="1:14" ht="13.15">
      <c r="A4949" s="63"/>
      <c r="B4949" s="20"/>
      <c r="M4949" s="64"/>
      <c r="N4949" s="64"/>
    </row>
    <row r="4950" spans="1:14" ht="13.15">
      <c r="A4950" s="63"/>
      <c r="B4950" s="20"/>
      <c r="M4950" s="64"/>
      <c r="N4950" s="64"/>
    </row>
    <row r="4951" spans="1:14" ht="13.15">
      <c r="A4951" s="63"/>
      <c r="B4951" s="20"/>
      <c r="M4951" s="64"/>
      <c r="N4951" s="64"/>
    </row>
    <row r="4952" spans="1:14" ht="13.15">
      <c r="A4952" s="63"/>
      <c r="B4952" s="20"/>
      <c r="M4952" s="64"/>
      <c r="N4952" s="64"/>
    </row>
    <row r="4953" spans="1:14" ht="13.15">
      <c r="A4953" s="63"/>
      <c r="B4953" s="20"/>
      <c r="M4953" s="64"/>
      <c r="N4953" s="64"/>
    </row>
    <row r="4954" spans="1:14" ht="13.15">
      <c r="A4954" s="63"/>
      <c r="B4954" s="20"/>
      <c r="M4954" s="64"/>
      <c r="N4954" s="64"/>
    </row>
    <row r="4955" spans="1:14" ht="13.15">
      <c r="A4955" s="63"/>
      <c r="B4955" s="20"/>
      <c r="M4955" s="64"/>
      <c r="N4955" s="64"/>
    </row>
    <row r="4956" spans="1:14" ht="13.15">
      <c r="A4956" s="63"/>
      <c r="B4956" s="20"/>
      <c r="M4956" s="64"/>
      <c r="N4956" s="64"/>
    </row>
    <row r="4957" spans="1:14" ht="13.15">
      <c r="A4957" s="63"/>
      <c r="B4957" s="20"/>
      <c r="M4957" s="64"/>
      <c r="N4957" s="64"/>
    </row>
    <row r="4958" spans="1:14" ht="13.15">
      <c r="A4958" s="63"/>
      <c r="B4958" s="20"/>
      <c r="M4958" s="64"/>
      <c r="N4958" s="64"/>
    </row>
    <row r="4959" spans="1:14" ht="13.15">
      <c r="A4959" s="63"/>
      <c r="B4959" s="20"/>
      <c r="M4959" s="64"/>
      <c r="N4959" s="64"/>
    </row>
    <row r="4960" spans="1:14" ht="13.15">
      <c r="A4960" s="63"/>
      <c r="B4960" s="20"/>
      <c r="M4960" s="64"/>
      <c r="N4960" s="64"/>
    </row>
    <row r="4961" spans="1:14" ht="13.15">
      <c r="A4961" s="63"/>
      <c r="B4961" s="20"/>
      <c r="M4961" s="64"/>
      <c r="N4961" s="64"/>
    </row>
    <row r="4962" spans="1:14" ht="13.15">
      <c r="A4962" s="63"/>
      <c r="B4962" s="20"/>
      <c r="M4962" s="64"/>
      <c r="N4962" s="64"/>
    </row>
    <row r="4963" spans="1:14" ht="13.15">
      <c r="A4963" s="63"/>
      <c r="B4963" s="20"/>
      <c r="M4963" s="64"/>
      <c r="N4963" s="64"/>
    </row>
    <row r="4964" spans="1:14" ht="13.15">
      <c r="A4964" s="63"/>
      <c r="B4964" s="20"/>
      <c r="M4964" s="64"/>
      <c r="N4964" s="64"/>
    </row>
    <row r="4965" spans="1:14" ht="13.15">
      <c r="A4965" s="63"/>
      <c r="B4965" s="20"/>
      <c r="M4965" s="64"/>
      <c r="N4965" s="64"/>
    </row>
    <row r="4966" spans="1:14" ht="13.15">
      <c r="A4966" s="63"/>
      <c r="B4966" s="20"/>
      <c r="M4966" s="64"/>
      <c r="N4966" s="64"/>
    </row>
    <row r="4967" spans="1:14" ht="13.15">
      <c r="A4967" s="63"/>
      <c r="B4967" s="20"/>
      <c r="M4967" s="64"/>
      <c r="N4967" s="64"/>
    </row>
    <row r="4968" spans="1:14" ht="13.15">
      <c r="A4968" s="63"/>
      <c r="B4968" s="20"/>
      <c r="M4968" s="64"/>
      <c r="N4968" s="64"/>
    </row>
    <row r="4969" spans="1:14" ht="13.15">
      <c r="A4969" s="63"/>
      <c r="B4969" s="20"/>
      <c r="M4969" s="64"/>
      <c r="N4969" s="64"/>
    </row>
    <row r="4970" spans="1:14" ht="13.15">
      <c r="A4970" s="63"/>
      <c r="B4970" s="20"/>
      <c r="M4970" s="64"/>
      <c r="N4970" s="64"/>
    </row>
    <row r="4971" spans="1:14" ht="13.15">
      <c r="A4971" s="63"/>
      <c r="B4971" s="20"/>
      <c r="M4971" s="64"/>
      <c r="N4971" s="64"/>
    </row>
    <row r="4972" spans="1:14" ht="13.15">
      <c r="A4972" s="63"/>
      <c r="B4972" s="20"/>
      <c r="M4972" s="64"/>
      <c r="N4972" s="64"/>
    </row>
    <row r="4973" spans="1:14" ht="13.15">
      <c r="A4973" s="63"/>
      <c r="B4973" s="20"/>
      <c r="M4973" s="64"/>
      <c r="N4973" s="64"/>
    </row>
    <row r="4974" spans="1:14" ht="13.15">
      <c r="A4974" s="63"/>
      <c r="B4974" s="20"/>
      <c r="M4974" s="64"/>
      <c r="N4974" s="64"/>
    </row>
    <row r="4975" spans="1:14" ht="13.15">
      <c r="A4975" s="63"/>
      <c r="B4975" s="20"/>
      <c r="M4975" s="64"/>
      <c r="N4975" s="64"/>
    </row>
    <row r="4976" spans="1:14" ht="13.15">
      <c r="A4976" s="63"/>
      <c r="B4976" s="20"/>
      <c r="M4976" s="64"/>
      <c r="N4976" s="64"/>
    </row>
    <row r="4977" spans="1:14" ht="13.15">
      <c r="A4977" s="63"/>
      <c r="B4977" s="20"/>
      <c r="M4977" s="64"/>
      <c r="N4977" s="64"/>
    </row>
    <row r="4978" spans="1:14" ht="13.15">
      <c r="A4978" s="63"/>
      <c r="B4978" s="20"/>
      <c r="M4978" s="64"/>
      <c r="N4978" s="64"/>
    </row>
    <row r="4979" spans="1:14" ht="13.15">
      <c r="A4979" s="63"/>
      <c r="B4979" s="20"/>
      <c r="M4979" s="64"/>
      <c r="N4979" s="64"/>
    </row>
    <row r="4980" spans="1:14" ht="13.15">
      <c r="A4980" s="63"/>
      <c r="B4980" s="20"/>
      <c r="M4980" s="64"/>
      <c r="N4980" s="64"/>
    </row>
    <row r="4981" spans="1:14" ht="13.15">
      <c r="A4981" s="63"/>
      <c r="B4981" s="20"/>
      <c r="M4981" s="64"/>
      <c r="N4981" s="64"/>
    </row>
    <row r="4982" spans="1:14" ht="13.15">
      <c r="A4982" s="63"/>
      <c r="B4982" s="20"/>
      <c r="M4982" s="64"/>
      <c r="N4982" s="64"/>
    </row>
    <row r="4983" spans="1:14" ht="13.15">
      <c r="A4983" s="63"/>
      <c r="B4983" s="20"/>
      <c r="M4983" s="64"/>
      <c r="N4983" s="64"/>
    </row>
    <row r="4984" spans="1:14" ht="13.15">
      <c r="A4984" s="63"/>
      <c r="B4984" s="20"/>
      <c r="M4984" s="64"/>
      <c r="N4984" s="64"/>
    </row>
    <row r="4985" spans="1:14" ht="13.15">
      <c r="A4985" s="63"/>
      <c r="B4985" s="20"/>
      <c r="M4985" s="64"/>
      <c r="N4985" s="64"/>
    </row>
    <row r="4986" spans="1:14" ht="13.15">
      <c r="A4986" s="63"/>
      <c r="B4986" s="20"/>
      <c r="M4986" s="64"/>
      <c r="N4986" s="64"/>
    </row>
    <row r="4987" spans="1:14" ht="13.15">
      <c r="A4987" s="63"/>
      <c r="B4987" s="20"/>
      <c r="M4987" s="64"/>
      <c r="N4987" s="64"/>
    </row>
    <row r="4988" spans="1:14" ht="13.15">
      <c r="A4988" s="63"/>
      <c r="B4988" s="20"/>
      <c r="M4988" s="64"/>
      <c r="N4988" s="64"/>
    </row>
    <row r="4989" spans="1:14" ht="13.15">
      <c r="A4989" s="63"/>
      <c r="B4989" s="20"/>
      <c r="M4989" s="64"/>
      <c r="N4989" s="64"/>
    </row>
    <row r="4990" spans="1:14" ht="13.15">
      <c r="A4990" s="63"/>
      <c r="B4990" s="20"/>
      <c r="M4990" s="64"/>
      <c r="N4990" s="64"/>
    </row>
    <row r="4991" spans="1:14" ht="13.15">
      <c r="A4991" s="63"/>
      <c r="B4991" s="20"/>
      <c r="M4991" s="64"/>
      <c r="N4991" s="64"/>
    </row>
    <row r="4992" spans="1:14" ht="13.15">
      <c r="A4992" s="63"/>
      <c r="B4992" s="20"/>
      <c r="M4992" s="64"/>
      <c r="N4992" s="64"/>
    </row>
    <row r="4993" spans="1:14" ht="13.15">
      <c r="A4993" s="63"/>
      <c r="B4993" s="20"/>
      <c r="M4993" s="64"/>
      <c r="N4993" s="64"/>
    </row>
    <row r="4994" spans="1:14" ht="13.15">
      <c r="A4994" s="63"/>
      <c r="B4994" s="20"/>
      <c r="M4994" s="64"/>
      <c r="N4994" s="64"/>
    </row>
    <row r="4995" spans="1:14" ht="13.15">
      <c r="A4995" s="63"/>
      <c r="B4995" s="20"/>
      <c r="M4995" s="64"/>
      <c r="N4995" s="64"/>
    </row>
    <row r="4996" spans="1:14" ht="13.15">
      <c r="A4996" s="63"/>
      <c r="B4996" s="20"/>
      <c r="M4996" s="64"/>
      <c r="N4996" s="64"/>
    </row>
    <row r="4997" spans="1:14" ht="13.15">
      <c r="A4997" s="63"/>
      <c r="B4997" s="20"/>
      <c r="M4997" s="64"/>
      <c r="N4997" s="64"/>
    </row>
    <row r="4998" spans="1:14" ht="13.15">
      <c r="A4998" s="63"/>
      <c r="B4998" s="20"/>
      <c r="M4998" s="64"/>
      <c r="N4998" s="64"/>
    </row>
    <row r="4999" spans="1:14" ht="13.15">
      <c r="A4999" s="63"/>
      <c r="B4999" s="20"/>
      <c r="M4999" s="64"/>
      <c r="N4999" s="64"/>
    </row>
    <row r="5000" spans="1:14" ht="13.15">
      <c r="A5000" s="63"/>
      <c r="B5000" s="20"/>
      <c r="M5000" s="64"/>
      <c r="N5000" s="64"/>
    </row>
    <row r="5001" spans="1:14" ht="13.15">
      <c r="A5001" s="63"/>
      <c r="B5001" s="20"/>
      <c r="M5001" s="64"/>
      <c r="N5001" s="64"/>
    </row>
    <row r="5002" spans="1:14" ht="13.15">
      <c r="A5002" s="63"/>
      <c r="B5002" s="20"/>
      <c r="M5002" s="64"/>
      <c r="N5002" s="64"/>
    </row>
    <row r="5003" spans="1:14" ht="13.15">
      <c r="A5003" s="63"/>
      <c r="B5003" s="20"/>
      <c r="M5003" s="64"/>
      <c r="N5003" s="64"/>
    </row>
    <row r="5004" spans="1:14" ht="13.15">
      <c r="A5004" s="63"/>
      <c r="B5004" s="20"/>
      <c r="M5004" s="64"/>
      <c r="N5004" s="64"/>
    </row>
    <row r="5005" spans="1:14" ht="13.15">
      <c r="A5005" s="63"/>
      <c r="B5005" s="20"/>
      <c r="M5005" s="64"/>
      <c r="N5005" s="64"/>
    </row>
    <row r="5006" spans="1:14" ht="13.15">
      <c r="A5006" s="63"/>
      <c r="B5006" s="20"/>
      <c r="M5006" s="64"/>
      <c r="N5006" s="64"/>
    </row>
    <row r="5007" spans="1:14" ht="13.15">
      <c r="A5007" s="63"/>
      <c r="B5007" s="20"/>
      <c r="M5007" s="64"/>
      <c r="N5007" s="64"/>
    </row>
    <row r="5008" spans="1:14" ht="13.15">
      <c r="A5008" s="63"/>
      <c r="B5008" s="20"/>
      <c r="M5008" s="64"/>
      <c r="N5008" s="64"/>
    </row>
    <row r="5009" spans="1:14" ht="13.15">
      <c r="A5009" s="63"/>
      <c r="B5009" s="20"/>
      <c r="M5009" s="64"/>
      <c r="N5009" s="64"/>
    </row>
    <row r="5010" spans="1:14" ht="13.15">
      <c r="A5010" s="63"/>
      <c r="B5010" s="20"/>
      <c r="M5010" s="64"/>
      <c r="N5010" s="64"/>
    </row>
    <row r="5011" spans="1:14" ht="13.15">
      <c r="A5011" s="63"/>
      <c r="B5011" s="20"/>
      <c r="M5011" s="64"/>
      <c r="N5011" s="64"/>
    </row>
    <row r="5012" spans="1:14" ht="13.15">
      <c r="A5012" s="63"/>
      <c r="B5012" s="20"/>
      <c r="M5012" s="64"/>
      <c r="N5012" s="64"/>
    </row>
    <row r="5013" spans="1:14" ht="13.15">
      <c r="A5013" s="63"/>
      <c r="B5013" s="20"/>
      <c r="M5013" s="64"/>
      <c r="N5013" s="64"/>
    </row>
    <row r="5014" spans="1:14" ht="13.15">
      <c r="A5014" s="63"/>
      <c r="B5014" s="20"/>
      <c r="M5014" s="64"/>
      <c r="N5014" s="64"/>
    </row>
    <row r="5015" spans="1:14" ht="13.15">
      <c r="A5015" s="63"/>
      <c r="B5015" s="20"/>
      <c r="M5015" s="64"/>
      <c r="N5015" s="64"/>
    </row>
    <row r="5016" spans="1:14" ht="13.15">
      <c r="A5016" s="63"/>
      <c r="B5016" s="20"/>
      <c r="M5016" s="64"/>
      <c r="N5016" s="64"/>
    </row>
    <row r="5017" spans="1:14" ht="13.15">
      <c r="A5017" s="63"/>
      <c r="B5017" s="20"/>
      <c r="M5017" s="64"/>
      <c r="N5017" s="64"/>
    </row>
    <row r="5018" spans="1:14" ht="13.15">
      <c r="A5018" s="63"/>
      <c r="B5018" s="20"/>
      <c r="M5018" s="64"/>
      <c r="N5018" s="64"/>
    </row>
    <row r="5019" spans="1:14" ht="13.15">
      <c r="A5019" s="63"/>
      <c r="B5019" s="20"/>
      <c r="M5019" s="64"/>
      <c r="N5019" s="64"/>
    </row>
    <row r="5020" spans="1:14" ht="13.15">
      <c r="A5020" s="63"/>
      <c r="B5020" s="20"/>
      <c r="M5020" s="64"/>
      <c r="N5020" s="64"/>
    </row>
    <row r="5021" spans="1:14" ht="13.15">
      <c r="A5021" s="63"/>
      <c r="B5021" s="20"/>
      <c r="M5021" s="64"/>
      <c r="N5021" s="64"/>
    </row>
    <row r="5022" spans="1:14" ht="13.15">
      <c r="A5022" s="63"/>
      <c r="B5022" s="20"/>
      <c r="M5022" s="64"/>
      <c r="N5022" s="64"/>
    </row>
    <row r="5023" spans="1:14" ht="13.15">
      <c r="A5023" s="63"/>
      <c r="B5023" s="20"/>
      <c r="M5023" s="64"/>
      <c r="N5023" s="64"/>
    </row>
    <row r="5024" spans="1:14" ht="13.15">
      <c r="A5024" s="63"/>
      <c r="B5024" s="20"/>
      <c r="M5024" s="64"/>
      <c r="N5024" s="64"/>
    </row>
    <row r="5025" spans="1:14" ht="13.15">
      <c r="A5025" s="63"/>
      <c r="B5025" s="20"/>
      <c r="M5025" s="64"/>
      <c r="N5025" s="64"/>
    </row>
    <row r="5026" spans="1:14" ht="13.15">
      <c r="A5026" s="63"/>
      <c r="B5026" s="20"/>
      <c r="M5026" s="64"/>
      <c r="N5026" s="64"/>
    </row>
    <row r="5027" spans="1:14" ht="13.15">
      <c r="A5027" s="63"/>
      <c r="B5027" s="20"/>
      <c r="M5027" s="64"/>
      <c r="N5027" s="64"/>
    </row>
    <row r="5028" spans="1:14" ht="13.15">
      <c r="A5028" s="63"/>
      <c r="B5028" s="20"/>
      <c r="M5028" s="64"/>
      <c r="N5028" s="64"/>
    </row>
    <row r="5029" spans="1:14" ht="13.15">
      <c r="A5029" s="63"/>
      <c r="B5029" s="20"/>
      <c r="M5029" s="64"/>
      <c r="N5029" s="64"/>
    </row>
    <row r="5030" spans="1:14" ht="13.15">
      <c r="A5030" s="63"/>
      <c r="B5030" s="20"/>
      <c r="M5030" s="64"/>
      <c r="N5030" s="64"/>
    </row>
    <row r="5031" spans="1:14" ht="13.15">
      <c r="A5031" s="63"/>
      <c r="B5031" s="20"/>
      <c r="M5031" s="64"/>
      <c r="N5031" s="64"/>
    </row>
    <row r="5032" spans="1:14" ht="13.15">
      <c r="A5032" s="63"/>
      <c r="B5032" s="20"/>
      <c r="M5032" s="64"/>
      <c r="N5032" s="64"/>
    </row>
    <row r="5033" spans="1:14" ht="13.15">
      <c r="A5033" s="63"/>
      <c r="B5033" s="20"/>
      <c r="M5033" s="64"/>
      <c r="N5033" s="64"/>
    </row>
    <row r="5034" spans="1:14" ht="13.15">
      <c r="A5034" s="63"/>
      <c r="B5034" s="20"/>
      <c r="M5034" s="64"/>
      <c r="N5034" s="64"/>
    </row>
    <row r="5035" spans="1:14" ht="13.15">
      <c r="A5035" s="63"/>
      <c r="B5035" s="20"/>
      <c r="M5035" s="64"/>
      <c r="N5035" s="64"/>
    </row>
    <row r="5036" spans="1:14" ht="13.15">
      <c r="A5036" s="63"/>
      <c r="B5036" s="20"/>
      <c r="M5036" s="64"/>
      <c r="N5036" s="64"/>
    </row>
    <row r="5037" spans="1:14" ht="13.15">
      <c r="A5037" s="63"/>
      <c r="B5037" s="20"/>
      <c r="M5037" s="64"/>
      <c r="N5037" s="64"/>
    </row>
    <row r="5038" spans="1:14" ht="13.15">
      <c r="A5038" s="63"/>
      <c r="B5038" s="20"/>
      <c r="M5038" s="64"/>
      <c r="N5038" s="64"/>
    </row>
    <row r="5039" spans="1:14" ht="13.15">
      <c r="A5039" s="63"/>
      <c r="B5039" s="20"/>
      <c r="M5039" s="64"/>
      <c r="N5039" s="64"/>
    </row>
    <row r="5040" spans="1:14" ht="13.15">
      <c r="A5040" s="63"/>
      <c r="B5040" s="20"/>
      <c r="M5040" s="64"/>
      <c r="N5040" s="64"/>
    </row>
    <row r="5041" spans="1:14" ht="13.15">
      <c r="A5041" s="63"/>
      <c r="B5041" s="20"/>
      <c r="M5041" s="64"/>
      <c r="N5041" s="64"/>
    </row>
    <row r="5042" spans="1:14" ht="13.15">
      <c r="A5042" s="63"/>
      <c r="B5042" s="20"/>
      <c r="M5042" s="64"/>
      <c r="N5042" s="64"/>
    </row>
    <row r="5043" spans="1:14" ht="13.15">
      <c r="A5043" s="63"/>
      <c r="B5043" s="20"/>
      <c r="M5043" s="64"/>
      <c r="N5043" s="64"/>
    </row>
    <row r="5044" spans="1:14" ht="13.15">
      <c r="A5044" s="63"/>
      <c r="B5044" s="20"/>
      <c r="M5044" s="64"/>
      <c r="N5044" s="64"/>
    </row>
    <row r="5045" spans="1:14" ht="13.15">
      <c r="A5045" s="63"/>
      <c r="B5045" s="20"/>
      <c r="M5045" s="64"/>
      <c r="N5045" s="64"/>
    </row>
    <row r="5046" spans="1:14" ht="13.15">
      <c r="A5046" s="63"/>
      <c r="B5046" s="20"/>
      <c r="M5046" s="64"/>
      <c r="N5046" s="64"/>
    </row>
    <row r="5047" spans="1:14" ht="13.15">
      <c r="A5047" s="63"/>
      <c r="B5047" s="20"/>
      <c r="M5047" s="64"/>
      <c r="N5047" s="64"/>
    </row>
    <row r="5048" spans="1:14" ht="13.15">
      <c r="A5048" s="63"/>
      <c r="B5048" s="20"/>
      <c r="M5048" s="64"/>
      <c r="N5048" s="64"/>
    </row>
    <row r="5049" spans="1:14" ht="13.15">
      <c r="A5049" s="63"/>
      <c r="B5049" s="20"/>
      <c r="M5049" s="64"/>
      <c r="N5049" s="64"/>
    </row>
    <row r="5050" spans="1:14" ht="13.15">
      <c r="A5050" s="63"/>
      <c r="B5050" s="20"/>
      <c r="M5050" s="64"/>
      <c r="N5050" s="64"/>
    </row>
    <row r="5051" spans="1:14" ht="13.15">
      <c r="A5051" s="63"/>
      <c r="B5051" s="20"/>
      <c r="M5051" s="64"/>
      <c r="N5051" s="64"/>
    </row>
    <row r="5052" spans="1:14" ht="13.15">
      <c r="A5052" s="63"/>
      <c r="B5052" s="20"/>
      <c r="M5052" s="64"/>
      <c r="N5052" s="64"/>
    </row>
    <row r="5053" spans="1:14" ht="13.15">
      <c r="A5053" s="63"/>
      <c r="B5053" s="20"/>
      <c r="M5053" s="64"/>
      <c r="N5053" s="64"/>
    </row>
    <row r="5054" spans="1:14" ht="13.15">
      <c r="A5054" s="63"/>
      <c r="B5054" s="20"/>
      <c r="M5054" s="64"/>
      <c r="N5054" s="64"/>
    </row>
    <row r="5055" spans="1:14" ht="13.15">
      <c r="A5055" s="63"/>
      <c r="B5055" s="20"/>
      <c r="M5055" s="64"/>
      <c r="N5055" s="64"/>
    </row>
    <row r="5056" spans="1:14" ht="13.15">
      <c r="A5056" s="63"/>
      <c r="B5056" s="20"/>
      <c r="M5056" s="64"/>
      <c r="N5056" s="64"/>
    </row>
    <row r="5057" spans="1:14" ht="13.15">
      <c r="A5057" s="63"/>
      <c r="B5057" s="20"/>
      <c r="M5057" s="64"/>
      <c r="N5057" s="64"/>
    </row>
    <row r="5058" spans="1:14" ht="13.15">
      <c r="A5058" s="63"/>
      <c r="B5058" s="20"/>
      <c r="M5058" s="64"/>
      <c r="N5058" s="64"/>
    </row>
    <row r="5059" spans="1:14" ht="13.15">
      <c r="A5059" s="63"/>
      <c r="B5059" s="20"/>
      <c r="M5059" s="64"/>
      <c r="N5059" s="64"/>
    </row>
    <row r="5060" spans="1:14" ht="13.15">
      <c r="A5060" s="63"/>
      <c r="B5060" s="20"/>
      <c r="M5060" s="64"/>
      <c r="N5060" s="64"/>
    </row>
    <row r="5061" spans="1:14" ht="13.15">
      <c r="A5061" s="63"/>
      <c r="B5061" s="20"/>
      <c r="M5061" s="64"/>
      <c r="N5061" s="64"/>
    </row>
    <row r="5062" spans="1:14" ht="13.15">
      <c r="A5062" s="63"/>
      <c r="B5062" s="20"/>
      <c r="M5062" s="64"/>
      <c r="N5062" s="64"/>
    </row>
    <row r="5063" spans="1:14" ht="13.15">
      <c r="A5063" s="63"/>
      <c r="B5063" s="20"/>
      <c r="M5063" s="64"/>
      <c r="N5063" s="64"/>
    </row>
    <row r="5064" spans="1:14" ht="13.15">
      <c r="A5064" s="63"/>
      <c r="B5064" s="20"/>
      <c r="M5064" s="64"/>
      <c r="N5064" s="64"/>
    </row>
    <row r="5065" spans="1:14" ht="13.15">
      <c r="A5065" s="63"/>
      <c r="B5065" s="20"/>
      <c r="M5065" s="64"/>
      <c r="N5065" s="64"/>
    </row>
    <row r="5066" spans="1:14" ht="13.15">
      <c r="A5066" s="63"/>
      <c r="B5066" s="20"/>
      <c r="M5066" s="64"/>
      <c r="N5066" s="64"/>
    </row>
    <row r="5067" spans="1:14" ht="13.15">
      <c r="A5067" s="63"/>
      <c r="B5067" s="20"/>
      <c r="M5067" s="64"/>
      <c r="N5067" s="64"/>
    </row>
    <row r="5068" spans="1:14" ht="13.15">
      <c r="A5068" s="63"/>
      <c r="B5068" s="20"/>
      <c r="M5068" s="64"/>
      <c r="N5068" s="64"/>
    </row>
    <row r="5069" spans="1:14" ht="13.15">
      <c r="A5069" s="63"/>
      <c r="B5069" s="20"/>
      <c r="M5069" s="64"/>
      <c r="N5069" s="64"/>
    </row>
    <row r="5070" spans="1:14" ht="13.15">
      <c r="A5070" s="63"/>
      <c r="B5070" s="20"/>
      <c r="M5070" s="64"/>
      <c r="N5070" s="64"/>
    </row>
    <row r="5071" spans="1:14" ht="13.15">
      <c r="A5071" s="63"/>
      <c r="B5071" s="20"/>
      <c r="M5071" s="64"/>
      <c r="N5071" s="64"/>
    </row>
    <row r="5072" spans="1:14" ht="13.15">
      <c r="A5072" s="63"/>
      <c r="B5072" s="20"/>
      <c r="M5072" s="64"/>
      <c r="N5072" s="64"/>
    </row>
    <row r="5073" spans="1:14" ht="13.15">
      <c r="A5073" s="63"/>
      <c r="B5073" s="20"/>
      <c r="M5073" s="64"/>
      <c r="N5073" s="64"/>
    </row>
    <row r="5074" spans="1:14" ht="13.15">
      <c r="A5074" s="63"/>
      <c r="B5074" s="20"/>
      <c r="M5074" s="64"/>
      <c r="N5074" s="64"/>
    </row>
    <row r="5075" spans="1:14" ht="13.15">
      <c r="A5075" s="63"/>
      <c r="B5075" s="20"/>
      <c r="M5075" s="64"/>
      <c r="N5075" s="64"/>
    </row>
    <row r="5076" spans="1:14" ht="13.15">
      <c r="A5076" s="63"/>
      <c r="B5076" s="20"/>
      <c r="M5076" s="64"/>
      <c r="N5076" s="64"/>
    </row>
    <row r="5077" spans="1:14" ht="13.15">
      <c r="A5077" s="63"/>
      <c r="B5077" s="20"/>
      <c r="M5077" s="64"/>
      <c r="N5077" s="64"/>
    </row>
    <row r="5078" spans="1:14" ht="13.15">
      <c r="A5078" s="63"/>
      <c r="B5078" s="20"/>
      <c r="M5078" s="64"/>
      <c r="N5078" s="64"/>
    </row>
    <row r="5079" spans="1:14" ht="13.15">
      <c r="A5079" s="63"/>
      <c r="B5079" s="20"/>
      <c r="M5079" s="64"/>
      <c r="N5079" s="64"/>
    </row>
    <row r="5080" spans="1:14" ht="13.15">
      <c r="A5080" s="63"/>
      <c r="B5080" s="20"/>
      <c r="M5080" s="64"/>
      <c r="N5080" s="64"/>
    </row>
    <row r="5081" spans="1:14" ht="13.15">
      <c r="A5081" s="63"/>
      <c r="B5081" s="20"/>
      <c r="M5081" s="64"/>
      <c r="N5081" s="64"/>
    </row>
    <row r="5082" spans="1:14" ht="13.15">
      <c r="A5082" s="63"/>
      <c r="B5082" s="20"/>
      <c r="M5082" s="64"/>
      <c r="N5082" s="64"/>
    </row>
    <row r="5083" spans="1:14" ht="13.15">
      <c r="A5083" s="63"/>
      <c r="B5083" s="20"/>
      <c r="M5083" s="64"/>
      <c r="N5083" s="64"/>
    </row>
    <row r="5084" spans="1:14" ht="13.15">
      <c r="A5084" s="63"/>
      <c r="B5084" s="20"/>
      <c r="M5084" s="64"/>
      <c r="N5084" s="64"/>
    </row>
    <row r="5085" spans="1:14" ht="13.15">
      <c r="A5085" s="63"/>
      <c r="B5085" s="20"/>
      <c r="M5085" s="64"/>
      <c r="N5085" s="64"/>
    </row>
    <row r="5086" spans="1:14" ht="13.15">
      <c r="A5086" s="63"/>
      <c r="B5086" s="20"/>
      <c r="M5086" s="64"/>
      <c r="N5086" s="64"/>
    </row>
    <row r="5087" spans="1:14" ht="13.15">
      <c r="A5087" s="63"/>
      <c r="B5087" s="20"/>
      <c r="M5087" s="64"/>
      <c r="N5087" s="64"/>
    </row>
    <row r="5088" spans="1:14" ht="13.15">
      <c r="A5088" s="63"/>
      <c r="B5088" s="20"/>
      <c r="M5088" s="64"/>
      <c r="N5088" s="64"/>
    </row>
    <row r="5089" spans="1:14" ht="13.15">
      <c r="A5089" s="63"/>
      <c r="B5089" s="20"/>
      <c r="M5089" s="64"/>
      <c r="N5089" s="64"/>
    </row>
    <row r="5090" spans="1:14" ht="13.15">
      <c r="A5090" s="63"/>
      <c r="B5090" s="20"/>
      <c r="M5090" s="64"/>
      <c r="N5090" s="64"/>
    </row>
    <row r="5091" spans="1:14" ht="13.15">
      <c r="A5091" s="63"/>
      <c r="B5091" s="20"/>
      <c r="M5091" s="64"/>
      <c r="N5091" s="64"/>
    </row>
    <row r="5092" spans="1:14" ht="13.15">
      <c r="A5092" s="63"/>
      <c r="B5092" s="20"/>
      <c r="M5092" s="64"/>
      <c r="N5092" s="64"/>
    </row>
    <row r="5093" spans="1:14" ht="13.15">
      <c r="A5093" s="63"/>
      <c r="B5093" s="20"/>
      <c r="M5093" s="64"/>
      <c r="N5093" s="64"/>
    </row>
    <row r="5094" spans="1:14" ht="13.15">
      <c r="A5094" s="63"/>
      <c r="B5094" s="20"/>
      <c r="M5094" s="64"/>
      <c r="N5094" s="64"/>
    </row>
    <row r="5095" spans="1:14" ht="13.15">
      <c r="A5095" s="63"/>
      <c r="B5095" s="20"/>
      <c r="M5095" s="64"/>
      <c r="N5095" s="64"/>
    </row>
    <row r="5096" spans="1:14" ht="13.15">
      <c r="A5096" s="63"/>
      <c r="B5096" s="20"/>
      <c r="M5096" s="64"/>
      <c r="N5096" s="64"/>
    </row>
    <row r="5097" spans="1:14" ht="13.15">
      <c r="A5097" s="63"/>
      <c r="B5097" s="20"/>
      <c r="M5097" s="64"/>
      <c r="N5097" s="64"/>
    </row>
    <row r="5098" spans="1:14" ht="13.15">
      <c r="A5098" s="63"/>
      <c r="B5098" s="20"/>
      <c r="M5098" s="64"/>
      <c r="N5098" s="64"/>
    </row>
    <row r="5099" spans="1:14" ht="13.15">
      <c r="A5099" s="63"/>
      <c r="B5099" s="20"/>
      <c r="M5099" s="64"/>
      <c r="N5099" s="64"/>
    </row>
    <row r="5100" spans="1:14" ht="13.15">
      <c r="A5100" s="63"/>
      <c r="B5100" s="20"/>
      <c r="M5100" s="64"/>
      <c r="N5100" s="64"/>
    </row>
    <row r="5101" spans="1:14" ht="13.15">
      <c r="A5101" s="63"/>
      <c r="B5101" s="20"/>
      <c r="M5101" s="64"/>
      <c r="N5101" s="64"/>
    </row>
    <row r="5102" spans="1:14" ht="13.15">
      <c r="A5102" s="63"/>
      <c r="B5102" s="20"/>
      <c r="M5102" s="64"/>
      <c r="N5102" s="64"/>
    </row>
    <row r="5103" spans="1:14" ht="13.15">
      <c r="A5103" s="63"/>
      <c r="B5103" s="20"/>
      <c r="M5103" s="64"/>
      <c r="N5103" s="64"/>
    </row>
    <row r="5104" spans="1:14" ht="13.15">
      <c r="A5104" s="63"/>
      <c r="B5104" s="20"/>
      <c r="M5104" s="64"/>
      <c r="N5104" s="64"/>
    </row>
    <row r="5105" spans="1:14" ht="13.15">
      <c r="A5105" s="63"/>
      <c r="B5105" s="20"/>
      <c r="M5105" s="64"/>
      <c r="N5105" s="64"/>
    </row>
    <row r="5106" spans="1:14" ht="13.15">
      <c r="A5106" s="63"/>
      <c r="B5106" s="20"/>
      <c r="M5106" s="64"/>
      <c r="N5106" s="64"/>
    </row>
    <row r="5107" spans="1:14" ht="13.15">
      <c r="A5107" s="63"/>
      <c r="B5107" s="20"/>
      <c r="M5107" s="64"/>
      <c r="N5107" s="64"/>
    </row>
    <row r="5108" spans="1:14" ht="13.15">
      <c r="A5108" s="63"/>
      <c r="B5108" s="20"/>
      <c r="M5108" s="64"/>
      <c r="N5108" s="64"/>
    </row>
    <row r="5109" spans="1:14" ht="13.15">
      <c r="A5109" s="63"/>
      <c r="B5109" s="20"/>
      <c r="M5109" s="64"/>
      <c r="N5109" s="64"/>
    </row>
    <row r="5110" spans="1:14" ht="13.15">
      <c r="A5110" s="63"/>
      <c r="B5110" s="20"/>
      <c r="M5110" s="64"/>
      <c r="N5110" s="64"/>
    </row>
    <row r="5111" spans="1:14" ht="13.15">
      <c r="A5111" s="63"/>
      <c r="B5111" s="20"/>
      <c r="M5111" s="64"/>
      <c r="N5111" s="64"/>
    </row>
    <row r="5112" spans="1:14" ht="13.15">
      <c r="A5112" s="63"/>
      <c r="B5112" s="20"/>
      <c r="M5112" s="64"/>
      <c r="N5112" s="64"/>
    </row>
    <row r="5113" spans="1:14" ht="13.15">
      <c r="A5113" s="63"/>
      <c r="B5113" s="20"/>
      <c r="M5113" s="64"/>
      <c r="N5113" s="64"/>
    </row>
    <row r="5114" spans="1:14" ht="13.15">
      <c r="A5114" s="63"/>
      <c r="B5114" s="20"/>
      <c r="M5114" s="64"/>
      <c r="N5114" s="64"/>
    </row>
    <row r="5115" spans="1:14" ht="13.15">
      <c r="A5115" s="63"/>
      <c r="B5115" s="20"/>
      <c r="M5115" s="64"/>
      <c r="N5115" s="64"/>
    </row>
    <row r="5116" spans="1:14" ht="13.15">
      <c r="A5116" s="63"/>
      <c r="B5116" s="20"/>
      <c r="M5116" s="64"/>
      <c r="N5116" s="64"/>
    </row>
    <row r="5117" spans="1:14" ht="13.15">
      <c r="A5117" s="63"/>
      <c r="B5117" s="20"/>
      <c r="M5117" s="64"/>
      <c r="N5117" s="64"/>
    </row>
    <row r="5118" spans="1:14" ht="13.15">
      <c r="A5118" s="63"/>
      <c r="B5118" s="20"/>
      <c r="M5118" s="64"/>
      <c r="N5118" s="64"/>
    </row>
    <row r="5119" spans="1:14" ht="13.15">
      <c r="A5119" s="63"/>
      <c r="B5119" s="20"/>
      <c r="M5119" s="64"/>
      <c r="N5119" s="64"/>
    </row>
    <row r="5120" spans="1:14" ht="13.15">
      <c r="A5120" s="63"/>
      <c r="B5120" s="20"/>
      <c r="M5120" s="64"/>
      <c r="N5120" s="64"/>
    </row>
    <row r="5121" spans="1:14" ht="13.15">
      <c r="A5121" s="63"/>
      <c r="B5121" s="20"/>
      <c r="M5121" s="64"/>
      <c r="N5121" s="64"/>
    </row>
    <row r="5122" spans="1:14" ht="13.15">
      <c r="A5122" s="63"/>
      <c r="B5122" s="20"/>
      <c r="M5122" s="64"/>
      <c r="N5122" s="64"/>
    </row>
    <row r="5123" spans="1:14" ht="13.15">
      <c r="A5123" s="63"/>
      <c r="B5123" s="20"/>
      <c r="M5123" s="64"/>
      <c r="N5123" s="64"/>
    </row>
    <row r="5124" spans="1:14" ht="13.15">
      <c r="A5124" s="63"/>
      <c r="B5124" s="20"/>
      <c r="M5124" s="64"/>
      <c r="N5124" s="64"/>
    </row>
    <row r="5125" spans="1:14" ht="13.15">
      <c r="A5125" s="63"/>
      <c r="B5125" s="20"/>
      <c r="M5125" s="64"/>
      <c r="N5125" s="64"/>
    </row>
    <row r="5126" spans="1:14" ht="13.15">
      <c r="A5126" s="63"/>
      <c r="B5126" s="20"/>
      <c r="M5126" s="64"/>
      <c r="N5126" s="64"/>
    </row>
    <row r="5127" spans="1:14" ht="13.15">
      <c r="A5127" s="63"/>
      <c r="B5127" s="20"/>
      <c r="M5127" s="64"/>
      <c r="N5127" s="64"/>
    </row>
    <row r="5128" spans="1:14" ht="13.15">
      <c r="A5128" s="63"/>
      <c r="B5128" s="20"/>
      <c r="M5128" s="64"/>
      <c r="N5128" s="64"/>
    </row>
    <row r="5129" spans="1:14" ht="13.15">
      <c r="A5129" s="63"/>
      <c r="B5129" s="20"/>
      <c r="M5129" s="64"/>
      <c r="N5129" s="64"/>
    </row>
    <row r="5130" spans="1:14" ht="13.15">
      <c r="A5130" s="63"/>
      <c r="B5130" s="20"/>
      <c r="M5130" s="64"/>
      <c r="N5130" s="64"/>
    </row>
    <row r="5131" spans="1:14" ht="13.15">
      <c r="A5131" s="63"/>
      <c r="B5131" s="20"/>
      <c r="M5131" s="64"/>
      <c r="N5131" s="64"/>
    </row>
    <row r="5132" spans="1:14" ht="13.15">
      <c r="A5132" s="63"/>
      <c r="B5132" s="20"/>
      <c r="M5132" s="64"/>
      <c r="N5132" s="64"/>
    </row>
    <row r="5133" spans="1:14" ht="13.15">
      <c r="A5133" s="63"/>
      <c r="B5133" s="20"/>
      <c r="M5133" s="64"/>
      <c r="N5133" s="64"/>
    </row>
    <row r="5134" spans="1:14" ht="13.15">
      <c r="A5134" s="63"/>
      <c r="B5134" s="20"/>
      <c r="M5134" s="64"/>
      <c r="N5134" s="64"/>
    </row>
    <row r="5135" spans="1:14" ht="13.15">
      <c r="A5135" s="63"/>
      <c r="B5135" s="20"/>
      <c r="M5135" s="64"/>
      <c r="N5135" s="64"/>
    </row>
    <row r="5136" spans="1:14" ht="13.15">
      <c r="A5136" s="63"/>
      <c r="B5136" s="20"/>
      <c r="M5136" s="64"/>
      <c r="N5136" s="64"/>
    </row>
    <row r="5137" spans="1:14" ht="13.15">
      <c r="A5137" s="63"/>
      <c r="B5137" s="20"/>
      <c r="M5137" s="64"/>
      <c r="N5137" s="64"/>
    </row>
    <row r="5138" spans="1:14" ht="13.15">
      <c r="A5138" s="63"/>
      <c r="B5138" s="20"/>
      <c r="M5138" s="64"/>
      <c r="N5138" s="64"/>
    </row>
    <row r="5139" spans="1:14" ht="13.15">
      <c r="A5139" s="63"/>
      <c r="B5139" s="20"/>
      <c r="M5139" s="64"/>
      <c r="N5139" s="64"/>
    </row>
    <row r="5140" spans="1:14" ht="13.15">
      <c r="A5140" s="63"/>
      <c r="B5140" s="20"/>
      <c r="M5140" s="64"/>
      <c r="N5140" s="64"/>
    </row>
    <row r="5141" spans="1:14" ht="13.15">
      <c r="A5141" s="63"/>
      <c r="B5141" s="20"/>
      <c r="M5141" s="64"/>
      <c r="N5141" s="64"/>
    </row>
    <row r="5142" spans="1:14" ht="13.15">
      <c r="A5142" s="63"/>
      <c r="B5142" s="20"/>
      <c r="M5142" s="64"/>
      <c r="N5142" s="64"/>
    </row>
    <row r="5143" spans="1:14" ht="13.15">
      <c r="A5143" s="63"/>
      <c r="B5143" s="20"/>
      <c r="M5143" s="64"/>
      <c r="N5143" s="64"/>
    </row>
    <row r="5144" spans="1:14" ht="13.15">
      <c r="A5144" s="63"/>
      <c r="B5144" s="20"/>
      <c r="M5144" s="64"/>
      <c r="N5144" s="64"/>
    </row>
    <row r="5145" spans="1:14" ht="13.15">
      <c r="A5145" s="63"/>
      <c r="B5145" s="20"/>
      <c r="M5145" s="64"/>
      <c r="N5145" s="64"/>
    </row>
    <row r="5146" spans="1:14" ht="13.15">
      <c r="A5146" s="63"/>
      <c r="B5146" s="20"/>
      <c r="M5146" s="64"/>
      <c r="N5146" s="64"/>
    </row>
    <row r="5147" spans="1:14" ht="13.15">
      <c r="A5147" s="63"/>
      <c r="B5147" s="20"/>
      <c r="M5147" s="64"/>
      <c r="N5147" s="64"/>
    </row>
    <row r="5148" spans="1:14" ht="13.15">
      <c r="A5148" s="63"/>
      <c r="B5148" s="20"/>
      <c r="M5148" s="64"/>
      <c r="N5148" s="64"/>
    </row>
    <row r="5149" spans="1:14" ht="13.15">
      <c r="A5149" s="63"/>
      <c r="B5149" s="20"/>
      <c r="M5149" s="64"/>
      <c r="N5149" s="64"/>
    </row>
    <row r="5150" spans="1:14" ht="13.15">
      <c r="A5150" s="63"/>
      <c r="B5150" s="20"/>
      <c r="M5150" s="64"/>
      <c r="N5150" s="64"/>
    </row>
    <row r="5151" spans="1:14" ht="13.15">
      <c r="A5151" s="63"/>
      <c r="B5151" s="20"/>
      <c r="M5151" s="64"/>
      <c r="N5151" s="64"/>
    </row>
    <row r="5152" spans="1:14" ht="13.15">
      <c r="A5152" s="63"/>
      <c r="B5152" s="20"/>
      <c r="M5152" s="64"/>
      <c r="N5152" s="64"/>
    </row>
    <row r="5153" spans="1:14" ht="13.15">
      <c r="A5153" s="63"/>
      <c r="B5153" s="20"/>
      <c r="M5153" s="64"/>
      <c r="N5153" s="64"/>
    </row>
    <row r="5154" spans="1:14" ht="13.15">
      <c r="A5154" s="63"/>
      <c r="B5154" s="20"/>
      <c r="M5154" s="64"/>
      <c r="N5154" s="64"/>
    </row>
    <row r="5155" spans="1:14" ht="13.15">
      <c r="A5155" s="63"/>
      <c r="B5155" s="20"/>
      <c r="M5155" s="64"/>
      <c r="N5155" s="64"/>
    </row>
    <row r="5156" spans="1:14" ht="13.15">
      <c r="A5156" s="63"/>
      <c r="B5156" s="20"/>
      <c r="M5156" s="64"/>
      <c r="N5156" s="64"/>
    </row>
    <row r="5157" spans="1:14" ht="13.15">
      <c r="A5157" s="63"/>
      <c r="B5157" s="20"/>
      <c r="M5157" s="64"/>
      <c r="N5157" s="64"/>
    </row>
    <row r="5158" spans="1:14" ht="13.15">
      <c r="A5158" s="63"/>
      <c r="B5158" s="20"/>
      <c r="M5158" s="64"/>
      <c r="N5158" s="64"/>
    </row>
    <row r="5159" spans="1:14" ht="13.15">
      <c r="A5159" s="63"/>
      <c r="B5159" s="20"/>
      <c r="M5159" s="64"/>
      <c r="N5159" s="64"/>
    </row>
    <row r="5160" spans="1:14" ht="13.15">
      <c r="A5160" s="63"/>
      <c r="B5160" s="20"/>
      <c r="M5160" s="64"/>
      <c r="N5160" s="64"/>
    </row>
    <row r="5161" spans="1:14" ht="13.15">
      <c r="A5161" s="63"/>
      <c r="B5161" s="20"/>
      <c r="M5161" s="64"/>
      <c r="N5161" s="64"/>
    </row>
    <row r="5162" spans="1:14" ht="13.15">
      <c r="A5162" s="63"/>
      <c r="B5162" s="20"/>
      <c r="M5162" s="64"/>
      <c r="N5162" s="64"/>
    </row>
    <row r="5163" spans="1:14" ht="13.15">
      <c r="A5163" s="63"/>
      <c r="B5163" s="20"/>
      <c r="M5163" s="64"/>
      <c r="N5163" s="64"/>
    </row>
    <row r="5164" spans="1:14" ht="13.15">
      <c r="A5164" s="63"/>
      <c r="B5164" s="20"/>
      <c r="M5164" s="64"/>
      <c r="N5164" s="64"/>
    </row>
    <row r="5165" spans="1:14" ht="13.15">
      <c r="A5165" s="63"/>
      <c r="B5165" s="20"/>
      <c r="M5165" s="64"/>
      <c r="N5165" s="64"/>
    </row>
    <row r="5166" spans="1:14" ht="13.15">
      <c r="A5166" s="63"/>
      <c r="B5166" s="20"/>
      <c r="M5166" s="64"/>
      <c r="N5166" s="64"/>
    </row>
    <row r="5167" spans="1:14" ht="13.15">
      <c r="A5167" s="63"/>
      <c r="B5167" s="20"/>
      <c r="M5167" s="64"/>
      <c r="N5167" s="64"/>
    </row>
    <row r="5168" spans="1:14" ht="13.15">
      <c r="A5168" s="63"/>
      <c r="B5168" s="20"/>
      <c r="M5168" s="64"/>
      <c r="N5168" s="64"/>
    </row>
    <row r="5169" spans="1:14" ht="13.15">
      <c r="A5169" s="63"/>
      <c r="B5169" s="20"/>
      <c r="M5169" s="64"/>
      <c r="N5169" s="64"/>
    </row>
    <row r="5170" spans="1:14" ht="13.15">
      <c r="A5170" s="63"/>
      <c r="B5170" s="20"/>
      <c r="M5170" s="64"/>
      <c r="N5170" s="64"/>
    </row>
    <row r="5171" spans="1:14" ht="13.15">
      <c r="A5171" s="63"/>
      <c r="B5171" s="20"/>
      <c r="M5171" s="64"/>
      <c r="N5171" s="64"/>
    </row>
    <row r="5172" spans="1:14" ht="13.15">
      <c r="A5172" s="63"/>
      <c r="B5172" s="20"/>
      <c r="M5172" s="64"/>
      <c r="N5172" s="64"/>
    </row>
    <row r="5173" spans="1:14" ht="13.15">
      <c r="A5173" s="63"/>
      <c r="B5173" s="20"/>
      <c r="M5173" s="64"/>
      <c r="N5173" s="64"/>
    </row>
    <row r="5174" spans="1:14" ht="13.15">
      <c r="A5174" s="63"/>
      <c r="B5174" s="20"/>
      <c r="M5174" s="64"/>
      <c r="N5174" s="64"/>
    </row>
    <row r="5175" spans="1:14" ht="13.15">
      <c r="A5175" s="63"/>
      <c r="B5175" s="20"/>
      <c r="M5175" s="64"/>
      <c r="N5175" s="64"/>
    </row>
    <row r="5176" spans="1:14" ht="13.15">
      <c r="A5176" s="63"/>
      <c r="B5176" s="20"/>
      <c r="M5176" s="64"/>
      <c r="N5176" s="64"/>
    </row>
    <row r="5177" spans="1:14" ht="13.15">
      <c r="A5177" s="63"/>
      <c r="B5177" s="20"/>
      <c r="M5177" s="64"/>
      <c r="N5177" s="64"/>
    </row>
    <row r="5178" spans="1:14" ht="13.15">
      <c r="A5178" s="63"/>
      <c r="B5178" s="20"/>
      <c r="M5178" s="64"/>
      <c r="N5178" s="64"/>
    </row>
    <row r="5179" spans="1:14" ht="13.15">
      <c r="A5179" s="63"/>
      <c r="B5179" s="20"/>
      <c r="M5179" s="64"/>
      <c r="N5179" s="64"/>
    </row>
    <row r="5180" spans="1:14" ht="13.15">
      <c r="A5180" s="63"/>
      <c r="B5180" s="20"/>
      <c r="M5180" s="64"/>
      <c r="N5180" s="64"/>
    </row>
    <row r="5181" spans="1:14" ht="13.15">
      <c r="A5181" s="63"/>
      <c r="B5181" s="20"/>
      <c r="M5181" s="64"/>
      <c r="N5181" s="64"/>
    </row>
    <row r="5182" spans="1:14" ht="13.15">
      <c r="A5182" s="63"/>
      <c r="B5182" s="20"/>
      <c r="M5182" s="64"/>
      <c r="N5182" s="64"/>
    </row>
    <row r="5183" spans="1:14" ht="13.15">
      <c r="A5183" s="63"/>
      <c r="B5183" s="20"/>
      <c r="M5183" s="64"/>
      <c r="N5183" s="64"/>
    </row>
    <row r="5184" spans="1:14" ht="13.15">
      <c r="A5184" s="63"/>
      <c r="B5184" s="20"/>
      <c r="M5184" s="64"/>
      <c r="N5184" s="64"/>
    </row>
    <row r="5185" spans="1:14" ht="13.15">
      <c r="A5185" s="63"/>
      <c r="B5185" s="20"/>
      <c r="M5185" s="64"/>
      <c r="N5185" s="64"/>
    </row>
    <row r="5186" spans="1:14" ht="13.15">
      <c r="A5186" s="63"/>
      <c r="B5186" s="20"/>
      <c r="M5186" s="64"/>
      <c r="N5186" s="64"/>
    </row>
    <row r="5187" spans="1:14" ht="13.15">
      <c r="A5187" s="63"/>
      <c r="B5187" s="20"/>
      <c r="M5187" s="64"/>
      <c r="N5187" s="64"/>
    </row>
    <row r="5188" spans="1:14" ht="13.15">
      <c r="A5188" s="63"/>
      <c r="B5188" s="20"/>
      <c r="M5188" s="64"/>
      <c r="N5188" s="64"/>
    </row>
    <row r="5189" spans="1:14" ht="13.15">
      <c r="A5189" s="63"/>
      <c r="B5189" s="20"/>
      <c r="M5189" s="64"/>
      <c r="N5189" s="64"/>
    </row>
    <row r="5190" spans="1:14" ht="13.15">
      <c r="A5190" s="63"/>
      <c r="B5190" s="20"/>
      <c r="M5190" s="64"/>
      <c r="N5190" s="64"/>
    </row>
    <row r="5191" spans="1:14" ht="13.15">
      <c r="A5191" s="63"/>
      <c r="B5191" s="20"/>
      <c r="M5191" s="64"/>
      <c r="N5191" s="64"/>
    </row>
    <row r="5192" spans="1:14" ht="13.15">
      <c r="A5192" s="63"/>
      <c r="B5192" s="20"/>
      <c r="M5192" s="64"/>
      <c r="N5192" s="64"/>
    </row>
    <row r="5193" spans="1:14" ht="13.15">
      <c r="A5193" s="63"/>
      <c r="B5193" s="20"/>
      <c r="M5193" s="64"/>
      <c r="N5193" s="64"/>
    </row>
    <row r="5194" spans="1:14" ht="13.15">
      <c r="A5194" s="63"/>
      <c r="B5194" s="20"/>
      <c r="M5194" s="64"/>
      <c r="N5194" s="64"/>
    </row>
    <row r="5195" spans="1:14" ht="13.15">
      <c r="A5195" s="63"/>
      <c r="B5195" s="20"/>
      <c r="M5195" s="64"/>
      <c r="N5195" s="64"/>
    </row>
    <row r="5196" spans="1:14" ht="13.15">
      <c r="A5196" s="63"/>
      <c r="B5196" s="20"/>
      <c r="M5196" s="64"/>
      <c r="N5196" s="64"/>
    </row>
    <row r="5197" spans="1:14" ht="13.15">
      <c r="A5197" s="63"/>
      <c r="B5197" s="20"/>
      <c r="M5197" s="64"/>
      <c r="N5197" s="64"/>
    </row>
    <row r="5198" spans="1:14" ht="13.15">
      <c r="A5198" s="63"/>
      <c r="B5198" s="20"/>
      <c r="M5198" s="64"/>
      <c r="N5198" s="64"/>
    </row>
    <row r="5199" spans="1:14" ht="13.15">
      <c r="A5199" s="63"/>
      <c r="B5199" s="20"/>
      <c r="M5199" s="64"/>
      <c r="N5199" s="64"/>
    </row>
    <row r="5200" spans="1:14" ht="13.15">
      <c r="A5200" s="63"/>
      <c r="B5200" s="20"/>
      <c r="M5200" s="64"/>
      <c r="N5200" s="64"/>
    </row>
    <row r="5201" spans="1:14" ht="13.15">
      <c r="A5201" s="63"/>
      <c r="B5201" s="20"/>
      <c r="M5201" s="64"/>
      <c r="N5201" s="64"/>
    </row>
    <row r="5202" spans="1:14" ht="13.15">
      <c r="A5202" s="63"/>
      <c r="B5202" s="20"/>
      <c r="M5202" s="64"/>
      <c r="N5202" s="64"/>
    </row>
    <row r="5203" spans="1:14" ht="13.15">
      <c r="A5203" s="63"/>
      <c r="B5203" s="20"/>
      <c r="M5203" s="64"/>
      <c r="N5203" s="64"/>
    </row>
    <row r="5204" spans="1:14" ht="13.15">
      <c r="A5204" s="63"/>
      <c r="B5204" s="20"/>
      <c r="M5204" s="64"/>
      <c r="N5204" s="64"/>
    </row>
    <row r="5205" spans="1:14" ht="13.15">
      <c r="A5205" s="63"/>
      <c r="B5205" s="20"/>
      <c r="M5205" s="64"/>
      <c r="N5205" s="64"/>
    </row>
    <row r="5206" spans="1:14" ht="13.15">
      <c r="A5206" s="63"/>
      <c r="B5206" s="20"/>
      <c r="M5206" s="64"/>
      <c r="N5206" s="64"/>
    </row>
    <row r="5207" spans="1:14" ht="13.15">
      <c r="A5207" s="63"/>
      <c r="B5207" s="20"/>
      <c r="M5207" s="64"/>
      <c r="N5207" s="64"/>
    </row>
    <row r="5208" spans="1:14" ht="13.15">
      <c r="A5208" s="63"/>
      <c r="B5208" s="20"/>
      <c r="M5208" s="64"/>
      <c r="N5208" s="64"/>
    </row>
    <row r="5209" spans="1:14" ht="13.15">
      <c r="A5209" s="63"/>
      <c r="B5209" s="20"/>
      <c r="M5209" s="64"/>
      <c r="N5209" s="64"/>
    </row>
    <row r="5210" spans="1:14" ht="13.15">
      <c r="A5210" s="63"/>
      <c r="B5210" s="20"/>
      <c r="M5210" s="64"/>
      <c r="N5210" s="64"/>
    </row>
    <row r="5211" spans="1:14" ht="13.15">
      <c r="A5211" s="63"/>
      <c r="B5211" s="20"/>
      <c r="M5211" s="64"/>
      <c r="N5211" s="64"/>
    </row>
    <row r="5212" spans="1:14" ht="13.15">
      <c r="A5212" s="63"/>
      <c r="B5212" s="20"/>
      <c r="M5212" s="64"/>
      <c r="N5212" s="64"/>
    </row>
    <row r="5213" spans="1:14" ht="13.15">
      <c r="A5213" s="63"/>
      <c r="B5213" s="20"/>
      <c r="M5213" s="64"/>
      <c r="N5213" s="64"/>
    </row>
    <row r="5214" spans="1:14" ht="13.15">
      <c r="A5214" s="63"/>
      <c r="B5214" s="20"/>
      <c r="M5214" s="64"/>
      <c r="N5214" s="64"/>
    </row>
    <row r="5215" spans="1:14" ht="13.15">
      <c r="A5215" s="63"/>
      <c r="B5215" s="20"/>
      <c r="M5215" s="64"/>
      <c r="N5215" s="64"/>
    </row>
    <row r="5216" spans="1:14" ht="13.15">
      <c r="A5216" s="63"/>
      <c r="B5216" s="20"/>
      <c r="M5216" s="64"/>
      <c r="N5216" s="64"/>
    </row>
    <row r="5217" spans="1:14" ht="13.15">
      <c r="A5217" s="63"/>
      <c r="B5217" s="20"/>
      <c r="M5217" s="64"/>
      <c r="N5217" s="64"/>
    </row>
    <row r="5218" spans="1:14" ht="13.15">
      <c r="A5218" s="63"/>
      <c r="B5218" s="20"/>
      <c r="M5218" s="64"/>
      <c r="N5218" s="64"/>
    </row>
    <row r="5219" spans="1:14" ht="13.15">
      <c r="A5219" s="63"/>
      <c r="B5219" s="20"/>
      <c r="M5219" s="64"/>
      <c r="N5219" s="64"/>
    </row>
    <row r="5220" spans="1:14" ht="13.15">
      <c r="A5220" s="63"/>
      <c r="B5220" s="20"/>
      <c r="M5220" s="64"/>
      <c r="N5220" s="64"/>
    </row>
    <row r="5221" spans="1:14" ht="13.15">
      <c r="A5221" s="63"/>
      <c r="B5221" s="20"/>
      <c r="M5221" s="64"/>
      <c r="N5221" s="64"/>
    </row>
    <row r="5222" spans="1:14" ht="13.15">
      <c r="A5222" s="63"/>
      <c r="B5222" s="20"/>
      <c r="M5222" s="64"/>
      <c r="N5222" s="64"/>
    </row>
    <row r="5223" spans="1:14" ht="13.15">
      <c r="A5223" s="63"/>
      <c r="B5223" s="20"/>
      <c r="M5223" s="64"/>
      <c r="N5223" s="64"/>
    </row>
    <row r="5224" spans="1:14" ht="13.15">
      <c r="A5224" s="63"/>
      <c r="B5224" s="20"/>
      <c r="M5224" s="64"/>
      <c r="N5224" s="64"/>
    </row>
    <row r="5225" spans="1:14" ht="13.15">
      <c r="A5225" s="63"/>
      <c r="B5225" s="20"/>
      <c r="M5225" s="64"/>
      <c r="N5225" s="64"/>
    </row>
    <row r="5226" spans="1:14" ht="13.15">
      <c r="A5226" s="63"/>
      <c r="B5226" s="20"/>
      <c r="M5226" s="64"/>
      <c r="N5226" s="64"/>
    </row>
    <row r="5227" spans="1:14" ht="13.15">
      <c r="A5227" s="63"/>
      <c r="B5227" s="20"/>
      <c r="M5227" s="64"/>
      <c r="N5227" s="64"/>
    </row>
    <row r="5228" spans="1:14" ht="13.15">
      <c r="A5228" s="63"/>
      <c r="B5228" s="20"/>
      <c r="M5228" s="64"/>
      <c r="N5228" s="64"/>
    </row>
    <row r="5229" spans="1:14" ht="13.15">
      <c r="A5229" s="63"/>
      <c r="B5229" s="20"/>
      <c r="M5229" s="64"/>
      <c r="N5229" s="64"/>
    </row>
    <row r="5230" spans="1:14" ht="13.15">
      <c r="A5230" s="63"/>
      <c r="B5230" s="20"/>
      <c r="M5230" s="64"/>
      <c r="N5230" s="64"/>
    </row>
    <row r="5231" spans="1:14" ht="13.15">
      <c r="A5231" s="63"/>
      <c r="B5231" s="20"/>
      <c r="M5231" s="64"/>
      <c r="N5231" s="64"/>
    </row>
    <row r="5232" spans="1:14" ht="13.15">
      <c r="A5232" s="63"/>
      <c r="B5232" s="20"/>
      <c r="M5232" s="64"/>
      <c r="N5232" s="64"/>
    </row>
    <row r="5233" spans="1:14" ht="13.15">
      <c r="A5233" s="63"/>
      <c r="B5233" s="20"/>
      <c r="M5233" s="64"/>
      <c r="N5233" s="64"/>
    </row>
    <row r="5234" spans="1:14" ht="13.15">
      <c r="A5234" s="63"/>
      <c r="B5234" s="20"/>
      <c r="M5234" s="64"/>
      <c r="N5234" s="64"/>
    </row>
    <row r="5235" spans="1:14" ht="13.15">
      <c r="A5235" s="63"/>
      <c r="B5235" s="20"/>
      <c r="M5235" s="64"/>
      <c r="N5235" s="64"/>
    </row>
    <row r="5236" spans="1:14" ht="13.15">
      <c r="A5236" s="63"/>
      <c r="B5236" s="20"/>
      <c r="M5236" s="64"/>
      <c r="N5236" s="64"/>
    </row>
    <row r="5237" spans="1:14" ht="13.15">
      <c r="A5237" s="63"/>
      <c r="B5237" s="20"/>
      <c r="M5237" s="64"/>
      <c r="N5237" s="64"/>
    </row>
    <row r="5238" spans="1:14" ht="13.15">
      <c r="A5238" s="63"/>
      <c r="B5238" s="20"/>
      <c r="M5238" s="64"/>
      <c r="N5238" s="64"/>
    </row>
    <row r="5239" spans="1:14" ht="13.15">
      <c r="A5239" s="63"/>
      <c r="B5239" s="20"/>
      <c r="M5239" s="64"/>
      <c r="N5239" s="64"/>
    </row>
    <row r="5240" spans="1:14" ht="13.15">
      <c r="A5240" s="63"/>
      <c r="B5240" s="20"/>
      <c r="M5240" s="64"/>
      <c r="N5240" s="64"/>
    </row>
    <row r="5241" spans="1:14" ht="13.15">
      <c r="A5241" s="63"/>
      <c r="B5241" s="20"/>
      <c r="M5241" s="64"/>
      <c r="N5241" s="64"/>
    </row>
    <row r="5242" spans="1:14" ht="13.15">
      <c r="A5242" s="63"/>
      <c r="B5242" s="20"/>
      <c r="M5242" s="64"/>
      <c r="N5242" s="64"/>
    </row>
    <row r="5243" spans="1:14" ht="13.15">
      <c r="A5243" s="63"/>
      <c r="B5243" s="20"/>
      <c r="M5243" s="64"/>
      <c r="N5243" s="64"/>
    </row>
    <row r="5244" spans="1:14" ht="13.15">
      <c r="A5244" s="63"/>
      <c r="B5244" s="20"/>
      <c r="M5244" s="64"/>
      <c r="N5244" s="64"/>
    </row>
    <row r="5245" spans="1:14" ht="13.15">
      <c r="A5245" s="63"/>
      <c r="B5245" s="20"/>
      <c r="M5245" s="64"/>
      <c r="N5245" s="64"/>
    </row>
    <row r="5246" spans="1:14" ht="13.15">
      <c r="A5246" s="63"/>
      <c r="B5246" s="20"/>
      <c r="M5246" s="64"/>
      <c r="N5246" s="64"/>
    </row>
    <row r="5247" spans="1:14" ht="13.15">
      <c r="A5247" s="63"/>
      <c r="B5247" s="20"/>
      <c r="M5247" s="64"/>
      <c r="N5247" s="64"/>
    </row>
    <row r="5248" spans="1:14" ht="13.15">
      <c r="A5248" s="63"/>
      <c r="B5248" s="20"/>
      <c r="M5248" s="64"/>
      <c r="N5248" s="64"/>
    </row>
    <row r="5249" spans="1:14" ht="13.15">
      <c r="A5249" s="63"/>
      <c r="B5249" s="20"/>
      <c r="M5249" s="64"/>
      <c r="N5249" s="64"/>
    </row>
    <row r="5250" spans="1:14" ht="13.15">
      <c r="A5250" s="63"/>
      <c r="B5250" s="20"/>
      <c r="M5250" s="64"/>
      <c r="N5250" s="64"/>
    </row>
    <row r="5251" spans="1:14" ht="13.15">
      <c r="A5251" s="63"/>
      <c r="B5251" s="20"/>
      <c r="M5251" s="64"/>
      <c r="N5251" s="64"/>
    </row>
    <row r="5252" spans="1:14" ht="13.15">
      <c r="A5252" s="63"/>
      <c r="B5252" s="20"/>
      <c r="M5252" s="64"/>
      <c r="N5252" s="64"/>
    </row>
    <row r="5253" spans="1:14" ht="13.15">
      <c r="A5253" s="63"/>
      <c r="B5253" s="20"/>
      <c r="M5253" s="64"/>
      <c r="N5253" s="64"/>
    </row>
    <row r="5254" spans="1:14" ht="13.15">
      <c r="A5254" s="63"/>
      <c r="B5254" s="20"/>
      <c r="M5254" s="64"/>
      <c r="N5254" s="64"/>
    </row>
    <row r="5255" spans="1:14" ht="13.15">
      <c r="A5255" s="63"/>
      <c r="B5255" s="20"/>
      <c r="M5255" s="64"/>
      <c r="N5255" s="64"/>
    </row>
    <row r="5256" spans="1:14" ht="13.15">
      <c r="A5256" s="63"/>
      <c r="B5256" s="20"/>
      <c r="M5256" s="64"/>
      <c r="N5256" s="64"/>
    </row>
    <row r="5257" spans="1:14" ht="13.15">
      <c r="A5257" s="63"/>
      <c r="B5257" s="20"/>
      <c r="M5257" s="64"/>
      <c r="N5257" s="64"/>
    </row>
    <row r="5258" spans="1:14" ht="13.15">
      <c r="A5258" s="63"/>
      <c r="B5258" s="20"/>
      <c r="M5258" s="64"/>
      <c r="N5258" s="64"/>
    </row>
    <row r="5259" spans="1:14" ht="13.15">
      <c r="A5259" s="63"/>
      <c r="B5259" s="20"/>
      <c r="M5259" s="64"/>
      <c r="N5259" s="64"/>
    </row>
    <row r="5260" spans="1:14" ht="13.15">
      <c r="A5260" s="63"/>
      <c r="B5260" s="20"/>
      <c r="M5260" s="64"/>
      <c r="N5260" s="64"/>
    </row>
    <row r="5261" spans="1:14" ht="13.15">
      <c r="A5261" s="63"/>
      <c r="B5261" s="20"/>
      <c r="M5261" s="64"/>
      <c r="N5261" s="64"/>
    </row>
    <row r="5262" spans="1:14" ht="13.15">
      <c r="A5262" s="63"/>
      <c r="B5262" s="20"/>
      <c r="M5262" s="64"/>
      <c r="N5262" s="64"/>
    </row>
    <row r="5263" spans="1:14" ht="13.15">
      <c r="A5263" s="63"/>
      <c r="B5263" s="20"/>
      <c r="M5263" s="64"/>
      <c r="N5263" s="64"/>
    </row>
    <row r="5264" spans="1:14" ht="13.15">
      <c r="A5264" s="63"/>
      <c r="B5264" s="20"/>
      <c r="M5264" s="64"/>
      <c r="N5264" s="64"/>
    </row>
    <row r="5265" spans="1:14" ht="13.15">
      <c r="A5265" s="63"/>
      <c r="B5265" s="20"/>
      <c r="M5265" s="64"/>
      <c r="N5265" s="64"/>
    </row>
    <row r="5266" spans="1:14" ht="13.15">
      <c r="A5266" s="63"/>
      <c r="B5266" s="20"/>
      <c r="M5266" s="64"/>
      <c r="N5266" s="64"/>
    </row>
    <row r="5267" spans="1:14" ht="13.15">
      <c r="A5267" s="63"/>
      <c r="B5267" s="20"/>
      <c r="M5267" s="64"/>
      <c r="N5267" s="64"/>
    </row>
    <row r="5268" spans="1:14" ht="13.15">
      <c r="A5268" s="63"/>
      <c r="B5268" s="20"/>
      <c r="M5268" s="64"/>
      <c r="N5268" s="64"/>
    </row>
    <row r="5269" spans="1:14" ht="13.15">
      <c r="A5269" s="63"/>
      <c r="B5269" s="20"/>
      <c r="M5269" s="64"/>
      <c r="N5269" s="64"/>
    </row>
    <row r="5270" spans="1:14" ht="13.15">
      <c r="A5270" s="63"/>
      <c r="B5270" s="20"/>
      <c r="M5270" s="64"/>
      <c r="N5270" s="64"/>
    </row>
    <row r="5271" spans="1:14" ht="13.15">
      <c r="A5271" s="63"/>
      <c r="B5271" s="20"/>
      <c r="M5271" s="64"/>
      <c r="N5271" s="64"/>
    </row>
    <row r="5272" spans="1:14" ht="13.15">
      <c r="A5272" s="63"/>
      <c r="B5272" s="20"/>
      <c r="M5272" s="64"/>
      <c r="N5272" s="64"/>
    </row>
    <row r="5273" spans="1:14" ht="13.15">
      <c r="A5273" s="63"/>
      <c r="B5273" s="20"/>
      <c r="M5273" s="64"/>
      <c r="N5273" s="64"/>
    </row>
    <row r="5274" spans="1:14" ht="13.15">
      <c r="A5274" s="63"/>
      <c r="B5274" s="20"/>
      <c r="M5274" s="64"/>
      <c r="N5274" s="64"/>
    </row>
    <row r="5275" spans="1:14" ht="13.15">
      <c r="A5275" s="63"/>
      <c r="B5275" s="20"/>
      <c r="M5275" s="64"/>
      <c r="N5275" s="64"/>
    </row>
    <row r="5276" spans="1:14" ht="13.15">
      <c r="A5276" s="63"/>
      <c r="B5276" s="20"/>
      <c r="M5276" s="64"/>
      <c r="N5276" s="64"/>
    </row>
    <row r="5277" spans="1:14" ht="13.15">
      <c r="A5277" s="63"/>
      <c r="B5277" s="20"/>
      <c r="M5277" s="64"/>
      <c r="N5277" s="64"/>
    </row>
    <row r="5278" spans="1:14" ht="13.15">
      <c r="A5278" s="63"/>
      <c r="B5278" s="20"/>
      <c r="M5278" s="64"/>
      <c r="N5278" s="64"/>
    </row>
    <row r="5279" spans="1:14" ht="13.15">
      <c r="A5279" s="63"/>
      <c r="B5279" s="20"/>
      <c r="M5279" s="64"/>
      <c r="N5279" s="64"/>
    </row>
    <row r="5280" spans="1:14" ht="13.15">
      <c r="A5280" s="63"/>
      <c r="B5280" s="20"/>
      <c r="M5280" s="64"/>
      <c r="N5280" s="64"/>
    </row>
    <row r="5281" spans="1:14" ht="13.15">
      <c r="A5281" s="63"/>
      <c r="B5281" s="20"/>
      <c r="M5281" s="64"/>
      <c r="N5281" s="64"/>
    </row>
    <row r="5282" spans="1:14" ht="13.15">
      <c r="A5282" s="63"/>
      <c r="B5282" s="20"/>
      <c r="M5282" s="64"/>
      <c r="N5282" s="64"/>
    </row>
    <row r="5283" spans="1:14" ht="13.15">
      <c r="A5283" s="63"/>
      <c r="B5283" s="20"/>
      <c r="M5283" s="64"/>
      <c r="N5283" s="64"/>
    </row>
    <row r="5284" spans="1:14" ht="13.15">
      <c r="A5284" s="63"/>
      <c r="B5284" s="20"/>
      <c r="M5284" s="64"/>
      <c r="N5284" s="64"/>
    </row>
    <row r="5285" spans="1:14" ht="13.15">
      <c r="A5285" s="63"/>
      <c r="B5285" s="20"/>
      <c r="M5285" s="64"/>
      <c r="N5285" s="64"/>
    </row>
    <row r="5286" spans="1:14" ht="13.15">
      <c r="A5286" s="63"/>
      <c r="B5286" s="20"/>
      <c r="M5286" s="64"/>
      <c r="N5286" s="64"/>
    </row>
    <row r="5287" spans="1:14" ht="13.15">
      <c r="A5287" s="63"/>
      <c r="B5287" s="20"/>
      <c r="M5287" s="64"/>
      <c r="N5287" s="64"/>
    </row>
    <row r="5288" spans="1:14" ht="13.15">
      <c r="A5288" s="63"/>
      <c r="B5288" s="20"/>
      <c r="M5288" s="64"/>
      <c r="N5288" s="64"/>
    </row>
    <row r="5289" spans="1:14" ht="13.15">
      <c r="A5289" s="63"/>
      <c r="B5289" s="20"/>
      <c r="M5289" s="64"/>
      <c r="N5289" s="64"/>
    </row>
    <row r="5290" spans="1:14" ht="13.15">
      <c r="A5290" s="63"/>
      <c r="B5290" s="20"/>
      <c r="M5290" s="64"/>
      <c r="N5290" s="64"/>
    </row>
    <row r="5291" spans="1:14" ht="13.15">
      <c r="A5291" s="63"/>
      <c r="B5291" s="20"/>
      <c r="M5291" s="64"/>
      <c r="N5291" s="64"/>
    </row>
    <row r="5292" spans="1:14" ht="13.15">
      <c r="A5292" s="63"/>
      <c r="B5292" s="20"/>
      <c r="M5292" s="64"/>
      <c r="N5292" s="64"/>
    </row>
    <row r="5293" spans="1:14" ht="13.15">
      <c r="A5293" s="63"/>
      <c r="B5293" s="20"/>
      <c r="M5293" s="64"/>
      <c r="N5293" s="64"/>
    </row>
    <row r="5294" spans="1:14" ht="13.15">
      <c r="A5294" s="63"/>
      <c r="B5294" s="20"/>
      <c r="M5294" s="64"/>
      <c r="N5294" s="64"/>
    </row>
    <row r="5295" spans="1:14" ht="13.15">
      <c r="A5295" s="63"/>
      <c r="B5295" s="20"/>
      <c r="M5295" s="64"/>
      <c r="N5295" s="64"/>
    </row>
    <row r="5296" spans="1:14" ht="13.15">
      <c r="A5296" s="63"/>
      <c r="B5296" s="20"/>
      <c r="M5296" s="64"/>
      <c r="N5296" s="64"/>
    </row>
    <row r="5297" spans="1:14" ht="13.15">
      <c r="A5297" s="63"/>
      <c r="B5297" s="20"/>
      <c r="M5297" s="64"/>
      <c r="N5297" s="64"/>
    </row>
    <row r="5298" spans="1:14" ht="13.15">
      <c r="A5298" s="63"/>
      <c r="B5298" s="20"/>
      <c r="M5298" s="64"/>
      <c r="N5298" s="64"/>
    </row>
    <row r="5299" spans="1:14" ht="13.15">
      <c r="A5299" s="63"/>
      <c r="B5299" s="20"/>
      <c r="M5299" s="64"/>
      <c r="N5299" s="64"/>
    </row>
    <row r="5300" spans="1:14" ht="13.15">
      <c r="A5300" s="63"/>
      <c r="B5300" s="20"/>
      <c r="M5300" s="64"/>
      <c r="N5300" s="64"/>
    </row>
    <row r="5301" spans="1:14" ht="13.15">
      <c r="A5301" s="63"/>
      <c r="B5301" s="20"/>
      <c r="M5301" s="64"/>
      <c r="N5301" s="64"/>
    </row>
    <row r="5302" spans="1:14" ht="13.15">
      <c r="A5302" s="63"/>
      <c r="B5302" s="20"/>
      <c r="M5302" s="64"/>
      <c r="N5302" s="64"/>
    </row>
    <row r="5303" spans="1:14" ht="13.15">
      <c r="A5303" s="63"/>
      <c r="B5303" s="20"/>
      <c r="M5303" s="64"/>
      <c r="N5303" s="64"/>
    </row>
    <row r="5304" spans="1:14" ht="13.15">
      <c r="A5304" s="63"/>
      <c r="B5304" s="20"/>
      <c r="M5304" s="64"/>
      <c r="N5304" s="64"/>
    </row>
    <row r="5305" spans="1:14" ht="13.15">
      <c r="A5305" s="63"/>
      <c r="B5305" s="20"/>
      <c r="M5305" s="64"/>
      <c r="N5305" s="64"/>
    </row>
    <row r="5306" spans="1:14" ht="13.15">
      <c r="A5306" s="63"/>
      <c r="B5306" s="20"/>
      <c r="M5306" s="64"/>
      <c r="N5306" s="64"/>
    </row>
    <row r="5307" spans="1:14" ht="13.15">
      <c r="A5307" s="63"/>
      <c r="B5307" s="20"/>
      <c r="M5307" s="64"/>
      <c r="N5307" s="64"/>
    </row>
    <row r="5308" spans="1:14" ht="13.15">
      <c r="A5308" s="63"/>
      <c r="B5308" s="20"/>
      <c r="M5308" s="64"/>
      <c r="N5308" s="64"/>
    </row>
    <row r="5309" spans="1:14" ht="13.15">
      <c r="A5309" s="63"/>
      <c r="B5309" s="20"/>
      <c r="M5309" s="64"/>
      <c r="N5309" s="64"/>
    </row>
    <row r="5310" spans="1:14" ht="13.15">
      <c r="A5310" s="63"/>
      <c r="B5310" s="20"/>
      <c r="M5310" s="64"/>
      <c r="N5310" s="64"/>
    </row>
    <row r="5311" spans="1:14" ht="13.15">
      <c r="A5311" s="63"/>
      <c r="B5311" s="20"/>
      <c r="M5311" s="64"/>
      <c r="N5311" s="64"/>
    </row>
    <row r="5312" spans="1:14" ht="13.15">
      <c r="A5312" s="63"/>
      <c r="B5312" s="20"/>
      <c r="M5312" s="64"/>
      <c r="N5312" s="64"/>
    </row>
    <row r="5313" spans="1:14" ht="13.15">
      <c r="A5313" s="63"/>
      <c r="B5313" s="20"/>
      <c r="M5313" s="64"/>
      <c r="N5313" s="64"/>
    </row>
    <row r="5314" spans="1:14" ht="13.15">
      <c r="A5314" s="63"/>
      <c r="B5314" s="20"/>
      <c r="M5314" s="64"/>
      <c r="N5314" s="64"/>
    </row>
    <row r="5315" spans="1:14" ht="13.15">
      <c r="A5315" s="63"/>
      <c r="B5315" s="20"/>
      <c r="M5315" s="64"/>
      <c r="N5315" s="64"/>
    </row>
    <row r="5316" spans="1:14" ht="13.15">
      <c r="A5316" s="63"/>
      <c r="B5316" s="20"/>
      <c r="M5316" s="64"/>
      <c r="N5316" s="64"/>
    </row>
    <row r="5317" spans="1:14" ht="13.15">
      <c r="A5317" s="63"/>
      <c r="B5317" s="20"/>
      <c r="M5317" s="64"/>
      <c r="N5317" s="64"/>
    </row>
    <row r="5318" spans="1:14" ht="13.15">
      <c r="A5318" s="63"/>
      <c r="B5318" s="20"/>
      <c r="M5318" s="64"/>
      <c r="N5318" s="64"/>
    </row>
    <row r="5319" spans="1:14" ht="13.15">
      <c r="A5319" s="63"/>
      <c r="B5319" s="20"/>
      <c r="M5319" s="64"/>
      <c r="N5319" s="64"/>
    </row>
    <row r="5320" spans="1:14" ht="13.15">
      <c r="A5320" s="63"/>
      <c r="B5320" s="20"/>
      <c r="M5320" s="64"/>
      <c r="N5320" s="64"/>
    </row>
    <row r="5321" spans="1:14" ht="13.15">
      <c r="A5321" s="63"/>
      <c r="B5321" s="20"/>
      <c r="M5321" s="64"/>
      <c r="N5321" s="64"/>
    </row>
    <row r="5322" spans="1:14" ht="13.15">
      <c r="A5322" s="63"/>
      <c r="B5322" s="20"/>
      <c r="M5322" s="64"/>
      <c r="N5322" s="64"/>
    </row>
    <row r="5323" spans="1:14" ht="13.15">
      <c r="A5323" s="63"/>
      <c r="B5323" s="20"/>
      <c r="M5323" s="64"/>
      <c r="N5323" s="64"/>
    </row>
    <row r="5324" spans="1:14" ht="13.15">
      <c r="A5324" s="63"/>
      <c r="B5324" s="20"/>
      <c r="M5324" s="64"/>
      <c r="N5324" s="64"/>
    </row>
    <row r="5325" spans="1:14" ht="13.15">
      <c r="A5325" s="63"/>
      <c r="B5325" s="20"/>
      <c r="M5325" s="64"/>
      <c r="N5325" s="64"/>
    </row>
    <row r="5326" spans="1:14" ht="13.15">
      <c r="A5326" s="63"/>
      <c r="B5326" s="20"/>
      <c r="M5326" s="64"/>
      <c r="N5326" s="64"/>
    </row>
    <row r="5327" spans="1:14" ht="13.15">
      <c r="A5327" s="63"/>
      <c r="B5327" s="20"/>
      <c r="M5327" s="64"/>
      <c r="N5327" s="64"/>
    </row>
    <row r="5328" spans="1:14" ht="13.15">
      <c r="A5328" s="63"/>
      <c r="B5328" s="20"/>
      <c r="M5328" s="64"/>
      <c r="N5328" s="64"/>
    </row>
    <row r="5329" spans="1:14" ht="13.15">
      <c r="A5329" s="63"/>
      <c r="B5329" s="20"/>
      <c r="M5329" s="64"/>
      <c r="N5329" s="64"/>
    </row>
    <row r="5330" spans="1:14" ht="13.15">
      <c r="A5330" s="63"/>
      <c r="B5330" s="20"/>
      <c r="M5330" s="64"/>
      <c r="N5330" s="64"/>
    </row>
    <row r="5331" spans="1:14" ht="13.15">
      <c r="A5331" s="63"/>
      <c r="B5331" s="20"/>
      <c r="M5331" s="64"/>
      <c r="N5331" s="64"/>
    </row>
    <row r="5332" spans="1:14" ht="13.15">
      <c r="A5332" s="63"/>
      <c r="B5332" s="20"/>
      <c r="M5332" s="64"/>
      <c r="N5332" s="64"/>
    </row>
    <row r="5333" spans="1:14" ht="13.15">
      <c r="A5333" s="63"/>
      <c r="B5333" s="20"/>
      <c r="M5333" s="64"/>
      <c r="N5333" s="64"/>
    </row>
    <row r="5334" spans="1:14" ht="13.15">
      <c r="A5334" s="63"/>
      <c r="B5334" s="20"/>
      <c r="M5334" s="64"/>
      <c r="N5334" s="64"/>
    </row>
    <row r="5335" spans="1:14" ht="13.15">
      <c r="A5335" s="63"/>
      <c r="B5335" s="20"/>
      <c r="M5335" s="64"/>
      <c r="N5335" s="64"/>
    </row>
    <row r="5336" spans="1:14" ht="13.15">
      <c r="A5336" s="63"/>
      <c r="B5336" s="20"/>
      <c r="M5336" s="64"/>
      <c r="N5336" s="64"/>
    </row>
    <row r="5337" spans="1:14" ht="13.15">
      <c r="A5337" s="63"/>
      <c r="B5337" s="20"/>
      <c r="M5337" s="64"/>
      <c r="N5337" s="64"/>
    </row>
    <row r="5338" spans="1:14" ht="13.15">
      <c r="A5338" s="63"/>
      <c r="B5338" s="20"/>
      <c r="M5338" s="64"/>
      <c r="N5338" s="64"/>
    </row>
    <row r="5339" spans="1:14" ht="13.15">
      <c r="A5339" s="63"/>
      <c r="B5339" s="20"/>
      <c r="M5339" s="64"/>
      <c r="N5339" s="64"/>
    </row>
    <row r="5340" spans="1:14" ht="13.15">
      <c r="A5340" s="63"/>
      <c r="B5340" s="20"/>
      <c r="M5340" s="64"/>
      <c r="N5340" s="64"/>
    </row>
    <row r="5341" spans="1:14" ht="13.15">
      <c r="A5341" s="63"/>
      <c r="B5341" s="20"/>
      <c r="M5341" s="64"/>
      <c r="N5341" s="64"/>
    </row>
    <row r="5342" spans="1:14" ht="13.15">
      <c r="A5342" s="63"/>
      <c r="B5342" s="20"/>
      <c r="M5342" s="64"/>
      <c r="N5342" s="64"/>
    </row>
    <row r="5343" spans="1:14" ht="13.15">
      <c r="A5343" s="63"/>
      <c r="B5343" s="20"/>
      <c r="M5343" s="64"/>
      <c r="N5343" s="64"/>
    </row>
    <row r="5344" spans="1:14" ht="13.15">
      <c r="A5344" s="63"/>
      <c r="B5344" s="20"/>
      <c r="M5344" s="64"/>
      <c r="N5344" s="64"/>
    </row>
    <row r="5345" spans="1:14" ht="13.15">
      <c r="A5345" s="63"/>
      <c r="B5345" s="20"/>
      <c r="M5345" s="64"/>
      <c r="N5345" s="64"/>
    </row>
    <row r="5346" spans="1:14" ht="13.15">
      <c r="A5346" s="63"/>
      <c r="B5346" s="20"/>
      <c r="M5346" s="64"/>
      <c r="N5346" s="64"/>
    </row>
    <row r="5347" spans="1:14" ht="13.15">
      <c r="A5347" s="63"/>
      <c r="B5347" s="20"/>
      <c r="M5347" s="64"/>
      <c r="N5347" s="64"/>
    </row>
    <row r="5348" spans="1:14" ht="13.15">
      <c r="A5348" s="63"/>
      <c r="B5348" s="20"/>
      <c r="M5348" s="64"/>
      <c r="N5348" s="64"/>
    </row>
    <row r="5349" spans="1:14" ht="13.15">
      <c r="A5349" s="63"/>
      <c r="B5349" s="20"/>
      <c r="M5349" s="64"/>
      <c r="N5349" s="64"/>
    </row>
    <row r="5350" spans="1:14" ht="13.15">
      <c r="A5350" s="63"/>
      <c r="B5350" s="20"/>
      <c r="M5350" s="64"/>
      <c r="N5350" s="64"/>
    </row>
    <row r="5351" spans="1:14" ht="13.15">
      <c r="A5351" s="63"/>
      <c r="B5351" s="20"/>
      <c r="M5351" s="64"/>
      <c r="N5351" s="64"/>
    </row>
    <row r="5352" spans="1:14" ht="13.15">
      <c r="A5352" s="63"/>
      <c r="B5352" s="20"/>
      <c r="M5352" s="64"/>
      <c r="N5352" s="64"/>
    </row>
    <row r="5353" spans="1:14" ht="13.15">
      <c r="A5353" s="63"/>
      <c r="B5353" s="20"/>
      <c r="M5353" s="64"/>
      <c r="N5353" s="64"/>
    </row>
    <row r="5354" spans="1:14" ht="13.15">
      <c r="A5354" s="63"/>
      <c r="B5354" s="20"/>
      <c r="M5354" s="64"/>
      <c r="N5354" s="64"/>
    </row>
    <row r="5355" spans="1:14" ht="13.15">
      <c r="A5355" s="63"/>
      <c r="B5355" s="20"/>
      <c r="M5355" s="64"/>
      <c r="N5355" s="64"/>
    </row>
    <row r="5356" spans="1:14" ht="13.15">
      <c r="A5356" s="63"/>
      <c r="B5356" s="20"/>
      <c r="M5356" s="64"/>
      <c r="N5356" s="64"/>
    </row>
    <row r="5357" spans="1:14" ht="13.15">
      <c r="A5357" s="63"/>
      <c r="B5357" s="20"/>
      <c r="M5357" s="64"/>
      <c r="N5357" s="64"/>
    </row>
    <row r="5358" spans="1:14" ht="13.15">
      <c r="A5358" s="63"/>
      <c r="B5358" s="20"/>
      <c r="M5358" s="64"/>
      <c r="N5358" s="64"/>
    </row>
    <row r="5359" spans="1:14" ht="13.15">
      <c r="A5359" s="63"/>
      <c r="B5359" s="20"/>
      <c r="M5359" s="64"/>
      <c r="N5359" s="64"/>
    </row>
    <row r="5360" spans="1:14" ht="13.15">
      <c r="A5360" s="63"/>
      <c r="B5360" s="20"/>
      <c r="M5360" s="64"/>
      <c r="N5360" s="64"/>
    </row>
    <row r="5361" spans="1:14" ht="13.15">
      <c r="A5361" s="63"/>
      <c r="B5361" s="20"/>
      <c r="M5361" s="64"/>
      <c r="N5361" s="64"/>
    </row>
    <row r="5362" spans="1:14" ht="13.15">
      <c r="A5362" s="63"/>
      <c r="B5362" s="20"/>
      <c r="M5362" s="64"/>
      <c r="N5362" s="64"/>
    </row>
    <row r="5363" spans="1:14" ht="13.15">
      <c r="A5363" s="63"/>
      <c r="B5363" s="20"/>
      <c r="M5363" s="64"/>
      <c r="N5363" s="64"/>
    </row>
    <row r="5364" spans="1:14" ht="13.15">
      <c r="A5364" s="63"/>
      <c r="B5364" s="20"/>
      <c r="M5364" s="64"/>
      <c r="N5364" s="64"/>
    </row>
    <row r="5365" spans="1:14" ht="13.15">
      <c r="A5365" s="63"/>
      <c r="B5365" s="20"/>
      <c r="M5365" s="64"/>
      <c r="N5365" s="64"/>
    </row>
    <row r="5366" spans="1:14" ht="13.15">
      <c r="A5366" s="63"/>
      <c r="B5366" s="20"/>
      <c r="M5366" s="64"/>
      <c r="N5366" s="64"/>
    </row>
    <row r="5367" spans="1:14" ht="13.15">
      <c r="A5367" s="63"/>
      <c r="B5367" s="20"/>
      <c r="M5367" s="64"/>
      <c r="N5367" s="64"/>
    </row>
    <row r="5368" spans="1:14" ht="13.15">
      <c r="A5368" s="63"/>
      <c r="B5368" s="20"/>
      <c r="M5368" s="64"/>
      <c r="N5368" s="64"/>
    </row>
    <row r="5369" spans="1:14" ht="13.15">
      <c r="A5369" s="63"/>
      <c r="B5369" s="20"/>
      <c r="M5369" s="64"/>
      <c r="N5369" s="64"/>
    </row>
    <row r="5370" spans="1:14" ht="13.15">
      <c r="A5370" s="63"/>
      <c r="B5370" s="20"/>
      <c r="M5370" s="64"/>
      <c r="N5370" s="64"/>
    </row>
    <row r="5371" spans="1:14" ht="13.15">
      <c r="A5371" s="63"/>
      <c r="B5371" s="20"/>
      <c r="M5371" s="64"/>
      <c r="N5371" s="64"/>
    </row>
    <row r="5372" spans="1:14" ht="13.15">
      <c r="A5372" s="63"/>
      <c r="B5372" s="20"/>
      <c r="M5372" s="64"/>
      <c r="N5372" s="64"/>
    </row>
    <row r="5373" spans="1:14" ht="13.15">
      <c r="A5373" s="63"/>
      <c r="B5373" s="20"/>
      <c r="M5373" s="64"/>
      <c r="N5373" s="64"/>
    </row>
    <row r="5374" spans="1:14" ht="13.15">
      <c r="A5374" s="63"/>
      <c r="B5374" s="20"/>
      <c r="M5374" s="64"/>
      <c r="N5374" s="64"/>
    </row>
    <row r="5375" spans="1:14" ht="13.15">
      <c r="A5375" s="63"/>
      <c r="B5375" s="20"/>
      <c r="M5375" s="64"/>
      <c r="N5375" s="64"/>
    </row>
    <row r="5376" spans="1:14" ht="13.15">
      <c r="A5376" s="63"/>
      <c r="B5376" s="20"/>
      <c r="M5376" s="64"/>
      <c r="N5376" s="64"/>
    </row>
    <row r="5377" spans="1:14" ht="13.15">
      <c r="A5377" s="63"/>
      <c r="B5377" s="20"/>
      <c r="M5377" s="64"/>
      <c r="N5377" s="64"/>
    </row>
    <row r="5378" spans="1:14" ht="13.15">
      <c r="A5378" s="63"/>
      <c r="B5378" s="20"/>
      <c r="M5378" s="64"/>
      <c r="N5378" s="64"/>
    </row>
    <row r="5379" spans="1:14" ht="13.15">
      <c r="A5379" s="63"/>
      <c r="B5379" s="20"/>
      <c r="M5379" s="64"/>
      <c r="N5379" s="64"/>
    </row>
    <row r="5380" spans="1:14" ht="13.15">
      <c r="A5380" s="63"/>
      <c r="B5380" s="20"/>
      <c r="M5380" s="64"/>
      <c r="N5380" s="64"/>
    </row>
    <row r="5381" spans="1:14" ht="13.15">
      <c r="A5381" s="63"/>
      <c r="B5381" s="20"/>
      <c r="M5381" s="64"/>
      <c r="N5381" s="64"/>
    </row>
    <row r="5382" spans="1:14" ht="13.15">
      <c r="A5382" s="63"/>
      <c r="B5382" s="20"/>
      <c r="M5382" s="64"/>
      <c r="N5382" s="64"/>
    </row>
    <row r="5383" spans="1:14" ht="13.15">
      <c r="A5383" s="63"/>
      <c r="B5383" s="20"/>
      <c r="M5383" s="64"/>
      <c r="N5383" s="64"/>
    </row>
    <row r="5384" spans="1:14" ht="13.15">
      <c r="A5384" s="63"/>
      <c r="B5384" s="20"/>
      <c r="M5384" s="64"/>
      <c r="N5384" s="64"/>
    </row>
    <row r="5385" spans="1:14" ht="13.15">
      <c r="A5385" s="63"/>
      <c r="B5385" s="20"/>
      <c r="M5385" s="64"/>
      <c r="N5385" s="64"/>
    </row>
    <row r="5386" spans="1:14" ht="13.15">
      <c r="A5386" s="63"/>
      <c r="B5386" s="20"/>
      <c r="M5386" s="64"/>
      <c r="N5386" s="64"/>
    </row>
    <row r="5387" spans="1:14" ht="13.15">
      <c r="A5387" s="63"/>
      <c r="B5387" s="20"/>
      <c r="M5387" s="64"/>
      <c r="N5387" s="64"/>
    </row>
    <row r="5388" spans="1:14" ht="13.15">
      <c r="A5388" s="63"/>
      <c r="B5388" s="20"/>
      <c r="M5388" s="64"/>
      <c r="N5388" s="64"/>
    </row>
    <row r="5389" spans="1:14" ht="13.15">
      <c r="A5389" s="63"/>
      <c r="B5389" s="20"/>
      <c r="M5389" s="64"/>
      <c r="N5389" s="64"/>
    </row>
    <row r="5390" spans="1:14" ht="13.15">
      <c r="A5390" s="63"/>
      <c r="B5390" s="20"/>
      <c r="M5390" s="64"/>
      <c r="N5390" s="64"/>
    </row>
    <row r="5391" spans="1:14" ht="13.15">
      <c r="A5391" s="63"/>
      <c r="B5391" s="20"/>
      <c r="M5391" s="64"/>
      <c r="N5391" s="64"/>
    </row>
    <row r="5392" spans="1:14" ht="13.15">
      <c r="A5392" s="63"/>
      <c r="B5392" s="20"/>
      <c r="M5392" s="64"/>
      <c r="N5392" s="64"/>
    </row>
    <row r="5393" spans="1:14" ht="13.15">
      <c r="A5393" s="63"/>
      <c r="B5393" s="20"/>
      <c r="M5393" s="64"/>
      <c r="N5393" s="64"/>
    </row>
    <row r="5394" spans="1:14" ht="13.15">
      <c r="A5394" s="63"/>
      <c r="B5394" s="20"/>
      <c r="M5394" s="64"/>
      <c r="N5394" s="64"/>
    </row>
    <row r="5395" spans="1:14" ht="13.15">
      <c r="A5395" s="63"/>
      <c r="B5395" s="20"/>
      <c r="M5395" s="64"/>
      <c r="N5395" s="64"/>
    </row>
    <row r="5396" spans="1:14" ht="13.15">
      <c r="A5396" s="63"/>
      <c r="B5396" s="20"/>
      <c r="M5396" s="64"/>
      <c r="N5396" s="64"/>
    </row>
    <row r="5397" spans="1:14" ht="13.15">
      <c r="A5397" s="63"/>
      <c r="B5397" s="20"/>
      <c r="M5397" s="64"/>
      <c r="N5397" s="64"/>
    </row>
    <row r="5398" spans="1:14" ht="13.15">
      <c r="A5398" s="63"/>
      <c r="B5398" s="20"/>
      <c r="M5398" s="64"/>
      <c r="N5398" s="64"/>
    </row>
    <row r="5399" spans="1:14" ht="13.15">
      <c r="A5399" s="63"/>
      <c r="B5399" s="20"/>
      <c r="M5399" s="64"/>
      <c r="N5399" s="64"/>
    </row>
    <row r="5400" spans="1:14" ht="13.15">
      <c r="A5400" s="63"/>
      <c r="B5400" s="20"/>
      <c r="M5400" s="64"/>
      <c r="N5400" s="64"/>
    </row>
    <row r="5401" spans="1:14" ht="13.15">
      <c r="A5401" s="63"/>
      <c r="B5401" s="20"/>
      <c r="M5401" s="64"/>
      <c r="N5401" s="64"/>
    </row>
    <row r="5402" spans="1:14" ht="13.15">
      <c r="A5402" s="63"/>
      <c r="B5402" s="20"/>
      <c r="M5402" s="64"/>
      <c r="N5402" s="64"/>
    </row>
    <row r="5403" spans="1:14" ht="13.15">
      <c r="A5403" s="63"/>
      <c r="B5403" s="20"/>
      <c r="M5403" s="64"/>
      <c r="N5403" s="64"/>
    </row>
    <row r="5404" spans="1:14" ht="13.15">
      <c r="A5404" s="63"/>
      <c r="B5404" s="20"/>
      <c r="M5404" s="64"/>
      <c r="N5404" s="64"/>
    </row>
    <row r="5405" spans="1:14" ht="13.15">
      <c r="A5405" s="63"/>
      <c r="B5405" s="20"/>
      <c r="M5405" s="64"/>
      <c r="N5405" s="64"/>
    </row>
    <row r="5406" spans="1:14" ht="13.15">
      <c r="A5406" s="63"/>
      <c r="B5406" s="20"/>
      <c r="M5406" s="64"/>
      <c r="N5406" s="64"/>
    </row>
    <row r="5407" spans="1:14" ht="13.15">
      <c r="A5407" s="63"/>
      <c r="B5407" s="20"/>
      <c r="M5407" s="64"/>
      <c r="N5407" s="64"/>
    </row>
    <row r="5408" spans="1:14" ht="13.15">
      <c r="A5408" s="63"/>
      <c r="B5408" s="20"/>
      <c r="M5408" s="64"/>
      <c r="N5408" s="64"/>
    </row>
    <row r="5409" spans="1:14" ht="13.15">
      <c r="A5409" s="63"/>
      <c r="B5409" s="20"/>
      <c r="M5409" s="64"/>
      <c r="N5409" s="64"/>
    </row>
    <row r="5410" spans="1:14" ht="13.15">
      <c r="A5410" s="63"/>
      <c r="B5410" s="20"/>
      <c r="M5410" s="64"/>
      <c r="N5410" s="64"/>
    </row>
    <row r="5411" spans="1:14" ht="13.15">
      <c r="A5411" s="63"/>
      <c r="B5411" s="20"/>
      <c r="M5411" s="64"/>
      <c r="N5411" s="64"/>
    </row>
    <row r="5412" spans="1:14" ht="13.15">
      <c r="A5412" s="63"/>
      <c r="B5412" s="20"/>
      <c r="M5412" s="64"/>
      <c r="N5412" s="64"/>
    </row>
    <row r="5413" spans="1:14" ht="13.15">
      <c r="A5413" s="63"/>
      <c r="B5413" s="20"/>
      <c r="M5413" s="64"/>
      <c r="N5413" s="64"/>
    </row>
    <row r="5414" spans="1:14" ht="13.15">
      <c r="A5414" s="63"/>
      <c r="B5414" s="20"/>
      <c r="M5414" s="64"/>
      <c r="N5414" s="64"/>
    </row>
    <row r="5415" spans="1:14" ht="13.15">
      <c r="A5415" s="63"/>
      <c r="B5415" s="20"/>
      <c r="M5415" s="64"/>
      <c r="N5415" s="64"/>
    </row>
    <row r="5416" spans="1:14" ht="13.15">
      <c r="A5416" s="63"/>
      <c r="B5416" s="20"/>
      <c r="M5416" s="64"/>
      <c r="N5416" s="64"/>
    </row>
    <row r="5417" spans="1:14" ht="13.15">
      <c r="A5417" s="63"/>
      <c r="B5417" s="20"/>
      <c r="M5417" s="64"/>
      <c r="N5417" s="64"/>
    </row>
    <row r="5418" spans="1:14" ht="13.15">
      <c r="A5418" s="63"/>
      <c r="B5418" s="20"/>
      <c r="M5418" s="64"/>
      <c r="N5418" s="64"/>
    </row>
    <row r="5419" spans="1:14" ht="13.15">
      <c r="A5419" s="63"/>
      <c r="B5419" s="20"/>
      <c r="M5419" s="64"/>
      <c r="N5419" s="64"/>
    </row>
    <row r="5420" spans="1:14" ht="13.15">
      <c r="A5420" s="63"/>
      <c r="B5420" s="20"/>
      <c r="M5420" s="64"/>
      <c r="N5420" s="64"/>
    </row>
    <row r="5421" spans="1:14" ht="13.15">
      <c r="A5421" s="63"/>
      <c r="B5421" s="20"/>
      <c r="M5421" s="64"/>
      <c r="N5421" s="64"/>
    </row>
    <row r="5422" spans="1:14" ht="13.15">
      <c r="A5422" s="63"/>
      <c r="B5422" s="20"/>
      <c r="M5422" s="64"/>
      <c r="N5422" s="64"/>
    </row>
    <row r="5423" spans="1:14" ht="13.15">
      <c r="A5423" s="63"/>
      <c r="B5423" s="20"/>
      <c r="M5423" s="64"/>
      <c r="N5423" s="64"/>
    </row>
    <row r="5424" spans="1:14" ht="13.15">
      <c r="A5424" s="63"/>
      <c r="B5424" s="20"/>
      <c r="M5424" s="64"/>
      <c r="N5424" s="64"/>
    </row>
    <row r="5425" spans="1:14" ht="13.15">
      <c r="A5425" s="63"/>
      <c r="B5425" s="20"/>
      <c r="M5425" s="64"/>
      <c r="N5425" s="64"/>
    </row>
    <row r="5426" spans="1:14" ht="13.15">
      <c r="A5426" s="63"/>
      <c r="B5426" s="20"/>
      <c r="M5426" s="64"/>
      <c r="N5426" s="64"/>
    </row>
    <row r="5427" spans="1:14" ht="13.15">
      <c r="A5427" s="63"/>
      <c r="B5427" s="20"/>
      <c r="M5427" s="64"/>
      <c r="N5427" s="64"/>
    </row>
    <row r="5428" spans="1:14" ht="13.15">
      <c r="A5428" s="63"/>
      <c r="B5428" s="20"/>
      <c r="M5428" s="64"/>
      <c r="N5428" s="64"/>
    </row>
    <row r="5429" spans="1:14" ht="13.15">
      <c r="A5429" s="63"/>
      <c r="B5429" s="20"/>
      <c r="M5429" s="64"/>
      <c r="N5429" s="64"/>
    </row>
    <row r="5430" spans="1:14" ht="13.15">
      <c r="A5430" s="63"/>
      <c r="B5430" s="20"/>
      <c r="M5430" s="64"/>
      <c r="N5430" s="64"/>
    </row>
    <row r="5431" spans="1:14" ht="13.15">
      <c r="A5431" s="63"/>
      <c r="B5431" s="20"/>
      <c r="M5431" s="64"/>
      <c r="N5431" s="64"/>
    </row>
    <row r="5432" spans="1:14" ht="13.15">
      <c r="A5432" s="63"/>
      <c r="B5432" s="20"/>
      <c r="M5432" s="64"/>
      <c r="N5432" s="64"/>
    </row>
    <row r="5433" spans="1:14" ht="13.15">
      <c r="A5433" s="63"/>
      <c r="B5433" s="20"/>
      <c r="M5433" s="64"/>
      <c r="N5433" s="64"/>
    </row>
    <row r="5434" spans="1:14" ht="13.15">
      <c r="A5434" s="63"/>
      <c r="B5434" s="20"/>
      <c r="M5434" s="64"/>
      <c r="N5434" s="64"/>
    </row>
    <row r="5435" spans="1:14" ht="13.15">
      <c r="A5435" s="63"/>
      <c r="B5435" s="20"/>
      <c r="M5435" s="64"/>
      <c r="N5435" s="64"/>
    </row>
    <row r="5436" spans="1:14" ht="13.15">
      <c r="A5436" s="63"/>
      <c r="B5436" s="20"/>
      <c r="M5436" s="64"/>
      <c r="N5436" s="64"/>
    </row>
    <row r="5437" spans="1:14" ht="13.15">
      <c r="A5437" s="63"/>
      <c r="B5437" s="20"/>
      <c r="M5437" s="64"/>
      <c r="N5437" s="64"/>
    </row>
    <row r="5438" spans="1:14" ht="13.15">
      <c r="A5438" s="63"/>
      <c r="B5438" s="20"/>
      <c r="M5438" s="64"/>
      <c r="N5438" s="64"/>
    </row>
    <row r="5439" spans="1:14" ht="13.15">
      <c r="A5439" s="63"/>
      <c r="B5439" s="20"/>
      <c r="M5439" s="64"/>
      <c r="N5439" s="64"/>
    </row>
    <row r="5440" spans="1:14" ht="13.15">
      <c r="A5440" s="63"/>
      <c r="B5440" s="20"/>
      <c r="M5440" s="64"/>
      <c r="N5440" s="64"/>
    </row>
    <row r="5441" spans="1:14" ht="13.15">
      <c r="A5441" s="63"/>
      <c r="B5441" s="20"/>
      <c r="M5441" s="64"/>
      <c r="N5441" s="64"/>
    </row>
    <row r="5442" spans="1:14" ht="13.15">
      <c r="A5442" s="63"/>
      <c r="B5442" s="20"/>
      <c r="M5442" s="64"/>
      <c r="N5442" s="64"/>
    </row>
    <row r="5443" spans="1:14" ht="13.15">
      <c r="A5443" s="63"/>
      <c r="B5443" s="20"/>
      <c r="M5443" s="64"/>
      <c r="N5443" s="64"/>
    </row>
    <row r="5444" spans="1:14" ht="13.15">
      <c r="A5444" s="63"/>
      <c r="B5444" s="20"/>
      <c r="M5444" s="64"/>
      <c r="N5444" s="64"/>
    </row>
    <row r="5445" spans="1:14" ht="13.15">
      <c r="A5445" s="63"/>
      <c r="B5445" s="20"/>
      <c r="M5445" s="64"/>
      <c r="N5445" s="64"/>
    </row>
    <row r="5446" spans="1:14" ht="13.15">
      <c r="A5446" s="63"/>
      <c r="B5446" s="20"/>
      <c r="M5446" s="64"/>
      <c r="N5446" s="64"/>
    </row>
    <row r="5447" spans="1:14" ht="13.15">
      <c r="A5447" s="63"/>
      <c r="B5447" s="20"/>
      <c r="M5447" s="64"/>
      <c r="N5447" s="64"/>
    </row>
    <row r="5448" spans="1:14" ht="13.15">
      <c r="A5448" s="63"/>
      <c r="B5448" s="20"/>
      <c r="M5448" s="64"/>
      <c r="N5448" s="64"/>
    </row>
    <row r="5449" spans="1:14" ht="13.15">
      <c r="A5449" s="63"/>
      <c r="B5449" s="20"/>
      <c r="M5449" s="64"/>
      <c r="N5449" s="64"/>
    </row>
    <row r="5450" spans="1:14" ht="13.15">
      <c r="A5450" s="63"/>
      <c r="B5450" s="20"/>
      <c r="M5450" s="64"/>
      <c r="N5450" s="64"/>
    </row>
    <row r="5451" spans="1:14" ht="13.15">
      <c r="A5451" s="63"/>
      <c r="B5451" s="20"/>
      <c r="M5451" s="64"/>
      <c r="N5451" s="64"/>
    </row>
    <row r="5452" spans="1:14" ht="13.15">
      <c r="A5452" s="63"/>
      <c r="B5452" s="20"/>
      <c r="M5452" s="64"/>
      <c r="N5452" s="64"/>
    </row>
    <row r="5453" spans="1:14" ht="13.15">
      <c r="A5453" s="63"/>
      <c r="B5453" s="20"/>
      <c r="M5453" s="64"/>
      <c r="N5453" s="64"/>
    </row>
    <row r="5454" spans="1:14" ht="13.15">
      <c r="A5454" s="63"/>
      <c r="B5454" s="20"/>
      <c r="M5454" s="64"/>
      <c r="N5454" s="64"/>
    </row>
    <row r="5455" spans="1:14" ht="13.15">
      <c r="A5455" s="63"/>
      <c r="B5455" s="20"/>
      <c r="M5455" s="64"/>
      <c r="N5455" s="64"/>
    </row>
    <row r="5456" spans="1:14" ht="13.15">
      <c r="A5456" s="63"/>
      <c r="B5456" s="20"/>
      <c r="M5456" s="64"/>
      <c r="N5456" s="64"/>
    </row>
    <row r="5457" spans="1:14" ht="13.15">
      <c r="A5457" s="63"/>
      <c r="B5457" s="20"/>
      <c r="M5457" s="64"/>
      <c r="N5457" s="64"/>
    </row>
    <row r="5458" spans="1:14" ht="13.15">
      <c r="A5458" s="63"/>
      <c r="B5458" s="20"/>
      <c r="M5458" s="64"/>
      <c r="N5458" s="64"/>
    </row>
    <row r="5459" spans="1:14" ht="13.15">
      <c r="A5459" s="63"/>
      <c r="B5459" s="20"/>
      <c r="M5459" s="64"/>
      <c r="N5459" s="64"/>
    </row>
    <row r="5460" spans="1:14" ht="13.15">
      <c r="A5460" s="63"/>
      <c r="B5460" s="20"/>
      <c r="M5460" s="64"/>
      <c r="N5460" s="64"/>
    </row>
    <row r="5461" spans="1:14" ht="13.15">
      <c r="A5461" s="63"/>
      <c r="B5461" s="20"/>
      <c r="M5461" s="64"/>
      <c r="N5461" s="64"/>
    </row>
    <row r="5462" spans="1:14" ht="13.15">
      <c r="A5462" s="63"/>
      <c r="B5462" s="20"/>
      <c r="M5462" s="64"/>
      <c r="N5462" s="64"/>
    </row>
    <row r="5463" spans="1:14" ht="13.15">
      <c r="A5463" s="63"/>
      <c r="B5463" s="20"/>
      <c r="M5463" s="64"/>
      <c r="N5463" s="64"/>
    </row>
    <row r="5464" spans="1:14" ht="13.15">
      <c r="A5464" s="63"/>
      <c r="B5464" s="20"/>
      <c r="M5464" s="64"/>
      <c r="N5464" s="64"/>
    </row>
    <row r="5465" spans="1:14" ht="13.15">
      <c r="A5465" s="63"/>
      <c r="B5465" s="20"/>
      <c r="M5465" s="64"/>
      <c r="N5465" s="64"/>
    </row>
    <row r="5466" spans="1:14" ht="13.15">
      <c r="A5466" s="63"/>
      <c r="B5466" s="20"/>
      <c r="M5466" s="64"/>
      <c r="N5466" s="64"/>
    </row>
    <row r="5467" spans="1:14" ht="13.15">
      <c r="A5467" s="63"/>
      <c r="B5467" s="20"/>
      <c r="M5467" s="64"/>
      <c r="N5467" s="64"/>
    </row>
    <row r="5468" spans="1:14" ht="13.15">
      <c r="A5468" s="63"/>
      <c r="B5468" s="20"/>
      <c r="M5468" s="64"/>
      <c r="N5468" s="64"/>
    </row>
    <row r="5469" spans="1:14" ht="13.15">
      <c r="A5469" s="63"/>
      <c r="B5469" s="20"/>
      <c r="M5469" s="64"/>
      <c r="N5469" s="64"/>
    </row>
    <row r="5470" spans="1:14" ht="13.15">
      <c r="A5470" s="63"/>
      <c r="B5470" s="20"/>
      <c r="M5470" s="64"/>
      <c r="N5470" s="64"/>
    </row>
    <row r="5471" spans="1:14" ht="13.15">
      <c r="A5471" s="63"/>
      <c r="B5471" s="20"/>
      <c r="M5471" s="64"/>
      <c r="N5471" s="64"/>
    </row>
    <row r="5472" spans="1:14" ht="13.15">
      <c r="A5472" s="63"/>
      <c r="B5472" s="20"/>
      <c r="M5472" s="64"/>
      <c r="N5472" s="64"/>
    </row>
    <row r="5473" spans="1:14" ht="13.15">
      <c r="A5473" s="63"/>
      <c r="B5473" s="20"/>
      <c r="M5473" s="64"/>
      <c r="N5473" s="64"/>
    </row>
    <row r="5474" spans="1:14" ht="13.15">
      <c r="A5474" s="63"/>
      <c r="B5474" s="20"/>
      <c r="M5474" s="64"/>
      <c r="N5474" s="64"/>
    </row>
    <row r="5475" spans="1:14" ht="13.15">
      <c r="A5475" s="63"/>
      <c r="B5475" s="20"/>
      <c r="M5475" s="64"/>
      <c r="N5475" s="64"/>
    </row>
    <row r="5476" spans="1:14" ht="13.15">
      <c r="A5476" s="63"/>
      <c r="B5476" s="20"/>
      <c r="M5476" s="64"/>
      <c r="N5476" s="64"/>
    </row>
    <row r="5477" spans="1:14" ht="13.15">
      <c r="A5477" s="63"/>
      <c r="B5477" s="20"/>
      <c r="M5477" s="64"/>
      <c r="N5477" s="64"/>
    </row>
    <row r="5478" spans="1:14" ht="13.15">
      <c r="A5478" s="63"/>
      <c r="B5478" s="20"/>
      <c r="M5478" s="64"/>
      <c r="N5478" s="64"/>
    </row>
    <row r="5479" spans="1:14" ht="13.15">
      <c r="A5479" s="63"/>
      <c r="B5479" s="20"/>
      <c r="M5479" s="64"/>
      <c r="N5479" s="64"/>
    </row>
    <row r="5480" spans="1:14" ht="13.15">
      <c r="A5480" s="63"/>
      <c r="B5480" s="20"/>
      <c r="M5480" s="64"/>
      <c r="N5480" s="64"/>
    </row>
    <row r="5481" spans="1:14" ht="13.15">
      <c r="A5481" s="63"/>
      <c r="B5481" s="20"/>
      <c r="M5481" s="64"/>
      <c r="N5481" s="64"/>
    </row>
    <row r="5482" spans="1:14" ht="13.15">
      <c r="A5482" s="63"/>
      <c r="B5482" s="20"/>
      <c r="M5482" s="64"/>
      <c r="N5482" s="64"/>
    </row>
    <row r="5483" spans="1:14" ht="13.15">
      <c r="A5483" s="63"/>
      <c r="B5483" s="20"/>
      <c r="M5483" s="64"/>
      <c r="N5483" s="64"/>
    </row>
    <row r="5484" spans="1:14" ht="13.15">
      <c r="A5484" s="63"/>
      <c r="B5484" s="20"/>
      <c r="M5484" s="64"/>
      <c r="N5484" s="64"/>
    </row>
    <row r="5485" spans="1:14" ht="13.15">
      <c r="A5485" s="63"/>
      <c r="B5485" s="20"/>
      <c r="M5485" s="64"/>
      <c r="N5485" s="64"/>
    </row>
    <row r="5486" spans="1:14" ht="13.15">
      <c r="A5486" s="63"/>
      <c r="B5486" s="20"/>
      <c r="M5486" s="64"/>
      <c r="N5486" s="64"/>
    </row>
    <row r="5487" spans="1:14" ht="13.15">
      <c r="A5487" s="63"/>
      <c r="B5487" s="20"/>
      <c r="M5487" s="64"/>
      <c r="N5487" s="64"/>
    </row>
    <row r="5488" spans="1:14" ht="13.15">
      <c r="A5488" s="63"/>
      <c r="B5488" s="20"/>
      <c r="M5488" s="64"/>
      <c r="N5488" s="64"/>
    </row>
    <row r="5489" spans="1:14" ht="13.15">
      <c r="A5489" s="63"/>
      <c r="B5489" s="20"/>
      <c r="M5489" s="64"/>
      <c r="N5489" s="64"/>
    </row>
    <row r="5490" spans="1:14" ht="13.15">
      <c r="A5490" s="63"/>
      <c r="B5490" s="20"/>
      <c r="M5490" s="64"/>
      <c r="N5490" s="64"/>
    </row>
    <row r="5491" spans="1:14" ht="13.15">
      <c r="A5491" s="63"/>
      <c r="B5491" s="20"/>
      <c r="M5491" s="64"/>
      <c r="N5491" s="64"/>
    </row>
    <row r="5492" spans="1:14" ht="13.15">
      <c r="A5492" s="63"/>
      <c r="B5492" s="20"/>
      <c r="M5492" s="64"/>
      <c r="N5492" s="64"/>
    </row>
    <row r="5493" spans="1:14" ht="13.15">
      <c r="A5493" s="63"/>
      <c r="B5493" s="20"/>
      <c r="M5493" s="64"/>
      <c r="N5493" s="64"/>
    </row>
    <row r="5494" spans="1:14" ht="13.15">
      <c r="A5494" s="63"/>
      <c r="B5494" s="20"/>
      <c r="M5494" s="64"/>
      <c r="N5494" s="64"/>
    </row>
    <row r="5495" spans="1:14" ht="13.15">
      <c r="A5495" s="63"/>
      <c r="B5495" s="20"/>
      <c r="M5495" s="64"/>
      <c r="N5495" s="64"/>
    </row>
    <row r="5496" spans="1:14" ht="13.15">
      <c r="A5496" s="63"/>
      <c r="B5496" s="20"/>
      <c r="M5496" s="64"/>
      <c r="N5496" s="64"/>
    </row>
    <row r="5497" spans="1:14" ht="13.15">
      <c r="A5497" s="63"/>
      <c r="B5497" s="20"/>
      <c r="M5497" s="64"/>
      <c r="N5497" s="64"/>
    </row>
    <row r="5498" spans="1:14" ht="13.15">
      <c r="A5498" s="63"/>
      <c r="B5498" s="20"/>
      <c r="M5498" s="64"/>
      <c r="N5498" s="64"/>
    </row>
    <row r="5499" spans="1:14" ht="13.15">
      <c r="A5499" s="63"/>
      <c r="B5499" s="20"/>
      <c r="M5499" s="64"/>
      <c r="N5499" s="64"/>
    </row>
    <row r="5500" spans="1:14" ht="13.15">
      <c r="A5500" s="63"/>
      <c r="B5500" s="20"/>
      <c r="M5500" s="64"/>
      <c r="N5500" s="64"/>
    </row>
    <row r="5501" spans="1:14" ht="13.15">
      <c r="A5501" s="63"/>
      <c r="B5501" s="20"/>
      <c r="M5501" s="64"/>
      <c r="N5501" s="64"/>
    </row>
    <row r="5502" spans="1:14" ht="13.15">
      <c r="A5502" s="63"/>
      <c r="B5502" s="20"/>
      <c r="M5502" s="64"/>
      <c r="N5502" s="64"/>
    </row>
    <row r="5503" spans="1:14" ht="13.15">
      <c r="A5503" s="63"/>
      <c r="B5503" s="20"/>
      <c r="M5503" s="64"/>
      <c r="N5503" s="64"/>
    </row>
    <row r="5504" spans="1:14" ht="13.15">
      <c r="A5504" s="63"/>
      <c r="B5504" s="20"/>
      <c r="M5504" s="64"/>
      <c r="N5504" s="64"/>
    </row>
    <row r="5505" spans="1:14" ht="13.15">
      <c r="A5505" s="63"/>
      <c r="B5505" s="20"/>
      <c r="M5505" s="64"/>
      <c r="N5505" s="64"/>
    </row>
    <row r="5506" spans="1:14" ht="13.15">
      <c r="A5506" s="63"/>
      <c r="B5506" s="20"/>
      <c r="M5506" s="64"/>
      <c r="N5506" s="64"/>
    </row>
    <row r="5507" spans="1:14" ht="13.15">
      <c r="A5507" s="63"/>
      <c r="B5507" s="20"/>
      <c r="M5507" s="64"/>
      <c r="N5507" s="64"/>
    </row>
    <row r="5508" spans="1:14" ht="13.15">
      <c r="A5508" s="63"/>
      <c r="B5508" s="20"/>
      <c r="M5508" s="64"/>
      <c r="N5508" s="64"/>
    </row>
    <row r="5509" spans="1:14" ht="13.15">
      <c r="A5509" s="63"/>
      <c r="B5509" s="20"/>
      <c r="M5509" s="64"/>
      <c r="N5509" s="64"/>
    </row>
    <row r="5510" spans="1:14" ht="13.15">
      <c r="A5510" s="63"/>
      <c r="B5510" s="20"/>
      <c r="M5510" s="64"/>
      <c r="N5510" s="64"/>
    </row>
    <row r="5511" spans="1:14" ht="13.15">
      <c r="A5511" s="63"/>
      <c r="B5511" s="20"/>
      <c r="M5511" s="64"/>
      <c r="N5511" s="64"/>
    </row>
    <row r="5512" spans="1:14" ht="13.15">
      <c r="A5512" s="63"/>
      <c r="B5512" s="20"/>
      <c r="M5512" s="64"/>
      <c r="N5512" s="64"/>
    </row>
    <row r="5513" spans="1:14" ht="13.15">
      <c r="A5513" s="63"/>
      <c r="B5513" s="20"/>
      <c r="M5513" s="64"/>
      <c r="N5513" s="64"/>
    </row>
    <row r="5514" spans="1:14" ht="13.15">
      <c r="A5514" s="63"/>
      <c r="B5514" s="20"/>
      <c r="M5514" s="64"/>
      <c r="N5514" s="64"/>
    </row>
    <row r="5515" spans="1:14" ht="13.15">
      <c r="A5515" s="63"/>
      <c r="B5515" s="20"/>
      <c r="M5515" s="64"/>
      <c r="N5515" s="64"/>
    </row>
    <row r="5516" spans="1:14" ht="13.15">
      <c r="A5516" s="63"/>
      <c r="B5516" s="20"/>
      <c r="M5516" s="64"/>
      <c r="N5516" s="64"/>
    </row>
    <row r="5517" spans="1:14" ht="13.15">
      <c r="A5517" s="63"/>
      <c r="B5517" s="20"/>
      <c r="M5517" s="64"/>
      <c r="N5517" s="64"/>
    </row>
    <row r="5518" spans="1:14" ht="13.15">
      <c r="A5518" s="63"/>
      <c r="B5518" s="20"/>
      <c r="M5518" s="64"/>
      <c r="N5518" s="64"/>
    </row>
    <row r="5519" spans="1:14" ht="13.15">
      <c r="A5519" s="63"/>
      <c r="B5519" s="20"/>
      <c r="M5519" s="64"/>
      <c r="N5519" s="64"/>
    </row>
    <row r="5520" spans="1:14" ht="13.15">
      <c r="A5520" s="63"/>
      <c r="B5520" s="20"/>
      <c r="M5520" s="64"/>
      <c r="N5520" s="64"/>
    </row>
    <row r="5521" spans="1:14" ht="13.15">
      <c r="A5521" s="63"/>
      <c r="B5521" s="20"/>
      <c r="M5521" s="64"/>
      <c r="N5521" s="64"/>
    </row>
    <row r="5522" spans="1:14" ht="13.15">
      <c r="A5522" s="63"/>
      <c r="B5522" s="20"/>
      <c r="M5522" s="64"/>
      <c r="N5522" s="64"/>
    </row>
    <row r="5523" spans="1:14" ht="13.15">
      <c r="A5523" s="63"/>
      <c r="B5523" s="20"/>
      <c r="M5523" s="64"/>
      <c r="N5523" s="64"/>
    </row>
    <row r="5524" spans="1:14" ht="13.15">
      <c r="A5524" s="63"/>
      <c r="B5524" s="20"/>
      <c r="M5524" s="64"/>
      <c r="N5524" s="64"/>
    </row>
    <row r="5525" spans="1:14" ht="13.15">
      <c r="A5525" s="63"/>
      <c r="B5525" s="20"/>
      <c r="M5525" s="64"/>
      <c r="N5525" s="64"/>
    </row>
    <row r="5526" spans="1:14" ht="13.15">
      <c r="A5526" s="63"/>
      <c r="B5526" s="20"/>
      <c r="M5526" s="64"/>
      <c r="N5526" s="64"/>
    </row>
    <row r="5527" spans="1:14" ht="13.15">
      <c r="A5527" s="63"/>
      <c r="B5527" s="20"/>
      <c r="M5527" s="64"/>
      <c r="N5527" s="64"/>
    </row>
    <row r="5528" spans="1:14" ht="13.15">
      <c r="A5528" s="63"/>
      <c r="B5528" s="20"/>
      <c r="M5528" s="64"/>
      <c r="N5528" s="64"/>
    </row>
    <row r="5529" spans="1:14" ht="13.15">
      <c r="A5529" s="63"/>
      <c r="B5529" s="20"/>
      <c r="M5529" s="64"/>
      <c r="N5529" s="64"/>
    </row>
    <row r="5530" spans="1:14" ht="13.15">
      <c r="A5530" s="63"/>
      <c r="B5530" s="20"/>
      <c r="M5530" s="64"/>
      <c r="N5530" s="64"/>
    </row>
    <row r="5531" spans="1:14" ht="13.15">
      <c r="A5531" s="63"/>
      <c r="B5531" s="20"/>
      <c r="M5531" s="64"/>
      <c r="N5531" s="64"/>
    </row>
    <row r="5532" spans="1:14" ht="13.15">
      <c r="A5532" s="63"/>
      <c r="B5532" s="20"/>
      <c r="M5532" s="64"/>
      <c r="N5532" s="64"/>
    </row>
    <row r="5533" spans="1:14" ht="13.15">
      <c r="A5533" s="63"/>
      <c r="B5533" s="20"/>
      <c r="M5533" s="64"/>
      <c r="N5533" s="64"/>
    </row>
    <row r="5534" spans="1:14" ht="13.15">
      <c r="A5534" s="63"/>
      <c r="B5534" s="20"/>
      <c r="M5534" s="64"/>
      <c r="N5534" s="64"/>
    </row>
    <row r="5535" spans="1:14" ht="13.15">
      <c r="A5535" s="63"/>
      <c r="B5535" s="20"/>
      <c r="M5535" s="64"/>
      <c r="N5535" s="64"/>
    </row>
    <row r="5536" spans="1:14" ht="13.15">
      <c r="A5536" s="63"/>
      <c r="B5536" s="20"/>
      <c r="M5536" s="64"/>
      <c r="N5536" s="64"/>
    </row>
    <row r="5537" spans="1:14" ht="13.15">
      <c r="A5537" s="63"/>
      <c r="B5537" s="20"/>
      <c r="M5537" s="64"/>
      <c r="N5537" s="64"/>
    </row>
    <row r="5538" spans="1:14" ht="13.15">
      <c r="A5538" s="63"/>
      <c r="B5538" s="20"/>
      <c r="M5538" s="64"/>
      <c r="N5538" s="64"/>
    </row>
    <row r="5539" spans="1:14" ht="13.15">
      <c r="A5539" s="63"/>
      <c r="B5539" s="20"/>
      <c r="M5539" s="64"/>
      <c r="N5539" s="64"/>
    </row>
    <row r="5540" spans="1:14" ht="13.15">
      <c r="A5540" s="63"/>
      <c r="B5540" s="20"/>
      <c r="M5540" s="64"/>
      <c r="N5540" s="64"/>
    </row>
    <row r="5541" spans="1:14" ht="13.15">
      <c r="A5541" s="63"/>
      <c r="B5541" s="20"/>
      <c r="M5541" s="64"/>
      <c r="N5541" s="64"/>
    </row>
    <row r="5542" spans="1:14" ht="13.15">
      <c r="A5542" s="63"/>
      <c r="B5542" s="20"/>
      <c r="M5542" s="64"/>
      <c r="N5542" s="64"/>
    </row>
    <row r="5543" spans="1:14" ht="13.15">
      <c r="A5543" s="63"/>
      <c r="B5543" s="20"/>
      <c r="M5543" s="64"/>
      <c r="N5543" s="64"/>
    </row>
    <row r="5544" spans="1:14" ht="13.15">
      <c r="A5544" s="63"/>
      <c r="B5544" s="20"/>
      <c r="M5544" s="64"/>
      <c r="N5544" s="64"/>
    </row>
    <row r="5545" spans="1:14" ht="13.15">
      <c r="A5545" s="63"/>
      <c r="B5545" s="20"/>
      <c r="M5545" s="64"/>
      <c r="N5545" s="64"/>
    </row>
    <row r="5546" spans="1:14" ht="13.15">
      <c r="A5546" s="63"/>
      <c r="B5546" s="20"/>
      <c r="M5546" s="64"/>
      <c r="N5546" s="64"/>
    </row>
    <row r="5547" spans="1:14" ht="13.15">
      <c r="A5547" s="63"/>
      <c r="B5547" s="20"/>
      <c r="M5547" s="64"/>
      <c r="N5547" s="64"/>
    </row>
    <row r="5548" spans="1:14" ht="13.15">
      <c r="A5548" s="63"/>
      <c r="B5548" s="20"/>
      <c r="M5548" s="64"/>
      <c r="N5548" s="64"/>
    </row>
    <row r="5549" spans="1:14" ht="13.15">
      <c r="A5549" s="63"/>
      <c r="B5549" s="20"/>
      <c r="M5549" s="64"/>
      <c r="N5549" s="64"/>
    </row>
    <row r="5550" spans="1:14" ht="13.15">
      <c r="A5550" s="63"/>
      <c r="B5550" s="20"/>
      <c r="M5550" s="64"/>
      <c r="N5550" s="64"/>
    </row>
    <row r="5551" spans="1:14" ht="13.15">
      <c r="A5551" s="63"/>
      <c r="B5551" s="20"/>
      <c r="M5551" s="64"/>
      <c r="N5551" s="64"/>
    </row>
    <row r="5552" spans="1:14" ht="13.15">
      <c r="A5552" s="63"/>
      <c r="B5552" s="20"/>
      <c r="M5552" s="64"/>
      <c r="N5552" s="64"/>
    </row>
    <row r="5553" spans="1:14" ht="13.15">
      <c r="A5553" s="63"/>
      <c r="B5553" s="20"/>
      <c r="M5553" s="64"/>
      <c r="N5553" s="64"/>
    </row>
    <row r="5554" spans="1:14" ht="13.15">
      <c r="A5554" s="63"/>
      <c r="B5554" s="20"/>
      <c r="M5554" s="64"/>
      <c r="N5554" s="64"/>
    </row>
    <row r="5555" spans="1:14" ht="13.15">
      <c r="A5555" s="63"/>
      <c r="B5555" s="20"/>
      <c r="M5555" s="64"/>
      <c r="N5555" s="64"/>
    </row>
    <row r="5556" spans="1:14" ht="13.15">
      <c r="A5556" s="63"/>
      <c r="B5556" s="20"/>
      <c r="M5556" s="64"/>
      <c r="N5556" s="64"/>
    </row>
    <row r="5557" spans="1:14" ht="13.15">
      <c r="A5557" s="63"/>
      <c r="B5557" s="20"/>
      <c r="M5557" s="64"/>
      <c r="N5557" s="64"/>
    </row>
    <row r="5558" spans="1:14" ht="13.15">
      <c r="A5558" s="63"/>
      <c r="B5558" s="20"/>
      <c r="M5558" s="64"/>
      <c r="N5558" s="64"/>
    </row>
    <row r="5559" spans="1:14" ht="13.15">
      <c r="A5559" s="63"/>
      <c r="B5559" s="20"/>
      <c r="M5559" s="64"/>
      <c r="N5559" s="64"/>
    </row>
    <row r="5560" spans="1:14" ht="13.15">
      <c r="A5560" s="63"/>
      <c r="B5560" s="20"/>
      <c r="M5560" s="64"/>
      <c r="N5560" s="64"/>
    </row>
    <row r="5561" spans="1:14" ht="13.15">
      <c r="A5561" s="63"/>
      <c r="B5561" s="20"/>
      <c r="M5561" s="64"/>
      <c r="N5561" s="64"/>
    </row>
    <row r="5562" spans="1:14" ht="13.15">
      <c r="A5562" s="63"/>
      <c r="B5562" s="20"/>
      <c r="M5562" s="64"/>
      <c r="N5562" s="64"/>
    </row>
    <row r="5563" spans="1:14" ht="13.15">
      <c r="A5563" s="63"/>
      <c r="B5563" s="20"/>
      <c r="M5563" s="64"/>
      <c r="N5563" s="64"/>
    </row>
    <row r="5564" spans="1:14" ht="13.15">
      <c r="A5564" s="63"/>
      <c r="B5564" s="20"/>
      <c r="M5564" s="64"/>
      <c r="N5564" s="64"/>
    </row>
    <row r="5565" spans="1:14" ht="13.15">
      <c r="A5565" s="63"/>
      <c r="B5565" s="20"/>
      <c r="M5565" s="64"/>
      <c r="N5565" s="64"/>
    </row>
    <row r="5566" spans="1:14" ht="13.15">
      <c r="A5566" s="63"/>
      <c r="B5566" s="20"/>
      <c r="M5566" s="64"/>
      <c r="N5566" s="64"/>
    </row>
    <row r="5567" spans="1:14" ht="13.15">
      <c r="A5567" s="63"/>
      <c r="B5567" s="20"/>
      <c r="M5567" s="64"/>
      <c r="N5567" s="64"/>
    </row>
    <row r="5568" spans="1:14" ht="13.15">
      <c r="A5568" s="63"/>
      <c r="B5568" s="20"/>
      <c r="M5568" s="64"/>
      <c r="N5568" s="64"/>
    </row>
    <row r="5569" spans="1:14" ht="13.15">
      <c r="A5569" s="63"/>
      <c r="B5569" s="20"/>
      <c r="M5569" s="64"/>
      <c r="N5569" s="64"/>
    </row>
    <row r="5570" spans="1:14" ht="13.15">
      <c r="A5570" s="63"/>
      <c r="B5570" s="20"/>
      <c r="M5570" s="64"/>
      <c r="N5570" s="64"/>
    </row>
    <row r="5571" spans="1:14" ht="13.15">
      <c r="A5571" s="63"/>
      <c r="B5571" s="20"/>
      <c r="M5571" s="64"/>
      <c r="N5571" s="64"/>
    </row>
    <row r="5572" spans="1:14" ht="13.15">
      <c r="A5572" s="63"/>
      <c r="B5572" s="20"/>
      <c r="M5572" s="64"/>
      <c r="N5572" s="64"/>
    </row>
    <row r="5573" spans="1:14" ht="13.15">
      <c r="A5573" s="63"/>
      <c r="B5573" s="20"/>
      <c r="M5573" s="64"/>
      <c r="N5573" s="64"/>
    </row>
    <row r="5574" spans="1:14" ht="13.15">
      <c r="A5574" s="63"/>
      <c r="B5574" s="20"/>
      <c r="M5574" s="64"/>
      <c r="N5574" s="64"/>
    </row>
    <row r="5575" spans="1:14" ht="13.15">
      <c r="A5575" s="63"/>
      <c r="B5575" s="20"/>
      <c r="M5575" s="64"/>
      <c r="N5575" s="64"/>
    </row>
    <row r="5576" spans="1:14" ht="13.15">
      <c r="A5576" s="63"/>
      <c r="B5576" s="20"/>
      <c r="M5576" s="64"/>
      <c r="N5576" s="64"/>
    </row>
    <row r="5577" spans="1:14" ht="13.15">
      <c r="A5577" s="63"/>
      <c r="B5577" s="20"/>
      <c r="M5577" s="64"/>
      <c r="N5577" s="64"/>
    </row>
    <row r="5578" spans="1:14" ht="13.15">
      <c r="A5578" s="63"/>
      <c r="B5578" s="20"/>
      <c r="M5578" s="64"/>
      <c r="N5578" s="64"/>
    </row>
    <row r="5579" spans="1:14" ht="13.15">
      <c r="A5579" s="63"/>
      <c r="B5579" s="20"/>
      <c r="M5579" s="64"/>
      <c r="N5579" s="64"/>
    </row>
    <row r="5580" spans="1:14" ht="13.15">
      <c r="A5580" s="63"/>
      <c r="B5580" s="20"/>
      <c r="M5580" s="64"/>
      <c r="N5580" s="64"/>
    </row>
    <row r="5581" spans="1:14" ht="13.15">
      <c r="A5581" s="63"/>
      <c r="B5581" s="20"/>
      <c r="M5581" s="64"/>
      <c r="N5581" s="64"/>
    </row>
    <row r="5582" spans="1:14" ht="13.15">
      <c r="A5582" s="63"/>
      <c r="B5582" s="20"/>
      <c r="M5582" s="64"/>
      <c r="N5582" s="64"/>
    </row>
    <row r="5583" spans="1:14" ht="13.15">
      <c r="A5583" s="63"/>
      <c r="B5583" s="20"/>
      <c r="M5583" s="64"/>
      <c r="N5583" s="64"/>
    </row>
    <row r="5584" spans="1:14" ht="13.15">
      <c r="A5584" s="63"/>
      <c r="B5584" s="20"/>
      <c r="M5584" s="64"/>
      <c r="N5584" s="64"/>
    </row>
    <row r="5585" spans="1:14" ht="13.15">
      <c r="A5585" s="63"/>
      <c r="B5585" s="20"/>
      <c r="M5585" s="64"/>
      <c r="N5585" s="64"/>
    </row>
    <row r="5586" spans="1:14" ht="13.15">
      <c r="A5586" s="63"/>
      <c r="B5586" s="20"/>
      <c r="M5586" s="64"/>
      <c r="N5586" s="64"/>
    </row>
    <row r="5587" spans="1:14" ht="13.15">
      <c r="A5587" s="63"/>
      <c r="B5587" s="20"/>
      <c r="M5587" s="64"/>
      <c r="N5587" s="64"/>
    </row>
    <row r="5588" spans="1:14" ht="13.15">
      <c r="A5588" s="63"/>
      <c r="B5588" s="20"/>
      <c r="M5588" s="64"/>
      <c r="N5588" s="64"/>
    </row>
    <row r="5589" spans="1:14" ht="13.15">
      <c r="A5589" s="63"/>
      <c r="B5589" s="20"/>
      <c r="M5589" s="64"/>
      <c r="N5589" s="64"/>
    </row>
    <row r="5590" spans="1:14" ht="13.15">
      <c r="A5590" s="63"/>
      <c r="B5590" s="20"/>
      <c r="M5590" s="64"/>
      <c r="N5590" s="64"/>
    </row>
    <row r="5591" spans="1:14" ht="13.15">
      <c r="A5591" s="63"/>
      <c r="B5591" s="20"/>
      <c r="M5591" s="64"/>
      <c r="N5591" s="64"/>
    </row>
    <row r="5592" spans="1:14" ht="13.15">
      <c r="A5592" s="63"/>
      <c r="B5592" s="20"/>
      <c r="M5592" s="64"/>
      <c r="N5592" s="64"/>
    </row>
    <row r="5593" spans="1:14" ht="13.15">
      <c r="A5593" s="63"/>
      <c r="B5593" s="20"/>
      <c r="M5593" s="64"/>
      <c r="N5593" s="64"/>
    </row>
    <row r="5594" spans="1:14" ht="13.15">
      <c r="A5594" s="63"/>
      <c r="B5594" s="20"/>
      <c r="M5594" s="64"/>
      <c r="N5594" s="64"/>
    </row>
    <row r="5595" spans="1:14" ht="13.15">
      <c r="A5595" s="63"/>
      <c r="B5595" s="20"/>
      <c r="M5595" s="64"/>
      <c r="N5595" s="64"/>
    </row>
    <row r="5596" spans="1:14" ht="13.15">
      <c r="A5596" s="63"/>
      <c r="B5596" s="20"/>
      <c r="M5596" s="64"/>
      <c r="N5596" s="64"/>
    </row>
    <row r="5597" spans="1:14" ht="13.15">
      <c r="A5597" s="63"/>
      <c r="B5597" s="20"/>
      <c r="M5597" s="64"/>
      <c r="N5597" s="64"/>
    </row>
    <row r="5598" spans="1:14" ht="13.15">
      <c r="A5598" s="63"/>
      <c r="B5598" s="20"/>
      <c r="M5598" s="64"/>
      <c r="N5598" s="64"/>
    </row>
    <row r="5599" spans="1:14" ht="13.15">
      <c r="A5599" s="63"/>
      <c r="B5599" s="20"/>
      <c r="M5599" s="64"/>
      <c r="N5599" s="64"/>
    </row>
    <row r="5600" spans="1:14" ht="13.15">
      <c r="A5600" s="63"/>
      <c r="B5600" s="20"/>
      <c r="M5600" s="64"/>
      <c r="N5600" s="64"/>
    </row>
    <row r="5601" spans="1:14" ht="13.15">
      <c r="A5601" s="63"/>
      <c r="B5601" s="20"/>
      <c r="M5601" s="64"/>
      <c r="N5601" s="64"/>
    </row>
    <row r="5602" spans="1:14" ht="13.15">
      <c r="A5602" s="63"/>
      <c r="B5602" s="20"/>
      <c r="M5602" s="64"/>
      <c r="N5602" s="64"/>
    </row>
    <row r="5603" spans="1:14" ht="13.15">
      <c r="A5603" s="63"/>
      <c r="B5603" s="20"/>
      <c r="M5603" s="64"/>
      <c r="N5603" s="64"/>
    </row>
    <row r="5604" spans="1:14" ht="13.15">
      <c r="A5604" s="63"/>
      <c r="B5604" s="20"/>
      <c r="M5604" s="64"/>
      <c r="N5604" s="64"/>
    </row>
    <row r="5605" spans="1:14" ht="13.15">
      <c r="A5605" s="63"/>
      <c r="B5605" s="20"/>
      <c r="M5605" s="64"/>
      <c r="N5605" s="64"/>
    </row>
    <row r="5606" spans="1:14" ht="13.15">
      <c r="A5606" s="63"/>
      <c r="B5606" s="20"/>
      <c r="M5606" s="64"/>
      <c r="N5606" s="64"/>
    </row>
    <row r="5607" spans="1:14" ht="13.15">
      <c r="A5607" s="63"/>
      <c r="B5607" s="20"/>
      <c r="M5607" s="64"/>
      <c r="N5607" s="64"/>
    </row>
    <row r="5608" spans="1:14" ht="13.15">
      <c r="A5608" s="63"/>
      <c r="B5608" s="20"/>
      <c r="M5608" s="64"/>
      <c r="N5608" s="64"/>
    </row>
    <row r="5609" spans="1:14" ht="13.15">
      <c r="A5609" s="63"/>
      <c r="B5609" s="20"/>
      <c r="M5609" s="64"/>
      <c r="N5609" s="64"/>
    </row>
    <row r="5610" spans="1:14" ht="13.15">
      <c r="A5610" s="63"/>
      <c r="B5610" s="20"/>
      <c r="M5610" s="64"/>
      <c r="N5610" s="64"/>
    </row>
    <row r="5611" spans="1:14" ht="13.15">
      <c r="A5611" s="63"/>
      <c r="B5611" s="20"/>
      <c r="M5611" s="64"/>
      <c r="N5611" s="64"/>
    </row>
    <row r="5612" spans="1:14" ht="13.15">
      <c r="A5612" s="63"/>
      <c r="B5612" s="20"/>
      <c r="M5612" s="64"/>
      <c r="N5612" s="64"/>
    </row>
    <row r="5613" spans="1:14" ht="13.15">
      <c r="A5613" s="63"/>
      <c r="B5613" s="20"/>
      <c r="M5613" s="64"/>
      <c r="N5613" s="64"/>
    </row>
    <row r="5614" spans="1:14" ht="13.15">
      <c r="A5614" s="63"/>
      <c r="B5614" s="20"/>
      <c r="M5614" s="64"/>
      <c r="N5614" s="64"/>
    </row>
    <row r="5615" spans="1:14" ht="13.15">
      <c r="A5615" s="63"/>
      <c r="B5615" s="20"/>
      <c r="M5615" s="64"/>
      <c r="N5615" s="64"/>
    </row>
    <row r="5616" spans="1:14" ht="13.15">
      <c r="A5616" s="63"/>
      <c r="B5616" s="20"/>
      <c r="M5616" s="64"/>
      <c r="N5616" s="64"/>
    </row>
    <row r="5617" spans="1:14" ht="13.15">
      <c r="A5617" s="63"/>
      <c r="B5617" s="20"/>
      <c r="M5617" s="64"/>
      <c r="N5617" s="64"/>
    </row>
    <row r="5618" spans="1:14" ht="13.15">
      <c r="A5618" s="63"/>
      <c r="B5618" s="20"/>
      <c r="M5618" s="64"/>
      <c r="N5618" s="64"/>
    </row>
    <row r="5619" spans="1:14" ht="13.15">
      <c r="A5619" s="63"/>
      <c r="B5619" s="20"/>
      <c r="M5619" s="64"/>
      <c r="N5619" s="64"/>
    </row>
    <row r="5620" spans="1:14" ht="13.15">
      <c r="A5620" s="63"/>
      <c r="B5620" s="20"/>
      <c r="M5620" s="64"/>
      <c r="N5620" s="64"/>
    </row>
    <row r="5621" spans="1:14" ht="13.15">
      <c r="A5621" s="63"/>
      <c r="B5621" s="20"/>
      <c r="M5621" s="64"/>
      <c r="N5621" s="64"/>
    </row>
    <row r="5622" spans="1:14" ht="13.15">
      <c r="A5622" s="63"/>
      <c r="B5622" s="20"/>
      <c r="M5622" s="64"/>
      <c r="N5622" s="64"/>
    </row>
    <row r="5623" spans="1:14" ht="13.15">
      <c r="A5623" s="63"/>
      <c r="B5623" s="20"/>
      <c r="M5623" s="64"/>
      <c r="N5623" s="64"/>
    </row>
    <row r="5624" spans="1:14" ht="13.15">
      <c r="A5624" s="63"/>
      <c r="B5624" s="20"/>
      <c r="M5624" s="64"/>
      <c r="N5624" s="64"/>
    </row>
    <row r="5625" spans="1:14" ht="13.15">
      <c r="A5625" s="63"/>
      <c r="B5625" s="20"/>
      <c r="M5625" s="64"/>
      <c r="N5625" s="64"/>
    </row>
    <row r="5626" spans="1:14" ht="13.15">
      <c r="A5626" s="63"/>
      <c r="B5626" s="20"/>
      <c r="M5626" s="64"/>
      <c r="N5626" s="64"/>
    </row>
    <row r="5627" spans="1:14" ht="13.15">
      <c r="A5627" s="63"/>
      <c r="B5627" s="20"/>
      <c r="M5627" s="64"/>
      <c r="N5627" s="64"/>
    </row>
    <row r="5628" spans="1:14" ht="13.15">
      <c r="A5628" s="63"/>
      <c r="B5628" s="20"/>
      <c r="M5628" s="64"/>
      <c r="N5628" s="64"/>
    </row>
    <row r="5629" spans="1:14" ht="13.15">
      <c r="A5629" s="63"/>
      <c r="B5629" s="20"/>
      <c r="M5629" s="64"/>
      <c r="N5629" s="64"/>
    </row>
    <row r="5630" spans="1:14" ht="13.15">
      <c r="A5630" s="63"/>
      <c r="B5630" s="20"/>
      <c r="M5630" s="64"/>
      <c r="N5630" s="64"/>
    </row>
    <row r="5631" spans="1:14" ht="13.15">
      <c r="A5631" s="63"/>
      <c r="B5631" s="20"/>
      <c r="M5631" s="64"/>
      <c r="N5631" s="64"/>
    </row>
    <row r="5632" spans="1:14" ht="13.15">
      <c r="A5632" s="63"/>
      <c r="B5632" s="20"/>
      <c r="M5632" s="64"/>
      <c r="N5632" s="64"/>
    </row>
    <row r="5633" spans="1:14" ht="13.15">
      <c r="A5633" s="63"/>
      <c r="B5633" s="20"/>
      <c r="M5633" s="64"/>
      <c r="N5633" s="64"/>
    </row>
    <row r="5634" spans="1:14" ht="13.15">
      <c r="A5634" s="63"/>
      <c r="B5634" s="20"/>
      <c r="M5634" s="64"/>
      <c r="N5634" s="64"/>
    </row>
    <row r="5635" spans="1:14" ht="13.15">
      <c r="A5635" s="63"/>
      <c r="B5635" s="20"/>
      <c r="M5635" s="64"/>
      <c r="N5635" s="64"/>
    </row>
    <row r="5636" spans="1:14" ht="13.15">
      <c r="A5636" s="63"/>
      <c r="B5636" s="20"/>
      <c r="M5636" s="64"/>
      <c r="N5636" s="64"/>
    </row>
    <row r="5637" spans="1:14" ht="13.15">
      <c r="A5637" s="63"/>
      <c r="B5637" s="20"/>
      <c r="M5637" s="64"/>
      <c r="N5637" s="64"/>
    </row>
    <row r="5638" spans="1:14" ht="13.15">
      <c r="A5638" s="63"/>
      <c r="B5638" s="20"/>
      <c r="M5638" s="64"/>
      <c r="N5638" s="64"/>
    </row>
    <row r="5639" spans="1:14" ht="13.15">
      <c r="A5639" s="63"/>
      <c r="B5639" s="20"/>
      <c r="M5639" s="64"/>
      <c r="N5639" s="64"/>
    </row>
    <row r="5640" spans="1:14" ht="13.15">
      <c r="A5640" s="63"/>
      <c r="B5640" s="20"/>
      <c r="M5640" s="64"/>
      <c r="N5640" s="64"/>
    </row>
    <row r="5641" spans="1:14" ht="13.15">
      <c r="A5641" s="63"/>
      <c r="B5641" s="20"/>
      <c r="M5641" s="64"/>
      <c r="N5641" s="64"/>
    </row>
    <row r="5642" spans="1:14" ht="13.15">
      <c r="A5642" s="63"/>
      <c r="B5642" s="20"/>
      <c r="M5642" s="64"/>
      <c r="N5642" s="64"/>
    </row>
    <row r="5643" spans="1:14" ht="13.15">
      <c r="A5643" s="63"/>
      <c r="B5643" s="20"/>
      <c r="M5643" s="64"/>
      <c r="N5643" s="64"/>
    </row>
    <row r="5644" spans="1:14" ht="13.15">
      <c r="A5644" s="63"/>
      <c r="B5644" s="20"/>
      <c r="M5644" s="64"/>
      <c r="N5644" s="64"/>
    </row>
    <row r="5645" spans="1:14" ht="13.15">
      <c r="A5645" s="63"/>
      <c r="B5645" s="20"/>
      <c r="M5645" s="64"/>
      <c r="N5645" s="64"/>
    </row>
    <row r="5646" spans="1:14" ht="13.15">
      <c r="A5646" s="63"/>
      <c r="B5646" s="20"/>
      <c r="M5646" s="64"/>
      <c r="N5646" s="64"/>
    </row>
    <row r="5647" spans="1:14" ht="13.15">
      <c r="A5647" s="63"/>
      <c r="B5647" s="20"/>
      <c r="M5647" s="64"/>
      <c r="N5647" s="64"/>
    </row>
    <row r="5648" spans="1:14" ht="13.15">
      <c r="A5648" s="63"/>
      <c r="B5648" s="20"/>
      <c r="M5648" s="64"/>
      <c r="N5648" s="64"/>
    </row>
    <row r="5649" spans="1:14" ht="13.15">
      <c r="A5649" s="63"/>
      <c r="B5649" s="20"/>
      <c r="M5649" s="64"/>
      <c r="N5649" s="64"/>
    </row>
    <row r="5650" spans="1:14" ht="13.15">
      <c r="A5650" s="63"/>
      <c r="B5650" s="20"/>
      <c r="M5650" s="64"/>
      <c r="N5650" s="64"/>
    </row>
    <row r="5651" spans="1:14" ht="13.15">
      <c r="A5651" s="63"/>
      <c r="B5651" s="20"/>
      <c r="M5651" s="64"/>
      <c r="N5651" s="64"/>
    </row>
    <row r="5652" spans="1:14" ht="13.15">
      <c r="A5652" s="63"/>
      <c r="B5652" s="20"/>
      <c r="M5652" s="64"/>
      <c r="N5652" s="64"/>
    </row>
    <row r="5653" spans="1:14" ht="13.15">
      <c r="A5653" s="63"/>
      <c r="B5653" s="20"/>
      <c r="M5653" s="64"/>
      <c r="N5653" s="64"/>
    </row>
    <row r="5654" spans="1:14" ht="13.15">
      <c r="A5654" s="63"/>
      <c r="B5654" s="20"/>
      <c r="M5654" s="64"/>
      <c r="N5654" s="64"/>
    </row>
    <row r="5655" spans="1:14" ht="13.15">
      <c r="A5655" s="63"/>
      <c r="B5655" s="20"/>
      <c r="M5655" s="64"/>
      <c r="N5655" s="64"/>
    </row>
    <row r="5656" spans="1:14" ht="13.15">
      <c r="A5656" s="63"/>
      <c r="B5656" s="20"/>
      <c r="M5656" s="64"/>
      <c r="N5656" s="64"/>
    </row>
    <row r="5657" spans="1:14" ht="13.15">
      <c r="A5657" s="63"/>
      <c r="B5657" s="20"/>
      <c r="M5657" s="64"/>
      <c r="N5657" s="64"/>
    </row>
    <row r="5658" spans="1:14" ht="13.15">
      <c r="A5658" s="63"/>
      <c r="B5658" s="20"/>
      <c r="M5658" s="64"/>
      <c r="N5658" s="64"/>
    </row>
    <row r="5659" spans="1:14" ht="13.15">
      <c r="A5659" s="63"/>
      <c r="B5659" s="20"/>
      <c r="M5659" s="64"/>
      <c r="N5659" s="64"/>
    </row>
    <row r="5660" spans="1:14" ht="13.15">
      <c r="A5660" s="63"/>
      <c r="B5660" s="20"/>
      <c r="M5660" s="64"/>
      <c r="N5660" s="64"/>
    </row>
    <row r="5661" spans="1:14" ht="13.15">
      <c r="A5661" s="63"/>
      <c r="B5661" s="20"/>
      <c r="M5661" s="64"/>
      <c r="N5661" s="64"/>
    </row>
    <row r="5662" spans="1:14" ht="13.15">
      <c r="A5662" s="63"/>
      <c r="B5662" s="20"/>
      <c r="M5662" s="64"/>
      <c r="N5662" s="64"/>
    </row>
    <row r="5663" spans="1:14" ht="13.15">
      <c r="A5663" s="63"/>
      <c r="B5663" s="20"/>
      <c r="M5663" s="64"/>
      <c r="N5663" s="64"/>
    </row>
    <row r="5664" spans="1:14" ht="13.15">
      <c r="A5664" s="63"/>
      <c r="B5664" s="20"/>
      <c r="M5664" s="64"/>
      <c r="N5664" s="64"/>
    </row>
    <row r="5665" spans="1:14" ht="13.15">
      <c r="A5665" s="63"/>
      <c r="B5665" s="20"/>
      <c r="M5665" s="64"/>
      <c r="N5665" s="64"/>
    </row>
    <row r="5666" spans="1:14" ht="13.15">
      <c r="A5666" s="63"/>
      <c r="B5666" s="20"/>
      <c r="M5666" s="64"/>
      <c r="N5666" s="64"/>
    </row>
    <row r="5667" spans="1:14" ht="13.15">
      <c r="A5667" s="63"/>
      <c r="B5667" s="20"/>
      <c r="M5667" s="64"/>
      <c r="N5667" s="64"/>
    </row>
    <row r="5668" spans="1:14" ht="13.15">
      <c r="A5668" s="63"/>
      <c r="B5668" s="20"/>
      <c r="M5668" s="64"/>
      <c r="N5668" s="64"/>
    </row>
    <row r="5669" spans="1:14" ht="13.15">
      <c r="A5669" s="63"/>
      <c r="B5669" s="20"/>
      <c r="M5669" s="64"/>
      <c r="N5669" s="64"/>
    </row>
    <row r="5670" spans="1:14" ht="13.15">
      <c r="A5670" s="63"/>
      <c r="B5670" s="20"/>
      <c r="M5670" s="64"/>
      <c r="N5670" s="64"/>
    </row>
    <row r="5671" spans="1:14" ht="13.15">
      <c r="A5671" s="63"/>
      <c r="B5671" s="20"/>
      <c r="M5671" s="64"/>
      <c r="N5671" s="64"/>
    </row>
    <row r="5672" spans="1:14" ht="13.15">
      <c r="A5672" s="63"/>
      <c r="B5672" s="20"/>
      <c r="M5672" s="64"/>
      <c r="N5672" s="64"/>
    </row>
    <row r="5673" spans="1:14" ht="13.15">
      <c r="A5673" s="63"/>
      <c r="B5673" s="20"/>
      <c r="M5673" s="64"/>
      <c r="N5673" s="64"/>
    </row>
    <row r="5674" spans="1:14" ht="13.15">
      <c r="A5674" s="63"/>
      <c r="B5674" s="20"/>
      <c r="M5674" s="64"/>
      <c r="N5674" s="64"/>
    </row>
    <row r="5675" spans="1:14" ht="13.15">
      <c r="A5675" s="63"/>
      <c r="B5675" s="20"/>
      <c r="M5675" s="64"/>
      <c r="N5675" s="64"/>
    </row>
    <row r="5676" spans="1:14" ht="13.15">
      <c r="A5676" s="63"/>
      <c r="B5676" s="20"/>
      <c r="M5676" s="64"/>
      <c r="N5676" s="64"/>
    </row>
    <row r="5677" spans="1:14" ht="13.15">
      <c r="A5677" s="63"/>
      <c r="B5677" s="20"/>
      <c r="M5677" s="64"/>
      <c r="N5677" s="64"/>
    </row>
    <row r="5678" spans="1:14" ht="13.15">
      <c r="A5678" s="63"/>
      <c r="B5678" s="20"/>
      <c r="M5678" s="64"/>
      <c r="N5678" s="64"/>
    </row>
    <row r="5679" spans="1:14" ht="13.15">
      <c r="A5679" s="63"/>
      <c r="B5679" s="20"/>
      <c r="M5679" s="64"/>
      <c r="N5679" s="64"/>
    </row>
    <row r="5680" spans="1:14" ht="13.15">
      <c r="A5680" s="63"/>
      <c r="B5680" s="20"/>
      <c r="M5680" s="64"/>
      <c r="N5680" s="64"/>
    </row>
    <row r="5681" spans="1:14" ht="13.15">
      <c r="A5681" s="63"/>
      <c r="B5681" s="20"/>
      <c r="M5681" s="64"/>
      <c r="N5681" s="64"/>
    </row>
    <row r="5682" spans="1:14" ht="13.15">
      <c r="A5682" s="63"/>
      <c r="B5682" s="20"/>
      <c r="M5682" s="64"/>
      <c r="N5682" s="64"/>
    </row>
    <row r="5683" spans="1:14" ht="13.15">
      <c r="A5683" s="63"/>
      <c r="B5683" s="20"/>
      <c r="M5683" s="64"/>
      <c r="N5683" s="64"/>
    </row>
    <row r="5684" spans="1:14" ht="13.15">
      <c r="A5684" s="63"/>
      <c r="B5684" s="20"/>
      <c r="M5684" s="64"/>
      <c r="N5684" s="64"/>
    </row>
    <row r="5685" spans="1:14" ht="13.15">
      <c r="A5685" s="63"/>
      <c r="B5685" s="20"/>
      <c r="M5685" s="64"/>
      <c r="N5685" s="64"/>
    </row>
    <row r="5686" spans="1:14" ht="13.15">
      <c r="A5686" s="63"/>
      <c r="B5686" s="20"/>
      <c r="M5686" s="64"/>
      <c r="N5686" s="64"/>
    </row>
    <row r="5687" spans="1:14" ht="13.15">
      <c r="A5687" s="63"/>
      <c r="B5687" s="20"/>
      <c r="M5687" s="64"/>
      <c r="N5687" s="64"/>
    </row>
    <row r="5688" spans="1:14" ht="13.15">
      <c r="A5688" s="63"/>
      <c r="B5688" s="20"/>
      <c r="M5688" s="64"/>
      <c r="N5688" s="64"/>
    </row>
    <row r="5689" spans="1:14" ht="13.15">
      <c r="A5689" s="63"/>
      <c r="B5689" s="20"/>
      <c r="M5689" s="64"/>
      <c r="N5689" s="64"/>
    </row>
    <row r="5690" spans="1:14" ht="13.15">
      <c r="A5690" s="63"/>
      <c r="B5690" s="20"/>
      <c r="M5690" s="64"/>
      <c r="N5690" s="64"/>
    </row>
    <row r="5691" spans="1:14" ht="13.15">
      <c r="A5691" s="63"/>
      <c r="B5691" s="20"/>
      <c r="M5691" s="64"/>
      <c r="N5691" s="64"/>
    </row>
    <row r="5692" spans="1:14" ht="13.15">
      <c r="A5692" s="63"/>
      <c r="B5692" s="20"/>
      <c r="M5692" s="64"/>
      <c r="N5692" s="64"/>
    </row>
    <row r="5693" spans="1:14" ht="13.15">
      <c r="A5693" s="63"/>
      <c r="B5693" s="20"/>
      <c r="M5693" s="64"/>
      <c r="N5693" s="64"/>
    </row>
    <row r="5694" spans="1:14" ht="13.15">
      <c r="A5694" s="63"/>
      <c r="B5694" s="20"/>
      <c r="M5694" s="64"/>
      <c r="N5694" s="64"/>
    </row>
    <row r="5695" spans="1:14" ht="13.15">
      <c r="A5695" s="63"/>
      <c r="B5695" s="20"/>
      <c r="M5695" s="64"/>
      <c r="N5695" s="64"/>
    </row>
    <row r="5696" spans="1:14" ht="13.15">
      <c r="A5696" s="63"/>
      <c r="B5696" s="20"/>
      <c r="M5696" s="64"/>
      <c r="N5696" s="64"/>
    </row>
    <row r="5697" spans="1:14" ht="13.15">
      <c r="A5697" s="63"/>
      <c r="B5697" s="20"/>
      <c r="M5697" s="64"/>
      <c r="N5697" s="64"/>
    </row>
    <row r="5698" spans="1:14" ht="13.15">
      <c r="A5698" s="63"/>
      <c r="B5698" s="20"/>
      <c r="M5698" s="64"/>
      <c r="N5698" s="64"/>
    </row>
    <row r="5699" spans="1:14" ht="13.15">
      <c r="A5699" s="63"/>
      <c r="B5699" s="20"/>
      <c r="M5699" s="64"/>
      <c r="N5699" s="64"/>
    </row>
    <row r="5700" spans="1:14" ht="13.15">
      <c r="A5700" s="63"/>
      <c r="B5700" s="20"/>
      <c r="M5700" s="64"/>
      <c r="N5700" s="64"/>
    </row>
    <row r="5701" spans="1:14" ht="13.15">
      <c r="A5701" s="63"/>
      <c r="B5701" s="20"/>
      <c r="M5701" s="64"/>
      <c r="N5701" s="64"/>
    </row>
    <row r="5702" spans="1:14" ht="13.15">
      <c r="A5702" s="63"/>
      <c r="B5702" s="20"/>
      <c r="M5702" s="64"/>
      <c r="N5702" s="64"/>
    </row>
    <row r="5703" spans="1:14" ht="13.15">
      <c r="A5703" s="63"/>
      <c r="B5703" s="20"/>
      <c r="M5703" s="64"/>
      <c r="N5703" s="64"/>
    </row>
    <row r="5704" spans="1:14" ht="13.15">
      <c r="A5704" s="63"/>
      <c r="B5704" s="20"/>
      <c r="M5704" s="64"/>
      <c r="N5704" s="64"/>
    </row>
    <row r="5705" spans="1:14" ht="13.15">
      <c r="A5705" s="63"/>
      <c r="B5705" s="20"/>
      <c r="M5705" s="64"/>
      <c r="N5705" s="64"/>
    </row>
    <row r="5706" spans="1:14" ht="13.15">
      <c r="A5706" s="63"/>
      <c r="B5706" s="20"/>
      <c r="M5706" s="64"/>
      <c r="N5706" s="64"/>
    </row>
    <row r="5707" spans="1:14" ht="13.15">
      <c r="A5707" s="63"/>
      <c r="B5707" s="20"/>
      <c r="M5707" s="64"/>
      <c r="N5707" s="64"/>
    </row>
    <row r="5708" spans="1:14" ht="13.15">
      <c r="A5708" s="63"/>
      <c r="B5708" s="20"/>
      <c r="M5708" s="64"/>
      <c r="N5708" s="64"/>
    </row>
    <row r="5709" spans="1:14" ht="13.15">
      <c r="A5709" s="63"/>
      <c r="B5709" s="20"/>
      <c r="M5709" s="64"/>
      <c r="N5709" s="64"/>
    </row>
    <row r="5710" spans="1:14" ht="13.15">
      <c r="A5710" s="63"/>
      <c r="B5710" s="20"/>
      <c r="M5710" s="64"/>
      <c r="N5710" s="64"/>
    </row>
    <row r="5711" spans="1:14" ht="13.15">
      <c r="A5711" s="63"/>
      <c r="B5711" s="20"/>
      <c r="M5711" s="64"/>
      <c r="N5711" s="64"/>
    </row>
    <row r="5712" spans="1:14" ht="13.15">
      <c r="A5712" s="63"/>
      <c r="B5712" s="20"/>
      <c r="M5712" s="64"/>
      <c r="N5712" s="64"/>
    </row>
    <row r="5713" spans="1:14" ht="13.15">
      <c r="A5713" s="63"/>
      <c r="B5713" s="20"/>
      <c r="M5713" s="64"/>
      <c r="N5713" s="64"/>
    </row>
    <row r="5714" spans="1:14" ht="13.15">
      <c r="A5714" s="63"/>
      <c r="B5714" s="20"/>
      <c r="M5714" s="64"/>
      <c r="N5714" s="64"/>
    </row>
    <row r="5715" spans="1:14" ht="13.15">
      <c r="A5715" s="63"/>
      <c r="B5715" s="20"/>
      <c r="M5715" s="64"/>
      <c r="N5715" s="64"/>
    </row>
    <row r="5716" spans="1:14" ht="13.15">
      <c r="A5716" s="63"/>
      <c r="B5716" s="20"/>
      <c r="M5716" s="64"/>
      <c r="N5716" s="64"/>
    </row>
    <row r="5717" spans="1:14" ht="13.15">
      <c r="A5717" s="63"/>
      <c r="B5717" s="20"/>
      <c r="M5717" s="64"/>
      <c r="N5717" s="64"/>
    </row>
    <row r="5718" spans="1:14" ht="13.15">
      <c r="A5718" s="63"/>
      <c r="B5718" s="20"/>
      <c r="M5718" s="64"/>
      <c r="N5718" s="64"/>
    </row>
    <row r="5719" spans="1:14" ht="13.15">
      <c r="A5719" s="63"/>
      <c r="B5719" s="20"/>
      <c r="M5719" s="64"/>
      <c r="N5719" s="64"/>
    </row>
    <row r="5720" spans="1:14" ht="13.15">
      <c r="A5720" s="63"/>
      <c r="B5720" s="20"/>
      <c r="M5720" s="64"/>
      <c r="N5720" s="64"/>
    </row>
    <row r="5721" spans="1:14" ht="13.15">
      <c r="A5721" s="63"/>
      <c r="B5721" s="20"/>
      <c r="M5721" s="64"/>
      <c r="N5721" s="64"/>
    </row>
    <row r="5722" spans="1:14" ht="13.15">
      <c r="A5722" s="63"/>
      <c r="B5722" s="20"/>
      <c r="M5722" s="64"/>
      <c r="N5722" s="64"/>
    </row>
    <row r="5723" spans="1:14" ht="13.15">
      <c r="A5723" s="63"/>
      <c r="B5723" s="20"/>
      <c r="M5723" s="64"/>
      <c r="N5723" s="64"/>
    </row>
    <row r="5724" spans="1:14" ht="13.15">
      <c r="A5724" s="63"/>
      <c r="B5724" s="20"/>
      <c r="M5724" s="64"/>
      <c r="N5724" s="64"/>
    </row>
    <row r="5725" spans="1:14" ht="13.15">
      <c r="A5725" s="63"/>
      <c r="B5725" s="20"/>
      <c r="M5725" s="64"/>
      <c r="N5725" s="64"/>
    </row>
    <row r="5726" spans="1:14" ht="13.15">
      <c r="A5726" s="63"/>
      <c r="B5726" s="20"/>
      <c r="M5726" s="64"/>
      <c r="N5726" s="64"/>
    </row>
    <row r="5727" spans="1:14" ht="13.15">
      <c r="A5727" s="63"/>
      <c r="B5727" s="20"/>
      <c r="M5727" s="64"/>
      <c r="N5727" s="64"/>
    </row>
    <row r="5728" spans="1:14" ht="13.15">
      <c r="A5728" s="63"/>
      <c r="B5728" s="20"/>
      <c r="M5728" s="64"/>
      <c r="N5728" s="64"/>
    </row>
    <row r="5729" spans="1:14" ht="13.15">
      <c r="A5729" s="63"/>
      <c r="B5729" s="20"/>
      <c r="M5729" s="64"/>
      <c r="N5729" s="64"/>
    </row>
    <row r="5730" spans="1:14" ht="13.15">
      <c r="A5730" s="63"/>
      <c r="B5730" s="20"/>
      <c r="M5730" s="64"/>
      <c r="N5730" s="64"/>
    </row>
    <row r="5731" spans="1:14" ht="13.15">
      <c r="A5731" s="63"/>
      <c r="B5731" s="20"/>
      <c r="M5731" s="64"/>
      <c r="N5731" s="64"/>
    </row>
    <row r="5732" spans="1:14" ht="13.15">
      <c r="A5732" s="63"/>
      <c r="B5732" s="20"/>
      <c r="M5732" s="64"/>
      <c r="N5732" s="64"/>
    </row>
    <row r="5733" spans="1:14" ht="13.15">
      <c r="A5733" s="63"/>
      <c r="B5733" s="20"/>
      <c r="M5733" s="64"/>
      <c r="N5733" s="64"/>
    </row>
    <row r="5734" spans="1:14" ht="13.15">
      <c r="A5734" s="63"/>
      <c r="B5734" s="20"/>
      <c r="M5734" s="64"/>
      <c r="N5734" s="64"/>
    </row>
    <row r="5735" spans="1:14" ht="13.15">
      <c r="A5735" s="63"/>
      <c r="B5735" s="20"/>
      <c r="M5735" s="64"/>
      <c r="N5735" s="64"/>
    </row>
    <row r="5736" spans="1:14" ht="13.15">
      <c r="A5736" s="63"/>
      <c r="B5736" s="20"/>
      <c r="M5736" s="64"/>
      <c r="N5736" s="64"/>
    </row>
    <row r="5737" spans="1:14" ht="13.15">
      <c r="A5737" s="63"/>
      <c r="B5737" s="20"/>
      <c r="M5737" s="64"/>
      <c r="N5737" s="64"/>
    </row>
    <row r="5738" spans="1:14" ht="13.15">
      <c r="A5738" s="63"/>
      <c r="B5738" s="20"/>
      <c r="M5738" s="64"/>
      <c r="N5738" s="64"/>
    </row>
    <row r="5739" spans="1:14" ht="13.15">
      <c r="A5739" s="63"/>
      <c r="B5739" s="20"/>
      <c r="M5739" s="64"/>
      <c r="N5739" s="64"/>
    </row>
    <row r="5740" spans="1:14" ht="13.15">
      <c r="A5740" s="63"/>
      <c r="B5740" s="20"/>
      <c r="M5740" s="64"/>
      <c r="N5740" s="64"/>
    </row>
    <row r="5741" spans="1:14" ht="13.15">
      <c r="A5741" s="63"/>
      <c r="B5741" s="20"/>
      <c r="M5741" s="64"/>
      <c r="N5741" s="64"/>
    </row>
    <row r="5742" spans="1:14" ht="13.15">
      <c r="A5742" s="63"/>
      <c r="B5742" s="20"/>
      <c r="M5742" s="64"/>
      <c r="N5742" s="64"/>
    </row>
    <row r="5743" spans="1:14" ht="13.15">
      <c r="A5743" s="63"/>
      <c r="B5743" s="20"/>
      <c r="M5743" s="64"/>
      <c r="N5743" s="64"/>
    </row>
    <row r="5744" spans="1:14" ht="13.15">
      <c r="A5744" s="63"/>
      <c r="B5744" s="20"/>
      <c r="M5744" s="64"/>
      <c r="N5744" s="64"/>
    </row>
    <row r="5745" spans="1:14" ht="13.15">
      <c r="A5745" s="63"/>
      <c r="B5745" s="20"/>
      <c r="M5745" s="64"/>
      <c r="N5745" s="64"/>
    </row>
    <row r="5746" spans="1:14" ht="13.15">
      <c r="A5746" s="63"/>
      <c r="B5746" s="20"/>
      <c r="M5746" s="64"/>
      <c r="N5746" s="64"/>
    </row>
    <row r="5747" spans="1:14" ht="13.15">
      <c r="A5747" s="63"/>
      <c r="B5747" s="20"/>
      <c r="M5747" s="64"/>
      <c r="N5747" s="64"/>
    </row>
    <row r="5748" spans="1:14" ht="13.15">
      <c r="A5748" s="63"/>
      <c r="B5748" s="20"/>
      <c r="M5748" s="64"/>
      <c r="N5748" s="64"/>
    </row>
    <row r="5749" spans="1:14" ht="13.15">
      <c r="A5749" s="63"/>
      <c r="B5749" s="20"/>
      <c r="M5749" s="64"/>
      <c r="N5749" s="64"/>
    </row>
    <row r="5750" spans="1:14" ht="13.15">
      <c r="A5750" s="63"/>
      <c r="B5750" s="20"/>
      <c r="M5750" s="64"/>
      <c r="N5750" s="64"/>
    </row>
    <row r="5751" spans="1:14" ht="13.15">
      <c r="A5751" s="63"/>
      <c r="B5751" s="20"/>
      <c r="M5751" s="64"/>
      <c r="N5751" s="64"/>
    </row>
    <row r="5752" spans="1:14" ht="13.15">
      <c r="A5752" s="63"/>
      <c r="B5752" s="20"/>
      <c r="M5752" s="64"/>
      <c r="N5752" s="64"/>
    </row>
    <row r="5753" spans="1:14" ht="13.15">
      <c r="A5753" s="63"/>
      <c r="B5753" s="20"/>
      <c r="M5753" s="64"/>
      <c r="N5753" s="64"/>
    </row>
    <row r="5754" spans="1:14" ht="13.15">
      <c r="A5754" s="63"/>
      <c r="B5754" s="20"/>
      <c r="M5754" s="64"/>
      <c r="N5754" s="64"/>
    </row>
    <row r="5755" spans="1:14" ht="13.15">
      <c r="A5755" s="63"/>
      <c r="B5755" s="20"/>
      <c r="M5755" s="64"/>
      <c r="N5755" s="64"/>
    </row>
    <row r="5756" spans="1:14" ht="13.15">
      <c r="A5756" s="63"/>
      <c r="B5756" s="20"/>
      <c r="M5756" s="64"/>
      <c r="N5756" s="64"/>
    </row>
    <row r="5757" spans="1:14" ht="13.15">
      <c r="A5757" s="63"/>
      <c r="B5757" s="20"/>
      <c r="M5757" s="64"/>
      <c r="N5757" s="64"/>
    </row>
    <row r="5758" spans="1:14" ht="13.15">
      <c r="A5758" s="63"/>
      <c r="B5758" s="20"/>
      <c r="M5758" s="64"/>
      <c r="N5758" s="64"/>
    </row>
    <row r="5759" spans="1:14" ht="13.15">
      <c r="A5759" s="63"/>
      <c r="B5759" s="20"/>
      <c r="M5759" s="64"/>
      <c r="N5759" s="64"/>
    </row>
    <row r="5760" spans="1:14" ht="13.15">
      <c r="A5760" s="63"/>
      <c r="B5760" s="20"/>
      <c r="M5760" s="64"/>
      <c r="N5760" s="64"/>
    </row>
    <row r="5761" spans="1:14" ht="13.15">
      <c r="A5761" s="63"/>
      <c r="B5761" s="20"/>
      <c r="M5761" s="64"/>
      <c r="N5761" s="64"/>
    </row>
    <row r="5762" spans="1:14" ht="13.15">
      <c r="A5762" s="63"/>
      <c r="B5762" s="20"/>
      <c r="M5762" s="64"/>
      <c r="N5762" s="64"/>
    </row>
    <row r="5763" spans="1:14" ht="13.15">
      <c r="A5763" s="63"/>
      <c r="B5763" s="20"/>
      <c r="M5763" s="64"/>
      <c r="N5763" s="64"/>
    </row>
    <row r="5764" spans="1:14" ht="13.15">
      <c r="A5764" s="63"/>
      <c r="B5764" s="20"/>
      <c r="M5764" s="64"/>
      <c r="N5764" s="64"/>
    </row>
    <row r="5765" spans="1:14" ht="13.15">
      <c r="A5765" s="63"/>
      <c r="B5765" s="20"/>
      <c r="M5765" s="64"/>
      <c r="N5765" s="64"/>
    </row>
    <row r="5766" spans="1:14" ht="13.15">
      <c r="A5766" s="63"/>
      <c r="B5766" s="20"/>
      <c r="M5766" s="64"/>
      <c r="N5766" s="64"/>
    </row>
    <row r="5767" spans="1:14" ht="13.15">
      <c r="A5767" s="63"/>
      <c r="B5767" s="20"/>
      <c r="M5767" s="64"/>
      <c r="N5767" s="64"/>
    </row>
    <row r="5768" spans="1:14" ht="13.15">
      <c r="A5768" s="63"/>
      <c r="B5768" s="20"/>
      <c r="M5768" s="64"/>
      <c r="N5768" s="64"/>
    </row>
    <row r="5769" spans="1:14" ht="13.15">
      <c r="A5769" s="63"/>
      <c r="B5769" s="20"/>
      <c r="M5769" s="64"/>
      <c r="N5769" s="64"/>
    </row>
    <row r="5770" spans="1:14" ht="13.15">
      <c r="A5770" s="63"/>
      <c r="B5770" s="20"/>
      <c r="M5770" s="64"/>
      <c r="N5770" s="64"/>
    </row>
    <row r="5771" spans="1:14" ht="13.15">
      <c r="A5771" s="63"/>
      <c r="B5771" s="20"/>
      <c r="M5771" s="64"/>
      <c r="N5771" s="64"/>
    </row>
    <row r="5772" spans="1:14" ht="13.15">
      <c r="A5772" s="63"/>
      <c r="B5772" s="20"/>
      <c r="M5772" s="64"/>
      <c r="N5772" s="64"/>
    </row>
    <row r="5773" spans="1:14" ht="13.15">
      <c r="A5773" s="63"/>
      <c r="B5773" s="20"/>
      <c r="M5773" s="64"/>
      <c r="N5773" s="64"/>
    </row>
    <row r="5774" spans="1:14" ht="13.15">
      <c r="A5774" s="63"/>
      <c r="B5774" s="20"/>
      <c r="M5774" s="64"/>
      <c r="N5774" s="64"/>
    </row>
    <row r="5775" spans="1:14" ht="13.15">
      <c r="A5775" s="63"/>
      <c r="B5775" s="20"/>
      <c r="M5775" s="64"/>
      <c r="N5775" s="64"/>
    </row>
    <row r="5776" spans="1:14" ht="13.15">
      <c r="A5776" s="63"/>
      <c r="B5776" s="20"/>
      <c r="M5776" s="64"/>
      <c r="N5776" s="64"/>
    </row>
    <row r="5777" spans="1:14" ht="13.15">
      <c r="A5777" s="63"/>
      <c r="B5777" s="20"/>
      <c r="M5777" s="64"/>
      <c r="N5777" s="64"/>
    </row>
    <row r="5778" spans="1:14" ht="13.15">
      <c r="A5778" s="63"/>
      <c r="B5778" s="20"/>
      <c r="M5778" s="64"/>
      <c r="N5778" s="64"/>
    </row>
    <row r="5779" spans="1:14" ht="13.15">
      <c r="A5779" s="63"/>
      <c r="B5779" s="20"/>
      <c r="M5779" s="64"/>
      <c r="N5779" s="64"/>
    </row>
    <row r="5780" spans="1:14" ht="13.15">
      <c r="A5780" s="63"/>
      <c r="B5780" s="20"/>
      <c r="M5780" s="64"/>
      <c r="N5780" s="64"/>
    </row>
    <row r="5781" spans="1:14" ht="13.15">
      <c r="A5781" s="63"/>
      <c r="B5781" s="20"/>
      <c r="M5781" s="64"/>
      <c r="N5781" s="64"/>
    </row>
    <row r="5782" spans="1:14" ht="13.15">
      <c r="A5782" s="63"/>
      <c r="B5782" s="20"/>
      <c r="M5782" s="64"/>
      <c r="N5782" s="64"/>
    </row>
    <row r="5783" spans="1:14" ht="13.15">
      <c r="A5783" s="63"/>
      <c r="B5783" s="20"/>
      <c r="M5783" s="64"/>
      <c r="N5783" s="64"/>
    </row>
    <row r="5784" spans="1:14" ht="13.15">
      <c r="A5784" s="63"/>
      <c r="B5784" s="20"/>
      <c r="M5784" s="64"/>
      <c r="N5784" s="64"/>
    </row>
    <row r="5785" spans="1:14" ht="13.15">
      <c r="A5785" s="63"/>
      <c r="B5785" s="20"/>
      <c r="M5785" s="64"/>
      <c r="N5785" s="64"/>
    </row>
    <row r="5786" spans="1:14" ht="13.15">
      <c r="A5786" s="63"/>
      <c r="B5786" s="20"/>
      <c r="M5786" s="64"/>
      <c r="N5786" s="64"/>
    </row>
    <row r="5787" spans="1:14" ht="13.15">
      <c r="A5787" s="63"/>
      <c r="B5787" s="20"/>
      <c r="M5787" s="64"/>
      <c r="N5787" s="64"/>
    </row>
    <row r="5788" spans="1:14" ht="13.15">
      <c r="A5788" s="63"/>
      <c r="B5788" s="20"/>
      <c r="M5788" s="64"/>
      <c r="N5788" s="64"/>
    </row>
    <row r="5789" spans="1:14" ht="13.15">
      <c r="A5789" s="63"/>
      <c r="B5789" s="20"/>
      <c r="M5789" s="64"/>
      <c r="N5789" s="64"/>
    </row>
    <row r="5790" spans="1:14" ht="13.15">
      <c r="A5790" s="63"/>
      <c r="B5790" s="20"/>
      <c r="M5790" s="64"/>
      <c r="N5790" s="64"/>
    </row>
    <row r="5791" spans="1:14" ht="13.15">
      <c r="A5791" s="63"/>
      <c r="B5791" s="20"/>
      <c r="M5791" s="64"/>
      <c r="N5791" s="64"/>
    </row>
    <row r="5792" spans="1:14" ht="13.15">
      <c r="A5792" s="63"/>
      <c r="B5792" s="20"/>
      <c r="M5792" s="64"/>
      <c r="N5792" s="64"/>
    </row>
    <row r="5793" spans="1:14" ht="13.15">
      <c r="A5793" s="63"/>
      <c r="B5793" s="20"/>
      <c r="M5793" s="64"/>
      <c r="N5793" s="64"/>
    </row>
    <row r="5794" spans="1:14" ht="13.15">
      <c r="A5794" s="63"/>
      <c r="B5794" s="20"/>
      <c r="M5794" s="64"/>
      <c r="N5794" s="64"/>
    </row>
    <row r="5795" spans="1:14" ht="13.15">
      <c r="A5795" s="63"/>
      <c r="B5795" s="20"/>
      <c r="M5795" s="64"/>
      <c r="N5795" s="64"/>
    </row>
    <row r="5796" spans="1:14" ht="13.15">
      <c r="A5796" s="63"/>
      <c r="B5796" s="20"/>
      <c r="M5796" s="64"/>
      <c r="N5796" s="64"/>
    </row>
    <row r="5797" spans="1:14" ht="13.15">
      <c r="A5797" s="63"/>
      <c r="B5797" s="20"/>
      <c r="M5797" s="64"/>
      <c r="N5797" s="64"/>
    </row>
    <row r="5798" spans="1:14" ht="13.15">
      <c r="A5798" s="63"/>
      <c r="B5798" s="20"/>
      <c r="M5798" s="64"/>
      <c r="N5798" s="64"/>
    </row>
    <row r="5799" spans="1:14" ht="13.15">
      <c r="A5799" s="63"/>
      <c r="B5799" s="20"/>
      <c r="M5799" s="64"/>
      <c r="N5799" s="64"/>
    </row>
    <row r="5800" spans="1:14" ht="13.15">
      <c r="A5800" s="63"/>
      <c r="B5800" s="20"/>
      <c r="M5800" s="64"/>
      <c r="N5800" s="64"/>
    </row>
    <row r="5801" spans="1:14" ht="13.15">
      <c r="A5801" s="63"/>
      <c r="B5801" s="20"/>
      <c r="M5801" s="64"/>
      <c r="N5801" s="64"/>
    </row>
    <row r="5802" spans="1:14" ht="13.15">
      <c r="A5802" s="63"/>
      <c r="B5802" s="20"/>
      <c r="M5802" s="64"/>
      <c r="N5802" s="64"/>
    </row>
    <row r="5803" spans="1:14" ht="13.15">
      <c r="A5803" s="63"/>
      <c r="B5803" s="20"/>
      <c r="M5803" s="64"/>
      <c r="N5803" s="64"/>
    </row>
    <row r="5804" spans="1:14" ht="13.15">
      <c r="A5804" s="63"/>
      <c r="B5804" s="20"/>
      <c r="M5804" s="64"/>
      <c r="N5804" s="64"/>
    </row>
    <row r="5805" spans="1:14" ht="13.15">
      <c r="A5805" s="63"/>
      <c r="B5805" s="20"/>
      <c r="M5805" s="64"/>
      <c r="N5805" s="64"/>
    </row>
    <row r="5806" spans="1:14" ht="13.15">
      <c r="A5806" s="63"/>
      <c r="B5806" s="20"/>
      <c r="M5806" s="64"/>
      <c r="N5806" s="64"/>
    </row>
    <row r="5807" spans="1:14" ht="13.15">
      <c r="A5807" s="63"/>
      <c r="B5807" s="20"/>
      <c r="M5807" s="64"/>
      <c r="N5807" s="64"/>
    </row>
    <row r="5808" spans="1:14" ht="13.15">
      <c r="A5808" s="63"/>
      <c r="B5808" s="20"/>
      <c r="M5808" s="64"/>
      <c r="N5808" s="64"/>
    </row>
    <row r="5809" spans="1:14" ht="13.15">
      <c r="A5809" s="63"/>
      <c r="B5809" s="20"/>
      <c r="M5809" s="64"/>
      <c r="N5809" s="64"/>
    </row>
    <row r="5810" spans="1:14" ht="13.15">
      <c r="A5810" s="63"/>
      <c r="B5810" s="20"/>
      <c r="M5810" s="64"/>
      <c r="N5810" s="64"/>
    </row>
    <row r="5811" spans="1:14" ht="13.15">
      <c r="A5811" s="63"/>
      <c r="B5811" s="20"/>
      <c r="M5811" s="64"/>
      <c r="N5811" s="64"/>
    </row>
    <row r="5812" spans="1:14" ht="13.15">
      <c r="A5812" s="63"/>
      <c r="B5812" s="20"/>
      <c r="M5812" s="64"/>
      <c r="N5812" s="64"/>
    </row>
    <row r="5813" spans="1:14" ht="13.15">
      <c r="A5813" s="63"/>
      <c r="B5813" s="20"/>
      <c r="M5813" s="64"/>
      <c r="N5813" s="64"/>
    </row>
    <row r="5814" spans="1:14" ht="13.15">
      <c r="A5814" s="63"/>
      <c r="B5814" s="20"/>
      <c r="M5814" s="64"/>
      <c r="N5814" s="64"/>
    </row>
    <row r="5815" spans="1:14" ht="13.15">
      <c r="A5815" s="63"/>
      <c r="B5815" s="20"/>
      <c r="M5815" s="64"/>
      <c r="N5815" s="64"/>
    </row>
    <row r="5816" spans="1:14" ht="13.15">
      <c r="A5816" s="63"/>
      <c r="B5816" s="20"/>
      <c r="M5816" s="64"/>
      <c r="N5816" s="64"/>
    </row>
    <row r="5817" spans="1:14" ht="13.15">
      <c r="A5817" s="63"/>
      <c r="B5817" s="20"/>
      <c r="M5817" s="64"/>
      <c r="N5817" s="64"/>
    </row>
    <row r="5818" spans="1:14" ht="13.15">
      <c r="A5818" s="63"/>
      <c r="B5818" s="20"/>
      <c r="M5818" s="64"/>
      <c r="N5818" s="64"/>
    </row>
    <row r="5819" spans="1:14" ht="13.15">
      <c r="A5819" s="63"/>
      <c r="B5819" s="20"/>
      <c r="M5819" s="64"/>
      <c r="N5819" s="64"/>
    </row>
    <row r="5820" spans="1:14" ht="13.15">
      <c r="A5820" s="63"/>
      <c r="B5820" s="20"/>
      <c r="M5820" s="64"/>
      <c r="N5820" s="64"/>
    </row>
    <row r="5821" spans="1:14" ht="13.15">
      <c r="A5821" s="63"/>
      <c r="B5821" s="20"/>
      <c r="M5821" s="64"/>
      <c r="N5821" s="64"/>
    </row>
    <row r="5822" spans="1:14" ht="13.15">
      <c r="A5822" s="63"/>
      <c r="B5822" s="20"/>
      <c r="M5822" s="64"/>
      <c r="N5822" s="64"/>
    </row>
    <row r="5823" spans="1:14" ht="13.15">
      <c r="A5823" s="63"/>
      <c r="B5823" s="20"/>
      <c r="M5823" s="64"/>
      <c r="N5823" s="64"/>
    </row>
    <row r="5824" spans="1:14" ht="13.15">
      <c r="A5824" s="63"/>
      <c r="B5824" s="20"/>
      <c r="M5824" s="64"/>
      <c r="N5824" s="64"/>
    </row>
    <row r="5825" spans="1:14" ht="13.15">
      <c r="A5825" s="63"/>
      <c r="B5825" s="20"/>
      <c r="M5825" s="64"/>
      <c r="N5825" s="64"/>
    </row>
    <row r="5826" spans="1:14" ht="13.15">
      <c r="A5826" s="63"/>
      <c r="B5826" s="20"/>
      <c r="M5826" s="64"/>
      <c r="N5826" s="64"/>
    </row>
    <row r="5827" spans="1:14" ht="13.15">
      <c r="A5827" s="63"/>
      <c r="B5827" s="20"/>
      <c r="M5827" s="64"/>
      <c r="N5827" s="64"/>
    </row>
    <row r="5828" spans="1:14" ht="13.15">
      <c r="A5828" s="63"/>
      <c r="B5828" s="20"/>
      <c r="M5828" s="64"/>
      <c r="N5828" s="64"/>
    </row>
    <row r="5829" spans="1:14" ht="13.15">
      <c r="A5829" s="63"/>
      <c r="B5829" s="20"/>
      <c r="M5829" s="64"/>
      <c r="N5829" s="64"/>
    </row>
    <row r="5830" spans="1:14" ht="13.15">
      <c r="A5830" s="63"/>
      <c r="B5830" s="20"/>
      <c r="M5830" s="64"/>
      <c r="N5830" s="64"/>
    </row>
    <row r="5831" spans="1:14" ht="13.15">
      <c r="A5831" s="63"/>
      <c r="B5831" s="20"/>
      <c r="M5831" s="64"/>
      <c r="N5831" s="64"/>
    </row>
    <row r="5832" spans="1:14" ht="13.15">
      <c r="A5832" s="63"/>
      <c r="B5832" s="20"/>
      <c r="M5832" s="64"/>
      <c r="N5832" s="64"/>
    </row>
    <row r="5833" spans="1:14" ht="13.15">
      <c r="A5833" s="63"/>
      <c r="B5833" s="20"/>
      <c r="M5833" s="64"/>
      <c r="N5833" s="64"/>
    </row>
    <row r="5834" spans="1:14" ht="13.15">
      <c r="A5834" s="63"/>
      <c r="B5834" s="20"/>
      <c r="M5834" s="64"/>
      <c r="N5834" s="64"/>
    </row>
  </sheetData>
  <dataValidations count="2">
    <dataValidation type="list" allowBlank="1" showDropDown="1" sqref="G2:G1732" xr:uid="{00000000-0002-0000-1200-000000000000}">
      <formula1>"SET A,SET B,SET A,SET B,SET C"</formula1>
    </dataValidation>
    <dataValidation type="custom" allowBlank="1" showDropDown="1" sqref="M2:N1732" xr:uid="{00000000-0002-0000-1200-000001000000}">
      <formula1>AND(ISNUMBER(M2),(NOT(OR(NOT(ISERROR(DATEVALUE(M2))), AND(ISNUMBER(M2), LEFT(CELL("format", M2))="D")))))</formula1>
    </dataValidation>
  </dataValidations>
  <pageMargins left="0.7" right="0.7" top="0.75" bottom="0.75" header="0.3" footer="0.3"/>
  <legacyDrawing r:id="rId1"/>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K498"/>
  <sheetViews>
    <sheetView workbookViewId="0"/>
  </sheetViews>
  <sheetFormatPr defaultColWidth="12.640625" defaultRowHeight="15.75" customHeight="1"/>
  <cols>
    <col min="1" max="1" width="16.5" customWidth="1"/>
    <col min="2" max="2" width="5.0703125" customWidth="1"/>
    <col min="7" max="7" width="15.5" customWidth="1"/>
  </cols>
  <sheetData>
    <row r="1" spans="1:11" ht="15.75" customHeight="1">
      <c r="A1" s="15" t="s">
        <v>1611</v>
      </c>
      <c r="B1" s="15" t="s">
        <v>1612</v>
      </c>
      <c r="C1" s="15" t="s">
        <v>433</v>
      </c>
    </row>
    <row r="2" spans="1:11" ht="15.75" customHeight="1">
      <c r="A2" s="5" t="s">
        <v>310</v>
      </c>
      <c r="B2" s="5">
        <v>4</v>
      </c>
      <c r="C2" s="5" t="s">
        <v>12</v>
      </c>
      <c r="E2" s="15" t="s">
        <v>1613</v>
      </c>
      <c r="F2" s="15" t="s">
        <v>18</v>
      </c>
      <c r="G2" s="65" t="s">
        <v>1614</v>
      </c>
      <c r="H2" s="65" t="s">
        <v>1615</v>
      </c>
      <c r="I2" s="65" t="s">
        <v>883</v>
      </c>
      <c r="J2" s="65" t="s">
        <v>1616</v>
      </c>
      <c r="K2" s="65" t="s">
        <v>1617</v>
      </c>
    </row>
    <row r="3" spans="1:11" ht="15.75" customHeight="1">
      <c r="A3" s="5" t="s">
        <v>1618</v>
      </c>
      <c r="B3" s="5">
        <v>4</v>
      </c>
      <c r="C3" s="5" t="s">
        <v>12</v>
      </c>
      <c r="E3" s="15" t="s">
        <v>7</v>
      </c>
      <c r="F3" s="5">
        <v>414</v>
      </c>
      <c r="G3" s="5">
        <v>98</v>
      </c>
      <c r="H3" s="5">
        <f>SUMIF('Mortality and Transfers'!$F:$F,E3,'Mortality and Transfers'!$H:$H)</f>
        <v>47</v>
      </c>
    </row>
    <row r="4" spans="1:11" ht="15.75" customHeight="1">
      <c r="A4" s="5" t="s">
        <v>1619</v>
      </c>
      <c r="B4" s="5">
        <v>4</v>
      </c>
      <c r="C4" s="5" t="s">
        <v>12</v>
      </c>
      <c r="E4" s="15" t="s">
        <v>12</v>
      </c>
      <c r="F4" s="5">
        <v>1148</v>
      </c>
      <c r="G4" s="5">
        <v>203</v>
      </c>
      <c r="H4" s="5">
        <f>SUMIF('Mortality and Transfers'!$F:$F,E4,'Mortality and Transfers'!$H:$H)</f>
        <v>82</v>
      </c>
    </row>
    <row r="5" spans="1:11" ht="15.75" customHeight="1">
      <c r="A5" s="5" t="s">
        <v>1620</v>
      </c>
      <c r="B5" s="5">
        <v>4</v>
      </c>
      <c r="C5" s="5" t="s">
        <v>12</v>
      </c>
      <c r="E5" s="15" t="s">
        <v>14</v>
      </c>
      <c r="F5" s="5">
        <v>504</v>
      </c>
      <c r="H5" s="5">
        <f>SUMIF('Mortality and Transfers'!$F:$F,E5,'Mortality and Transfers'!$H:$H)</f>
        <v>39</v>
      </c>
    </row>
    <row r="6" spans="1:11" ht="15.75" customHeight="1">
      <c r="A6" s="5" t="s">
        <v>1621</v>
      </c>
      <c r="B6" s="5">
        <v>4</v>
      </c>
      <c r="C6" s="5" t="s">
        <v>12</v>
      </c>
      <c r="E6" s="15" t="s">
        <v>311</v>
      </c>
      <c r="F6" s="5">
        <v>2020</v>
      </c>
      <c r="H6" s="5">
        <f>SUMIF('Mortality and Transfers'!$F:$F,E6,'Mortality and Transfers'!$H:$H)</f>
        <v>88</v>
      </c>
    </row>
    <row r="7" spans="1:11" ht="13.15">
      <c r="A7" s="5" t="s">
        <v>1622</v>
      </c>
      <c r="B7" s="5">
        <v>4</v>
      </c>
      <c r="C7" s="5" t="s">
        <v>12</v>
      </c>
    </row>
    <row r="8" spans="1:11" ht="13.15">
      <c r="A8" s="5" t="s">
        <v>1623</v>
      </c>
      <c r="B8" s="5">
        <v>4</v>
      </c>
      <c r="C8" s="5" t="s">
        <v>12</v>
      </c>
    </row>
    <row r="9" spans="1:11" ht="13.15">
      <c r="A9" s="5" t="s">
        <v>1624</v>
      </c>
      <c r="B9" s="5">
        <v>4</v>
      </c>
      <c r="C9" s="5" t="s">
        <v>12</v>
      </c>
    </row>
    <row r="10" spans="1:11" ht="13.15">
      <c r="A10" s="5" t="s">
        <v>1625</v>
      </c>
      <c r="B10" s="5">
        <v>4</v>
      </c>
      <c r="C10" s="5" t="s">
        <v>12</v>
      </c>
    </row>
    <row r="11" spans="1:11" ht="15.75" customHeight="1">
      <c r="A11" s="5" t="s">
        <v>370</v>
      </c>
      <c r="B11" s="5">
        <v>4</v>
      </c>
      <c r="C11" s="5" t="s">
        <v>12</v>
      </c>
      <c r="E11" s="15" t="s">
        <v>1626</v>
      </c>
    </row>
    <row r="12" spans="1:11" ht="13.15">
      <c r="A12" s="5" t="s">
        <v>1627</v>
      </c>
      <c r="B12" s="5">
        <v>4</v>
      </c>
      <c r="C12" s="5" t="s">
        <v>12</v>
      </c>
      <c r="E12" s="5" t="s">
        <v>1628</v>
      </c>
      <c r="F12" s="66">
        <v>45338</v>
      </c>
    </row>
    <row r="13" spans="1:11" ht="13.15">
      <c r="A13" s="5" t="s">
        <v>1629</v>
      </c>
      <c r="B13" s="5">
        <v>4</v>
      </c>
      <c r="C13" s="5" t="s">
        <v>12</v>
      </c>
      <c r="E13" s="5" t="s">
        <v>12</v>
      </c>
      <c r="F13" s="66">
        <v>45656</v>
      </c>
    </row>
    <row r="14" spans="1:11" ht="13.15">
      <c r="A14" s="5" t="s">
        <v>1630</v>
      </c>
      <c r="B14" s="5">
        <v>4</v>
      </c>
      <c r="C14" s="5" t="s">
        <v>12</v>
      </c>
      <c r="E14" s="5" t="s">
        <v>14</v>
      </c>
      <c r="F14" s="66">
        <v>45801</v>
      </c>
    </row>
    <row r="15" spans="1:11" ht="13.15">
      <c r="A15" s="5" t="s">
        <v>1631</v>
      </c>
      <c r="B15" s="5">
        <v>4</v>
      </c>
      <c r="C15" s="5" t="s">
        <v>12</v>
      </c>
      <c r="E15" s="5" t="s">
        <v>311</v>
      </c>
      <c r="F15" s="66">
        <v>45930</v>
      </c>
    </row>
    <row r="16" spans="1:11" ht="13.15">
      <c r="A16" s="5" t="s">
        <v>324</v>
      </c>
      <c r="B16" s="5">
        <v>4</v>
      </c>
      <c r="C16" s="5" t="s">
        <v>12</v>
      </c>
      <c r="E16" s="5" t="s">
        <v>922</v>
      </c>
      <c r="F16" s="67">
        <v>45948</v>
      </c>
    </row>
    <row r="17" spans="1:3" ht="13.15">
      <c r="A17" s="5" t="s">
        <v>1632</v>
      </c>
      <c r="B17" s="5">
        <v>4</v>
      </c>
      <c r="C17" s="5" t="s">
        <v>12</v>
      </c>
    </row>
    <row r="18" spans="1:3" ht="13.15">
      <c r="A18" s="5" t="s">
        <v>1633</v>
      </c>
      <c r="B18" s="5">
        <v>4</v>
      </c>
      <c r="C18" s="5" t="s">
        <v>12</v>
      </c>
    </row>
    <row r="19" spans="1:3" ht="13.15">
      <c r="A19" s="5" t="s">
        <v>1634</v>
      </c>
      <c r="B19" s="5">
        <v>4</v>
      </c>
      <c r="C19" s="5" t="s">
        <v>12</v>
      </c>
    </row>
    <row r="20" spans="1:3" ht="13.15">
      <c r="A20" s="5" t="s">
        <v>1635</v>
      </c>
      <c r="B20" s="5">
        <v>4</v>
      </c>
      <c r="C20" s="5" t="s">
        <v>12</v>
      </c>
    </row>
    <row r="21" spans="1:3" ht="13.15">
      <c r="A21" s="5" t="s">
        <v>357</v>
      </c>
      <c r="B21" s="5">
        <v>4</v>
      </c>
      <c r="C21" s="5" t="s">
        <v>12</v>
      </c>
    </row>
    <row r="22" spans="1:3" ht="13.15">
      <c r="A22" s="5" t="s">
        <v>1636</v>
      </c>
      <c r="B22" s="5">
        <v>4</v>
      </c>
      <c r="C22" s="5" t="s">
        <v>12</v>
      </c>
    </row>
    <row r="23" spans="1:3" ht="13.15">
      <c r="A23" s="5" t="s">
        <v>1637</v>
      </c>
      <c r="B23" s="5">
        <v>4</v>
      </c>
      <c r="C23" s="5" t="s">
        <v>12</v>
      </c>
    </row>
    <row r="24" spans="1:3" ht="13.15">
      <c r="A24" s="5" t="s">
        <v>1638</v>
      </c>
      <c r="B24" s="5">
        <v>4</v>
      </c>
      <c r="C24" s="5" t="s">
        <v>12</v>
      </c>
    </row>
    <row r="25" spans="1:3" ht="13.15">
      <c r="A25" s="5" t="s">
        <v>1639</v>
      </c>
      <c r="B25" s="5">
        <v>4</v>
      </c>
      <c r="C25" s="5" t="s">
        <v>12</v>
      </c>
    </row>
    <row r="26" spans="1:3" ht="13.15">
      <c r="A26" s="5" t="s">
        <v>336</v>
      </c>
      <c r="B26" s="5">
        <v>3</v>
      </c>
      <c r="C26" s="5" t="s">
        <v>12</v>
      </c>
    </row>
    <row r="27" spans="1:3" ht="13.15">
      <c r="A27" s="5" t="s">
        <v>1640</v>
      </c>
      <c r="B27" s="5">
        <v>4</v>
      </c>
      <c r="C27" s="5" t="s">
        <v>12</v>
      </c>
    </row>
    <row r="28" spans="1:3" ht="13.15">
      <c r="A28" s="5" t="s">
        <v>1641</v>
      </c>
      <c r="B28" s="5">
        <v>4</v>
      </c>
      <c r="C28" s="5" t="s">
        <v>12</v>
      </c>
    </row>
    <row r="29" spans="1:3" ht="13.15">
      <c r="A29" s="5" t="s">
        <v>323</v>
      </c>
      <c r="B29" s="5">
        <v>4</v>
      </c>
      <c r="C29" s="5" t="s">
        <v>12</v>
      </c>
    </row>
    <row r="30" spans="1:3" ht="13.15">
      <c r="A30" s="5" t="s">
        <v>1642</v>
      </c>
      <c r="B30" s="5">
        <v>4</v>
      </c>
      <c r="C30" s="5" t="s">
        <v>12</v>
      </c>
    </row>
    <row r="31" spans="1:3" ht="13.15">
      <c r="A31" s="5" t="s">
        <v>334</v>
      </c>
      <c r="B31" s="5">
        <v>4</v>
      </c>
      <c r="C31" s="5" t="s">
        <v>12</v>
      </c>
    </row>
    <row r="32" spans="1:3" ht="13.15">
      <c r="A32" s="5" t="s">
        <v>355</v>
      </c>
      <c r="B32" s="5">
        <v>4</v>
      </c>
      <c r="C32" s="5" t="s">
        <v>12</v>
      </c>
    </row>
    <row r="33" spans="1:3" ht="13.15">
      <c r="A33" s="5" t="s">
        <v>1643</v>
      </c>
      <c r="B33" s="5">
        <v>4</v>
      </c>
      <c r="C33" s="5" t="s">
        <v>12</v>
      </c>
    </row>
    <row r="34" spans="1:3" ht="13.15">
      <c r="A34" s="5" t="s">
        <v>350</v>
      </c>
      <c r="B34" s="5">
        <v>4</v>
      </c>
      <c r="C34" s="5" t="s">
        <v>12</v>
      </c>
    </row>
    <row r="35" spans="1:3" ht="13.15">
      <c r="A35" s="5" t="s">
        <v>1644</v>
      </c>
      <c r="B35" s="5">
        <v>4</v>
      </c>
      <c r="C35" s="5" t="s">
        <v>12</v>
      </c>
    </row>
    <row r="36" spans="1:3" ht="13.15">
      <c r="A36" s="5" t="s">
        <v>1645</v>
      </c>
      <c r="B36" s="5">
        <v>4</v>
      </c>
      <c r="C36" s="5" t="s">
        <v>12</v>
      </c>
    </row>
    <row r="37" spans="1:3" ht="13.15">
      <c r="A37" s="5" t="s">
        <v>1646</v>
      </c>
      <c r="B37" s="5">
        <v>4</v>
      </c>
      <c r="C37" s="5" t="s">
        <v>12</v>
      </c>
    </row>
    <row r="38" spans="1:3" ht="13.15">
      <c r="A38" s="5" t="s">
        <v>1647</v>
      </c>
      <c r="B38" s="5">
        <v>4</v>
      </c>
      <c r="C38" s="5" t="s">
        <v>12</v>
      </c>
    </row>
    <row r="39" spans="1:3" ht="13.15">
      <c r="A39" s="5" t="s">
        <v>1648</v>
      </c>
      <c r="B39" s="5">
        <v>4</v>
      </c>
      <c r="C39" s="5" t="s">
        <v>12</v>
      </c>
    </row>
    <row r="40" spans="1:3" ht="13.15">
      <c r="A40" s="5" t="s">
        <v>1649</v>
      </c>
      <c r="B40" s="5">
        <v>4</v>
      </c>
      <c r="C40" s="5" t="s">
        <v>12</v>
      </c>
    </row>
    <row r="41" spans="1:3" ht="13.15">
      <c r="A41" s="5" t="s">
        <v>1650</v>
      </c>
      <c r="B41" s="5">
        <v>4</v>
      </c>
      <c r="C41" s="5" t="s">
        <v>12</v>
      </c>
    </row>
    <row r="42" spans="1:3" ht="13.15">
      <c r="A42" s="5" t="s">
        <v>1651</v>
      </c>
      <c r="B42" s="5">
        <v>3</v>
      </c>
      <c r="C42" s="5" t="s">
        <v>12</v>
      </c>
    </row>
    <row r="43" spans="1:3" ht="13.15">
      <c r="A43" s="5" t="s">
        <v>302</v>
      </c>
      <c r="B43" s="5">
        <f>4-1</f>
        <v>3</v>
      </c>
      <c r="C43" s="5" t="s">
        <v>12</v>
      </c>
    </row>
    <row r="44" spans="1:3" ht="13.15">
      <c r="A44" s="5" t="s">
        <v>1652</v>
      </c>
      <c r="B44" s="5">
        <v>4</v>
      </c>
      <c r="C44" s="5" t="s">
        <v>12</v>
      </c>
    </row>
    <row r="45" spans="1:3" ht="13.15">
      <c r="A45" s="5" t="s">
        <v>1653</v>
      </c>
      <c r="B45" s="5">
        <v>4</v>
      </c>
      <c r="C45" s="5" t="s">
        <v>12</v>
      </c>
    </row>
    <row r="46" spans="1:3" ht="13.15">
      <c r="A46" s="5" t="s">
        <v>1654</v>
      </c>
      <c r="B46" s="5">
        <v>4</v>
      </c>
      <c r="C46" s="5" t="s">
        <v>12</v>
      </c>
    </row>
    <row r="47" spans="1:3" ht="13.15">
      <c r="A47" s="5" t="s">
        <v>1655</v>
      </c>
      <c r="B47" s="5">
        <v>4</v>
      </c>
      <c r="C47" s="5" t="s">
        <v>12</v>
      </c>
    </row>
    <row r="48" spans="1:3" ht="13.15">
      <c r="A48" s="5" t="s">
        <v>1656</v>
      </c>
      <c r="B48" s="5">
        <v>4</v>
      </c>
      <c r="C48" s="5" t="s">
        <v>12</v>
      </c>
    </row>
    <row r="49" spans="1:3" ht="13.15">
      <c r="A49" s="5" t="s">
        <v>1657</v>
      </c>
      <c r="B49" s="5">
        <v>3</v>
      </c>
      <c r="C49" s="5" t="s">
        <v>12</v>
      </c>
    </row>
    <row r="50" spans="1:3" ht="13.15">
      <c r="A50" s="5" t="s">
        <v>1658</v>
      </c>
      <c r="B50" s="5">
        <v>4</v>
      </c>
      <c r="C50" s="5" t="s">
        <v>12</v>
      </c>
    </row>
    <row r="51" spans="1:3" ht="13.15">
      <c r="A51" s="5" t="s">
        <v>1659</v>
      </c>
      <c r="B51" s="5">
        <v>4</v>
      </c>
      <c r="C51" s="5" t="s">
        <v>12</v>
      </c>
    </row>
    <row r="52" spans="1:3" ht="13.15">
      <c r="A52" s="5" t="s">
        <v>1660</v>
      </c>
      <c r="B52" s="5">
        <v>4</v>
      </c>
      <c r="C52" s="5" t="s">
        <v>12</v>
      </c>
    </row>
    <row r="53" spans="1:3" ht="13.15">
      <c r="A53" s="5" t="s">
        <v>1661</v>
      </c>
      <c r="B53" s="5">
        <v>4</v>
      </c>
      <c r="C53" s="5" t="s">
        <v>12</v>
      </c>
    </row>
    <row r="54" spans="1:3" ht="13.15">
      <c r="A54" s="5" t="s">
        <v>1662</v>
      </c>
      <c r="B54" s="5">
        <v>4</v>
      </c>
      <c r="C54" s="5" t="s">
        <v>12</v>
      </c>
    </row>
    <row r="55" spans="1:3" ht="13.15">
      <c r="A55" s="5" t="s">
        <v>1663</v>
      </c>
      <c r="B55" s="5">
        <v>4</v>
      </c>
      <c r="C55" s="5" t="s">
        <v>12</v>
      </c>
    </row>
    <row r="56" spans="1:3" ht="13.15">
      <c r="A56" s="5" t="s">
        <v>1664</v>
      </c>
      <c r="B56" s="5">
        <v>4</v>
      </c>
      <c r="C56" s="5" t="s">
        <v>12</v>
      </c>
    </row>
    <row r="57" spans="1:3" ht="13.15">
      <c r="A57" s="5" t="s">
        <v>1665</v>
      </c>
      <c r="B57" s="5">
        <v>4</v>
      </c>
      <c r="C57" s="5" t="s">
        <v>12</v>
      </c>
    </row>
    <row r="58" spans="1:3" ht="13.15">
      <c r="A58" s="5" t="s">
        <v>1666</v>
      </c>
      <c r="B58" s="5">
        <v>4</v>
      </c>
      <c r="C58" s="5" t="s">
        <v>12</v>
      </c>
    </row>
    <row r="59" spans="1:3" ht="13.15">
      <c r="A59" s="5" t="s">
        <v>1667</v>
      </c>
      <c r="B59" s="5">
        <v>4</v>
      </c>
      <c r="C59" s="5" t="s">
        <v>12</v>
      </c>
    </row>
    <row r="60" spans="1:3" ht="13.15">
      <c r="A60" s="5" t="s">
        <v>1668</v>
      </c>
      <c r="B60" s="5">
        <v>4</v>
      </c>
      <c r="C60" s="5" t="s">
        <v>12</v>
      </c>
    </row>
    <row r="61" spans="1:3" ht="13.15">
      <c r="A61" s="5" t="s">
        <v>1669</v>
      </c>
      <c r="B61" s="5">
        <v>4</v>
      </c>
      <c r="C61" s="5" t="s">
        <v>12</v>
      </c>
    </row>
    <row r="62" spans="1:3" ht="13.15">
      <c r="A62" s="5" t="s">
        <v>1670</v>
      </c>
      <c r="B62" s="5">
        <v>4</v>
      </c>
      <c r="C62" s="5" t="s">
        <v>12</v>
      </c>
    </row>
    <row r="63" spans="1:3" ht="13.15">
      <c r="A63" s="5" t="s">
        <v>1671</v>
      </c>
      <c r="B63" s="5">
        <v>4</v>
      </c>
      <c r="C63" s="5" t="s">
        <v>12</v>
      </c>
    </row>
    <row r="64" spans="1:3" ht="13.15">
      <c r="A64" s="5" t="s">
        <v>1672</v>
      </c>
      <c r="B64" s="5">
        <v>4</v>
      </c>
      <c r="C64" s="5" t="s">
        <v>12</v>
      </c>
    </row>
    <row r="65" spans="1:3" ht="13.15">
      <c r="A65" s="5" t="s">
        <v>1673</v>
      </c>
      <c r="B65" s="5">
        <v>4</v>
      </c>
      <c r="C65" s="5" t="s">
        <v>12</v>
      </c>
    </row>
    <row r="66" spans="1:3" ht="13.15">
      <c r="A66" s="5" t="s">
        <v>1674</v>
      </c>
      <c r="B66" s="5">
        <v>4</v>
      </c>
      <c r="C66" s="5" t="s">
        <v>12</v>
      </c>
    </row>
    <row r="67" spans="1:3" ht="13.15">
      <c r="A67" s="5" t="s">
        <v>1675</v>
      </c>
      <c r="B67" s="5">
        <v>4</v>
      </c>
      <c r="C67" s="5" t="s">
        <v>12</v>
      </c>
    </row>
    <row r="68" spans="1:3" ht="13.15">
      <c r="A68" s="5" t="s">
        <v>1676</v>
      </c>
      <c r="B68" s="5">
        <v>4</v>
      </c>
      <c r="C68" s="5" t="s">
        <v>12</v>
      </c>
    </row>
    <row r="69" spans="1:3" ht="13.15">
      <c r="A69" s="5" t="s">
        <v>1677</v>
      </c>
      <c r="B69" s="5">
        <v>4</v>
      </c>
      <c r="C69" s="5" t="s">
        <v>12</v>
      </c>
    </row>
    <row r="70" spans="1:3" ht="13.15">
      <c r="A70" s="5" t="s">
        <v>1678</v>
      </c>
      <c r="B70" s="5">
        <f>4-1</f>
        <v>3</v>
      </c>
      <c r="C70" s="5" t="s">
        <v>12</v>
      </c>
    </row>
    <row r="71" spans="1:3" ht="13.15">
      <c r="A71" s="5" t="s">
        <v>1679</v>
      </c>
      <c r="B71" s="5">
        <v>4</v>
      </c>
      <c r="C71" s="5" t="s">
        <v>12</v>
      </c>
    </row>
    <row r="72" spans="1:3" ht="13.15">
      <c r="A72" s="5" t="s">
        <v>1680</v>
      </c>
      <c r="B72" s="5">
        <v>4</v>
      </c>
      <c r="C72" s="5" t="s">
        <v>12</v>
      </c>
    </row>
    <row r="73" spans="1:3" ht="13.15">
      <c r="A73" s="5" t="s">
        <v>1681</v>
      </c>
      <c r="B73" s="5">
        <v>4</v>
      </c>
      <c r="C73" s="5" t="s">
        <v>12</v>
      </c>
    </row>
    <row r="74" spans="1:3" ht="13.15">
      <c r="A74" s="5" t="s">
        <v>1682</v>
      </c>
      <c r="B74" s="5">
        <v>4</v>
      </c>
      <c r="C74" s="5" t="s">
        <v>12</v>
      </c>
    </row>
    <row r="75" spans="1:3" ht="13.15">
      <c r="A75" s="5" t="s">
        <v>1683</v>
      </c>
      <c r="B75" s="5">
        <v>4</v>
      </c>
      <c r="C75" s="5" t="s">
        <v>12</v>
      </c>
    </row>
    <row r="76" spans="1:3" ht="13.15">
      <c r="A76" s="5" t="s">
        <v>1684</v>
      </c>
      <c r="B76" s="5">
        <v>4</v>
      </c>
      <c r="C76" s="5" t="s">
        <v>12</v>
      </c>
    </row>
    <row r="77" spans="1:3" ht="13.15">
      <c r="A77" s="5" t="s">
        <v>1685</v>
      </c>
      <c r="B77" s="5">
        <v>4</v>
      </c>
      <c r="C77" s="5" t="s">
        <v>12</v>
      </c>
    </row>
    <row r="78" spans="1:3" ht="13.15">
      <c r="A78" s="5" t="s">
        <v>1686</v>
      </c>
      <c r="B78" s="5">
        <v>4</v>
      </c>
      <c r="C78" s="5" t="s">
        <v>12</v>
      </c>
    </row>
    <row r="79" spans="1:3" ht="13.15">
      <c r="A79" s="5" t="s">
        <v>1687</v>
      </c>
      <c r="B79" s="5">
        <v>4</v>
      </c>
      <c r="C79" s="5" t="s">
        <v>12</v>
      </c>
    </row>
    <row r="80" spans="1:3" ht="13.15">
      <c r="A80" s="5" t="s">
        <v>1688</v>
      </c>
      <c r="B80" s="5">
        <v>4</v>
      </c>
      <c r="C80" s="5" t="s">
        <v>12</v>
      </c>
    </row>
    <row r="81" spans="1:3" ht="13.15">
      <c r="A81" s="5" t="s">
        <v>1689</v>
      </c>
      <c r="B81" s="5">
        <v>4</v>
      </c>
      <c r="C81" s="5" t="s">
        <v>12</v>
      </c>
    </row>
    <row r="82" spans="1:3" ht="13.15">
      <c r="A82" s="5" t="s">
        <v>1690</v>
      </c>
      <c r="B82" s="5">
        <v>4</v>
      </c>
      <c r="C82" s="5" t="s">
        <v>12</v>
      </c>
    </row>
    <row r="83" spans="1:3" ht="13.15">
      <c r="A83" s="5" t="s">
        <v>1691</v>
      </c>
      <c r="B83" s="5">
        <v>4</v>
      </c>
      <c r="C83" s="5" t="s">
        <v>12</v>
      </c>
    </row>
    <row r="84" spans="1:3" ht="13.15">
      <c r="A84" s="5" t="s">
        <v>1692</v>
      </c>
      <c r="B84" s="5">
        <v>4</v>
      </c>
      <c r="C84" s="5" t="s">
        <v>12</v>
      </c>
    </row>
    <row r="85" spans="1:3" ht="13.15">
      <c r="A85" s="5" t="s">
        <v>1693</v>
      </c>
      <c r="B85" s="5">
        <v>4</v>
      </c>
      <c r="C85" s="5" t="s">
        <v>12</v>
      </c>
    </row>
    <row r="86" spans="1:3" ht="13.15">
      <c r="A86" s="5" t="s">
        <v>1694</v>
      </c>
      <c r="B86" s="5">
        <v>4</v>
      </c>
      <c r="C86" s="5" t="s">
        <v>12</v>
      </c>
    </row>
    <row r="87" spans="1:3" ht="13.15">
      <c r="A87" s="5" t="s">
        <v>1695</v>
      </c>
      <c r="B87" s="5">
        <v>4</v>
      </c>
      <c r="C87" s="5" t="s">
        <v>12</v>
      </c>
    </row>
    <row r="88" spans="1:3" ht="13.15">
      <c r="A88" s="5" t="s">
        <v>1696</v>
      </c>
      <c r="B88" s="5">
        <v>4</v>
      </c>
      <c r="C88" s="5" t="s">
        <v>12</v>
      </c>
    </row>
    <row r="89" spans="1:3" ht="13.15">
      <c r="A89" s="5" t="s">
        <v>1697</v>
      </c>
      <c r="B89" s="5">
        <v>4</v>
      </c>
      <c r="C89" s="5" t="s">
        <v>12</v>
      </c>
    </row>
    <row r="90" spans="1:3" ht="13.15">
      <c r="A90" s="5" t="s">
        <v>1698</v>
      </c>
      <c r="B90" s="5">
        <v>4</v>
      </c>
      <c r="C90" s="5" t="s">
        <v>12</v>
      </c>
    </row>
    <row r="91" spans="1:3" ht="13.15">
      <c r="A91" s="5" t="s">
        <v>1699</v>
      </c>
      <c r="B91" s="5">
        <v>4</v>
      </c>
      <c r="C91" s="5" t="s">
        <v>12</v>
      </c>
    </row>
    <row r="92" spans="1:3" ht="13.15">
      <c r="A92" s="5" t="s">
        <v>1700</v>
      </c>
      <c r="B92" s="5">
        <v>4</v>
      </c>
      <c r="C92" s="5" t="s">
        <v>12</v>
      </c>
    </row>
    <row r="93" spans="1:3" ht="13.15">
      <c r="A93" s="5" t="s">
        <v>1701</v>
      </c>
      <c r="B93" s="5">
        <v>4</v>
      </c>
      <c r="C93" s="5" t="s">
        <v>12</v>
      </c>
    </row>
    <row r="94" spans="1:3" ht="13.15">
      <c r="A94" s="5" t="s">
        <v>1702</v>
      </c>
      <c r="B94" s="5">
        <v>3</v>
      </c>
      <c r="C94" s="5" t="s">
        <v>12</v>
      </c>
    </row>
    <row r="95" spans="1:3" ht="13.15">
      <c r="A95" s="5" t="s">
        <v>1703</v>
      </c>
      <c r="B95" s="5">
        <v>4</v>
      </c>
      <c r="C95" s="5" t="s">
        <v>12</v>
      </c>
    </row>
    <row r="96" spans="1:3" ht="13.15">
      <c r="A96" s="5" t="s">
        <v>1704</v>
      </c>
      <c r="B96" s="5">
        <v>4</v>
      </c>
      <c r="C96" s="5" t="s">
        <v>12</v>
      </c>
    </row>
    <row r="97" spans="1:3" ht="13.15">
      <c r="A97" s="5" t="s">
        <v>1705</v>
      </c>
      <c r="B97" s="5">
        <v>4</v>
      </c>
      <c r="C97" s="5" t="s">
        <v>12</v>
      </c>
    </row>
    <row r="98" spans="1:3" ht="13.15">
      <c r="A98" s="5" t="s">
        <v>1706</v>
      </c>
      <c r="B98" s="5">
        <v>4</v>
      </c>
      <c r="C98" s="5" t="s">
        <v>12</v>
      </c>
    </row>
    <row r="99" spans="1:3" ht="13.15">
      <c r="A99" s="5" t="s">
        <v>1707</v>
      </c>
      <c r="B99" s="5">
        <v>4</v>
      </c>
      <c r="C99" s="5" t="s">
        <v>12</v>
      </c>
    </row>
    <row r="100" spans="1:3" ht="13.15">
      <c r="A100" s="5" t="s">
        <v>1708</v>
      </c>
      <c r="B100" s="5">
        <v>4</v>
      </c>
      <c r="C100" s="5" t="s">
        <v>12</v>
      </c>
    </row>
    <row r="101" spans="1:3" ht="13.15">
      <c r="A101" s="5" t="s">
        <v>1709</v>
      </c>
      <c r="B101" s="5">
        <v>4</v>
      </c>
      <c r="C101" s="5" t="s">
        <v>12</v>
      </c>
    </row>
    <row r="102" spans="1:3" ht="13.15">
      <c r="A102" s="5" t="s">
        <v>1710</v>
      </c>
      <c r="B102" s="5">
        <v>4</v>
      </c>
      <c r="C102" s="5" t="s">
        <v>12</v>
      </c>
    </row>
    <row r="103" spans="1:3" ht="13.15">
      <c r="A103" s="5" t="s">
        <v>1711</v>
      </c>
      <c r="B103" s="5">
        <v>4</v>
      </c>
      <c r="C103" s="5" t="s">
        <v>12</v>
      </c>
    </row>
    <row r="104" spans="1:3" ht="13.15">
      <c r="A104" s="5" t="s">
        <v>1712</v>
      </c>
      <c r="B104" s="5">
        <v>4</v>
      </c>
      <c r="C104" s="5" t="s">
        <v>12</v>
      </c>
    </row>
    <row r="105" spans="1:3" ht="13.15">
      <c r="A105" s="5" t="s">
        <v>1713</v>
      </c>
      <c r="B105" s="5">
        <v>4</v>
      </c>
      <c r="C105" s="5" t="s">
        <v>12</v>
      </c>
    </row>
    <row r="106" spans="1:3" ht="13.15">
      <c r="A106" s="5" t="s">
        <v>1714</v>
      </c>
      <c r="B106" s="5">
        <v>3</v>
      </c>
      <c r="C106" s="5" t="s">
        <v>12</v>
      </c>
    </row>
    <row r="107" spans="1:3" ht="13.15">
      <c r="A107" s="5" t="s">
        <v>1715</v>
      </c>
      <c r="B107" s="5">
        <v>4</v>
      </c>
      <c r="C107" s="5" t="s">
        <v>12</v>
      </c>
    </row>
    <row r="108" spans="1:3" ht="13.15">
      <c r="A108" s="5" t="s">
        <v>1716</v>
      </c>
      <c r="B108" s="5">
        <v>4</v>
      </c>
      <c r="C108" s="5" t="s">
        <v>12</v>
      </c>
    </row>
    <row r="109" spans="1:3" ht="13.15">
      <c r="A109" s="5" t="s">
        <v>1717</v>
      </c>
      <c r="B109" s="5">
        <v>4</v>
      </c>
      <c r="C109" s="5" t="s">
        <v>12</v>
      </c>
    </row>
    <row r="110" spans="1:3" ht="13.15">
      <c r="A110" s="5" t="s">
        <v>1718</v>
      </c>
      <c r="B110" s="5">
        <v>4</v>
      </c>
      <c r="C110" s="5" t="s">
        <v>12</v>
      </c>
    </row>
    <row r="111" spans="1:3" ht="13.15">
      <c r="A111" s="5" t="s">
        <v>1719</v>
      </c>
      <c r="B111" s="5">
        <v>4</v>
      </c>
      <c r="C111" s="5" t="s">
        <v>12</v>
      </c>
    </row>
    <row r="112" spans="1:3" ht="13.15">
      <c r="A112" s="5" t="s">
        <v>1720</v>
      </c>
      <c r="B112" s="5">
        <v>4</v>
      </c>
      <c r="C112" s="5" t="s">
        <v>12</v>
      </c>
    </row>
    <row r="113" spans="1:3" ht="13.15">
      <c r="A113" s="5" t="s">
        <v>1721</v>
      </c>
      <c r="B113" s="5">
        <v>4</v>
      </c>
      <c r="C113" s="5" t="s">
        <v>12</v>
      </c>
    </row>
    <row r="114" spans="1:3" ht="13.15">
      <c r="A114" s="5" t="s">
        <v>1722</v>
      </c>
      <c r="B114" s="5">
        <v>4</v>
      </c>
      <c r="C114" s="5" t="s">
        <v>12</v>
      </c>
    </row>
    <row r="115" spans="1:3" ht="13.15">
      <c r="A115" s="5" t="s">
        <v>1723</v>
      </c>
      <c r="B115" s="5">
        <v>4</v>
      </c>
      <c r="C115" s="5" t="s">
        <v>12</v>
      </c>
    </row>
    <row r="116" spans="1:3" ht="13.15">
      <c r="A116" s="5" t="s">
        <v>1724</v>
      </c>
      <c r="B116" s="5">
        <v>4</v>
      </c>
      <c r="C116" s="5" t="s">
        <v>12</v>
      </c>
    </row>
    <row r="117" spans="1:3" ht="13.15">
      <c r="A117" s="5" t="s">
        <v>1725</v>
      </c>
      <c r="B117" s="5">
        <v>4</v>
      </c>
      <c r="C117" s="5" t="s">
        <v>12</v>
      </c>
    </row>
    <row r="118" spans="1:3" ht="13.15">
      <c r="A118" s="5" t="s">
        <v>1726</v>
      </c>
      <c r="B118" s="5">
        <v>3</v>
      </c>
      <c r="C118" s="5" t="s">
        <v>12</v>
      </c>
    </row>
    <row r="119" spans="1:3" ht="13.15">
      <c r="A119" s="5" t="s">
        <v>1727</v>
      </c>
      <c r="B119" s="5">
        <v>3</v>
      </c>
      <c r="C119" s="5" t="s">
        <v>12</v>
      </c>
    </row>
    <row r="120" spans="1:3" ht="13.15">
      <c r="A120" s="5" t="s">
        <v>1728</v>
      </c>
      <c r="B120" s="5">
        <v>3</v>
      </c>
      <c r="C120" s="5" t="s">
        <v>12</v>
      </c>
    </row>
    <row r="121" spans="1:3" ht="13.15">
      <c r="A121" s="5" t="s">
        <v>1729</v>
      </c>
      <c r="B121" s="5">
        <v>3</v>
      </c>
      <c r="C121" s="5" t="s">
        <v>12</v>
      </c>
    </row>
    <row r="122" spans="1:3" ht="13.15">
      <c r="A122" s="5" t="s">
        <v>1730</v>
      </c>
      <c r="B122" s="5">
        <v>2</v>
      </c>
      <c r="C122" s="5" t="s">
        <v>12</v>
      </c>
    </row>
    <row r="123" spans="1:3" ht="13.15">
      <c r="A123" s="5" t="s">
        <v>1731</v>
      </c>
      <c r="B123" s="5">
        <v>3</v>
      </c>
      <c r="C123" s="5" t="s">
        <v>12</v>
      </c>
    </row>
    <row r="124" spans="1:3" ht="13.15">
      <c r="A124" s="5" t="s">
        <v>1732</v>
      </c>
      <c r="B124" s="5">
        <v>3</v>
      </c>
      <c r="C124" s="5" t="s">
        <v>12</v>
      </c>
    </row>
    <row r="125" spans="1:3" ht="13.15">
      <c r="A125" s="5" t="s">
        <v>1733</v>
      </c>
      <c r="B125" s="5">
        <v>3</v>
      </c>
      <c r="C125" s="5" t="s">
        <v>12</v>
      </c>
    </row>
    <row r="126" spans="1:3" ht="13.15">
      <c r="A126" s="5" t="s">
        <v>1734</v>
      </c>
      <c r="B126" s="5">
        <v>3</v>
      </c>
      <c r="C126" s="5" t="s">
        <v>12</v>
      </c>
    </row>
    <row r="127" spans="1:3" ht="13.15">
      <c r="A127" s="5" t="s">
        <v>1735</v>
      </c>
      <c r="B127" s="5">
        <v>3</v>
      </c>
      <c r="C127" s="5" t="s">
        <v>12</v>
      </c>
    </row>
    <row r="128" spans="1:3" ht="13.15">
      <c r="A128" s="5" t="s">
        <v>1736</v>
      </c>
      <c r="B128" s="5">
        <v>3</v>
      </c>
      <c r="C128" s="5" t="s">
        <v>12</v>
      </c>
    </row>
    <row r="129" spans="1:3" ht="13.15">
      <c r="A129" s="5" t="s">
        <v>1737</v>
      </c>
      <c r="B129" s="5">
        <v>3</v>
      </c>
      <c r="C129" s="5" t="s">
        <v>12</v>
      </c>
    </row>
    <row r="130" spans="1:3" ht="13.15">
      <c r="A130" s="5" t="s">
        <v>1738</v>
      </c>
      <c r="B130" s="5">
        <v>3</v>
      </c>
      <c r="C130" s="5" t="s">
        <v>12</v>
      </c>
    </row>
    <row r="131" spans="1:3" ht="13.15">
      <c r="A131" s="5" t="s">
        <v>1739</v>
      </c>
      <c r="B131" s="5">
        <v>3</v>
      </c>
      <c r="C131" s="5" t="s">
        <v>12</v>
      </c>
    </row>
    <row r="132" spans="1:3" ht="13.15">
      <c r="A132" s="5" t="s">
        <v>1740</v>
      </c>
      <c r="B132" s="5">
        <v>3</v>
      </c>
      <c r="C132" s="5" t="s">
        <v>12</v>
      </c>
    </row>
    <row r="133" spans="1:3" ht="13.15">
      <c r="A133" s="5" t="s">
        <v>1741</v>
      </c>
      <c r="B133" s="5">
        <v>3</v>
      </c>
      <c r="C133" s="5" t="s">
        <v>12</v>
      </c>
    </row>
    <row r="134" spans="1:3" ht="13.15">
      <c r="A134" s="5" t="s">
        <v>1742</v>
      </c>
      <c r="B134" s="5">
        <v>3</v>
      </c>
      <c r="C134" s="5" t="s">
        <v>12</v>
      </c>
    </row>
    <row r="135" spans="1:3" ht="13.15">
      <c r="A135" s="5" t="s">
        <v>1743</v>
      </c>
      <c r="B135" s="5">
        <v>3</v>
      </c>
      <c r="C135" s="5" t="s">
        <v>12</v>
      </c>
    </row>
    <row r="136" spans="1:3" ht="13.15">
      <c r="A136" s="5" t="s">
        <v>1744</v>
      </c>
      <c r="B136" s="5">
        <v>3</v>
      </c>
      <c r="C136" s="5" t="s">
        <v>12</v>
      </c>
    </row>
    <row r="137" spans="1:3" ht="13.15">
      <c r="A137" s="5" t="s">
        <v>1745</v>
      </c>
      <c r="B137" s="5">
        <v>3</v>
      </c>
      <c r="C137" s="5" t="s">
        <v>12</v>
      </c>
    </row>
    <row r="138" spans="1:3" ht="13.15">
      <c r="A138" s="5" t="s">
        <v>1746</v>
      </c>
      <c r="B138" s="5">
        <v>3</v>
      </c>
      <c r="C138" s="5" t="s">
        <v>12</v>
      </c>
    </row>
    <row r="139" spans="1:3" ht="13.15">
      <c r="A139" s="5" t="s">
        <v>1747</v>
      </c>
      <c r="B139" s="5">
        <v>3</v>
      </c>
      <c r="C139" s="5" t="s">
        <v>12</v>
      </c>
    </row>
    <row r="140" spans="1:3" ht="13.15">
      <c r="A140" s="5" t="s">
        <v>364</v>
      </c>
      <c r="B140" s="5">
        <v>3</v>
      </c>
      <c r="C140" s="5" t="s">
        <v>12</v>
      </c>
    </row>
    <row r="141" spans="1:3" ht="13.15">
      <c r="A141" s="5" t="s">
        <v>1748</v>
      </c>
      <c r="B141" s="5">
        <v>3</v>
      </c>
      <c r="C141" s="5" t="s">
        <v>12</v>
      </c>
    </row>
    <row r="142" spans="1:3" ht="13.15">
      <c r="A142" s="5" t="s">
        <v>1749</v>
      </c>
      <c r="B142" s="5">
        <v>3</v>
      </c>
      <c r="C142" s="5" t="s">
        <v>12</v>
      </c>
    </row>
    <row r="143" spans="1:3" ht="13.15">
      <c r="A143" s="5" t="s">
        <v>1750</v>
      </c>
      <c r="B143" s="5">
        <v>3</v>
      </c>
      <c r="C143" s="5" t="s">
        <v>12</v>
      </c>
    </row>
    <row r="144" spans="1:3" ht="13.15">
      <c r="A144" s="5" t="s">
        <v>1751</v>
      </c>
      <c r="B144" s="5">
        <v>3</v>
      </c>
      <c r="C144" s="5" t="s">
        <v>12</v>
      </c>
    </row>
    <row r="145" spans="1:3" ht="13.15">
      <c r="A145" s="5" t="s">
        <v>1752</v>
      </c>
      <c r="B145" s="5">
        <v>3</v>
      </c>
      <c r="C145" s="5" t="s">
        <v>12</v>
      </c>
    </row>
    <row r="146" spans="1:3" ht="13.15">
      <c r="A146" s="5" t="s">
        <v>1753</v>
      </c>
      <c r="B146" s="5">
        <v>3</v>
      </c>
      <c r="C146" s="5" t="s">
        <v>12</v>
      </c>
    </row>
    <row r="147" spans="1:3" ht="13.15">
      <c r="A147" s="5" t="s">
        <v>1754</v>
      </c>
      <c r="B147" s="5">
        <v>3</v>
      </c>
      <c r="C147" s="5" t="s">
        <v>12</v>
      </c>
    </row>
    <row r="148" spans="1:3" ht="13.15">
      <c r="A148" s="5" t="s">
        <v>1755</v>
      </c>
      <c r="B148" s="5">
        <v>3</v>
      </c>
      <c r="C148" s="5" t="s">
        <v>12</v>
      </c>
    </row>
    <row r="149" spans="1:3" ht="13.15">
      <c r="A149" s="5" t="s">
        <v>1756</v>
      </c>
      <c r="B149" s="5">
        <v>3</v>
      </c>
      <c r="C149" s="5" t="s">
        <v>12</v>
      </c>
    </row>
    <row r="150" spans="1:3" ht="13.15">
      <c r="A150" s="5" t="s">
        <v>1757</v>
      </c>
      <c r="B150" s="5">
        <v>3</v>
      </c>
      <c r="C150" s="5" t="s">
        <v>12</v>
      </c>
    </row>
    <row r="151" spans="1:3" ht="13.15">
      <c r="A151" s="5" t="s">
        <v>1758</v>
      </c>
      <c r="B151" s="5">
        <v>3</v>
      </c>
      <c r="C151" s="5" t="s">
        <v>12</v>
      </c>
    </row>
    <row r="152" spans="1:3" ht="13.15">
      <c r="A152" s="5" t="s">
        <v>1759</v>
      </c>
      <c r="B152" s="5">
        <v>3</v>
      </c>
      <c r="C152" s="5" t="s">
        <v>12</v>
      </c>
    </row>
    <row r="153" spans="1:3" ht="13.15">
      <c r="A153" s="5" t="s">
        <v>1760</v>
      </c>
      <c r="B153" s="5">
        <v>3</v>
      </c>
      <c r="C153" s="5" t="s">
        <v>12</v>
      </c>
    </row>
    <row r="154" spans="1:3" ht="13.15">
      <c r="A154" s="5" t="s">
        <v>1761</v>
      </c>
      <c r="B154" s="5">
        <v>3</v>
      </c>
      <c r="C154" s="5" t="s">
        <v>12</v>
      </c>
    </row>
    <row r="155" spans="1:3" ht="13.15">
      <c r="A155" s="5" t="s">
        <v>1762</v>
      </c>
      <c r="B155" s="5">
        <v>3</v>
      </c>
      <c r="C155" s="5" t="s">
        <v>12</v>
      </c>
    </row>
    <row r="156" spans="1:3" ht="13.15">
      <c r="A156" s="5" t="s">
        <v>1763</v>
      </c>
      <c r="B156" s="5">
        <v>3</v>
      </c>
      <c r="C156" s="5" t="s">
        <v>12</v>
      </c>
    </row>
    <row r="157" spans="1:3" ht="13.15">
      <c r="A157" s="5" t="s">
        <v>1764</v>
      </c>
      <c r="B157" s="5">
        <v>3</v>
      </c>
      <c r="C157" s="5" t="s">
        <v>12</v>
      </c>
    </row>
    <row r="158" spans="1:3" ht="13.15">
      <c r="A158" s="5" t="s">
        <v>1765</v>
      </c>
      <c r="B158" s="5">
        <v>3</v>
      </c>
      <c r="C158" s="5" t="s">
        <v>12</v>
      </c>
    </row>
    <row r="159" spans="1:3" ht="13.15">
      <c r="A159" s="5" t="s">
        <v>1766</v>
      </c>
      <c r="B159" s="5">
        <v>3</v>
      </c>
      <c r="C159" s="5" t="s">
        <v>12</v>
      </c>
    </row>
    <row r="160" spans="1:3" ht="13.15">
      <c r="A160" s="5" t="s">
        <v>1767</v>
      </c>
      <c r="B160" s="5">
        <v>3</v>
      </c>
      <c r="C160" s="5" t="s">
        <v>12</v>
      </c>
    </row>
    <row r="161" spans="1:3" ht="13.15">
      <c r="A161" s="5" t="s">
        <v>1768</v>
      </c>
      <c r="B161" s="5">
        <v>3</v>
      </c>
      <c r="C161" s="5" t="s">
        <v>12</v>
      </c>
    </row>
    <row r="162" spans="1:3" ht="13.15">
      <c r="A162" s="5" t="s">
        <v>1769</v>
      </c>
      <c r="B162" s="5">
        <v>3</v>
      </c>
      <c r="C162" s="5" t="s">
        <v>12</v>
      </c>
    </row>
    <row r="163" spans="1:3" ht="13.15">
      <c r="A163" s="5" t="s">
        <v>1770</v>
      </c>
      <c r="B163" s="5">
        <v>3</v>
      </c>
      <c r="C163" s="5" t="s">
        <v>12</v>
      </c>
    </row>
    <row r="164" spans="1:3" ht="13.15">
      <c r="A164" s="5" t="s">
        <v>1771</v>
      </c>
      <c r="B164" s="5">
        <v>3</v>
      </c>
      <c r="C164" s="5" t="s">
        <v>12</v>
      </c>
    </row>
    <row r="165" spans="1:3" ht="13.15">
      <c r="A165" s="5" t="s">
        <v>1772</v>
      </c>
      <c r="B165" s="5">
        <v>3</v>
      </c>
      <c r="C165" s="5" t="s">
        <v>12</v>
      </c>
    </row>
    <row r="166" spans="1:3" ht="13.15">
      <c r="A166" s="5" t="s">
        <v>1773</v>
      </c>
      <c r="B166" s="5">
        <v>3</v>
      </c>
      <c r="C166" s="5" t="s">
        <v>12</v>
      </c>
    </row>
    <row r="167" spans="1:3" ht="13.15">
      <c r="A167" s="5" t="s">
        <v>1774</v>
      </c>
      <c r="B167" s="5">
        <v>3</v>
      </c>
      <c r="C167" s="5" t="s">
        <v>12</v>
      </c>
    </row>
    <row r="168" spans="1:3" ht="13.15">
      <c r="A168" s="5" t="s">
        <v>1775</v>
      </c>
      <c r="B168" s="5">
        <v>3</v>
      </c>
      <c r="C168" s="5" t="s">
        <v>12</v>
      </c>
    </row>
    <row r="169" spans="1:3" ht="13.15">
      <c r="A169" s="5" t="s">
        <v>1776</v>
      </c>
      <c r="B169" s="5">
        <v>3</v>
      </c>
      <c r="C169" s="5" t="s">
        <v>12</v>
      </c>
    </row>
    <row r="170" spans="1:3" ht="13.15">
      <c r="A170" s="5" t="s">
        <v>1777</v>
      </c>
      <c r="B170" s="5">
        <v>3</v>
      </c>
      <c r="C170" s="5" t="s">
        <v>12</v>
      </c>
    </row>
    <row r="171" spans="1:3" ht="13.15">
      <c r="A171" s="5" t="s">
        <v>1778</v>
      </c>
      <c r="B171" s="5">
        <v>3</v>
      </c>
      <c r="C171" s="5" t="s">
        <v>12</v>
      </c>
    </row>
    <row r="172" spans="1:3" ht="13.15">
      <c r="A172" s="5" t="s">
        <v>1779</v>
      </c>
      <c r="B172" s="5">
        <v>3</v>
      </c>
      <c r="C172" s="5" t="s">
        <v>12</v>
      </c>
    </row>
    <row r="173" spans="1:3" ht="13.15">
      <c r="A173" s="5" t="s">
        <v>161</v>
      </c>
      <c r="B173" s="5">
        <v>3</v>
      </c>
      <c r="C173" s="5" t="s">
        <v>12</v>
      </c>
    </row>
    <row r="174" spans="1:3" ht="13.15">
      <c r="A174" s="5" t="s">
        <v>1780</v>
      </c>
      <c r="B174" s="5">
        <v>3</v>
      </c>
      <c r="C174" s="5" t="s">
        <v>12</v>
      </c>
    </row>
    <row r="175" spans="1:3" ht="13.15">
      <c r="A175" s="5" t="s">
        <v>1781</v>
      </c>
      <c r="B175" s="5">
        <v>3</v>
      </c>
      <c r="C175" s="5" t="s">
        <v>12</v>
      </c>
    </row>
    <row r="176" spans="1:3" ht="13.15">
      <c r="A176" s="5" t="s">
        <v>1782</v>
      </c>
      <c r="B176" s="5">
        <v>3</v>
      </c>
      <c r="C176" s="5" t="s">
        <v>12</v>
      </c>
    </row>
    <row r="177" spans="1:3" ht="13.15">
      <c r="A177" s="5" t="s">
        <v>1783</v>
      </c>
      <c r="B177" s="5">
        <v>3</v>
      </c>
      <c r="C177" s="5" t="s">
        <v>12</v>
      </c>
    </row>
    <row r="178" spans="1:3" ht="13.15">
      <c r="A178" s="5" t="s">
        <v>1784</v>
      </c>
      <c r="B178" s="5">
        <v>3</v>
      </c>
      <c r="C178" s="5" t="s">
        <v>12</v>
      </c>
    </row>
    <row r="179" spans="1:3" ht="13.15">
      <c r="A179" s="5" t="s">
        <v>1785</v>
      </c>
      <c r="B179" s="5">
        <v>3</v>
      </c>
      <c r="C179" s="5" t="s">
        <v>12</v>
      </c>
    </row>
    <row r="180" spans="1:3" ht="13.15">
      <c r="A180" s="5" t="s">
        <v>1786</v>
      </c>
      <c r="B180" s="5">
        <v>3</v>
      </c>
      <c r="C180" s="5" t="s">
        <v>12</v>
      </c>
    </row>
    <row r="181" spans="1:3" ht="13.15">
      <c r="A181" s="5" t="s">
        <v>1787</v>
      </c>
      <c r="B181" s="5">
        <v>3</v>
      </c>
      <c r="C181" s="5" t="s">
        <v>12</v>
      </c>
    </row>
    <row r="182" spans="1:3" ht="13.15">
      <c r="A182" s="5" t="s">
        <v>1788</v>
      </c>
      <c r="B182" s="5">
        <v>3</v>
      </c>
      <c r="C182" s="5" t="s">
        <v>12</v>
      </c>
    </row>
    <row r="183" spans="1:3" ht="13.15">
      <c r="A183" s="5" t="s">
        <v>1789</v>
      </c>
      <c r="B183" s="5">
        <v>3</v>
      </c>
      <c r="C183" s="5" t="s">
        <v>12</v>
      </c>
    </row>
    <row r="184" spans="1:3" ht="13.15">
      <c r="A184" s="5" t="s">
        <v>1790</v>
      </c>
      <c r="B184" s="5">
        <v>3</v>
      </c>
      <c r="C184" s="5" t="s">
        <v>12</v>
      </c>
    </row>
    <row r="185" spans="1:3" ht="13.15">
      <c r="A185" s="5" t="s">
        <v>1791</v>
      </c>
      <c r="B185" s="5">
        <v>3</v>
      </c>
      <c r="C185" s="5" t="s">
        <v>12</v>
      </c>
    </row>
    <row r="186" spans="1:3" ht="13.15">
      <c r="A186" s="5" t="s">
        <v>1792</v>
      </c>
      <c r="B186" s="5">
        <v>3</v>
      </c>
      <c r="C186" s="5" t="s">
        <v>12</v>
      </c>
    </row>
    <row r="187" spans="1:3" ht="13.15">
      <c r="A187" s="5" t="s">
        <v>1793</v>
      </c>
      <c r="B187" s="5">
        <v>3</v>
      </c>
      <c r="C187" s="5" t="s">
        <v>12</v>
      </c>
    </row>
    <row r="188" spans="1:3" ht="13.15">
      <c r="A188" s="5" t="s">
        <v>1794</v>
      </c>
      <c r="B188" s="5">
        <v>3</v>
      </c>
      <c r="C188" s="5" t="s">
        <v>12</v>
      </c>
    </row>
    <row r="189" spans="1:3" ht="13.15">
      <c r="A189" s="5" t="s">
        <v>1795</v>
      </c>
      <c r="B189" s="5">
        <v>3</v>
      </c>
      <c r="C189" s="5" t="s">
        <v>12</v>
      </c>
    </row>
    <row r="190" spans="1:3" ht="13.15">
      <c r="A190" s="5" t="s">
        <v>1796</v>
      </c>
      <c r="B190" s="5">
        <v>3</v>
      </c>
      <c r="C190" s="5" t="s">
        <v>12</v>
      </c>
    </row>
    <row r="191" spans="1:3" ht="13.15">
      <c r="A191" s="5" t="s">
        <v>1797</v>
      </c>
      <c r="B191" s="5">
        <v>3</v>
      </c>
      <c r="C191" s="5" t="s">
        <v>12</v>
      </c>
    </row>
    <row r="192" spans="1:3" ht="13.15">
      <c r="A192" s="5" t="s">
        <v>1798</v>
      </c>
      <c r="B192" s="5">
        <v>3</v>
      </c>
      <c r="C192" s="5" t="s">
        <v>12</v>
      </c>
    </row>
    <row r="193" spans="1:3" ht="13.15">
      <c r="A193" s="5" t="s">
        <v>1799</v>
      </c>
      <c r="B193" s="5">
        <v>3</v>
      </c>
      <c r="C193" s="5" t="s">
        <v>12</v>
      </c>
    </row>
    <row r="194" spans="1:3" ht="13.15">
      <c r="A194" s="5" t="s">
        <v>1800</v>
      </c>
      <c r="B194" s="5">
        <v>3</v>
      </c>
      <c r="C194" s="5" t="s">
        <v>12</v>
      </c>
    </row>
    <row r="195" spans="1:3" ht="13.15">
      <c r="A195" s="5" t="s">
        <v>1801</v>
      </c>
      <c r="B195" s="5">
        <v>3</v>
      </c>
      <c r="C195" s="5" t="s">
        <v>12</v>
      </c>
    </row>
    <row r="196" spans="1:3" ht="13.15">
      <c r="A196" s="5" t="s">
        <v>1802</v>
      </c>
      <c r="B196" s="5">
        <v>3</v>
      </c>
      <c r="C196" s="5" t="s">
        <v>12</v>
      </c>
    </row>
    <row r="197" spans="1:3" ht="13.15">
      <c r="A197" s="5" t="s">
        <v>1803</v>
      </c>
      <c r="B197" s="5">
        <v>3</v>
      </c>
      <c r="C197" s="5" t="s">
        <v>12</v>
      </c>
    </row>
    <row r="198" spans="1:3" ht="13.15">
      <c r="A198" s="5" t="s">
        <v>1804</v>
      </c>
      <c r="B198" s="5">
        <v>3</v>
      </c>
      <c r="C198" s="5" t="s">
        <v>12</v>
      </c>
    </row>
    <row r="199" spans="1:3" ht="13.15">
      <c r="A199" s="5" t="s">
        <v>1805</v>
      </c>
      <c r="B199" s="5">
        <v>3</v>
      </c>
      <c r="C199" s="5" t="s">
        <v>12</v>
      </c>
    </row>
    <row r="200" spans="1:3" ht="13.15">
      <c r="A200" s="5" t="s">
        <v>1806</v>
      </c>
      <c r="B200" s="5">
        <v>3</v>
      </c>
      <c r="C200" s="5" t="s">
        <v>12</v>
      </c>
    </row>
    <row r="201" spans="1:3" ht="13.15">
      <c r="A201" s="5" t="s">
        <v>1807</v>
      </c>
      <c r="B201" s="5">
        <v>3</v>
      </c>
      <c r="C201" s="5" t="s">
        <v>12</v>
      </c>
    </row>
    <row r="202" spans="1:3" ht="13.15">
      <c r="A202" s="5" t="s">
        <v>1808</v>
      </c>
      <c r="B202" s="5">
        <v>3</v>
      </c>
      <c r="C202" s="5" t="s">
        <v>12</v>
      </c>
    </row>
    <row r="203" spans="1:3" ht="13.15">
      <c r="A203" s="5" t="s">
        <v>1809</v>
      </c>
      <c r="B203" s="5">
        <v>3</v>
      </c>
      <c r="C203" s="5" t="s">
        <v>12</v>
      </c>
    </row>
    <row r="204" spans="1:3" ht="13.15">
      <c r="A204" s="5" t="s">
        <v>1810</v>
      </c>
      <c r="B204" s="5">
        <v>3</v>
      </c>
      <c r="C204" s="5" t="s">
        <v>12</v>
      </c>
    </row>
    <row r="205" spans="1:3" ht="13.15">
      <c r="A205" s="5" t="s">
        <v>1811</v>
      </c>
      <c r="B205" s="5">
        <v>3</v>
      </c>
      <c r="C205" s="5" t="s">
        <v>12</v>
      </c>
    </row>
    <row r="206" spans="1:3" ht="13.15">
      <c r="A206" s="5" t="s">
        <v>1812</v>
      </c>
      <c r="B206" s="5">
        <v>3</v>
      </c>
      <c r="C206" s="5" t="s">
        <v>12</v>
      </c>
    </row>
    <row r="207" spans="1:3" ht="13.15">
      <c r="A207" s="5" t="s">
        <v>1813</v>
      </c>
      <c r="B207" s="5">
        <v>3</v>
      </c>
      <c r="C207" s="5" t="s">
        <v>12</v>
      </c>
    </row>
    <row r="208" spans="1:3" ht="13.15">
      <c r="A208" s="5" t="s">
        <v>1814</v>
      </c>
      <c r="B208" s="5">
        <v>3</v>
      </c>
      <c r="C208" s="5" t="s">
        <v>12</v>
      </c>
    </row>
    <row r="209" spans="1:3" ht="13.15">
      <c r="A209" s="5" t="s">
        <v>1815</v>
      </c>
      <c r="B209" s="5">
        <v>3</v>
      </c>
      <c r="C209" s="5" t="s">
        <v>12</v>
      </c>
    </row>
    <row r="210" spans="1:3" ht="13.15">
      <c r="A210" s="5" t="s">
        <v>1816</v>
      </c>
      <c r="B210" s="5">
        <v>3</v>
      </c>
      <c r="C210" s="5" t="s">
        <v>12</v>
      </c>
    </row>
    <row r="211" spans="1:3" ht="13.15">
      <c r="A211" s="5" t="s">
        <v>1817</v>
      </c>
      <c r="B211" s="5">
        <v>3</v>
      </c>
      <c r="C211" s="5" t="s">
        <v>12</v>
      </c>
    </row>
    <row r="212" spans="1:3" ht="13.15">
      <c r="A212" s="5" t="s">
        <v>1818</v>
      </c>
      <c r="B212" s="5">
        <v>3</v>
      </c>
      <c r="C212" s="5" t="s">
        <v>12</v>
      </c>
    </row>
    <row r="213" spans="1:3" ht="13.15">
      <c r="A213" s="5" t="s">
        <v>1819</v>
      </c>
      <c r="B213" s="5">
        <v>3</v>
      </c>
      <c r="C213" s="5" t="s">
        <v>12</v>
      </c>
    </row>
    <row r="214" spans="1:3" ht="13.15">
      <c r="A214" s="5" t="s">
        <v>1820</v>
      </c>
      <c r="B214" s="5">
        <v>3</v>
      </c>
      <c r="C214" s="5" t="s">
        <v>12</v>
      </c>
    </row>
    <row r="215" spans="1:3" ht="13.15">
      <c r="A215" s="5" t="s">
        <v>1821</v>
      </c>
      <c r="B215" s="5">
        <v>3</v>
      </c>
      <c r="C215" s="5" t="s">
        <v>12</v>
      </c>
    </row>
    <row r="216" spans="1:3" ht="13.15">
      <c r="A216" s="5" t="s">
        <v>1822</v>
      </c>
      <c r="B216" s="5">
        <v>3</v>
      </c>
      <c r="C216" s="5" t="s">
        <v>12</v>
      </c>
    </row>
    <row r="217" spans="1:3" ht="13.15">
      <c r="A217" s="5" t="s">
        <v>1823</v>
      </c>
      <c r="B217" s="5">
        <v>3</v>
      </c>
      <c r="C217" s="5" t="s">
        <v>12</v>
      </c>
    </row>
    <row r="218" spans="1:3" ht="13.15">
      <c r="A218" s="5" t="s">
        <v>421</v>
      </c>
      <c r="B218" s="5">
        <v>3</v>
      </c>
      <c r="C218" s="5" t="s">
        <v>12</v>
      </c>
    </row>
    <row r="219" spans="1:3" ht="13.15">
      <c r="A219" s="5" t="s">
        <v>1824</v>
      </c>
      <c r="B219" s="5">
        <v>2</v>
      </c>
      <c r="C219" s="5" t="s">
        <v>12</v>
      </c>
    </row>
    <row r="220" spans="1:3" ht="13.15">
      <c r="A220" s="5" t="s">
        <v>1825</v>
      </c>
      <c r="B220" s="5">
        <v>3</v>
      </c>
      <c r="C220" s="5" t="s">
        <v>12</v>
      </c>
    </row>
    <row r="221" spans="1:3" ht="13.15">
      <c r="A221" s="5" t="s">
        <v>1826</v>
      </c>
      <c r="B221" s="5">
        <v>3</v>
      </c>
      <c r="C221" s="5" t="s">
        <v>12</v>
      </c>
    </row>
    <row r="222" spans="1:3" ht="13.15">
      <c r="A222" s="5" t="s">
        <v>1827</v>
      </c>
      <c r="B222" s="5">
        <v>2</v>
      </c>
      <c r="C222" s="5" t="s">
        <v>12</v>
      </c>
    </row>
    <row r="223" spans="1:3" ht="13.15">
      <c r="A223" s="5" t="s">
        <v>1828</v>
      </c>
      <c r="B223" s="5">
        <v>3</v>
      </c>
      <c r="C223" s="5" t="s">
        <v>12</v>
      </c>
    </row>
    <row r="224" spans="1:3" ht="13.15">
      <c r="A224" s="5" t="s">
        <v>1829</v>
      </c>
      <c r="B224" s="5">
        <v>3</v>
      </c>
      <c r="C224" s="5" t="s">
        <v>12</v>
      </c>
    </row>
    <row r="225" spans="1:3" ht="13.15">
      <c r="A225" s="5" t="s">
        <v>1830</v>
      </c>
      <c r="B225" s="5">
        <v>3</v>
      </c>
      <c r="C225" s="5" t="s">
        <v>12</v>
      </c>
    </row>
    <row r="226" spans="1:3" ht="13.15">
      <c r="A226" s="5" t="s">
        <v>1831</v>
      </c>
      <c r="B226" s="5">
        <v>3</v>
      </c>
      <c r="C226" s="5" t="s">
        <v>12</v>
      </c>
    </row>
    <row r="227" spans="1:3" ht="13.15">
      <c r="A227" s="5" t="s">
        <v>1832</v>
      </c>
      <c r="B227" s="5">
        <v>3</v>
      </c>
      <c r="C227" s="5" t="s">
        <v>12</v>
      </c>
    </row>
    <row r="228" spans="1:3" ht="13.15">
      <c r="A228" s="5" t="s">
        <v>1833</v>
      </c>
      <c r="B228" s="5">
        <v>3</v>
      </c>
      <c r="C228" s="5" t="s">
        <v>12</v>
      </c>
    </row>
    <row r="229" spans="1:3" ht="13.15">
      <c r="A229" s="5" t="s">
        <v>1834</v>
      </c>
      <c r="B229" s="5">
        <v>3</v>
      </c>
      <c r="C229" s="5" t="s">
        <v>12</v>
      </c>
    </row>
    <row r="230" spans="1:3" ht="13.15">
      <c r="A230" s="5" t="s">
        <v>1835</v>
      </c>
      <c r="B230" s="5">
        <v>3</v>
      </c>
      <c r="C230" s="5" t="s">
        <v>12</v>
      </c>
    </row>
    <row r="231" spans="1:3" ht="13.15">
      <c r="A231" s="5" t="s">
        <v>1836</v>
      </c>
      <c r="B231" s="5">
        <v>3</v>
      </c>
      <c r="C231" s="5" t="s">
        <v>12</v>
      </c>
    </row>
    <row r="232" spans="1:3" ht="13.15">
      <c r="A232" s="5" t="s">
        <v>1837</v>
      </c>
      <c r="B232" s="5">
        <v>3</v>
      </c>
      <c r="C232" s="5" t="s">
        <v>12</v>
      </c>
    </row>
    <row r="233" spans="1:3" ht="13.15">
      <c r="A233" s="5" t="s">
        <v>403</v>
      </c>
      <c r="B233" s="5">
        <v>2</v>
      </c>
      <c r="C233" s="5" t="s">
        <v>12</v>
      </c>
    </row>
    <row r="234" spans="1:3" ht="13.15">
      <c r="A234" s="5" t="s">
        <v>1838</v>
      </c>
      <c r="B234" s="5">
        <v>3</v>
      </c>
      <c r="C234" s="5" t="s">
        <v>12</v>
      </c>
    </row>
    <row r="235" spans="1:3" ht="13.15">
      <c r="A235" s="5" t="s">
        <v>1839</v>
      </c>
      <c r="B235" s="5">
        <v>3</v>
      </c>
      <c r="C235" s="5" t="s">
        <v>12</v>
      </c>
    </row>
    <row r="236" spans="1:3" ht="13.15">
      <c r="A236" s="5" t="s">
        <v>1840</v>
      </c>
      <c r="B236" s="5">
        <v>3</v>
      </c>
      <c r="C236" s="5" t="s">
        <v>12</v>
      </c>
    </row>
    <row r="237" spans="1:3" ht="13.15">
      <c r="A237" s="5" t="s">
        <v>1841</v>
      </c>
      <c r="B237" s="5">
        <v>3</v>
      </c>
      <c r="C237" s="5" t="s">
        <v>12</v>
      </c>
    </row>
    <row r="238" spans="1:3" ht="13.15">
      <c r="A238" s="5" t="s">
        <v>1842</v>
      </c>
      <c r="B238" s="5">
        <v>3</v>
      </c>
      <c r="C238" s="5" t="s">
        <v>12</v>
      </c>
    </row>
    <row r="239" spans="1:3" ht="13.15">
      <c r="A239" s="5" t="s">
        <v>416</v>
      </c>
      <c r="B239" s="5">
        <v>2</v>
      </c>
      <c r="C239" s="5" t="s">
        <v>12</v>
      </c>
    </row>
    <row r="240" spans="1:3" ht="13.15">
      <c r="A240" s="5" t="s">
        <v>1843</v>
      </c>
      <c r="B240" s="5">
        <v>3</v>
      </c>
      <c r="C240" s="5" t="s">
        <v>12</v>
      </c>
    </row>
    <row r="241" spans="1:3" ht="13.15">
      <c r="A241" s="5" t="s">
        <v>1844</v>
      </c>
      <c r="B241" s="5">
        <v>2</v>
      </c>
      <c r="C241" s="5" t="s">
        <v>12</v>
      </c>
    </row>
    <row r="242" spans="1:3" ht="13.15">
      <c r="A242" s="5" t="s">
        <v>1845</v>
      </c>
      <c r="B242" s="5">
        <v>3</v>
      </c>
      <c r="C242" s="5" t="s">
        <v>12</v>
      </c>
    </row>
    <row r="243" spans="1:3" ht="13.15">
      <c r="A243" s="5" t="s">
        <v>1846</v>
      </c>
      <c r="B243" s="5">
        <v>3</v>
      </c>
      <c r="C243" s="5" t="s">
        <v>12</v>
      </c>
    </row>
    <row r="244" spans="1:3" ht="13.15">
      <c r="A244" s="5" t="s">
        <v>1847</v>
      </c>
      <c r="B244" s="5">
        <v>3</v>
      </c>
      <c r="C244" s="5" t="s">
        <v>12</v>
      </c>
    </row>
    <row r="245" spans="1:3" ht="13.15">
      <c r="A245" s="5" t="s">
        <v>1848</v>
      </c>
      <c r="B245" s="5">
        <v>2</v>
      </c>
      <c r="C245" s="5" t="s">
        <v>12</v>
      </c>
    </row>
    <row r="246" spans="1:3" ht="13.15">
      <c r="A246" s="5" t="s">
        <v>1849</v>
      </c>
      <c r="B246" s="5">
        <v>3</v>
      </c>
      <c r="C246" s="5" t="s">
        <v>12</v>
      </c>
    </row>
    <row r="247" spans="1:3" ht="13.15">
      <c r="A247" s="5" t="s">
        <v>1850</v>
      </c>
      <c r="B247" s="5">
        <v>3</v>
      </c>
      <c r="C247" s="5" t="s">
        <v>12</v>
      </c>
    </row>
    <row r="248" spans="1:3" ht="13.15">
      <c r="A248" s="5" t="s">
        <v>1851</v>
      </c>
      <c r="B248" s="5">
        <v>3</v>
      </c>
      <c r="C248" s="5" t="s">
        <v>12</v>
      </c>
    </row>
    <row r="249" spans="1:3" ht="13.15">
      <c r="A249" s="5" t="s">
        <v>1852</v>
      </c>
      <c r="B249" s="5">
        <v>3</v>
      </c>
      <c r="C249" s="5" t="s">
        <v>12</v>
      </c>
    </row>
    <row r="250" spans="1:3" ht="13.15">
      <c r="A250" s="5" t="s">
        <v>1853</v>
      </c>
      <c r="B250" s="5">
        <v>3</v>
      </c>
      <c r="C250" s="5" t="s">
        <v>12</v>
      </c>
    </row>
    <row r="251" spans="1:3" ht="13.15">
      <c r="A251" s="5" t="s">
        <v>1854</v>
      </c>
      <c r="B251" s="5">
        <v>3</v>
      </c>
      <c r="C251" s="5" t="s">
        <v>12</v>
      </c>
    </row>
    <row r="252" spans="1:3" ht="13.15">
      <c r="A252" s="5" t="s">
        <v>1855</v>
      </c>
      <c r="B252" s="5">
        <v>3</v>
      </c>
      <c r="C252" s="5" t="s">
        <v>12</v>
      </c>
    </row>
    <row r="253" spans="1:3" ht="13.15">
      <c r="A253" s="5" t="s">
        <v>1856</v>
      </c>
      <c r="B253" s="5">
        <v>3</v>
      </c>
      <c r="C253" s="5" t="s">
        <v>12</v>
      </c>
    </row>
    <row r="254" spans="1:3" ht="13.15">
      <c r="A254" s="5" t="s">
        <v>1857</v>
      </c>
      <c r="B254" s="5">
        <v>3</v>
      </c>
      <c r="C254" s="5" t="s">
        <v>12</v>
      </c>
    </row>
    <row r="255" spans="1:3" ht="13.15">
      <c r="A255" s="5" t="s">
        <v>1858</v>
      </c>
      <c r="B255" s="5">
        <v>3</v>
      </c>
      <c r="C255" s="5" t="s">
        <v>12</v>
      </c>
    </row>
    <row r="256" spans="1:3" ht="13.15">
      <c r="A256" s="5" t="s">
        <v>1859</v>
      </c>
      <c r="B256" s="5">
        <v>3</v>
      </c>
      <c r="C256" s="5" t="s">
        <v>12</v>
      </c>
    </row>
    <row r="257" spans="1:3" ht="13.15">
      <c r="A257" s="5" t="s">
        <v>1860</v>
      </c>
      <c r="B257" s="5">
        <v>3</v>
      </c>
      <c r="C257" s="5" t="s">
        <v>12</v>
      </c>
    </row>
    <row r="258" spans="1:3" ht="13.15">
      <c r="A258" s="5" t="s">
        <v>1861</v>
      </c>
      <c r="B258" s="5">
        <v>3</v>
      </c>
      <c r="C258" s="5" t="s">
        <v>12</v>
      </c>
    </row>
    <row r="259" spans="1:3" ht="13.15">
      <c r="A259" s="5" t="s">
        <v>1862</v>
      </c>
      <c r="B259" s="5">
        <v>3</v>
      </c>
      <c r="C259" s="5" t="s">
        <v>12</v>
      </c>
    </row>
    <row r="260" spans="1:3" ht="13.15">
      <c r="A260" s="5" t="s">
        <v>1863</v>
      </c>
      <c r="B260" s="5">
        <v>3</v>
      </c>
      <c r="C260" s="5" t="s">
        <v>12</v>
      </c>
    </row>
    <row r="261" spans="1:3" ht="13.15">
      <c r="A261" s="5" t="s">
        <v>1864</v>
      </c>
      <c r="B261" s="5">
        <v>3</v>
      </c>
      <c r="C261" s="5" t="s">
        <v>12</v>
      </c>
    </row>
    <row r="262" spans="1:3" ht="13.15">
      <c r="A262" s="5" t="s">
        <v>1865</v>
      </c>
      <c r="B262" s="5">
        <v>2</v>
      </c>
      <c r="C262" s="5" t="s">
        <v>12</v>
      </c>
    </row>
    <row r="263" spans="1:3" ht="13.15">
      <c r="A263" s="5" t="s">
        <v>1866</v>
      </c>
      <c r="B263" s="5">
        <v>3</v>
      </c>
      <c r="C263" s="5" t="s">
        <v>12</v>
      </c>
    </row>
    <row r="264" spans="1:3" ht="13.15">
      <c r="A264" s="5" t="s">
        <v>1867</v>
      </c>
      <c r="B264" s="5">
        <v>3</v>
      </c>
      <c r="C264" s="5" t="s">
        <v>12</v>
      </c>
    </row>
    <row r="265" spans="1:3" ht="13.15">
      <c r="A265" s="5" t="s">
        <v>1868</v>
      </c>
      <c r="B265" s="5">
        <v>3</v>
      </c>
      <c r="C265" s="5" t="s">
        <v>12</v>
      </c>
    </row>
    <row r="266" spans="1:3" ht="13.15">
      <c r="A266" s="5" t="s">
        <v>1869</v>
      </c>
      <c r="B266" s="5">
        <v>3</v>
      </c>
      <c r="C266" s="5" t="s">
        <v>12</v>
      </c>
    </row>
    <row r="267" spans="1:3" ht="13.15">
      <c r="A267" s="5" t="s">
        <v>1870</v>
      </c>
      <c r="B267" s="5">
        <v>3</v>
      </c>
      <c r="C267" s="5" t="s">
        <v>12</v>
      </c>
    </row>
    <row r="268" spans="1:3" ht="13.15">
      <c r="A268" s="5" t="s">
        <v>1871</v>
      </c>
      <c r="B268" s="5">
        <v>3</v>
      </c>
      <c r="C268" s="5" t="s">
        <v>12</v>
      </c>
    </row>
    <row r="269" spans="1:3" ht="13.15">
      <c r="A269" s="5" t="s">
        <v>1872</v>
      </c>
      <c r="B269" s="5">
        <v>3</v>
      </c>
      <c r="C269" s="5" t="s">
        <v>12</v>
      </c>
    </row>
    <row r="270" spans="1:3" ht="13.15">
      <c r="A270" s="5" t="s">
        <v>1873</v>
      </c>
      <c r="B270" s="5">
        <v>3</v>
      </c>
      <c r="C270" s="5" t="s">
        <v>12</v>
      </c>
    </row>
    <row r="271" spans="1:3" ht="13.15">
      <c r="A271" s="5" t="s">
        <v>1874</v>
      </c>
      <c r="B271" s="5">
        <v>3</v>
      </c>
      <c r="C271" s="5" t="s">
        <v>12</v>
      </c>
    </row>
    <row r="272" spans="1:3" ht="13.15">
      <c r="A272" s="5" t="s">
        <v>1875</v>
      </c>
      <c r="B272" s="5">
        <v>3</v>
      </c>
      <c r="C272" s="5" t="s">
        <v>12</v>
      </c>
    </row>
    <row r="273" spans="1:3" ht="13.15">
      <c r="A273" s="5" t="s">
        <v>1876</v>
      </c>
      <c r="B273" s="5">
        <v>2</v>
      </c>
      <c r="C273" s="5" t="s">
        <v>12</v>
      </c>
    </row>
    <row r="274" spans="1:3" ht="13.15">
      <c r="A274" s="5" t="s">
        <v>1877</v>
      </c>
      <c r="B274" s="5">
        <v>1</v>
      </c>
      <c r="C274" s="5" t="s">
        <v>12</v>
      </c>
    </row>
    <row r="275" spans="1:3" ht="13.15">
      <c r="A275" s="5" t="s">
        <v>1878</v>
      </c>
      <c r="B275" s="5">
        <v>3</v>
      </c>
      <c r="C275" s="5" t="s">
        <v>12</v>
      </c>
    </row>
    <row r="276" spans="1:3" ht="13.15">
      <c r="A276" s="5" t="s">
        <v>1879</v>
      </c>
      <c r="B276" s="5">
        <v>3</v>
      </c>
      <c r="C276" s="5" t="s">
        <v>12</v>
      </c>
    </row>
    <row r="277" spans="1:3" ht="13.15">
      <c r="A277" s="5" t="s">
        <v>1880</v>
      </c>
      <c r="B277" s="5">
        <v>3</v>
      </c>
      <c r="C277" s="5" t="s">
        <v>12</v>
      </c>
    </row>
    <row r="278" spans="1:3" ht="13.15">
      <c r="A278" s="5" t="s">
        <v>1881</v>
      </c>
      <c r="B278" s="5">
        <v>3</v>
      </c>
      <c r="C278" s="5" t="s">
        <v>12</v>
      </c>
    </row>
    <row r="279" spans="1:3" ht="13.15">
      <c r="A279" s="5" t="s">
        <v>1882</v>
      </c>
      <c r="B279" s="5">
        <v>3</v>
      </c>
      <c r="C279" s="5" t="s">
        <v>12</v>
      </c>
    </row>
    <row r="280" spans="1:3" ht="13.15">
      <c r="A280" s="5" t="s">
        <v>1883</v>
      </c>
      <c r="B280" s="5">
        <v>3</v>
      </c>
      <c r="C280" s="5" t="s">
        <v>12</v>
      </c>
    </row>
    <row r="281" spans="1:3" ht="13.15">
      <c r="A281" s="5" t="s">
        <v>1884</v>
      </c>
      <c r="B281" s="5">
        <v>3</v>
      </c>
      <c r="C281" s="5" t="s">
        <v>12</v>
      </c>
    </row>
    <row r="282" spans="1:3" ht="13.15">
      <c r="A282" s="5" t="s">
        <v>1885</v>
      </c>
      <c r="B282" s="5">
        <v>3</v>
      </c>
      <c r="C282" s="5" t="s">
        <v>12</v>
      </c>
    </row>
    <row r="283" spans="1:3" ht="13.15">
      <c r="A283" s="5" t="s">
        <v>1886</v>
      </c>
      <c r="B283" s="5">
        <v>3</v>
      </c>
      <c r="C283" s="5" t="s">
        <v>12</v>
      </c>
    </row>
    <row r="284" spans="1:3" ht="13.15">
      <c r="A284" s="5" t="s">
        <v>1887</v>
      </c>
      <c r="B284" s="5">
        <v>3</v>
      </c>
      <c r="C284" s="5" t="s">
        <v>12</v>
      </c>
    </row>
    <row r="285" spans="1:3" ht="13.15">
      <c r="A285" s="5" t="s">
        <v>1888</v>
      </c>
      <c r="B285" s="5">
        <v>3</v>
      </c>
      <c r="C285" s="5" t="s">
        <v>12</v>
      </c>
    </row>
    <row r="286" spans="1:3" ht="13.15">
      <c r="A286" s="5" t="s">
        <v>1889</v>
      </c>
      <c r="B286" s="5">
        <v>3</v>
      </c>
      <c r="C286" s="5" t="s">
        <v>12</v>
      </c>
    </row>
    <row r="287" spans="1:3" ht="13.15">
      <c r="A287" s="5" t="s">
        <v>1890</v>
      </c>
      <c r="B287" s="5">
        <v>3</v>
      </c>
      <c r="C287" s="5" t="s">
        <v>12</v>
      </c>
    </row>
    <row r="288" spans="1:3" ht="13.15">
      <c r="A288" s="5" t="s">
        <v>1891</v>
      </c>
      <c r="B288" s="5">
        <v>3</v>
      </c>
      <c r="C288" s="5" t="s">
        <v>12</v>
      </c>
    </row>
    <row r="289" spans="1:3" ht="13.15">
      <c r="A289" s="5" t="s">
        <v>1892</v>
      </c>
      <c r="B289" s="5">
        <v>3</v>
      </c>
      <c r="C289" s="5" t="s">
        <v>12</v>
      </c>
    </row>
    <row r="290" spans="1:3" ht="13.15">
      <c r="A290" s="5" t="s">
        <v>1893</v>
      </c>
      <c r="B290" s="5">
        <v>3</v>
      </c>
      <c r="C290" s="5" t="s">
        <v>12</v>
      </c>
    </row>
    <row r="291" spans="1:3" ht="13.15">
      <c r="A291" s="5" t="s">
        <v>1894</v>
      </c>
      <c r="B291" s="5">
        <v>3</v>
      </c>
      <c r="C291" s="5" t="s">
        <v>12</v>
      </c>
    </row>
    <row r="292" spans="1:3" ht="13.15">
      <c r="A292" s="5" t="s">
        <v>1895</v>
      </c>
      <c r="B292" s="5">
        <v>3</v>
      </c>
      <c r="C292" s="5" t="s">
        <v>12</v>
      </c>
    </row>
    <row r="293" spans="1:3" ht="13.15">
      <c r="A293" s="5" t="s">
        <v>1896</v>
      </c>
      <c r="B293" s="5">
        <v>3</v>
      </c>
      <c r="C293" s="5" t="s">
        <v>12</v>
      </c>
    </row>
    <row r="294" spans="1:3" ht="13.15">
      <c r="A294" s="5" t="s">
        <v>1897</v>
      </c>
      <c r="B294" s="5">
        <v>3</v>
      </c>
      <c r="C294" s="5" t="s">
        <v>12</v>
      </c>
    </row>
    <row r="295" spans="1:3" ht="13.15">
      <c r="A295" s="5" t="s">
        <v>1898</v>
      </c>
      <c r="B295" s="5">
        <v>3</v>
      </c>
      <c r="C295" s="5" t="s">
        <v>12</v>
      </c>
    </row>
    <row r="296" spans="1:3" ht="13.15">
      <c r="A296" s="5" t="s">
        <v>409</v>
      </c>
      <c r="B296" s="5">
        <v>2</v>
      </c>
      <c r="C296" s="5" t="s">
        <v>12</v>
      </c>
    </row>
    <row r="297" spans="1:3" ht="13.15">
      <c r="A297" s="5" t="s">
        <v>1899</v>
      </c>
      <c r="B297" s="5">
        <v>3</v>
      </c>
      <c r="C297" s="5" t="s">
        <v>12</v>
      </c>
    </row>
    <row r="298" spans="1:3" ht="13.15">
      <c r="A298" s="5" t="s">
        <v>1900</v>
      </c>
      <c r="B298" s="5">
        <v>3</v>
      </c>
      <c r="C298" s="5" t="s">
        <v>12</v>
      </c>
    </row>
    <row r="299" spans="1:3" ht="13.15">
      <c r="A299" s="5" t="s">
        <v>346</v>
      </c>
      <c r="B299" s="5">
        <v>3</v>
      </c>
      <c r="C299" s="5" t="s">
        <v>12</v>
      </c>
    </row>
    <row r="300" spans="1:3" ht="13.15">
      <c r="A300" s="5" t="s">
        <v>1901</v>
      </c>
      <c r="B300" s="5">
        <v>3</v>
      </c>
      <c r="C300" s="5" t="s">
        <v>12</v>
      </c>
    </row>
    <row r="301" spans="1:3" ht="13.15">
      <c r="A301" s="5" t="s">
        <v>1902</v>
      </c>
      <c r="B301" s="5">
        <v>3</v>
      </c>
      <c r="C301" s="5" t="s">
        <v>12</v>
      </c>
    </row>
    <row r="302" spans="1:3" ht="13.15">
      <c r="A302" s="5" t="s">
        <v>1903</v>
      </c>
      <c r="B302" s="5">
        <v>3</v>
      </c>
      <c r="C302" s="5" t="s">
        <v>12</v>
      </c>
    </row>
    <row r="303" spans="1:3" ht="13.15">
      <c r="A303" s="5" t="s">
        <v>1904</v>
      </c>
      <c r="B303" s="5">
        <v>3</v>
      </c>
      <c r="C303" s="5" t="s">
        <v>12</v>
      </c>
    </row>
    <row r="304" spans="1:3" ht="13.15">
      <c r="A304" s="5" t="s">
        <v>1905</v>
      </c>
      <c r="B304" s="5">
        <v>3</v>
      </c>
      <c r="C304" s="5" t="s">
        <v>12</v>
      </c>
    </row>
    <row r="305" spans="1:3" ht="13.15">
      <c r="A305" s="5" t="s">
        <v>1906</v>
      </c>
      <c r="B305" s="5">
        <v>3</v>
      </c>
      <c r="C305" s="5" t="s">
        <v>12</v>
      </c>
    </row>
    <row r="306" spans="1:3" ht="13.15">
      <c r="A306" s="5" t="s">
        <v>1907</v>
      </c>
      <c r="B306" s="5">
        <v>3</v>
      </c>
      <c r="C306" s="5" t="s">
        <v>12</v>
      </c>
    </row>
    <row r="307" spans="1:3" ht="13.15">
      <c r="A307" s="5" t="s">
        <v>1908</v>
      </c>
      <c r="B307" s="5">
        <v>3</v>
      </c>
      <c r="C307" s="5" t="s">
        <v>12</v>
      </c>
    </row>
    <row r="308" spans="1:3" ht="13.15">
      <c r="A308" s="5" t="s">
        <v>1909</v>
      </c>
      <c r="B308" s="5">
        <v>3</v>
      </c>
      <c r="C308" s="5" t="s">
        <v>12</v>
      </c>
    </row>
    <row r="309" spans="1:3" ht="13.15">
      <c r="A309" s="5" t="s">
        <v>1910</v>
      </c>
      <c r="B309" s="5">
        <v>3</v>
      </c>
      <c r="C309" s="5" t="s">
        <v>12</v>
      </c>
    </row>
    <row r="310" spans="1:3" ht="13.15">
      <c r="A310" s="5" t="s">
        <v>1911</v>
      </c>
      <c r="B310" s="5">
        <v>3</v>
      </c>
      <c r="C310" s="5" t="s">
        <v>12</v>
      </c>
    </row>
    <row r="311" spans="1:3" ht="13.15">
      <c r="A311" s="5" t="s">
        <v>1912</v>
      </c>
      <c r="B311" s="5">
        <v>3</v>
      </c>
      <c r="C311" s="5" t="s">
        <v>12</v>
      </c>
    </row>
    <row r="312" spans="1:3" ht="13.15">
      <c r="A312" s="5" t="s">
        <v>1913</v>
      </c>
      <c r="B312" s="5">
        <v>3</v>
      </c>
      <c r="C312" s="5" t="s">
        <v>12</v>
      </c>
    </row>
    <row r="313" spans="1:3" ht="13.15">
      <c r="A313" s="5" t="s">
        <v>1914</v>
      </c>
      <c r="B313" s="5">
        <v>3</v>
      </c>
      <c r="C313" s="5" t="s">
        <v>12</v>
      </c>
    </row>
    <row r="314" spans="1:3" ht="13.15">
      <c r="A314" s="5" t="s">
        <v>1915</v>
      </c>
      <c r="B314" s="5">
        <v>3</v>
      </c>
      <c r="C314" s="5" t="s">
        <v>12</v>
      </c>
    </row>
    <row r="315" spans="1:3" ht="13.15">
      <c r="A315" s="5" t="s">
        <v>1916</v>
      </c>
      <c r="B315" s="5">
        <v>3</v>
      </c>
      <c r="C315" s="5" t="s">
        <v>12</v>
      </c>
    </row>
    <row r="316" spans="1:3" ht="13.15">
      <c r="A316" s="5" t="s">
        <v>1917</v>
      </c>
      <c r="B316" s="5">
        <v>3</v>
      </c>
      <c r="C316" s="5" t="s">
        <v>12</v>
      </c>
    </row>
    <row r="317" spans="1:3" ht="13.15">
      <c r="A317" s="5" t="s">
        <v>1918</v>
      </c>
      <c r="B317" s="5">
        <v>3</v>
      </c>
      <c r="C317" s="5" t="s">
        <v>12</v>
      </c>
    </row>
    <row r="318" spans="1:3" ht="13.15">
      <c r="A318" s="5" t="s">
        <v>1919</v>
      </c>
      <c r="B318" s="5">
        <v>2</v>
      </c>
      <c r="C318" s="5" t="s">
        <v>12</v>
      </c>
    </row>
    <row r="319" spans="1:3" ht="13.15">
      <c r="A319" s="5" t="s">
        <v>1920</v>
      </c>
      <c r="B319" s="5">
        <v>3</v>
      </c>
      <c r="C319" s="5" t="s">
        <v>12</v>
      </c>
    </row>
    <row r="320" spans="1:3" ht="13.15">
      <c r="A320" s="5" t="s">
        <v>1921</v>
      </c>
      <c r="B320" s="5">
        <v>3</v>
      </c>
      <c r="C320" s="5" t="s">
        <v>12</v>
      </c>
    </row>
    <row r="321" spans="1:3" ht="13.15">
      <c r="A321" s="5" t="s">
        <v>1922</v>
      </c>
      <c r="B321" s="5">
        <v>3</v>
      </c>
      <c r="C321" s="5" t="s">
        <v>12</v>
      </c>
    </row>
    <row r="322" spans="1:3" ht="13.15">
      <c r="A322" s="5" t="s">
        <v>1923</v>
      </c>
      <c r="B322" s="5">
        <v>3</v>
      </c>
      <c r="C322" s="5" t="s">
        <v>12</v>
      </c>
    </row>
    <row r="323" spans="1:3" ht="13.15">
      <c r="A323" s="5" t="s">
        <v>1924</v>
      </c>
      <c r="B323" s="5">
        <v>3</v>
      </c>
      <c r="C323" s="5" t="s">
        <v>12</v>
      </c>
    </row>
    <row r="324" spans="1:3" ht="13.15">
      <c r="A324" s="5" t="s">
        <v>1925</v>
      </c>
      <c r="B324" s="5">
        <v>3</v>
      </c>
      <c r="C324" s="5" t="s">
        <v>12</v>
      </c>
    </row>
    <row r="325" spans="1:3" ht="13.15">
      <c r="A325" s="5" t="s">
        <v>1926</v>
      </c>
      <c r="B325" s="5">
        <v>3</v>
      </c>
      <c r="C325" s="5" t="s">
        <v>12</v>
      </c>
    </row>
    <row r="326" spans="1:3" ht="13.15">
      <c r="A326" s="5" t="s">
        <v>1927</v>
      </c>
      <c r="B326" s="5">
        <v>3</v>
      </c>
      <c r="C326" s="5" t="s">
        <v>12</v>
      </c>
    </row>
    <row r="327" spans="1:3" ht="13.15">
      <c r="A327" s="5" t="s">
        <v>1928</v>
      </c>
      <c r="B327" s="5">
        <v>3</v>
      </c>
      <c r="C327" s="5" t="s">
        <v>12</v>
      </c>
    </row>
    <row r="328" spans="1:3" ht="13.15">
      <c r="A328" s="5" t="s">
        <v>1929</v>
      </c>
      <c r="B328" s="5">
        <v>3</v>
      </c>
      <c r="C328" s="5" t="s">
        <v>12</v>
      </c>
    </row>
    <row r="329" spans="1:3" ht="13.15">
      <c r="A329" s="5" t="s">
        <v>300</v>
      </c>
      <c r="B329" s="5">
        <v>3</v>
      </c>
      <c r="C329" s="5" t="s">
        <v>12</v>
      </c>
    </row>
    <row r="330" spans="1:3" ht="13.15">
      <c r="A330" s="5" t="s">
        <v>1930</v>
      </c>
      <c r="B330" s="5">
        <v>3</v>
      </c>
      <c r="C330" s="5" t="s">
        <v>12</v>
      </c>
    </row>
    <row r="331" spans="1:3" ht="13.15">
      <c r="A331" s="5" t="s">
        <v>1931</v>
      </c>
      <c r="B331" s="5">
        <v>3</v>
      </c>
      <c r="C331" s="5" t="s">
        <v>12</v>
      </c>
    </row>
    <row r="332" spans="1:3" ht="13.15">
      <c r="A332" s="5" t="s">
        <v>1932</v>
      </c>
      <c r="B332" s="5">
        <v>3</v>
      </c>
      <c r="C332" s="5" t="s">
        <v>12</v>
      </c>
    </row>
    <row r="333" spans="1:3" ht="13.15">
      <c r="A333" s="5" t="s">
        <v>1933</v>
      </c>
      <c r="B333" s="5">
        <v>2</v>
      </c>
      <c r="C333" s="5" t="s">
        <v>12</v>
      </c>
    </row>
    <row r="334" spans="1:3" ht="13.15">
      <c r="A334" s="5" t="s">
        <v>1934</v>
      </c>
      <c r="B334" s="5">
        <v>3</v>
      </c>
      <c r="C334" s="5" t="s">
        <v>12</v>
      </c>
    </row>
    <row r="335" spans="1:3" ht="13.15">
      <c r="A335" s="5" t="s">
        <v>1935</v>
      </c>
      <c r="B335" s="5">
        <v>3</v>
      </c>
      <c r="C335" s="5" t="s">
        <v>12</v>
      </c>
    </row>
    <row r="336" spans="1:3" ht="13.15">
      <c r="A336" s="5" t="s">
        <v>1936</v>
      </c>
      <c r="B336" s="5">
        <v>3</v>
      </c>
      <c r="C336" s="5" t="s">
        <v>12</v>
      </c>
    </row>
    <row r="337" spans="1:3" ht="13.15">
      <c r="A337" s="5" t="s">
        <v>1937</v>
      </c>
      <c r="B337" s="5">
        <v>2</v>
      </c>
      <c r="C337" s="5" t="s">
        <v>12</v>
      </c>
    </row>
    <row r="338" spans="1:3" ht="13.15">
      <c r="A338" s="5" t="s">
        <v>1938</v>
      </c>
      <c r="B338" s="5">
        <v>3</v>
      </c>
      <c r="C338" s="5" t="s">
        <v>12</v>
      </c>
    </row>
    <row r="339" spans="1:3" ht="13.15">
      <c r="A339" s="5" t="s">
        <v>1939</v>
      </c>
      <c r="B339" s="5">
        <v>3</v>
      </c>
      <c r="C339" s="5" t="s">
        <v>12</v>
      </c>
    </row>
    <row r="340" spans="1:3" ht="13.15">
      <c r="A340" s="5" t="s">
        <v>1940</v>
      </c>
      <c r="B340" s="5">
        <v>3</v>
      </c>
      <c r="C340" s="5" t="s">
        <v>12</v>
      </c>
    </row>
    <row r="341" spans="1:3" ht="13.15">
      <c r="A341" s="5" t="s">
        <v>1941</v>
      </c>
      <c r="B341" s="5">
        <v>3</v>
      </c>
      <c r="C341" s="5" t="s">
        <v>12</v>
      </c>
    </row>
    <row r="342" spans="1:3" ht="13.15">
      <c r="A342" s="5" t="s">
        <v>1942</v>
      </c>
      <c r="B342" s="5">
        <v>3</v>
      </c>
      <c r="C342" s="5" t="s">
        <v>12</v>
      </c>
    </row>
    <row r="343" spans="1:3" ht="13.15">
      <c r="A343" s="5" t="s">
        <v>1943</v>
      </c>
      <c r="B343" s="5">
        <v>3</v>
      </c>
      <c r="C343" s="5" t="s">
        <v>12</v>
      </c>
    </row>
    <row r="344" spans="1:3" ht="13.15">
      <c r="A344" s="5" t="s">
        <v>1944</v>
      </c>
      <c r="B344" s="5">
        <v>3</v>
      </c>
      <c r="C344" s="5" t="s">
        <v>12</v>
      </c>
    </row>
    <row r="345" spans="1:3" ht="13.15">
      <c r="A345" s="5" t="s">
        <v>1945</v>
      </c>
      <c r="B345" s="5">
        <v>3</v>
      </c>
      <c r="C345" s="5" t="s">
        <v>12</v>
      </c>
    </row>
    <row r="346" spans="1:3" ht="13.15">
      <c r="A346" s="5" t="s">
        <v>303</v>
      </c>
      <c r="B346" s="5">
        <v>3</v>
      </c>
      <c r="C346" s="5" t="s">
        <v>7</v>
      </c>
    </row>
    <row r="347" spans="1:3" ht="13.15">
      <c r="A347" s="5" t="s">
        <v>338</v>
      </c>
      <c r="B347" s="5">
        <v>3</v>
      </c>
      <c r="C347" s="5" t="s">
        <v>7</v>
      </c>
    </row>
    <row r="348" spans="1:3" ht="13.15">
      <c r="A348" s="5" t="s">
        <v>325</v>
      </c>
      <c r="B348" s="5">
        <v>3</v>
      </c>
      <c r="C348" s="5" t="s">
        <v>7</v>
      </c>
    </row>
    <row r="349" spans="1:3" ht="13.15">
      <c r="A349" s="5" t="s">
        <v>1946</v>
      </c>
      <c r="B349" s="5">
        <v>3</v>
      </c>
      <c r="C349" s="5" t="s">
        <v>7</v>
      </c>
    </row>
    <row r="350" spans="1:3" ht="13.15">
      <c r="A350" s="5" t="s">
        <v>1947</v>
      </c>
      <c r="B350" s="5">
        <v>3</v>
      </c>
      <c r="C350" s="5" t="s">
        <v>7</v>
      </c>
    </row>
    <row r="351" spans="1:3" ht="13.15">
      <c r="A351" s="5" t="s">
        <v>1948</v>
      </c>
      <c r="B351" s="5">
        <v>3</v>
      </c>
      <c r="C351" s="5" t="s">
        <v>7</v>
      </c>
    </row>
    <row r="352" spans="1:3" ht="13.15">
      <c r="A352" s="5" t="s">
        <v>1949</v>
      </c>
      <c r="B352" s="5">
        <v>3</v>
      </c>
      <c r="C352" s="5" t="s">
        <v>7</v>
      </c>
    </row>
    <row r="353" spans="1:3" ht="13.15">
      <c r="A353" s="5" t="s">
        <v>1950</v>
      </c>
      <c r="B353" s="5">
        <v>3</v>
      </c>
      <c r="C353" s="5" t="s">
        <v>7</v>
      </c>
    </row>
    <row r="354" spans="1:3" ht="13.15">
      <c r="A354" s="5" t="s">
        <v>1951</v>
      </c>
      <c r="B354" s="5">
        <v>3</v>
      </c>
      <c r="C354" s="5" t="s">
        <v>7</v>
      </c>
    </row>
    <row r="355" spans="1:3" ht="13.15">
      <c r="A355" s="5" t="s">
        <v>1952</v>
      </c>
      <c r="B355" s="5">
        <v>3</v>
      </c>
      <c r="C355" s="5" t="s">
        <v>7</v>
      </c>
    </row>
    <row r="356" spans="1:3" ht="13.15">
      <c r="A356" s="5" t="s">
        <v>352</v>
      </c>
      <c r="B356" s="5">
        <v>3</v>
      </c>
      <c r="C356" s="5" t="s">
        <v>7</v>
      </c>
    </row>
    <row r="357" spans="1:3" ht="13.15">
      <c r="A357" s="5" t="s">
        <v>358</v>
      </c>
      <c r="B357" s="5">
        <v>3</v>
      </c>
      <c r="C357" s="5" t="s">
        <v>7</v>
      </c>
    </row>
    <row r="358" spans="1:3" ht="13.15">
      <c r="A358" s="5" t="s">
        <v>1953</v>
      </c>
      <c r="B358" s="5">
        <v>3</v>
      </c>
      <c r="C358" s="5" t="s">
        <v>7</v>
      </c>
    </row>
    <row r="359" spans="1:3" ht="13.15">
      <c r="A359" s="5" t="s">
        <v>1954</v>
      </c>
      <c r="B359" s="5">
        <v>3</v>
      </c>
      <c r="C359" s="5" t="s">
        <v>7</v>
      </c>
    </row>
    <row r="360" spans="1:3" ht="13.15">
      <c r="A360" s="5" t="s">
        <v>1955</v>
      </c>
      <c r="B360" s="5">
        <v>3</v>
      </c>
      <c r="C360" s="5" t="s">
        <v>7</v>
      </c>
    </row>
    <row r="361" spans="1:3" ht="13.15">
      <c r="A361" s="5" t="s">
        <v>1956</v>
      </c>
      <c r="B361" s="5">
        <v>3</v>
      </c>
      <c r="C361" s="5" t="s">
        <v>7</v>
      </c>
    </row>
    <row r="362" spans="1:3" ht="13.15">
      <c r="A362" s="5" t="s">
        <v>1957</v>
      </c>
      <c r="B362" s="5">
        <v>3</v>
      </c>
      <c r="C362" s="5" t="s">
        <v>7</v>
      </c>
    </row>
    <row r="363" spans="1:3" ht="13.15">
      <c r="A363" s="5" t="s">
        <v>177</v>
      </c>
      <c r="B363" s="5">
        <v>3</v>
      </c>
      <c r="C363" s="5" t="s">
        <v>7</v>
      </c>
    </row>
    <row r="364" spans="1:3" ht="13.15">
      <c r="A364" s="5" t="s">
        <v>1958</v>
      </c>
      <c r="B364" s="5">
        <v>3</v>
      </c>
      <c r="C364" s="5" t="s">
        <v>7</v>
      </c>
    </row>
    <row r="365" spans="1:3" ht="13.15">
      <c r="A365" s="5" t="s">
        <v>1959</v>
      </c>
      <c r="B365" s="5">
        <v>3</v>
      </c>
      <c r="C365" s="5" t="s">
        <v>7</v>
      </c>
    </row>
    <row r="366" spans="1:3" ht="13.15">
      <c r="A366" s="5" t="s">
        <v>1960</v>
      </c>
      <c r="B366" s="5">
        <v>3</v>
      </c>
      <c r="C366" s="5" t="s">
        <v>7</v>
      </c>
    </row>
    <row r="367" spans="1:3" ht="13.15">
      <c r="A367" s="5" t="s">
        <v>1961</v>
      </c>
      <c r="B367" s="5">
        <v>3</v>
      </c>
      <c r="C367" s="5" t="s">
        <v>7</v>
      </c>
    </row>
    <row r="368" spans="1:3" ht="13.15">
      <c r="A368" s="5" t="s">
        <v>1962</v>
      </c>
      <c r="B368" s="5">
        <v>3</v>
      </c>
      <c r="C368" s="5" t="s">
        <v>7</v>
      </c>
    </row>
    <row r="369" spans="1:3" ht="13.15">
      <c r="A369" s="5" t="s">
        <v>1963</v>
      </c>
      <c r="B369" s="5">
        <v>3</v>
      </c>
      <c r="C369" s="5" t="s">
        <v>7</v>
      </c>
    </row>
    <row r="370" spans="1:3" ht="13.15">
      <c r="A370" s="5" t="s">
        <v>1964</v>
      </c>
      <c r="B370" s="5">
        <v>3</v>
      </c>
      <c r="C370" s="5" t="s">
        <v>7</v>
      </c>
    </row>
    <row r="371" spans="1:3" ht="13.15">
      <c r="A371" s="5" t="s">
        <v>1965</v>
      </c>
      <c r="B371" s="5">
        <v>3</v>
      </c>
      <c r="C371" s="5" t="s">
        <v>7</v>
      </c>
    </row>
    <row r="372" spans="1:3" ht="13.15">
      <c r="A372" s="5" t="s">
        <v>1966</v>
      </c>
      <c r="B372" s="5">
        <v>3</v>
      </c>
      <c r="C372" s="5" t="s">
        <v>7</v>
      </c>
    </row>
    <row r="373" spans="1:3" ht="13.15">
      <c r="A373" s="5" t="s">
        <v>1967</v>
      </c>
      <c r="B373" s="5">
        <v>3</v>
      </c>
      <c r="C373" s="5" t="s">
        <v>7</v>
      </c>
    </row>
    <row r="374" spans="1:3" ht="13.15">
      <c r="A374" s="5" t="s">
        <v>308</v>
      </c>
      <c r="B374" s="5">
        <v>3</v>
      </c>
      <c r="C374" s="5" t="s">
        <v>7</v>
      </c>
    </row>
    <row r="375" spans="1:3" ht="13.15">
      <c r="A375" s="5" t="s">
        <v>1968</v>
      </c>
      <c r="B375" s="5">
        <v>3</v>
      </c>
      <c r="C375" s="5" t="s">
        <v>7</v>
      </c>
    </row>
    <row r="376" spans="1:3" ht="13.15">
      <c r="A376" s="5" t="s">
        <v>1969</v>
      </c>
      <c r="B376" s="5">
        <v>3</v>
      </c>
      <c r="C376" s="5" t="s">
        <v>7</v>
      </c>
    </row>
    <row r="377" spans="1:3" ht="13.15">
      <c r="A377" s="5" t="s">
        <v>1970</v>
      </c>
      <c r="B377" s="5">
        <v>3</v>
      </c>
      <c r="C377" s="5" t="s">
        <v>7</v>
      </c>
    </row>
    <row r="378" spans="1:3" ht="13.15">
      <c r="A378" s="5" t="s">
        <v>1971</v>
      </c>
      <c r="B378" s="5">
        <v>3</v>
      </c>
      <c r="C378" s="5" t="s">
        <v>7</v>
      </c>
    </row>
    <row r="379" spans="1:3" ht="13.15">
      <c r="A379" s="5" t="s">
        <v>169</v>
      </c>
      <c r="B379" s="5">
        <v>3</v>
      </c>
      <c r="C379" s="5" t="s">
        <v>7</v>
      </c>
    </row>
    <row r="380" spans="1:3" ht="13.15">
      <c r="A380" s="5" t="s">
        <v>1972</v>
      </c>
      <c r="B380" s="5">
        <v>3</v>
      </c>
      <c r="C380" s="5" t="s">
        <v>7</v>
      </c>
    </row>
    <row r="381" spans="1:3" ht="13.15">
      <c r="A381" s="5" t="s">
        <v>333</v>
      </c>
      <c r="B381" s="5">
        <v>3</v>
      </c>
      <c r="C381" s="5" t="s">
        <v>7</v>
      </c>
    </row>
    <row r="382" spans="1:3" ht="13.15">
      <c r="A382" s="5" t="s">
        <v>1973</v>
      </c>
      <c r="B382" s="5">
        <v>3</v>
      </c>
      <c r="C382" s="5" t="s">
        <v>7</v>
      </c>
    </row>
    <row r="383" spans="1:3" ht="13.15">
      <c r="A383" s="5" t="s">
        <v>1974</v>
      </c>
      <c r="B383" s="5">
        <v>3</v>
      </c>
      <c r="C383" s="5" t="s">
        <v>7</v>
      </c>
    </row>
    <row r="384" spans="1:3" ht="13.15">
      <c r="A384" s="5" t="s">
        <v>1975</v>
      </c>
      <c r="B384" s="5">
        <v>3</v>
      </c>
      <c r="C384" s="5" t="s">
        <v>7</v>
      </c>
    </row>
    <row r="385" spans="1:3" ht="13.15">
      <c r="A385" s="5" t="s">
        <v>1976</v>
      </c>
      <c r="B385" s="5">
        <v>3</v>
      </c>
      <c r="C385" s="5" t="s">
        <v>7</v>
      </c>
    </row>
    <row r="386" spans="1:3" ht="13.15">
      <c r="A386" s="5" t="s">
        <v>422</v>
      </c>
      <c r="B386" s="5">
        <v>3</v>
      </c>
      <c r="C386" s="5" t="s">
        <v>7</v>
      </c>
    </row>
    <row r="387" spans="1:3" ht="13.15">
      <c r="A387" s="5" t="s">
        <v>1977</v>
      </c>
      <c r="B387" s="5">
        <v>3</v>
      </c>
      <c r="C387" s="5" t="s">
        <v>7</v>
      </c>
    </row>
    <row r="388" spans="1:3" ht="13.15">
      <c r="A388" s="5" t="s">
        <v>1978</v>
      </c>
      <c r="B388" s="5">
        <v>3</v>
      </c>
      <c r="C388" s="5" t="s">
        <v>7</v>
      </c>
    </row>
    <row r="389" spans="1:3" ht="13.15">
      <c r="A389" s="5" t="s">
        <v>472</v>
      </c>
      <c r="B389" s="5">
        <v>3</v>
      </c>
      <c r="C389" s="5" t="s">
        <v>7</v>
      </c>
    </row>
    <row r="390" spans="1:3" ht="13.15">
      <c r="A390" s="5" t="s">
        <v>1979</v>
      </c>
      <c r="B390" s="5">
        <v>3</v>
      </c>
      <c r="C390" s="5" t="s">
        <v>7</v>
      </c>
    </row>
    <row r="391" spans="1:3" ht="13.15">
      <c r="A391" s="5" t="s">
        <v>156</v>
      </c>
      <c r="B391" s="5">
        <v>3</v>
      </c>
      <c r="C391" s="5" t="s">
        <v>7</v>
      </c>
    </row>
    <row r="392" spans="1:3" ht="13.15">
      <c r="A392" s="5" t="s">
        <v>1980</v>
      </c>
      <c r="B392" s="5">
        <v>3</v>
      </c>
      <c r="C392" s="5" t="s">
        <v>7</v>
      </c>
    </row>
    <row r="393" spans="1:3" ht="13.15">
      <c r="A393" s="5" t="s">
        <v>1981</v>
      </c>
      <c r="B393" s="5">
        <v>3</v>
      </c>
      <c r="C393" s="5" t="s">
        <v>7</v>
      </c>
    </row>
    <row r="394" spans="1:3" ht="13.15">
      <c r="A394" s="5" t="s">
        <v>354</v>
      </c>
      <c r="B394" s="5">
        <v>2</v>
      </c>
      <c r="C394" s="5" t="s">
        <v>7</v>
      </c>
    </row>
    <row r="395" spans="1:3" ht="13.15">
      <c r="A395" s="5" t="s">
        <v>1982</v>
      </c>
      <c r="B395" s="5">
        <v>3</v>
      </c>
      <c r="C395" s="5" t="s">
        <v>7</v>
      </c>
    </row>
    <row r="396" spans="1:3" ht="13.15">
      <c r="A396" s="5" t="s">
        <v>345</v>
      </c>
      <c r="B396" s="5">
        <v>3</v>
      </c>
      <c r="C396" s="5" t="s">
        <v>7</v>
      </c>
    </row>
    <row r="397" spans="1:3" ht="13.15">
      <c r="A397" s="5" t="s">
        <v>1983</v>
      </c>
      <c r="B397" s="5">
        <v>3</v>
      </c>
      <c r="C397" s="5" t="s">
        <v>7</v>
      </c>
    </row>
    <row r="398" spans="1:3" ht="13.15">
      <c r="A398" s="5" t="s">
        <v>1984</v>
      </c>
      <c r="B398" s="5">
        <v>3</v>
      </c>
      <c r="C398" s="5" t="s">
        <v>7</v>
      </c>
    </row>
    <row r="399" spans="1:3" ht="13.15">
      <c r="A399" s="5" t="s">
        <v>1985</v>
      </c>
      <c r="B399" s="5">
        <v>2</v>
      </c>
      <c r="C399" s="5" t="s">
        <v>7</v>
      </c>
    </row>
    <row r="400" spans="1:3" ht="13.15">
      <c r="A400" s="5" t="s">
        <v>331</v>
      </c>
      <c r="B400" s="5">
        <v>3</v>
      </c>
      <c r="C400" s="5" t="s">
        <v>7</v>
      </c>
    </row>
    <row r="401" spans="1:3" ht="13.15">
      <c r="A401" s="5" t="s">
        <v>1986</v>
      </c>
      <c r="B401" s="5">
        <v>3</v>
      </c>
      <c r="C401" s="5" t="s">
        <v>7</v>
      </c>
    </row>
    <row r="402" spans="1:3" ht="13.15">
      <c r="A402" s="5" t="s">
        <v>320</v>
      </c>
      <c r="B402" s="5">
        <v>3</v>
      </c>
      <c r="C402" s="5" t="s">
        <v>7</v>
      </c>
    </row>
    <row r="403" spans="1:3" ht="13.15">
      <c r="A403" s="5" t="s">
        <v>405</v>
      </c>
      <c r="B403" s="5">
        <v>2</v>
      </c>
      <c r="C403" s="5" t="s">
        <v>7</v>
      </c>
    </row>
    <row r="404" spans="1:3" ht="13.15">
      <c r="A404" s="5" t="s">
        <v>1987</v>
      </c>
      <c r="B404" s="5">
        <v>3</v>
      </c>
      <c r="C404" s="5" t="s">
        <v>7</v>
      </c>
    </row>
    <row r="405" spans="1:3" ht="13.15">
      <c r="A405" s="5" t="s">
        <v>413</v>
      </c>
      <c r="B405" s="5">
        <v>2</v>
      </c>
      <c r="C405" s="5" t="s">
        <v>7</v>
      </c>
    </row>
    <row r="406" spans="1:3" ht="13.15">
      <c r="A406" s="5" t="s">
        <v>1988</v>
      </c>
      <c r="B406" s="5">
        <v>2</v>
      </c>
      <c r="C406" s="5" t="s">
        <v>7</v>
      </c>
    </row>
    <row r="407" spans="1:3" ht="13.15">
      <c r="A407" s="5" t="s">
        <v>365</v>
      </c>
      <c r="B407" s="5">
        <v>2</v>
      </c>
      <c r="C407" s="5" t="s">
        <v>7</v>
      </c>
    </row>
    <row r="408" spans="1:3" ht="13.15">
      <c r="A408" s="5" t="s">
        <v>1989</v>
      </c>
      <c r="B408" s="5">
        <v>2</v>
      </c>
      <c r="C408" s="5" t="s">
        <v>7</v>
      </c>
    </row>
    <row r="409" spans="1:3" ht="13.15">
      <c r="A409" s="5" t="s">
        <v>418</v>
      </c>
      <c r="B409" s="5">
        <v>1</v>
      </c>
      <c r="C409" s="5" t="s">
        <v>7</v>
      </c>
    </row>
    <row r="410" spans="1:3" ht="13.15">
      <c r="A410" s="5" t="s">
        <v>321</v>
      </c>
      <c r="B410" s="5">
        <v>2</v>
      </c>
      <c r="C410" s="5" t="s">
        <v>7</v>
      </c>
    </row>
    <row r="411" spans="1:3" ht="13.15">
      <c r="A411" s="5" t="s">
        <v>1990</v>
      </c>
      <c r="B411" s="5">
        <v>5</v>
      </c>
      <c r="C411" s="5" t="s">
        <v>7</v>
      </c>
    </row>
    <row r="412" spans="1:3" ht="13.15">
      <c r="A412" s="5" t="s">
        <v>1991</v>
      </c>
      <c r="B412" s="5">
        <v>2</v>
      </c>
      <c r="C412" s="5" t="s">
        <v>7</v>
      </c>
    </row>
    <row r="413" spans="1:3" ht="13.15">
      <c r="A413" s="5" t="s">
        <v>1992</v>
      </c>
      <c r="B413" s="5">
        <v>2</v>
      </c>
      <c r="C413" s="5" t="s">
        <v>7</v>
      </c>
    </row>
    <row r="414" spans="1:3" ht="13.15">
      <c r="A414" s="5" t="s">
        <v>1993</v>
      </c>
      <c r="B414" s="5">
        <v>2</v>
      </c>
      <c r="C414" s="5" t="s">
        <v>7</v>
      </c>
    </row>
    <row r="415" spans="1:3" ht="13.15">
      <c r="A415" s="5" t="s">
        <v>356</v>
      </c>
      <c r="B415" s="5">
        <v>2</v>
      </c>
      <c r="C415" s="5" t="s">
        <v>7</v>
      </c>
    </row>
    <row r="416" spans="1:3" ht="13.15">
      <c r="A416" s="5" t="s">
        <v>1994</v>
      </c>
      <c r="B416" s="5">
        <v>2</v>
      </c>
      <c r="C416" s="5" t="s">
        <v>7</v>
      </c>
    </row>
    <row r="417" spans="1:3" ht="13.15">
      <c r="A417" s="5" t="s">
        <v>1995</v>
      </c>
      <c r="B417" s="5">
        <v>2</v>
      </c>
      <c r="C417" s="5" t="s">
        <v>7</v>
      </c>
    </row>
    <row r="418" spans="1:3" ht="13.15">
      <c r="A418" s="5" t="s">
        <v>1996</v>
      </c>
      <c r="B418" s="5">
        <v>2</v>
      </c>
      <c r="C418" s="5" t="s">
        <v>7</v>
      </c>
    </row>
    <row r="419" spans="1:3" ht="13.15">
      <c r="A419" s="5" t="s">
        <v>1997</v>
      </c>
      <c r="B419" s="5">
        <v>2</v>
      </c>
      <c r="C419" s="5" t="s">
        <v>7</v>
      </c>
    </row>
    <row r="420" spans="1:3" ht="13.15">
      <c r="A420" s="5" t="s">
        <v>470</v>
      </c>
      <c r="B420" s="5">
        <v>2</v>
      </c>
      <c r="C420" s="5" t="s">
        <v>7</v>
      </c>
    </row>
    <row r="421" spans="1:3" ht="13.15">
      <c r="A421" s="5" t="s">
        <v>335</v>
      </c>
      <c r="B421" s="5">
        <v>2</v>
      </c>
      <c r="C421" s="5" t="s">
        <v>7</v>
      </c>
    </row>
    <row r="422" spans="1:3" ht="13.15">
      <c r="A422" s="5" t="s">
        <v>1998</v>
      </c>
      <c r="B422" s="5">
        <v>2</v>
      </c>
      <c r="C422" s="5" t="s">
        <v>7</v>
      </c>
    </row>
    <row r="423" spans="1:3" ht="13.15">
      <c r="A423" s="5" t="s">
        <v>1999</v>
      </c>
      <c r="B423" s="5">
        <v>2</v>
      </c>
      <c r="C423" s="5" t="s">
        <v>7</v>
      </c>
    </row>
    <row r="424" spans="1:3" ht="13.15">
      <c r="A424" s="5" t="s">
        <v>2000</v>
      </c>
      <c r="B424" s="5">
        <v>2</v>
      </c>
      <c r="C424" s="5" t="s">
        <v>7</v>
      </c>
    </row>
    <row r="425" spans="1:3" ht="13.15">
      <c r="A425" s="5" t="s">
        <v>2001</v>
      </c>
      <c r="B425" s="5">
        <v>2</v>
      </c>
      <c r="C425" s="5" t="s">
        <v>7</v>
      </c>
    </row>
    <row r="426" spans="1:3" ht="13.15">
      <c r="A426" s="5" t="s">
        <v>2002</v>
      </c>
      <c r="B426" s="5">
        <v>2</v>
      </c>
      <c r="C426" s="5" t="s">
        <v>7</v>
      </c>
    </row>
    <row r="427" spans="1:3" ht="13.15">
      <c r="A427" s="5" t="s">
        <v>2003</v>
      </c>
      <c r="B427" s="5">
        <v>2</v>
      </c>
      <c r="C427" s="5" t="s">
        <v>7</v>
      </c>
    </row>
    <row r="428" spans="1:3" ht="13.15">
      <c r="A428" s="5" t="s">
        <v>2004</v>
      </c>
      <c r="B428" s="5">
        <v>3</v>
      </c>
      <c r="C428" s="5" t="s">
        <v>7</v>
      </c>
    </row>
    <row r="429" spans="1:3" ht="13.15">
      <c r="A429" s="5" t="s">
        <v>2005</v>
      </c>
      <c r="B429" s="5">
        <v>3</v>
      </c>
      <c r="C429" s="5" t="s">
        <v>7</v>
      </c>
    </row>
    <row r="430" spans="1:3" ht="13.15">
      <c r="A430" s="5" t="s">
        <v>2006</v>
      </c>
      <c r="B430" s="5">
        <v>3</v>
      </c>
      <c r="C430" s="5" t="s">
        <v>7</v>
      </c>
    </row>
    <row r="431" spans="1:3" ht="13.15">
      <c r="A431" s="5" t="s">
        <v>2007</v>
      </c>
      <c r="B431" s="5">
        <v>2</v>
      </c>
      <c r="C431" s="5" t="s">
        <v>7</v>
      </c>
    </row>
    <row r="432" spans="1:3" ht="13.15">
      <c r="A432" s="5" t="s">
        <v>2008</v>
      </c>
      <c r="B432" s="5">
        <v>3</v>
      </c>
      <c r="C432" s="5" t="s">
        <v>7</v>
      </c>
    </row>
    <row r="433" spans="1:3" ht="13.15">
      <c r="A433" s="5" t="s">
        <v>2009</v>
      </c>
      <c r="B433" s="5">
        <v>3</v>
      </c>
      <c r="C433" s="5" t="s">
        <v>7</v>
      </c>
    </row>
    <row r="434" spans="1:3" ht="13.15">
      <c r="A434" s="5" t="s">
        <v>2010</v>
      </c>
      <c r="B434" s="5">
        <v>3</v>
      </c>
      <c r="C434" s="5" t="s">
        <v>7</v>
      </c>
    </row>
    <row r="435" spans="1:3" ht="13.15">
      <c r="A435" s="5" t="s">
        <v>362</v>
      </c>
      <c r="B435" s="5">
        <v>3</v>
      </c>
      <c r="C435" s="5" t="s">
        <v>7</v>
      </c>
    </row>
    <row r="436" spans="1:3" ht="13.15">
      <c r="A436" s="5" t="s">
        <v>2011</v>
      </c>
      <c r="B436" s="5">
        <v>3</v>
      </c>
      <c r="C436" s="5" t="s">
        <v>7</v>
      </c>
    </row>
    <row r="437" spans="1:3" ht="13.15">
      <c r="A437" s="5" t="s">
        <v>2012</v>
      </c>
      <c r="B437" s="5">
        <v>3</v>
      </c>
      <c r="C437" s="5" t="s">
        <v>7</v>
      </c>
    </row>
    <row r="438" spans="1:3" ht="13.15">
      <c r="A438" s="5" t="s">
        <v>322</v>
      </c>
      <c r="B438" s="5">
        <v>3</v>
      </c>
      <c r="C438" s="5" t="s">
        <v>7</v>
      </c>
    </row>
    <row r="439" spans="1:3" ht="13.15">
      <c r="A439" s="5" t="s">
        <v>2013</v>
      </c>
      <c r="B439" s="5">
        <v>3</v>
      </c>
      <c r="C439" s="5" t="s">
        <v>7</v>
      </c>
    </row>
    <row r="440" spans="1:3" ht="13.15">
      <c r="A440" s="5" t="s">
        <v>2014</v>
      </c>
      <c r="B440" s="5">
        <v>3</v>
      </c>
      <c r="C440" s="5" t="s">
        <v>7</v>
      </c>
    </row>
    <row r="441" spans="1:3" ht="13.15">
      <c r="A441" s="5" t="s">
        <v>2015</v>
      </c>
      <c r="B441" s="5">
        <v>3</v>
      </c>
      <c r="C441" s="5" t="s">
        <v>7</v>
      </c>
    </row>
    <row r="442" spans="1:3" ht="13.15">
      <c r="A442" s="5" t="s">
        <v>2016</v>
      </c>
      <c r="B442" s="5">
        <v>3</v>
      </c>
      <c r="C442" s="5" t="s">
        <v>7</v>
      </c>
    </row>
    <row r="443" spans="1:3" ht="13.15">
      <c r="A443" s="5" t="s">
        <v>2017</v>
      </c>
      <c r="B443" s="5">
        <v>3</v>
      </c>
      <c r="C443" s="5" t="s">
        <v>7</v>
      </c>
    </row>
    <row r="444" spans="1:3" ht="13.15">
      <c r="A444" s="5" t="s">
        <v>2018</v>
      </c>
      <c r="B444" s="5">
        <v>3</v>
      </c>
      <c r="C444" s="5" t="s">
        <v>7</v>
      </c>
    </row>
    <row r="445" spans="1:3" ht="13.15">
      <c r="A445" s="5" t="s">
        <v>2019</v>
      </c>
      <c r="B445" s="5">
        <v>3</v>
      </c>
      <c r="C445" s="5" t="s">
        <v>7</v>
      </c>
    </row>
    <row r="446" spans="1:3" ht="13.15">
      <c r="A446" s="5" t="s">
        <v>2020</v>
      </c>
      <c r="B446" s="5">
        <v>3</v>
      </c>
      <c r="C446" s="5" t="s">
        <v>7</v>
      </c>
    </row>
    <row r="447" spans="1:3" ht="13.15">
      <c r="A447" s="5" t="s">
        <v>2021</v>
      </c>
      <c r="B447" s="5">
        <v>3</v>
      </c>
      <c r="C447" s="5" t="s">
        <v>7</v>
      </c>
    </row>
    <row r="448" spans="1:3" ht="13.15">
      <c r="A448" s="5" t="s">
        <v>2022</v>
      </c>
      <c r="B448" s="5">
        <v>3</v>
      </c>
      <c r="C448" s="5" t="s">
        <v>7</v>
      </c>
    </row>
    <row r="449" spans="1:3" ht="13.15">
      <c r="A449" s="5" t="s">
        <v>2023</v>
      </c>
      <c r="B449" s="5">
        <v>3</v>
      </c>
      <c r="C449" s="5" t="s">
        <v>7</v>
      </c>
    </row>
    <row r="450" spans="1:3" ht="13.15">
      <c r="A450" s="5" t="s">
        <v>2024</v>
      </c>
      <c r="B450" s="5">
        <v>3</v>
      </c>
      <c r="C450" s="5" t="s">
        <v>7</v>
      </c>
    </row>
    <row r="451" spans="1:3" ht="13.15">
      <c r="A451" s="5" t="s">
        <v>2025</v>
      </c>
      <c r="B451" s="5">
        <v>3</v>
      </c>
      <c r="C451" s="5" t="s">
        <v>7</v>
      </c>
    </row>
    <row r="452" spans="1:3" ht="13.15">
      <c r="A452" s="5" t="s">
        <v>2026</v>
      </c>
      <c r="B452" s="5">
        <v>3</v>
      </c>
      <c r="C452" s="5" t="s">
        <v>7</v>
      </c>
    </row>
    <row r="453" spans="1:3" ht="13.15">
      <c r="A453" s="5" t="s">
        <v>2027</v>
      </c>
      <c r="B453" s="5">
        <v>3</v>
      </c>
      <c r="C453" s="5" t="s">
        <v>7</v>
      </c>
    </row>
    <row r="454" spans="1:3" ht="13.15">
      <c r="A454" s="5" t="s">
        <v>2028</v>
      </c>
      <c r="B454" s="5">
        <v>3</v>
      </c>
      <c r="C454" s="5" t="s">
        <v>7</v>
      </c>
    </row>
    <row r="455" spans="1:3" ht="13.15">
      <c r="A455" s="5" t="s">
        <v>2029</v>
      </c>
      <c r="B455" s="5">
        <v>3</v>
      </c>
      <c r="C455" s="5" t="s">
        <v>7</v>
      </c>
    </row>
    <row r="456" spans="1:3" ht="13.15">
      <c r="A456" s="5" t="s">
        <v>2030</v>
      </c>
      <c r="B456" s="5">
        <v>3</v>
      </c>
      <c r="C456" s="5" t="s">
        <v>7</v>
      </c>
    </row>
    <row r="457" spans="1:3" ht="13.15">
      <c r="A457" s="5" t="s">
        <v>2031</v>
      </c>
      <c r="B457" s="5">
        <v>2</v>
      </c>
      <c r="C457" s="5" t="s">
        <v>7</v>
      </c>
    </row>
    <row r="458" spans="1:3" ht="13.15">
      <c r="A458" s="5" t="s">
        <v>2032</v>
      </c>
      <c r="B458" s="5">
        <v>5</v>
      </c>
      <c r="C458" s="5" t="s">
        <v>7</v>
      </c>
    </row>
    <row r="459" spans="1:3" ht="13.15">
      <c r="A459" s="5" t="s">
        <v>2033</v>
      </c>
      <c r="B459" s="5">
        <v>3</v>
      </c>
      <c r="C459" s="5" t="s">
        <v>7</v>
      </c>
    </row>
    <row r="460" spans="1:3" ht="13.15">
      <c r="A460" s="5" t="s">
        <v>2034</v>
      </c>
      <c r="B460" s="5">
        <v>3</v>
      </c>
      <c r="C460" s="5" t="s">
        <v>7</v>
      </c>
    </row>
    <row r="461" spans="1:3" ht="13.15">
      <c r="A461" s="5" t="s">
        <v>2035</v>
      </c>
      <c r="B461" s="5">
        <v>3</v>
      </c>
      <c r="C461" s="5" t="s">
        <v>7</v>
      </c>
    </row>
    <row r="462" spans="1:3" ht="13.15">
      <c r="A462" s="5" t="s">
        <v>2036</v>
      </c>
      <c r="B462" s="5">
        <v>3</v>
      </c>
      <c r="C462" s="5" t="s">
        <v>7</v>
      </c>
    </row>
    <row r="463" spans="1:3" ht="13.15">
      <c r="A463" s="5" t="s">
        <v>2037</v>
      </c>
      <c r="B463" s="5">
        <v>3</v>
      </c>
      <c r="C463" s="5" t="s">
        <v>7</v>
      </c>
    </row>
    <row r="464" spans="1:3" ht="13.15">
      <c r="A464" s="5" t="s">
        <v>2038</v>
      </c>
      <c r="B464" s="5">
        <v>3</v>
      </c>
      <c r="C464" s="5" t="s">
        <v>7</v>
      </c>
    </row>
    <row r="465" spans="1:3" ht="13.15">
      <c r="A465" s="5" t="s">
        <v>420</v>
      </c>
      <c r="B465" s="5">
        <v>2</v>
      </c>
      <c r="C465" s="5" t="s">
        <v>7</v>
      </c>
    </row>
    <row r="466" spans="1:3" ht="13.15">
      <c r="A466" s="5" t="s">
        <v>2039</v>
      </c>
      <c r="B466" s="5">
        <v>3</v>
      </c>
      <c r="C466" s="5" t="s">
        <v>7</v>
      </c>
    </row>
    <row r="467" spans="1:3" ht="13.15">
      <c r="A467" s="5" t="s">
        <v>2040</v>
      </c>
      <c r="B467" s="5">
        <v>3</v>
      </c>
      <c r="C467" s="5" t="s">
        <v>7</v>
      </c>
    </row>
    <row r="468" spans="1:3" ht="13.15">
      <c r="A468" s="5" t="s">
        <v>2041</v>
      </c>
      <c r="B468" s="5">
        <v>3</v>
      </c>
      <c r="C468" s="5" t="s">
        <v>7</v>
      </c>
    </row>
    <row r="469" spans="1:3" ht="13.15">
      <c r="A469" s="5" t="s">
        <v>2042</v>
      </c>
      <c r="B469" s="5">
        <v>3</v>
      </c>
      <c r="C469" s="5" t="s">
        <v>7</v>
      </c>
    </row>
    <row r="470" spans="1:3" ht="13.15">
      <c r="A470" s="5" t="s">
        <v>329</v>
      </c>
      <c r="B470" s="5">
        <v>3</v>
      </c>
      <c r="C470" s="5" t="s">
        <v>7</v>
      </c>
    </row>
    <row r="471" spans="1:3" ht="13.15">
      <c r="A471" s="5" t="s">
        <v>2043</v>
      </c>
      <c r="B471" s="5">
        <v>3</v>
      </c>
      <c r="C471" s="5" t="s">
        <v>7</v>
      </c>
    </row>
    <row r="472" spans="1:3" ht="13.15">
      <c r="A472" s="5" t="s">
        <v>2044</v>
      </c>
      <c r="B472" s="5">
        <v>3</v>
      </c>
      <c r="C472" s="5" t="s">
        <v>7</v>
      </c>
    </row>
    <row r="473" spans="1:3" ht="13.15">
      <c r="A473" s="5" t="s">
        <v>2045</v>
      </c>
      <c r="B473" s="5">
        <v>3</v>
      </c>
      <c r="C473" s="5" t="s">
        <v>7</v>
      </c>
    </row>
    <row r="474" spans="1:3" ht="13.15">
      <c r="A474" s="5" t="s">
        <v>2046</v>
      </c>
      <c r="B474" s="5">
        <v>3</v>
      </c>
      <c r="C474" s="5" t="s">
        <v>7</v>
      </c>
    </row>
    <row r="475" spans="1:3" ht="13.15">
      <c r="A475" s="5" t="s">
        <v>2047</v>
      </c>
      <c r="B475" s="5">
        <v>3</v>
      </c>
      <c r="C475" s="5" t="s">
        <v>7</v>
      </c>
    </row>
    <row r="476" spans="1:3" ht="13.15">
      <c r="A476" s="5" t="s">
        <v>2048</v>
      </c>
      <c r="B476" s="5">
        <v>3</v>
      </c>
      <c r="C476" s="5" t="s">
        <v>7</v>
      </c>
    </row>
    <row r="477" spans="1:3" ht="13.15">
      <c r="A477" s="5" t="s">
        <v>330</v>
      </c>
      <c r="B477" s="5">
        <v>1</v>
      </c>
      <c r="C477" s="5" t="s">
        <v>7</v>
      </c>
    </row>
    <row r="478" spans="1:3" ht="13.15">
      <c r="A478" s="5" t="s">
        <v>2049</v>
      </c>
      <c r="B478" s="5">
        <v>3</v>
      </c>
      <c r="C478" s="5" t="s">
        <v>7</v>
      </c>
    </row>
    <row r="479" spans="1:3" ht="13.15">
      <c r="A479" s="5" t="s">
        <v>359</v>
      </c>
      <c r="B479" s="5">
        <v>3</v>
      </c>
      <c r="C479" s="5" t="s">
        <v>7</v>
      </c>
    </row>
    <row r="480" spans="1:3" ht="13.15">
      <c r="A480" s="5" t="s">
        <v>298</v>
      </c>
      <c r="B480" s="5">
        <v>3</v>
      </c>
      <c r="C480" s="5" t="s">
        <v>7</v>
      </c>
    </row>
    <row r="481" spans="1:3" ht="13.15">
      <c r="A481" s="5" t="s">
        <v>2050</v>
      </c>
      <c r="B481" s="5">
        <v>3</v>
      </c>
      <c r="C481" s="5" t="s">
        <v>7</v>
      </c>
    </row>
    <row r="482" spans="1:3" ht="13.15">
      <c r="A482" s="5" t="s">
        <v>2051</v>
      </c>
      <c r="B482" s="5">
        <v>3</v>
      </c>
      <c r="C482" s="5" t="s">
        <v>7</v>
      </c>
    </row>
    <row r="483" spans="1:3" ht="13.15">
      <c r="A483" s="5" t="s">
        <v>314</v>
      </c>
      <c r="B483" s="5">
        <v>2</v>
      </c>
      <c r="C483" s="5" t="s">
        <v>7</v>
      </c>
    </row>
    <row r="484" spans="1:3" ht="13.15">
      <c r="A484" s="5" t="s">
        <v>2052</v>
      </c>
      <c r="B484" s="5">
        <v>2</v>
      </c>
      <c r="C484" s="5" t="s">
        <v>7</v>
      </c>
    </row>
    <row r="485" spans="1:3" ht="13.15">
      <c r="A485" s="5" t="s">
        <v>2053</v>
      </c>
      <c r="B485" s="5">
        <v>2</v>
      </c>
      <c r="C485" s="5" t="s">
        <v>7</v>
      </c>
    </row>
    <row r="486" spans="1:3" ht="13.15">
      <c r="A486" s="5" t="s">
        <v>368</v>
      </c>
      <c r="B486" s="5">
        <v>2</v>
      </c>
      <c r="C486" s="5" t="s">
        <v>7</v>
      </c>
    </row>
    <row r="487" spans="1:3" ht="13.15">
      <c r="A487" s="5" t="s">
        <v>2054</v>
      </c>
      <c r="B487" s="5">
        <v>2</v>
      </c>
      <c r="C487" s="5" t="s">
        <v>7</v>
      </c>
    </row>
    <row r="488" spans="1:3" ht="13.15">
      <c r="A488" s="5" t="s">
        <v>348</v>
      </c>
      <c r="B488" s="5">
        <v>2</v>
      </c>
      <c r="C488" s="5" t="s">
        <v>7</v>
      </c>
    </row>
    <row r="489" spans="1:3" ht="13.15">
      <c r="A489" s="5" t="s">
        <v>2055</v>
      </c>
      <c r="B489" s="5">
        <v>2</v>
      </c>
      <c r="C489" s="5" t="s">
        <v>7</v>
      </c>
    </row>
    <row r="490" spans="1:3" ht="13.15">
      <c r="A490" s="5" t="s">
        <v>2056</v>
      </c>
      <c r="B490" s="5">
        <v>2</v>
      </c>
      <c r="C490" s="5" t="s">
        <v>7</v>
      </c>
    </row>
    <row r="491" spans="1:3" ht="13.15">
      <c r="A491" s="5" t="s">
        <v>2057</v>
      </c>
      <c r="B491" s="5">
        <v>2</v>
      </c>
      <c r="C491" s="5" t="s">
        <v>7</v>
      </c>
    </row>
    <row r="492" spans="1:3" ht="13.15">
      <c r="A492" s="5" t="s">
        <v>2058</v>
      </c>
      <c r="B492" s="5">
        <v>2</v>
      </c>
      <c r="C492" s="5" t="s">
        <v>7</v>
      </c>
    </row>
    <row r="493" spans="1:3" ht="13.15">
      <c r="A493" s="5" t="s">
        <v>2059</v>
      </c>
      <c r="B493" s="5">
        <v>2</v>
      </c>
      <c r="C493" s="5" t="s">
        <v>7</v>
      </c>
    </row>
    <row r="494" spans="1:3" ht="13.15">
      <c r="A494" s="5" t="s">
        <v>2060</v>
      </c>
      <c r="B494" s="5">
        <v>2</v>
      </c>
      <c r="C494" s="5" t="s">
        <v>7</v>
      </c>
    </row>
    <row r="495" spans="1:3" ht="13.15">
      <c r="A495" s="5" t="s">
        <v>2061</v>
      </c>
      <c r="B495" s="5">
        <v>2</v>
      </c>
      <c r="C495" s="5" t="s">
        <v>7</v>
      </c>
    </row>
    <row r="496" spans="1:3" ht="13.15">
      <c r="A496" s="5" t="s">
        <v>2062</v>
      </c>
      <c r="B496" s="5">
        <f>478-6-5-2</f>
        <v>465</v>
      </c>
      <c r="C496" s="5" t="s">
        <v>14</v>
      </c>
    </row>
    <row r="497" spans="1:3" ht="13.15">
      <c r="A497" s="5" t="s">
        <v>469</v>
      </c>
      <c r="B497" s="5">
        <f>6-2</f>
        <v>4</v>
      </c>
      <c r="C497" s="5" t="s">
        <v>393</v>
      </c>
    </row>
    <row r="498" spans="1:3" ht="13.15">
      <c r="A498" s="5" t="s">
        <v>2062</v>
      </c>
      <c r="B498" s="5">
        <v>2020</v>
      </c>
      <c r="C498" s="5" t="s">
        <v>311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J1008"/>
  <sheetViews>
    <sheetView topLeftCell="A4" workbookViewId="0">
      <selection activeCell="G23" sqref="G23"/>
    </sheetView>
  </sheetViews>
  <sheetFormatPr defaultColWidth="12.640625" defaultRowHeight="15.75" customHeight="1"/>
  <cols>
    <col min="2" max="2" width="22.92578125" customWidth="1"/>
    <col min="6" max="6" width="18.5" customWidth="1"/>
  </cols>
  <sheetData>
    <row r="1" spans="1:9" ht="15.75" customHeight="1">
      <c r="A1" s="68"/>
      <c r="B1" s="140" t="s">
        <v>2063</v>
      </c>
      <c r="C1" s="131"/>
      <c r="D1" s="131"/>
      <c r="E1" s="131"/>
      <c r="F1" s="68"/>
      <c r="G1" s="68"/>
      <c r="H1" s="68"/>
      <c r="I1" s="68"/>
    </row>
    <row r="2" spans="1:9" ht="15.75" customHeight="1">
      <c r="A2" s="68"/>
      <c r="B2" s="141" t="s">
        <v>2064</v>
      </c>
      <c r="C2" s="131"/>
      <c r="D2" s="131"/>
      <c r="E2" s="131"/>
      <c r="F2" s="68"/>
      <c r="G2" s="68"/>
      <c r="H2" s="68" t="s">
        <v>2065</v>
      </c>
      <c r="I2" s="69">
        <f>E31-D31</f>
        <v>244747.20999999996</v>
      </c>
    </row>
    <row r="3" spans="1:9" ht="15.75" customHeight="1">
      <c r="A3" s="70" t="s">
        <v>816</v>
      </c>
      <c r="B3" s="71" t="s">
        <v>2066</v>
      </c>
      <c r="C3" s="72"/>
      <c r="D3" s="73" t="s">
        <v>2067</v>
      </c>
      <c r="E3" s="74" t="s">
        <v>2068</v>
      </c>
      <c r="F3" s="68" t="s">
        <v>2069</v>
      </c>
      <c r="G3" s="68"/>
      <c r="H3" s="68"/>
      <c r="I3" s="75">
        <f>I2+'PMT Summary'!E13</f>
        <v>220773.01</v>
      </c>
    </row>
    <row r="4" spans="1:9" ht="13.9">
      <c r="A4" s="76">
        <v>45658</v>
      </c>
      <c r="B4" s="77" t="s">
        <v>2070</v>
      </c>
      <c r="C4" s="75"/>
      <c r="D4" s="75"/>
      <c r="E4" s="78">
        <v>9307.91</v>
      </c>
      <c r="F4" s="68"/>
      <c r="G4" s="68"/>
      <c r="H4" s="68"/>
      <c r="I4" s="68"/>
    </row>
    <row r="5" spans="1:9" ht="13.9">
      <c r="A5" s="76">
        <v>45658</v>
      </c>
      <c r="B5" s="68" t="s">
        <v>2071</v>
      </c>
      <c r="C5" s="69">
        <v>88347.5</v>
      </c>
      <c r="D5" s="75"/>
      <c r="E5" s="69">
        <f>SUM(C5:C16)</f>
        <v>1185619.5</v>
      </c>
      <c r="F5" s="68" t="s">
        <v>2072</v>
      </c>
      <c r="G5" s="68"/>
      <c r="H5" s="68"/>
      <c r="I5" s="68"/>
    </row>
    <row r="6" spans="1:9" ht="13.15">
      <c r="A6" s="68"/>
      <c r="B6" s="68"/>
      <c r="C6" s="69">
        <f>30000+20000</f>
        <v>50000</v>
      </c>
      <c r="D6" s="75"/>
      <c r="E6" s="75"/>
      <c r="F6" s="68" t="s">
        <v>2073</v>
      </c>
      <c r="G6" s="68"/>
      <c r="H6" s="68"/>
      <c r="I6" s="68"/>
    </row>
    <row r="7" spans="1:9" ht="13.15">
      <c r="A7" s="68"/>
      <c r="B7" s="68"/>
      <c r="C7" s="69">
        <f>50000+5000+10000+6000+15000+15000+20000+18000+15000+15000+20000+20000+10000+15000+20000+5000+5000+20000+20000+11000</f>
        <v>315000</v>
      </c>
      <c r="D7" s="75"/>
      <c r="E7" s="75"/>
      <c r="F7" s="68" t="s">
        <v>2074</v>
      </c>
      <c r="G7" s="68"/>
      <c r="H7" s="68"/>
      <c r="I7" s="68"/>
    </row>
    <row r="8" spans="1:9" ht="13.15">
      <c r="A8" s="68"/>
      <c r="B8" s="68"/>
      <c r="C8" s="75">
        <f>40000+75000+30000+30000+25000+10000</f>
        <v>210000</v>
      </c>
      <c r="D8" s="75"/>
      <c r="E8" s="75"/>
      <c r="F8" s="68" t="s">
        <v>2075</v>
      </c>
      <c r="G8" s="68"/>
      <c r="H8" s="68"/>
      <c r="I8" s="68"/>
    </row>
    <row r="9" spans="1:9" ht="13.15">
      <c r="A9" s="68"/>
      <c r="B9" s="68"/>
      <c r="C9" s="75">
        <f>40000</f>
        <v>40000</v>
      </c>
      <c r="D9" s="75"/>
      <c r="E9" s="75"/>
      <c r="F9" s="68" t="s">
        <v>2076</v>
      </c>
      <c r="G9" s="68"/>
      <c r="H9" s="68"/>
      <c r="I9" s="68"/>
    </row>
    <row r="10" spans="1:9" ht="13.15">
      <c r="A10" s="79">
        <v>45867</v>
      </c>
      <c r="C10" s="80">
        <v>14572</v>
      </c>
      <c r="D10" s="80"/>
      <c r="E10" s="80"/>
      <c r="F10" s="68" t="s">
        <v>2072</v>
      </c>
      <c r="G10" s="68"/>
      <c r="H10" s="68"/>
      <c r="I10" s="68"/>
    </row>
    <row r="11" spans="1:9" ht="13.9">
      <c r="A11" s="68"/>
      <c r="B11" s="77"/>
      <c r="C11" s="75">
        <v>30000</v>
      </c>
      <c r="D11" s="75"/>
      <c r="E11" s="75"/>
      <c r="F11" s="68" t="s">
        <v>2077</v>
      </c>
      <c r="G11" s="68"/>
      <c r="H11" s="68"/>
      <c r="I11" s="68"/>
    </row>
    <row r="12" spans="1:9" ht="13.9">
      <c r="A12" s="79">
        <v>46030</v>
      </c>
      <c r="B12" s="77" t="s">
        <v>2078</v>
      </c>
      <c r="C12" s="75">
        <f>20000-'Dec 2025 Sales'!M3</f>
        <v>3700</v>
      </c>
      <c r="D12" s="75"/>
      <c r="E12" s="75"/>
      <c r="F12" s="68" t="s">
        <v>2079</v>
      </c>
      <c r="G12" s="68"/>
      <c r="H12" s="68"/>
      <c r="I12" s="68"/>
    </row>
    <row r="13" spans="1:9" ht="13.9">
      <c r="A13" s="79">
        <v>46048</v>
      </c>
      <c r="B13" s="77" t="s">
        <v>2080</v>
      </c>
      <c r="C13" s="75">
        <v>424000</v>
      </c>
      <c r="D13" s="75"/>
      <c r="E13" s="75"/>
      <c r="F13" s="68"/>
      <c r="G13" s="68"/>
      <c r="H13" s="68"/>
      <c r="I13" s="68"/>
    </row>
    <row r="14" spans="1:9" ht="13.9">
      <c r="A14" s="79">
        <v>46048</v>
      </c>
      <c r="B14" s="77" t="s">
        <v>2078</v>
      </c>
      <c r="C14" s="75">
        <v>10000</v>
      </c>
      <c r="D14" s="75"/>
      <c r="E14" s="75"/>
      <c r="F14" s="68" t="s">
        <v>2081</v>
      </c>
      <c r="G14" s="68"/>
      <c r="H14" s="68"/>
      <c r="I14" s="68"/>
    </row>
    <row r="15" spans="1:9" ht="13.9">
      <c r="A15" s="79"/>
      <c r="B15" s="77"/>
      <c r="C15" s="75"/>
      <c r="D15" s="75"/>
      <c r="E15" s="75"/>
      <c r="F15" s="68"/>
      <c r="G15" s="68"/>
      <c r="H15" s="68"/>
      <c r="I15" s="68"/>
    </row>
    <row r="16" spans="1:9" ht="13.9">
      <c r="A16" s="79"/>
      <c r="B16" s="77"/>
      <c r="C16" s="75"/>
      <c r="D16" s="75"/>
      <c r="E16" s="75"/>
      <c r="F16" s="68"/>
      <c r="G16" s="68"/>
      <c r="H16" s="68"/>
      <c r="I16" s="68"/>
    </row>
    <row r="17" spans="1:10" ht="13.9">
      <c r="A17" s="68"/>
      <c r="B17" s="77"/>
      <c r="C17" s="75"/>
      <c r="D17" s="75"/>
      <c r="E17" s="75"/>
      <c r="F17" s="68"/>
      <c r="G17" s="68"/>
      <c r="H17" s="68"/>
      <c r="I17" s="68"/>
    </row>
    <row r="18" spans="1:10" ht="13.15">
      <c r="A18" s="68"/>
      <c r="B18" s="68" t="s">
        <v>2082</v>
      </c>
      <c r="C18" s="68"/>
      <c r="D18" s="75"/>
      <c r="E18" s="69">
        <f>'PMT Summary'!A3</f>
        <v>604093</v>
      </c>
      <c r="F18" s="68"/>
      <c r="G18" s="68"/>
      <c r="H18" s="68"/>
      <c r="I18" s="68"/>
    </row>
    <row r="19" spans="1:10" ht="13.15">
      <c r="A19" s="68"/>
      <c r="B19" s="68" t="s">
        <v>2083</v>
      </c>
      <c r="C19" s="68"/>
      <c r="D19" s="75"/>
      <c r="E19" s="75">
        <f>'PMT Summary'!C32</f>
        <v>19320</v>
      </c>
      <c r="F19" s="68"/>
      <c r="G19" s="68"/>
      <c r="H19" s="68"/>
      <c r="I19" s="68"/>
    </row>
    <row r="20" spans="1:10" ht="13.15">
      <c r="A20" s="68"/>
      <c r="B20" s="5" t="s">
        <v>2084</v>
      </c>
      <c r="D20" s="80"/>
      <c r="E20" s="75">
        <f>'Dec 2025 Sales'!I98</f>
        <v>74130</v>
      </c>
      <c r="F20" s="68"/>
      <c r="G20" s="68"/>
      <c r="H20" s="68"/>
      <c r="I20" s="68"/>
    </row>
    <row r="21" spans="1:10" ht="15.75" customHeight="1">
      <c r="A21" s="68"/>
      <c r="B21" s="81" t="s">
        <v>2085</v>
      </c>
      <c r="C21" s="68"/>
      <c r="D21" s="75"/>
      <c r="E21" s="75"/>
      <c r="F21" s="68"/>
      <c r="G21" s="68"/>
      <c r="H21" s="68"/>
      <c r="I21" s="68"/>
    </row>
    <row r="22" spans="1:10" ht="13.15">
      <c r="A22" s="68"/>
      <c r="B22" s="68" t="s">
        <v>688</v>
      </c>
      <c r="C22" s="68"/>
      <c r="D22" s="69">
        <f>'PMT Summary'!A13</f>
        <v>1332023.2</v>
      </c>
      <c r="E22" s="75"/>
      <c r="F22" s="68"/>
      <c r="G22" s="68"/>
      <c r="H22" s="68"/>
      <c r="I22" s="68"/>
    </row>
    <row r="23" spans="1:10" ht="13.15">
      <c r="A23" s="68"/>
      <c r="B23" s="68" t="s">
        <v>2086</v>
      </c>
      <c r="C23" s="75"/>
      <c r="D23" s="69">
        <f>(2000*15.5)+(2000*15.5)</f>
        <v>62000</v>
      </c>
      <c r="E23" s="75"/>
      <c r="F23" s="68"/>
      <c r="G23" s="68"/>
      <c r="H23" s="68"/>
      <c r="I23" s="68"/>
    </row>
    <row r="24" spans="1:10" ht="13.15">
      <c r="A24" s="68"/>
      <c r="D24" s="80"/>
      <c r="E24" s="75"/>
      <c r="F24" s="68"/>
      <c r="G24" s="68"/>
      <c r="H24" s="68"/>
      <c r="I24" s="68"/>
      <c r="J24" s="69"/>
    </row>
    <row r="25" spans="1:10" ht="15.75" customHeight="1">
      <c r="A25" s="68"/>
      <c r="B25" s="81" t="s">
        <v>2087</v>
      </c>
      <c r="C25" s="68"/>
      <c r="D25" s="75"/>
      <c r="E25" s="80"/>
      <c r="F25" s="68"/>
      <c r="G25" s="68"/>
      <c r="H25" s="68"/>
      <c r="I25" s="68"/>
    </row>
    <row r="26" spans="1:10" ht="13.15">
      <c r="A26" s="68"/>
      <c r="B26" s="68" t="s">
        <v>2088</v>
      </c>
      <c r="D26" s="75">
        <f>20000+20000</f>
        <v>40000</v>
      </c>
      <c r="E26" s="75"/>
      <c r="F26" s="68"/>
      <c r="G26" s="68"/>
      <c r="H26" s="68"/>
      <c r="I26" s="68"/>
    </row>
    <row r="27" spans="1:10" ht="13.15">
      <c r="A27" s="68"/>
      <c r="B27" s="68" t="s">
        <v>2089</v>
      </c>
      <c r="D27" s="75">
        <f>15000+20000+30000+30000+25000</f>
        <v>120000</v>
      </c>
      <c r="E27" s="75"/>
      <c r="F27" s="68"/>
      <c r="G27" s="68"/>
      <c r="H27" s="68"/>
      <c r="I27" s="68"/>
    </row>
    <row r="28" spans="1:10" ht="13.15">
      <c r="A28" s="68"/>
      <c r="B28" s="5" t="s">
        <v>2090</v>
      </c>
      <c r="D28" s="75">
        <v>30000</v>
      </c>
      <c r="E28" s="75"/>
      <c r="F28" s="5" t="s">
        <v>1591</v>
      </c>
      <c r="G28" s="68"/>
      <c r="H28" s="68"/>
      <c r="I28" s="68"/>
    </row>
    <row r="29" spans="1:10" ht="13.15">
      <c r="A29" s="68"/>
      <c r="B29" s="5" t="s">
        <v>2091</v>
      </c>
      <c r="C29" s="68"/>
      <c r="D29" s="75">
        <f>50000+10000+C12</f>
        <v>63700</v>
      </c>
      <c r="E29" s="75"/>
      <c r="F29" s="68" t="s">
        <v>1591</v>
      </c>
      <c r="G29" s="68"/>
      <c r="H29" s="68"/>
      <c r="I29" s="68"/>
    </row>
    <row r="30" spans="1:10" ht="13.15">
      <c r="D30" s="82"/>
      <c r="E30" s="82"/>
    </row>
    <row r="31" spans="1:10" ht="13.15">
      <c r="D31" s="82">
        <f>SUM(D4:D29)</f>
        <v>1647723.2</v>
      </c>
      <c r="E31" s="82">
        <f>SUM(E4:E28)</f>
        <v>1892470.41</v>
      </c>
    </row>
    <row r="32" spans="1:10" ht="13.15">
      <c r="D32" s="80"/>
      <c r="E32" s="80"/>
    </row>
    <row r="33" spans="4:5" ht="13.15">
      <c r="D33" s="80"/>
      <c r="E33" s="80"/>
    </row>
    <row r="34" spans="4:5" ht="13.15">
      <c r="D34" s="80"/>
      <c r="E34" s="80"/>
    </row>
    <row r="35" spans="4:5" ht="13.15">
      <c r="D35" s="80"/>
      <c r="E35" s="80"/>
    </row>
    <row r="36" spans="4:5" ht="13.15">
      <c r="D36" s="80"/>
      <c r="E36" s="80"/>
    </row>
    <row r="37" spans="4:5" ht="13.15">
      <c r="D37" s="80"/>
      <c r="E37" s="80"/>
    </row>
    <row r="38" spans="4:5" ht="13.15">
      <c r="D38" s="80"/>
      <c r="E38" s="80"/>
    </row>
    <row r="39" spans="4:5" ht="13.15">
      <c r="D39" s="80"/>
      <c r="E39" s="80"/>
    </row>
    <row r="40" spans="4:5" ht="13.15">
      <c r="D40" s="80"/>
      <c r="E40" s="80"/>
    </row>
    <row r="41" spans="4:5" ht="13.15">
      <c r="D41" s="80"/>
      <c r="E41" s="80"/>
    </row>
    <row r="42" spans="4:5" ht="13.15">
      <c r="D42" s="80"/>
      <c r="E42" s="80"/>
    </row>
    <row r="43" spans="4:5" ht="13.15">
      <c r="D43" s="80"/>
      <c r="E43" s="80"/>
    </row>
    <row r="44" spans="4:5" ht="13.15">
      <c r="D44" s="80"/>
      <c r="E44" s="80"/>
    </row>
    <row r="45" spans="4:5" ht="13.15">
      <c r="D45" s="80"/>
      <c r="E45" s="80"/>
    </row>
    <row r="46" spans="4:5" ht="13.15">
      <c r="D46" s="80"/>
      <c r="E46" s="80"/>
    </row>
    <row r="47" spans="4:5" ht="13.15">
      <c r="D47" s="80"/>
      <c r="E47" s="80"/>
    </row>
    <row r="48" spans="4:5" ht="13.15">
      <c r="D48" s="80"/>
      <c r="E48" s="80"/>
    </row>
    <row r="49" spans="4:5" ht="13.15">
      <c r="D49" s="80"/>
      <c r="E49" s="80"/>
    </row>
    <row r="50" spans="4:5" ht="13.15">
      <c r="D50" s="80"/>
      <c r="E50" s="80"/>
    </row>
    <row r="51" spans="4:5" ht="13.15">
      <c r="D51" s="80"/>
      <c r="E51" s="80"/>
    </row>
    <row r="52" spans="4:5" ht="13.15">
      <c r="D52" s="80"/>
      <c r="E52" s="80"/>
    </row>
    <row r="53" spans="4:5" ht="13.15">
      <c r="D53" s="80"/>
      <c r="E53" s="80"/>
    </row>
    <row r="54" spans="4:5" ht="13.15">
      <c r="D54" s="80"/>
      <c r="E54" s="80"/>
    </row>
    <row r="55" spans="4:5" ht="13.15">
      <c r="D55" s="80"/>
      <c r="E55" s="80"/>
    </row>
    <row r="56" spans="4:5" ht="13.15">
      <c r="D56" s="80"/>
      <c r="E56" s="80"/>
    </row>
    <row r="57" spans="4:5" ht="13.15">
      <c r="D57" s="80"/>
      <c r="E57" s="80"/>
    </row>
    <row r="58" spans="4:5" ht="13.15">
      <c r="D58" s="80"/>
      <c r="E58" s="80"/>
    </row>
    <row r="59" spans="4:5" ht="13.15">
      <c r="D59" s="80"/>
      <c r="E59" s="80"/>
    </row>
    <row r="60" spans="4:5" ht="13.15">
      <c r="D60" s="80"/>
      <c r="E60" s="80"/>
    </row>
    <row r="61" spans="4:5" ht="13.15">
      <c r="D61" s="80"/>
      <c r="E61" s="80"/>
    </row>
    <row r="62" spans="4:5" ht="13.15">
      <c r="D62" s="80"/>
      <c r="E62" s="80"/>
    </row>
    <row r="63" spans="4:5" ht="13.15">
      <c r="D63" s="80"/>
      <c r="E63" s="80"/>
    </row>
    <row r="64" spans="4:5" ht="13.15">
      <c r="D64" s="80"/>
      <c r="E64" s="80"/>
    </row>
    <row r="65" spans="4:5" ht="13.15">
      <c r="D65" s="80"/>
      <c r="E65" s="80"/>
    </row>
    <row r="66" spans="4:5" ht="13.15">
      <c r="D66" s="80"/>
      <c r="E66" s="80"/>
    </row>
    <row r="67" spans="4:5" ht="13.15">
      <c r="D67" s="80"/>
      <c r="E67" s="80"/>
    </row>
    <row r="68" spans="4:5" ht="13.15">
      <c r="D68" s="80"/>
      <c r="E68" s="80"/>
    </row>
    <row r="69" spans="4:5" ht="13.15">
      <c r="D69" s="80"/>
      <c r="E69" s="80"/>
    </row>
    <row r="70" spans="4:5" ht="13.15">
      <c r="D70" s="80"/>
      <c r="E70" s="80"/>
    </row>
    <row r="71" spans="4:5" ht="13.15">
      <c r="D71" s="80"/>
      <c r="E71" s="80"/>
    </row>
    <row r="72" spans="4:5" ht="13.15">
      <c r="D72" s="80"/>
      <c r="E72" s="80"/>
    </row>
    <row r="73" spans="4:5" ht="13.15">
      <c r="D73" s="80"/>
      <c r="E73" s="80"/>
    </row>
    <row r="74" spans="4:5" ht="13.15">
      <c r="D74" s="80"/>
      <c r="E74" s="80"/>
    </row>
    <row r="75" spans="4:5" ht="13.15">
      <c r="D75" s="80"/>
      <c r="E75" s="80"/>
    </row>
    <row r="76" spans="4:5" ht="13.15">
      <c r="D76" s="80"/>
      <c r="E76" s="80"/>
    </row>
    <row r="77" spans="4:5" ht="13.15">
      <c r="D77" s="80"/>
      <c r="E77" s="80"/>
    </row>
    <row r="78" spans="4:5" ht="13.15">
      <c r="D78" s="80"/>
      <c r="E78" s="80"/>
    </row>
    <row r="79" spans="4:5" ht="13.15">
      <c r="D79" s="80"/>
      <c r="E79" s="80"/>
    </row>
    <row r="80" spans="4:5" ht="13.15">
      <c r="D80" s="80"/>
      <c r="E80" s="80"/>
    </row>
    <row r="81" spans="4:5" ht="13.15">
      <c r="D81" s="80"/>
      <c r="E81" s="80"/>
    </row>
    <row r="82" spans="4:5" ht="13.15">
      <c r="D82" s="80"/>
      <c r="E82" s="80"/>
    </row>
    <row r="83" spans="4:5" ht="13.15">
      <c r="D83" s="80"/>
      <c r="E83" s="80"/>
    </row>
    <row r="84" spans="4:5" ht="13.15">
      <c r="D84" s="80"/>
      <c r="E84" s="80"/>
    </row>
    <row r="85" spans="4:5" ht="13.15">
      <c r="D85" s="80"/>
      <c r="E85" s="80"/>
    </row>
    <row r="86" spans="4:5" ht="13.15">
      <c r="D86" s="80"/>
      <c r="E86" s="80"/>
    </row>
    <row r="87" spans="4:5" ht="13.15">
      <c r="D87" s="80"/>
      <c r="E87" s="80"/>
    </row>
    <row r="88" spans="4:5" ht="13.15">
      <c r="D88" s="80"/>
      <c r="E88" s="80"/>
    </row>
    <row r="89" spans="4:5" ht="13.15">
      <c r="D89" s="80"/>
      <c r="E89" s="80"/>
    </row>
    <row r="90" spans="4:5" ht="13.15">
      <c r="D90" s="80"/>
      <c r="E90" s="80"/>
    </row>
    <row r="91" spans="4:5" ht="13.15">
      <c r="D91" s="80"/>
      <c r="E91" s="80"/>
    </row>
    <row r="92" spans="4:5" ht="13.15">
      <c r="D92" s="80"/>
      <c r="E92" s="80"/>
    </row>
    <row r="93" spans="4:5" ht="13.15">
      <c r="D93" s="80"/>
      <c r="E93" s="80"/>
    </row>
    <row r="94" spans="4:5" ht="13.15">
      <c r="D94" s="80"/>
      <c r="E94" s="80"/>
    </row>
    <row r="95" spans="4:5" ht="13.15">
      <c r="D95" s="80"/>
      <c r="E95" s="80"/>
    </row>
    <row r="96" spans="4:5" ht="13.15">
      <c r="D96" s="80"/>
      <c r="E96" s="80"/>
    </row>
    <row r="97" spans="4:5" ht="13.15">
      <c r="D97" s="80"/>
      <c r="E97" s="80"/>
    </row>
    <row r="98" spans="4:5" ht="13.15">
      <c r="D98" s="80"/>
      <c r="E98" s="80"/>
    </row>
    <row r="99" spans="4:5" ht="13.15">
      <c r="D99" s="80"/>
      <c r="E99" s="80"/>
    </row>
    <row r="100" spans="4:5" ht="13.15">
      <c r="D100" s="80"/>
      <c r="E100" s="80"/>
    </row>
    <row r="101" spans="4:5" ht="13.15">
      <c r="D101" s="80"/>
      <c r="E101" s="80"/>
    </row>
    <row r="102" spans="4:5" ht="13.15">
      <c r="D102" s="80"/>
      <c r="E102" s="80"/>
    </row>
    <row r="103" spans="4:5" ht="13.15">
      <c r="D103" s="80"/>
      <c r="E103" s="80"/>
    </row>
    <row r="104" spans="4:5" ht="13.15">
      <c r="D104" s="80"/>
      <c r="E104" s="80"/>
    </row>
    <row r="105" spans="4:5" ht="13.15">
      <c r="D105" s="80"/>
      <c r="E105" s="80"/>
    </row>
    <row r="106" spans="4:5" ht="13.15">
      <c r="D106" s="80"/>
      <c r="E106" s="80"/>
    </row>
    <row r="107" spans="4:5" ht="13.15">
      <c r="D107" s="80"/>
      <c r="E107" s="80"/>
    </row>
    <row r="108" spans="4:5" ht="13.15">
      <c r="D108" s="80"/>
      <c r="E108" s="80"/>
    </row>
    <row r="109" spans="4:5" ht="13.15">
      <c r="D109" s="80"/>
      <c r="E109" s="80"/>
    </row>
    <row r="110" spans="4:5" ht="13.15">
      <c r="D110" s="80"/>
      <c r="E110" s="80"/>
    </row>
    <row r="111" spans="4:5" ht="13.15">
      <c r="D111" s="80"/>
      <c r="E111" s="80"/>
    </row>
    <row r="112" spans="4:5" ht="13.15">
      <c r="D112" s="80"/>
      <c r="E112" s="80"/>
    </row>
    <row r="113" spans="4:5" ht="13.15">
      <c r="D113" s="80"/>
      <c r="E113" s="80"/>
    </row>
    <row r="114" spans="4:5" ht="13.15">
      <c r="D114" s="80"/>
      <c r="E114" s="80"/>
    </row>
    <row r="115" spans="4:5" ht="13.15">
      <c r="D115" s="80"/>
      <c r="E115" s="80"/>
    </row>
    <row r="116" spans="4:5" ht="13.15">
      <c r="D116" s="80"/>
      <c r="E116" s="80"/>
    </row>
    <row r="117" spans="4:5" ht="13.15">
      <c r="D117" s="80"/>
      <c r="E117" s="80"/>
    </row>
    <row r="118" spans="4:5" ht="13.15">
      <c r="D118" s="80"/>
      <c r="E118" s="80"/>
    </row>
    <row r="119" spans="4:5" ht="13.15">
      <c r="D119" s="80"/>
      <c r="E119" s="80"/>
    </row>
    <row r="120" spans="4:5" ht="13.15">
      <c r="D120" s="80"/>
      <c r="E120" s="80"/>
    </row>
    <row r="121" spans="4:5" ht="13.15">
      <c r="D121" s="80"/>
      <c r="E121" s="80"/>
    </row>
    <row r="122" spans="4:5" ht="13.15">
      <c r="D122" s="80"/>
      <c r="E122" s="80"/>
    </row>
    <row r="123" spans="4:5" ht="13.15">
      <c r="D123" s="80"/>
      <c r="E123" s="80"/>
    </row>
    <row r="124" spans="4:5" ht="13.15">
      <c r="D124" s="80"/>
      <c r="E124" s="80"/>
    </row>
    <row r="125" spans="4:5" ht="13.15">
      <c r="D125" s="80"/>
      <c r="E125" s="80"/>
    </row>
    <row r="126" spans="4:5" ht="13.15">
      <c r="D126" s="80"/>
      <c r="E126" s="80"/>
    </row>
    <row r="127" spans="4:5" ht="13.15">
      <c r="D127" s="80"/>
      <c r="E127" s="80"/>
    </row>
    <row r="128" spans="4:5" ht="13.15">
      <c r="D128" s="80"/>
      <c r="E128" s="80"/>
    </row>
    <row r="129" spans="4:5" ht="13.15">
      <c r="D129" s="80"/>
      <c r="E129" s="80"/>
    </row>
    <row r="130" spans="4:5" ht="13.15">
      <c r="D130" s="80"/>
      <c r="E130" s="80"/>
    </row>
    <row r="131" spans="4:5" ht="13.15">
      <c r="D131" s="80"/>
      <c r="E131" s="80"/>
    </row>
    <row r="132" spans="4:5" ht="13.15">
      <c r="D132" s="80"/>
      <c r="E132" s="80"/>
    </row>
    <row r="133" spans="4:5" ht="13.15">
      <c r="D133" s="80"/>
      <c r="E133" s="80"/>
    </row>
    <row r="134" spans="4:5" ht="13.15">
      <c r="D134" s="80"/>
      <c r="E134" s="80"/>
    </row>
    <row r="135" spans="4:5" ht="13.15">
      <c r="D135" s="80"/>
      <c r="E135" s="80"/>
    </row>
    <row r="136" spans="4:5" ht="13.15">
      <c r="D136" s="80"/>
      <c r="E136" s="80"/>
    </row>
    <row r="137" spans="4:5" ht="13.15">
      <c r="D137" s="80"/>
      <c r="E137" s="80"/>
    </row>
    <row r="138" spans="4:5" ht="13.15">
      <c r="D138" s="80"/>
      <c r="E138" s="80"/>
    </row>
    <row r="139" spans="4:5" ht="13.15">
      <c r="D139" s="80"/>
      <c r="E139" s="80"/>
    </row>
    <row r="140" spans="4:5" ht="13.15">
      <c r="D140" s="80"/>
      <c r="E140" s="80"/>
    </row>
    <row r="141" spans="4:5" ht="13.15">
      <c r="D141" s="80"/>
      <c r="E141" s="80"/>
    </row>
    <row r="142" spans="4:5" ht="13.15">
      <c r="D142" s="80"/>
      <c r="E142" s="80"/>
    </row>
    <row r="143" spans="4:5" ht="13.15">
      <c r="D143" s="80"/>
      <c r="E143" s="80"/>
    </row>
    <row r="144" spans="4:5" ht="13.15">
      <c r="D144" s="80"/>
      <c r="E144" s="80"/>
    </row>
    <row r="145" spans="4:5" ht="13.15">
      <c r="D145" s="80"/>
      <c r="E145" s="80"/>
    </row>
    <row r="146" spans="4:5" ht="13.15">
      <c r="D146" s="80"/>
      <c r="E146" s="80"/>
    </row>
    <row r="147" spans="4:5" ht="13.15">
      <c r="D147" s="80"/>
      <c r="E147" s="80"/>
    </row>
    <row r="148" spans="4:5" ht="13.15">
      <c r="D148" s="80"/>
      <c r="E148" s="80"/>
    </row>
    <row r="149" spans="4:5" ht="13.15">
      <c r="D149" s="80"/>
      <c r="E149" s="80"/>
    </row>
    <row r="150" spans="4:5" ht="13.15">
      <c r="D150" s="80"/>
      <c r="E150" s="80"/>
    </row>
    <row r="151" spans="4:5" ht="13.15">
      <c r="D151" s="80"/>
      <c r="E151" s="80"/>
    </row>
    <row r="152" spans="4:5" ht="13.15">
      <c r="D152" s="80"/>
      <c r="E152" s="80"/>
    </row>
    <row r="153" spans="4:5" ht="13.15">
      <c r="D153" s="80"/>
      <c r="E153" s="80"/>
    </row>
    <row r="154" spans="4:5" ht="13.15">
      <c r="D154" s="80"/>
      <c r="E154" s="80"/>
    </row>
    <row r="155" spans="4:5" ht="13.15">
      <c r="D155" s="80"/>
      <c r="E155" s="80"/>
    </row>
    <row r="156" spans="4:5" ht="13.15">
      <c r="D156" s="80"/>
      <c r="E156" s="80"/>
    </row>
    <row r="157" spans="4:5" ht="13.15">
      <c r="D157" s="80"/>
      <c r="E157" s="80"/>
    </row>
    <row r="158" spans="4:5" ht="13.15">
      <c r="D158" s="80"/>
      <c r="E158" s="80"/>
    </row>
    <row r="159" spans="4:5" ht="13.15">
      <c r="D159" s="80"/>
      <c r="E159" s="80"/>
    </row>
    <row r="160" spans="4:5" ht="13.15">
      <c r="D160" s="80"/>
      <c r="E160" s="80"/>
    </row>
    <row r="161" spans="4:5" ht="13.15">
      <c r="D161" s="80"/>
      <c r="E161" s="80"/>
    </row>
    <row r="162" spans="4:5" ht="13.15">
      <c r="D162" s="80"/>
      <c r="E162" s="80"/>
    </row>
    <row r="163" spans="4:5" ht="13.15">
      <c r="D163" s="80"/>
      <c r="E163" s="80"/>
    </row>
    <row r="164" spans="4:5" ht="13.15">
      <c r="D164" s="80"/>
      <c r="E164" s="80"/>
    </row>
    <row r="165" spans="4:5" ht="13.15">
      <c r="D165" s="80"/>
      <c r="E165" s="80"/>
    </row>
    <row r="166" spans="4:5" ht="13.15">
      <c r="D166" s="80"/>
      <c r="E166" s="80"/>
    </row>
    <row r="167" spans="4:5" ht="13.15">
      <c r="D167" s="80"/>
      <c r="E167" s="80"/>
    </row>
    <row r="168" spans="4:5" ht="13.15">
      <c r="D168" s="80"/>
      <c r="E168" s="80"/>
    </row>
    <row r="169" spans="4:5" ht="13.15">
      <c r="D169" s="80"/>
      <c r="E169" s="80"/>
    </row>
    <row r="170" spans="4:5" ht="13.15">
      <c r="D170" s="80"/>
      <c r="E170" s="80"/>
    </row>
    <row r="171" spans="4:5" ht="13.15">
      <c r="D171" s="80"/>
      <c r="E171" s="80"/>
    </row>
    <row r="172" spans="4:5" ht="13.15">
      <c r="D172" s="80"/>
      <c r="E172" s="80"/>
    </row>
    <row r="173" spans="4:5" ht="13.15">
      <c r="D173" s="80"/>
      <c r="E173" s="80"/>
    </row>
    <row r="174" spans="4:5" ht="13.15">
      <c r="D174" s="80"/>
      <c r="E174" s="80"/>
    </row>
    <row r="175" spans="4:5" ht="13.15">
      <c r="D175" s="80"/>
      <c r="E175" s="80"/>
    </row>
    <row r="176" spans="4:5" ht="13.15">
      <c r="D176" s="80"/>
      <c r="E176" s="80"/>
    </row>
    <row r="177" spans="4:5" ht="13.15">
      <c r="D177" s="80"/>
      <c r="E177" s="80"/>
    </row>
    <row r="178" spans="4:5" ht="13.15">
      <c r="D178" s="80"/>
      <c r="E178" s="80"/>
    </row>
    <row r="179" spans="4:5" ht="13.15">
      <c r="D179" s="80"/>
      <c r="E179" s="80"/>
    </row>
    <row r="180" spans="4:5" ht="13.15">
      <c r="D180" s="80"/>
      <c r="E180" s="80"/>
    </row>
    <row r="181" spans="4:5" ht="13.15">
      <c r="D181" s="80"/>
      <c r="E181" s="80"/>
    </row>
    <row r="182" spans="4:5" ht="13.15">
      <c r="D182" s="80"/>
      <c r="E182" s="80"/>
    </row>
    <row r="183" spans="4:5" ht="13.15">
      <c r="D183" s="80"/>
      <c r="E183" s="80"/>
    </row>
    <row r="184" spans="4:5" ht="13.15">
      <c r="D184" s="80"/>
      <c r="E184" s="80"/>
    </row>
    <row r="185" spans="4:5" ht="13.15">
      <c r="D185" s="80"/>
      <c r="E185" s="80"/>
    </row>
    <row r="186" spans="4:5" ht="13.15">
      <c r="D186" s="80"/>
      <c r="E186" s="80"/>
    </row>
    <row r="187" spans="4:5" ht="13.15">
      <c r="D187" s="80"/>
      <c r="E187" s="80"/>
    </row>
    <row r="188" spans="4:5" ht="13.15">
      <c r="D188" s="80"/>
      <c r="E188" s="80"/>
    </row>
    <row r="189" spans="4:5" ht="13.15">
      <c r="D189" s="80"/>
      <c r="E189" s="80"/>
    </row>
    <row r="190" spans="4:5" ht="13.15">
      <c r="D190" s="80"/>
      <c r="E190" s="80"/>
    </row>
    <row r="191" spans="4:5" ht="13.15">
      <c r="D191" s="80"/>
      <c r="E191" s="80"/>
    </row>
    <row r="192" spans="4:5" ht="13.15">
      <c r="D192" s="80"/>
      <c r="E192" s="80"/>
    </row>
    <row r="193" spans="4:5" ht="13.15">
      <c r="D193" s="80"/>
      <c r="E193" s="80"/>
    </row>
    <row r="194" spans="4:5" ht="13.15">
      <c r="D194" s="80"/>
      <c r="E194" s="80"/>
    </row>
    <row r="195" spans="4:5" ht="13.15">
      <c r="D195" s="80"/>
      <c r="E195" s="80"/>
    </row>
    <row r="196" spans="4:5" ht="13.15">
      <c r="D196" s="80"/>
      <c r="E196" s="80"/>
    </row>
    <row r="197" spans="4:5" ht="13.15">
      <c r="D197" s="80"/>
      <c r="E197" s="80"/>
    </row>
    <row r="198" spans="4:5" ht="13.15">
      <c r="D198" s="80"/>
      <c r="E198" s="80"/>
    </row>
    <row r="199" spans="4:5" ht="13.15">
      <c r="D199" s="80"/>
      <c r="E199" s="80"/>
    </row>
    <row r="200" spans="4:5" ht="13.15">
      <c r="D200" s="80"/>
      <c r="E200" s="80"/>
    </row>
    <row r="201" spans="4:5" ht="13.15">
      <c r="D201" s="80"/>
      <c r="E201" s="80"/>
    </row>
    <row r="202" spans="4:5" ht="13.15">
      <c r="D202" s="80"/>
      <c r="E202" s="80"/>
    </row>
    <row r="203" spans="4:5" ht="13.15">
      <c r="D203" s="80"/>
      <c r="E203" s="80"/>
    </row>
    <row r="204" spans="4:5" ht="13.15">
      <c r="D204" s="80"/>
      <c r="E204" s="80"/>
    </row>
    <row r="205" spans="4:5" ht="13.15">
      <c r="D205" s="80"/>
      <c r="E205" s="80"/>
    </row>
    <row r="206" spans="4:5" ht="13.15">
      <c r="D206" s="80"/>
      <c r="E206" s="80"/>
    </row>
    <row r="207" spans="4:5" ht="13.15">
      <c r="D207" s="80"/>
      <c r="E207" s="80"/>
    </row>
    <row r="208" spans="4:5" ht="13.15">
      <c r="D208" s="80"/>
      <c r="E208" s="80"/>
    </row>
    <row r="209" spans="4:5" ht="13.15">
      <c r="D209" s="80"/>
      <c r="E209" s="80"/>
    </row>
    <row r="210" spans="4:5" ht="13.15">
      <c r="D210" s="80"/>
      <c r="E210" s="80"/>
    </row>
    <row r="211" spans="4:5" ht="13.15">
      <c r="D211" s="80"/>
      <c r="E211" s="80"/>
    </row>
    <row r="212" spans="4:5" ht="13.15">
      <c r="D212" s="80"/>
      <c r="E212" s="80"/>
    </row>
    <row r="213" spans="4:5" ht="13.15">
      <c r="D213" s="80"/>
      <c r="E213" s="80"/>
    </row>
    <row r="214" spans="4:5" ht="13.15">
      <c r="D214" s="80"/>
      <c r="E214" s="80"/>
    </row>
    <row r="215" spans="4:5" ht="13.15">
      <c r="D215" s="80"/>
      <c r="E215" s="80"/>
    </row>
    <row r="216" spans="4:5" ht="13.15">
      <c r="D216" s="80"/>
      <c r="E216" s="80"/>
    </row>
    <row r="217" spans="4:5" ht="13.15">
      <c r="D217" s="80"/>
      <c r="E217" s="80"/>
    </row>
    <row r="218" spans="4:5" ht="13.15">
      <c r="D218" s="80"/>
      <c r="E218" s="80"/>
    </row>
    <row r="219" spans="4:5" ht="13.15">
      <c r="D219" s="80"/>
      <c r="E219" s="80"/>
    </row>
    <row r="220" spans="4:5" ht="13.15">
      <c r="D220" s="80"/>
      <c r="E220" s="80"/>
    </row>
    <row r="221" spans="4:5" ht="13.15">
      <c r="D221" s="80"/>
      <c r="E221" s="80"/>
    </row>
    <row r="222" spans="4:5" ht="13.15">
      <c r="D222" s="80"/>
      <c r="E222" s="80"/>
    </row>
    <row r="223" spans="4:5" ht="13.15">
      <c r="D223" s="80"/>
      <c r="E223" s="80"/>
    </row>
    <row r="224" spans="4:5" ht="13.15">
      <c r="D224" s="80"/>
      <c r="E224" s="80"/>
    </row>
    <row r="225" spans="4:5" ht="13.15">
      <c r="D225" s="80"/>
      <c r="E225" s="80"/>
    </row>
    <row r="226" spans="4:5" ht="13.15">
      <c r="D226" s="80"/>
      <c r="E226" s="80"/>
    </row>
    <row r="227" spans="4:5" ht="13.15">
      <c r="D227" s="80"/>
      <c r="E227" s="80"/>
    </row>
    <row r="228" spans="4:5" ht="13.15">
      <c r="D228" s="80"/>
      <c r="E228" s="80"/>
    </row>
    <row r="229" spans="4:5" ht="13.15">
      <c r="D229" s="80"/>
      <c r="E229" s="80"/>
    </row>
    <row r="230" spans="4:5" ht="13.15">
      <c r="D230" s="80"/>
      <c r="E230" s="80"/>
    </row>
    <row r="231" spans="4:5" ht="13.15">
      <c r="D231" s="80"/>
      <c r="E231" s="80"/>
    </row>
    <row r="232" spans="4:5" ht="13.15">
      <c r="D232" s="80"/>
      <c r="E232" s="80"/>
    </row>
    <row r="233" spans="4:5" ht="13.15">
      <c r="D233" s="80"/>
      <c r="E233" s="80"/>
    </row>
    <row r="234" spans="4:5" ht="13.15">
      <c r="D234" s="80"/>
      <c r="E234" s="80"/>
    </row>
    <row r="235" spans="4:5" ht="13.15">
      <c r="D235" s="80"/>
      <c r="E235" s="80"/>
    </row>
    <row r="236" spans="4:5" ht="13.15">
      <c r="D236" s="80"/>
      <c r="E236" s="80"/>
    </row>
    <row r="237" spans="4:5" ht="13.15">
      <c r="D237" s="80"/>
      <c r="E237" s="80"/>
    </row>
    <row r="238" spans="4:5" ht="13.15">
      <c r="D238" s="80"/>
      <c r="E238" s="80"/>
    </row>
    <row r="239" spans="4:5" ht="13.15">
      <c r="D239" s="80"/>
      <c r="E239" s="80"/>
    </row>
    <row r="240" spans="4:5" ht="13.15">
      <c r="D240" s="80"/>
      <c r="E240" s="80"/>
    </row>
    <row r="241" spans="4:5" ht="13.15">
      <c r="D241" s="80"/>
      <c r="E241" s="80"/>
    </row>
    <row r="242" spans="4:5" ht="13.15">
      <c r="D242" s="80"/>
      <c r="E242" s="80"/>
    </row>
    <row r="243" spans="4:5" ht="13.15">
      <c r="D243" s="80"/>
      <c r="E243" s="80"/>
    </row>
    <row r="244" spans="4:5" ht="13.15">
      <c r="D244" s="80"/>
      <c r="E244" s="80"/>
    </row>
    <row r="245" spans="4:5" ht="13.15">
      <c r="D245" s="80"/>
      <c r="E245" s="80"/>
    </row>
    <row r="246" spans="4:5" ht="13.15">
      <c r="D246" s="80"/>
      <c r="E246" s="80"/>
    </row>
    <row r="247" spans="4:5" ht="13.15">
      <c r="D247" s="80"/>
      <c r="E247" s="80"/>
    </row>
    <row r="248" spans="4:5" ht="13.15">
      <c r="D248" s="80"/>
      <c r="E248" s="80"/>
    </row>
    <row r="249" spans="4:5" ht="13.15">
      <c r="D249" s="80"/>
      <c r="E249" s="80"/>
    </row>
    <row r="250" spans="4:5" ht="13.15">
      <c r="D250" s="80"/>
      <c r="E250" s="80"/>
    </row>
    <row r="251" spans="4:5" ht="13.15">
      <c r="D251" s="80"/>
      <c r="E251" s="80"/>
    </row>
    <row r="252" spans="4:5" ht="13.15">
      <c r="D252" s="80"/>
      <c r="E252" s="80"/>
    </row>
    <row r="253" spans="4:5" ht="13.15">
      <c r="D253" s="80"/>
      <c r="E253" s="80"/>
    </row>
    <row r="254" spans="4:5" ht="13.15">
      <c r="D254" s="80"/>
      <c r="E254" s="80"/>
    </row>
    <row r="255" spans="4:5" ht="13.15">
      <c r="D255" s="80"/>
      <c r="E255" s="80"/>
    </row>
    <row r="256" spans="4:5" ht="13.15">
      <c r="D256" s="80"/>
      <c r="E256" s="80"/>
    </row>
    <row r="257" spans="4:5" ht="13.15">
      <c r="D257" s="80"/>
      <c r="E257" s="80"/>
    </row>
    <row r="258" spans="4:5" ht="13.15">
      <c r="D258" s="80"/>
      <c r="E258" s="80"/>
    </row>
    <row r="259" spans="4:5" ht="13.15">
      <c r="D259" s="80"/>
      <c r="E259" s="80"/>
    </row>
    <row r="260" spans="4:5" ht="13.15">
      <c r="D260" s="80"/>
      <c r="E260" s="80"/>
    </row>
    <row r="261" spans="4:5" ht="13.15">
      <c r="D261" s="80"/>
      <c r="E261" s="80"/>
    </row>
    <row r="262" spans="4:5" ht="13.15">
      <c r="D262" s="80"/>
      <c r="E262" s="80"/>
    </row>
    <row r="263" spans="4:5" ht="13.15">
      <c r="D263" s="80"/>
      <c r="E263" s="80"/>
    </row>
    <row r="264" spans="4:5" ht="13.15">
      <c r="D264" s="80"/>
      <c r="E264" s="80"/>
    </row>
    <row r="265" spans="4:5" ht="13.15">
      <c r="D265" s="80"/>
      <c r="E265" s="80"/>
    </row>
    <row r="266" spans="4:5" ht="13.15">
      <c r="D266" s="80"/>
      <c r="E266" s="80"/>
    </row>
    <row r="267" spans="4:5" ht="13.15">
      <c r="D267" s="80"/>
      <c r="E267" s="80"/>
    </row>
    <row r="268" spans="4:5" ht="13.15">
      <c r="D268" s="80"/>
      <c r="E268" s="80"/>
    </row>
    <row r="269" spans="4:5" ht="13.15">
      <c r="D269" s="80"/>
      <c r="E269" s="80"/>
    </row>
    <row r="270" spans="4:5" ht="13.15">
      <c r="D270" s="80"/>
      <c r="E270" s="80"/>
    </row>
    <row r="271" spans="4:5" ht="13.15">
      <c r="D271" s="80"/>
      <c r="E271" s="80"/>
    </row>
    <row r="272" spans="4:5" ht="13.15">
      <c r="D272" s="80"/>
      <c r="E272" s="80"/>
    </row>
    <row r="273" spans="4:5" ht="13.15">
      <c r="D273" s="80"/>
      <c r="E273" s="80"/>
    </row>
    <row r="274" spans="4:5" ht="13.15">
      <c r="D274" s="80"/>
      <c r="E274" s="80"/>
    </row>
    <row r="275" spans="4:5" ht="13.15">
      <c r="D275" s="80"/>
      <c r="E275" s="80"/>
    </row>
    <row r="276" spans="4:5" ht="13.15">
      <c r="D276" s="80"/>
      <c r="E276" s="80"/>
    </row>
    <row r="277" spans="4:5" ht="13.15">
      <c r="D277" s="80"/>
      <c r="E277" s="80"/>
    </row>
    <row r="278" spans="4:5" ht="13.15">
      <c r="D278" s="80"/>
      <c r="E278" s="80"/>
    </row>
    <row r="279" spans="4:5" ht="13.15">
      <c r="D279" s="80"/>
      <c r="E279" s="80"/>
    </row>
    <row r="280" spans="4:5" ht="13.15">
      <c r="D280" s="80"/>
      <c r="E280" s="80"/>
    </row>
    <row r="281" spans="4:5" ht="13.15">
      <c r="D281" s="80"/>
      <c r="E281" s="80"/>
    </row>
    <row r="282" spans="4:5" ht="13.15">
      <c r="D282" s="80"/>
      <c r="E282" s="80"/>
    </row>
    <row r="283" spans="4:5" ht="13.15">
      <c r="D283" s="80"/>
      <c r="E283" s="80"/>
    </row>
    <row r="284" spans="4:5" ht="13.15">
      <c r="D284" s="80"/>
      <c r="E284" s="80"/>
    </row>
    <row r="285" spans="4:5" ht="13.15">
      <c r="D285" s="80"/>
      <c r="E285" s="80"/>
    </row>
    <row r="286" spans="4:5" ht="13.15">
      <c r="D286" s="80"/>
      <c r="E286" s="80"/>
    </row>
    <row r="287" spans="4:5" ht="13.15">
      <c r="D287" s="80"/>
      <c r="E287" s="80"/>
    </row>
    <row r="288" spans="4:5" ht="13.15">
      <c r="D288" s="80"/>
      <c r="E288" s="80"/>
    </row>
    <row r="289" spans="4:5" ht="13.15">
      <c r="D289" s="80"/>
      <c r="E289" s="80"/>
    </row>
    <row r="290" spans="4:5" ht="13.15">
      <c r="D290" s="80"/>
      <c r="E290" s="80"/>
    </row>
    <row r="291" spans="4:5" ht="13.15">
      <c r="D291" s="80"/>
      <c r="E291" s="80"/>
    </row>
    <row r="292" spans="4:5" ht="13.15">
      <c r="D292" s="80"/>
      <c r="E292" s="80"/>
    </row>
    <row r="293" spans="4:5" ht="13.15">
      <c r="D293" s="80"/>
      <c r="E293" s="80"/>
    </row>
    <row r="294" spans="4:5" ht="13.15">
      <c r="D294" s="80"/>
      <c r="E294" s="80"/>
    </row>
    <row r="295" spans="4:5" ht="13.15">
      <c r="D295" s="80"/>
      <c r="E295" s="80"/>
    </row>
    <row r="296" spans="4:5" ht="13.15">
      <c r="D296" s="80"/>
      <c r="E296" s="80"/>
    </row>
    <row r="297" spans="4:5" ht="13.15">
      <c r="D297" s="80"/>
      <c r="E297" s="80"/>
    </row>
    <row r="298" spans="4:5" ht="13.15">
      <c r="D298" s="80"/>
      <c r="E298" s="80"/>
    </row>
    <row r="299" spans="4:5" ht="13.15">
      <c r="D299" s="80"/>
      <c r="E299" s="80"/>
    </row>
    <row r="300" spans="4:5" ht="13.15">
      <c r="D300" s="80"/>
      <c r="E300" s="80"/>
    </row>
    <row r="301" spans="4:5" ht="13.15">
      <c r="D301" s="80"/>
      <c r="E301" s="80"/>
    </row>
    <row r="302" spans="4:5" ht="13.15">
      <c r="D302" s="80"/>
      <c r="E302" s="80"/>
    </row>
    <row r="303" spans="4:5" ht="13.15">
      <c r="D303" s="80"/>
      <c r="E303" s="80"/>
    </row>
    <row r="304" spans="4:5" ht="13.15">
      <c r="D304" s="80"/>
      <c r="E304" s="80"/>
    </row>
    <row r="305" spans="4:5" ht="13.15">
      <c r="D305" s="80"/>
      <c r="E305" s="80"/>
    </row>
    <row r="306" spans="4:5" ht="13.15">
      <c r="D306" s="80"/>
      <c r="E306" s="80"/>
    </row>
    <row r="307" spans="4:5" ht="13.15">
      <c r="D307" s="80"/>
      <c r="E307" s="80"/>
    </row>
    <row r="308" spans="4:5" ht="13.15">
      <c r="D308" s="80"/>
      <c r="E308" s="80"/>
    </row>
    <row r="309" spans="4:5" ht="13.15">
      <c r="D309" s="80"/>
      <c r="E309" s="80"/>
    </row>
    <row r="310" spans="4:5" ht="13.15">
      <c r="D310" s="80"/>
      <c r="E310" s="80"/>
    </row>
    <row r="311" spans="4:5" ht="13.15">
      <c r="D311" s="80"/>
      <c r="E311" s="80"/>
    </row>
    <row r="312" spans="4:5" ht="13.15">
      <c r="D312" s="80"/>
      <c r="E312" s="80"/>
    </row>
    <row r="313" spans="4:5" ht="13.15">
      <c r="D313" s="80"/>
      <c r="E313" s="80"/>
    </row>
    <row r="314" spans="4:5" ht="13.15">
      <c r="D314" s="80"/>
      <c r="E314" s="80"/>
    </row>
    <row r="315" spans="4:5" ht="13.15">
      <c r="D315" s="80"/>
      <c r="E315" s="80"/>
    </row>
    <row r="316" spans="4:5" ht="13.15">
      <c r="D316" s="80"/>
      <c r="E316" s="80"/>
    </row>
    <row r="317" spans="4:5" ht="13.15">
      <c r="D317" s="80"/>
      <c r="E317" s="80"/>
    </row>
    <row r="318" spans="4:5" ht="13.15">
      <c r="D318" s="80"/>
      <c r="E318" s="80"/>
    </row>
    <row r="319" spans="4:5" ht="13.15">
      <c r="D319" s="80"/>
      <c r="E319" s="80"/>
    </row>
    <row r="320" spans="4:5" ht="13.15">
      <c r="D320" s="80"/>
      <c r="E320" s="80"/>
    </row>
    <row r="321" spans="4:5" ht="13.15">
      <c r="D321" s="80"/>
      <c r="E321" s="80"/>
    </row>
    <row r="322" spans="4:5" ht="13.15">
      <c r="D322" s="80"/>
      <c r="E322" s="80"/>
    </row>
    <row r="323" spans="4:5" ht="13.15">
      <c r="D323" s="80"/>
      <c r="E323" s="80"/>
    </row>
    <row r="324" spans="4:5" ht="13.15">
      <c r="D324" s="80"/>
      <c r="E324" s="80"/>
    </row>
    <row r="325" spans="4:5" ht="13.15">
      <c r="D325" s="80"/>
      <c r="E325" s="80"/>
    </row>
    <row r="326" spans="4:5" ht="13.15">
      <c r="D326" s="80"/>
      <c r="E326" s="80"/>
    </row>
    <row r="327" spans="4:5" ht="13.15">
      <c r="D327" s="80"/>
      <c r="E327" s="80"/>
    </row>
    <row r="328" spans="4:5" ht="13.15">
      <c r="D328" s="80"/>
      <c r="E328" s="80"/>
    </row>
    <row r="329" spans="4:5" ht="13.15">
      <c r="D329" s="80"/>
      <c r="E329" s="80"/>
    </row>
    <row r="330" spans="4:5" ht="13.15">
      <c r="D330" s="80"/>
      <c r="E330" s="80"/>
    </row>
    <row r="331" spans="4:5" ht="13.15">
      <c r="D331" s="80"/>
      <c r="E331" s="80"/>
    </row>
    <row r="332" spans="4:5" ht="13.15">
      <c r="D332" s="80"/>
      <c r="E332" s="80"/>
    </row>
    <row r="333" spans="4:5" ht="13.15">
      <c r="D333" s="80"/>
      <c r="E333" s="80"/>
    </row>
    <row r="334" spans="4:5" ht="13.15">
      <c r="D334" s="80"/>
      <c r="E334" s="80"/>
    </row>
    <row r="335" spans="4:5" ht="13.15">
      <c r="D335" s="80"/>
      <c r="E335" s="80"/>
    </row>
    <row r="336" spans="4:5" ht="13.15">
      <c r="D336" s="80"/>
      <c r="E336" s="80"/>
    </row>
    <row r="337" spans="4:5" ht="13.15">
      <c r="D337" s="80"/>
      <c r="E337" s="80"/>
    </row>
    <row r="338" spans="4:5" ht="13.15">
      <c r="D338" s="80"/>
      <c r="E338" s="80"/>
    </row>
    <row r="339" spans="4:5" ht="13.15">
      <c r="D339" s="80"/>
      <c r="E339" s="80"/>
    </row>
    <row r="340" spans="4:5" ht="13.15">
      <c r="D340" s="80"/>
      <c r="E340" s="80"/>
    </row>
    <row r="341" spans="4:5" ht="13.15">
      <c r="D341" s="80"/>
      <c r="E341" s="80"/>
    </row>
    <row r="342" spans="4:5" ht="13.15">
      <c r="D342" s="80"/>
      <c r="E342" s="80"/>
    </row>
    <row r="343" spans="4:5" ht="13.15">
      <c r="D343" s="80"/>
      <c r="E343" s="80"/>
    </row>
    <row r="344" spans="4:5" ht="13.15">
      <c r="D344" s="80"/>
      <c r="E344" s="80"/>
    </row>
    <row r="345" spans="4:5" ht="13.15">
      <c r="D345" s="80"/>
      <c r="E345" s="80"/>
    </row>
    <row r="346" spans="4:5" ht="13.15">
      <c r="D346" s="80"/>
      <c r="E346" s="80"/>
    </row>
    <row r="347" spans="4:5" ht="13.15">
      <c r="D347" s="80"/>
      <c r="E347" s="80"/>
    </row>
    <row r="348" spans="4:5" ht="13.15">
      <c r="D348" s="80"/>
      <c r="E348" s="80"/>
    </row>
    <row r="349" spans="4:5" ht="13.15">
      <c r="D349" s="80"/>
      <c r="E349" s="80"/>
    </row>
    <row r="350" spans="4:5" ht="13.15">
      <c r="D350" s="80"/>
      <c r="E350" s="80"/>
    </row>
    <row r="351" spans="4:5" ht="13.15">
      <c r="D351" s="80"/>
      <c r="E351" s="80"/>
    </row>
    <row r="352" spans="4:5" ht="13.15">
      <c r="D352" s="80"/>
      <c r="E352" s="80"/>
    </row>
    <row r="353" spans="4:5" ht="13.15">
      <c r="D353" s="80"/>
      <c r="E353" s="80"/>
    </row>
    <row r="354" spans="4:5" ht="13.15">
      <c r="D354" s="80"/>
      <c r="E354" s="80"/>
    </row>
    <row r="355" spans="4:5" ht="13.15">
      <c r="D355" s="80"/>
      <c r="E355" s="80"/>
    </row>
    <row r="356" spans="4:5" ht="13.15">
      <c r="D356" s="80"/>
      <c r="E356" s="80"/>
    </row>
    <row r="357" spans="4:5" ht="13.15">
      <c r="D357" s="80"/>
      <c r="E357" s="80"/>
    </row>
    <row r="358" spans="4:5" ht="13.15">
      <c r="D358" s="80"/>
      <c r="E358" s="80"/>
    </row>
    <row r="359" spans="4:5" ht="13.15">
      <c r="D359" s="80"/>
      <c r="E359" s="80"/>
    </row>
    <row r="360" spans="4:5" ht="13.15">
      <c r="D360" s="80"/>
      <c r="E360" s="80"/>
    </row>
    <row r="361" spans="4:5" ht="13.15">
      <c r="D361" s="80"/>
      <c r="E361" s="80"/>
    </row>
    <row r="362" spans="4:5" ht="13.15">
      <c r="D362" s="80"/>
      <c r="E362" s="80"/>
    </row>
    <row r="363" spans="4:5" ht="13.15">
      <c r="D363" s="80"/>
      <c r="E363" s="80"/>
    </row>
    <row r="364" spans="4:5" ht="13.15">
      <c r="D364" s="80"/>
      <c r="E364" s="80"/>
    </row>
    <row r="365" spans="4:5" ht="13.15">
      <c r="D365" s="80"/>
      <c r="E365" s="80"/>
    </row>
    <row r="366" spans="4:5" ht="13.15">
      <c r="D366" s="80"/>
      <c r="E366" s="80"/>
    </row>
    <row r="367" spans="4:5" ht="13.15">
      <c r="D367" s="80"/>
      <c r="E367" s="80"/>
    </row>
    <row r="368" spans="4:5" ht="13.15">
      <c r="D368" s="80"/>
      <c r="E368" s="80"/>
    </row>
    <row r="369" spans="4:5" ht="13.15">
      <c r="D369" s="80"/>
      <c r="E369" s="80"/>
    </row>
    <row r="370" spans="4:5" ht="13.15">
      <c r="D370" s="80"/>
      <c r="E370" s="80"/>
    </row>
    <row r="371" spans="4:5" ht="13.15">
      <c r="D371" s="80"/>
      <c r="E371" s="80"/>
    </row>
    <row r="372" spans="4:5" ht="13.15">
      <c r="D372" s="80"/>
      <c r="E372" s="80"/>
    </row>
    <row r="373" spans="4:5" ht="13.15">
      <c r="D373" s="80"/>
      <c r="E373" s="80"/>
    </row>
    <row r="374" spans="4:5" ht="13.15">
      <c r="D374" s="80"/>
      <c r="E374" s="80"/>
    </row>
    <row r="375" spans="4:5" ht="13.15">
      <c r="D375" s="80"/>
      <c r="E375" s="80"/>
    </row>
    <row r="376" spans="4:5" ht="13.15">
      <c r="D376" s="80"/>
      <c r="E376" s="80"/>
    </row>
    <row r="377" spans="4:5" ht="13.15">
      <c r="D377" s="80"/>
      <c r="E377" s="80"/>
    </row>
    <row r="378" spans="4:5" ht="13.15">
      <c r="D378" s="80"/>
      <c r="E378" s="80"/>
    </row>
    <row r="379" spans="4:5" ht="13.15">
      <c r="D379" s="80"/>
      <c r="E379" s="80"/>
    </row>
    <row r="380" spans="4:5" ht="13.15">
      <c r="D380" s="80"/>
      <c r="E380" s="80"/>
    </row>
    <row r="381" spans="4:5" ht="13.15">
      <c r="D381" s="80"/>
      <c r="E381" s="80"/>
    </row>
    <row r="382" spans="4:5" ht="13.15">
      <c r="D382" s="80"/>
      <c r="E382" s="80"/>
    </row>
    <row r="383" spans="4:5" ht="13.15">
      <c r="D383" s="80"/>
      <c r="E383" s="80"/>
    </row>
    <row r="384" spans="4:5" ht="13.15">
      <c r="D384" s="80"/>
      <c r="E384" s="80"/>
    </row>
    <row r="385" spans="4:5" ht="13.15">
      <c r="D385" s="80"/>
      <c r="E385" s="80"/>
    </row>
    <row r="386" spans="4:5" ht="13.15">
      <c r="D386" s="80"/>
      <c r="E386" s="80"/>
    </row>
    <row r="387" spans="4:5" ht="13.15">
      <c r="D387" s="80"/>
      <c r="E387" s="80"/>
    </row>
    <row r="388" spans="4:5" ht="13.15">
      <c r="D388" s="80"/>
      <c r="E388" s="80"/>
    </row>
    <row r="389" spans="4:5" ht="13.15">
      <c r="D389" s="80"/>
      <c r="E389" s="80"/>
    </row>
    <row r="390" spans="4:5" ht="13.15">
      <c r="D390" s="80"/>
      <c r="E390" s="80"/>
    </row>
    <row r="391" spans="4:5" ht="13.15">
      <c r="D391" s="80"/>
      <c r="E391" s="80"/>
    </row>
    <row r="392" spans="4:5" ht="13.15">
      <c r="D392" s="80"/>
      <c r="E392" s="80"/>
    </row>
    <row r="393" spans="4:5" ht="13.15">
      <c r="D393" s="80"/>
      <c r="E393" s="80"/>
    </row>
    <row r="394" spans="4:5" ht="13.15">
      <c r="D394" s="80"/>
      <c r="E394" s="80"/>
    </row>
    <row r="395" spans="4:5" ht="13.15">
      <c r="D395" s="80"/>
      <c r="E395" s="80"/>
    </row>
    <row r="396" spans="4:5" ht="13.15">
      <c r="D396" s="80"/>
      <c r="E396" s="80"/>
    </row>
    <row r="397" spans="4:5" ht="13.15">
      <c r="D397" s="80"/>
      <c r="E397" s="80"/>
    </row>
    <row r="398" spans="4:5" ht="13.15">
      <c r="D398" s="80"/>
      <c r="E398" s="80"/>
    </row>
    <row r="399" spans="4:5" ht="13.15">
      <c r="D399" s="80"/>
      <c r="E399" s="80"/>
    </row>
    <row r="400" spans="4:5" ht="13.15">
      <c r="D400" s="80"/>
      <c r="E400" s="80"/>
    </row>
    <row r="401" spans="4:5" ht="13.15">
      <c r="D401" s="80"/>
      <c r="E401" s="80"/>
    </row>
    <row r="402" spans="4:5" ht="13.15">
      <c r="D402" s="80"/>
      <c r="E402" s="80"/>
    </row>
    <row r="403" spans="4:5" ht="13.15">
      <c r="D403" s="80"/>
      <c r="E403" s="80"/>
    </row>
    <row r="404" spans="4:5" ht="13.15">
      <c r="D404" s="80"/>
      <c r="E404" s="80"/>
    </row>
    <row r="405" spans="4:5" ht="13.15">
      <c r="D405" s="80"/>
      <c r="E405" s="80"/>
    </row>
    <row r="406" spans="4:5" ht="13.15">
      <c r="D406" s="80"/>
      <c r="E406" s="80"/>
    </row>
    <row r="407" spans="4:5" ht="13.15">
      <c r="D407" s="80"/>
      <c r="E407" s="80"/>
    </row>
    <row r="408" spans="4:5" ht="13.15">
      <c r="D408" s="80"/>
      <c r="E408" s="80"/>
    </row>
    <row r="409" spans="4:5" ht="13.15">
      <c r="D409" s="80"/>
      <c r="E409" s="80"/>
    </row>
    <row r="410" spans="4:5" ht="13.15">
      <c r="D410" s="80"/>
      <c r="E410" s="80"/>
    </row>
    <row r="411" spans="4:5" ht="13.15">
      <c r="D411" s="80"/>
      <c r="E411" s="80"/>
    </row>
    <row r="412" spans="4:5" ht="13.15">
      <c r="D412" s="80"/>
      <c r="E412" s="80"/>
    </row>
    <row r="413" spans="4:5" ht="13.15">
      <c r="D413" s="80"/>
      <c r="E413" s="80"/>
    </row>
    <row r="414" spans="4:5" ht="13.15">
      <c r="D414" s="80"/>
      <c r="E414" s="80"/>
    </row>
    <row r="415" spans="4:5" ht="13.15">
      <c r="D415" s="80"/>
      <c r="E415" s="80"/>
    </row>
    <row r="416" spans="4:5" ht="13.15">
      <c r="D416" s="80"/>
      <c r="E416" s="80"/>
    </row>
    <row r="417" spans="4:5" ht="13.15">
      <c r="D417" s="80"/>
      <c r="E417" s="80"/>
    </row>
    <row r="418" spans="4:5" ht="13.15">
      <c r="D418" s="80"/>
      <c r="E418" s="80"/>
    </row>
    <row r="419" spans="4:5" ht="13.15">
      <c r="D419" s="80"/>
      <c r="E419" s="80"/>
    </row>
    <row r="420" spans="4:5" ht="13.15">
      <c r="D420" s="80"/>
      <c r="E420" s="80"/>
    </row>
    <row r="421" spans="4:5" ht="13.15">
      <c r="D421" s="80"/>
      <c r="E421" s="80"/>
    </row>
    <row r="422" spans="4:5" ht="13.15">
      <c r="D422" s="80"/>
      <c r="E422" s="80"/>
    </row>
    <row r="423" spans="4:5" ht="13.15">
      <c r="D423" s="80"/>
      <c r="E423" s="80"/>
    </row>
    <row r="424" spans="4:5" ht="13.15">
      <c r="D424" s="80"/>
      <c r="E424" s="80"/>
    </row>
    <row r="425" spans="4:5" ht="13.15">
      <c r="D425" s="80"/>
      <c r="E425" s="80"/>
    </row>
    <row r="426" spans="4:5" ht="13.15">
      <c r="D426" s="80"/>
      <c r="E426" s="80"/>
    </row>
    <row r="427" spans="4:5" ht="13.15">
      <c r="D427" s="80"/>
      <c r="E427" s="80"/>
    </row>
    <row r="428" spans="4:5" ht="13.15">
      <c r="D428" s="80"/>
      <c r="E428" s="80"/>
    </row>
    <row r="429" spans="4:5" ht="13.15">
      <c r="D429" s="80"/>
      <c r="E429" s="80"/>
    </row>
    <row r="430" spans="4:5" ht="13.15">
      <c r="D430" s="80"/>
      <c r="E430" s="80"/>
    </row>
    <row r="431" spans="4:5" ht="13.15">
      <c r="D431" s="80"/>
      <c r="E431" s="80"/>
    </row>
    <row r="432" spans="4:5" ht="13.15">
      <c r="D432" s="80"/>
      <c r="E432" s="80"/>
    </row>
    <row r="433" spans="4:5" ht="13.15">
      <c r="D433" s="80"/>
      <c r="E433" s="80"/>
    </row>
    <row r="434" spans="4:5" ht="13.15">
      <c r="D434" s="80"/>
      <c r="E434" s="80"/>
    </row>
    <row r="435" spans="4:5" ht="13.15">
      <c r="D435" s="80"/>
      <c r="E435" s="80"/>
    </row>
    <row r="436" spans="4:5" ht="13.15">
      <c r="D436" s="80"/>
      <c r="E436" s="80"/>
    </row>
    <row r="437" spans="4:5" ht="13.15">
      <c r="D437" s="80"/>
      <c r="E437" s="80"/>
    </row>
    <row r="438" spans="4:5" ht="13.15">
      <c r="D438" s="80"/>
      <c r="E438" s="80"/>
    </row>
    <row r="439" spans="4:5" ht="13.15">
      <c r="D439" s="80"/>
      <c r="E439" s="80"/>
    </row>
    <row r="440" spans="4:5" ht="13.15">
      <c r="D440" s="80"/>
      <c r="E440" s="80"/>
    </row>
    <row r="441" spans="4:5" ht="13.15">
      <c r="D441" s="80"/>
      <c r="E441" s="80"/>
    </row>
    <row r="442" spans="4:5" ht="13.15">
      <c r="D442" s="80"/>
      <c r="E442" s="80"/>
    </row>
    <row r="443" spans="4:5" ht="13.15">
      <c r="D443" s="80"/>
      <c r="E443" s="80"/>
    </row>
    <row r="444" spans="4:5" ht="13.15">
      <c r="D444" s="80"/>
      <c r="E444" s="80"/>
    </row>
    <row r="445" spans="4:5" ht="13.15">
      <c r="D445" s="80"/>
      <c r="E445" s="80"/>
    </row>
    <row r="446" spans="4:5" ht="13.15">
      <c r="D446" s="80"/>
      <c r="E446" s="80"/>
    </row>
    <row r="447" spans="4:5" ht="13.15">
      <c r="D447" s="80"/>
      <c r="E447" s="80"/>
    </row>
    <row r="448" spans="4:5" ht="13.15">
      <c r="D448" s="80"/>
      <c r="E448" s="80"/>
    </row>
    <row r="449" spans="4:5" ht="13.15">
      <c r="D449" s="80"/>
      <c r="E449" s="80"/>
    </row>
    <row r="450" spans="4:5" ht="13.15">
      <c r="D450" s="80"/>
      <c r="E450" s="80"/>
    </row>
    <row r="451" spans="4:5" ht="13.15">
      <c r="D451" s="80"/>
      <c r="E451" s="80"/>
    </row>
    <row r="452" spans="4:5" ht="13.15">
      <c r="D452" s="80"/>
      <c r="E452" s="80"/>
    </row>
    <row r="453" spans="4:5" ht="13.15">
      <c r="D453" s="80"/>
      <c r="E453" s="80"/>
    </row>
    <row r="454" spans="4:5" ht="13.15">
      <c r="D454" s="80"/>
      <c r="E454" s="80"/>
    </row>
    <row r="455" spans="4:5" ht="13.15">
      <c r="D455" s="80"/>
      <c r="E455" s="80"/>
    </row>
    <row r="456" spans="4:5" ht="13.15">
      <c r="D456" s="80"/>
      <c r="E456" s="80"/>
    </row>
    <row r="457" spans="4:5" ht="13.15">
      <c r="D457" s="80"/>
      <c r="E457" s="80"/>
    </row>
    <row r="458" spans="4:5" ht="13.15">
      <c r="D458" s="80"/>
      <c r="E458" s="80"/>
    </row>
    <row r="459" spans="4:5" ht="13.15">
      <c r="D459" s="80"/>
      <c r="E459" s="80"/>
    </row>
    <row r="460" spans="4:5" ht="13.15">
      <c r="D460" s="80"/>
      <c r="E460" s="80"/>
    </row>
    <row r="461" spans="4:5" ht="13.15">
      <c r="D461" s="80"/>
      <c r="E461" s="80"/>
    </row>
    <row r="462" spans="4:5" ht="13.15">
      <c r="D462" s="80"/>
      <c r="E462" s="80"/>
    </row>
    <row r="463" spans="4:5" ht="13.15">
      <c r="D463" s="80"/>
      <c r="E463" s="80"/>
    </row>
    <row r="464" spans="4:5" ht="13.15">
      <c r="D464" s="80"/>
      <c r="E464" s="80"/>
    </row>
    <row r="465" spans="4:5" ht="13.15">
      <c r="D465" s="80"/>
      <c r="E465" s="80"/>
    </row>
    <row r="466" spans="4:5" ht="13.15">
      <c r="D466" s="80"/>
      <c r="E466" s="80"/>
    </row>
    <row r="467" spans="4:5" ht="13.15">
      <c r="D467" s="80"/>
      <c r="E467" s="80"/>
    </row>
    <row r="468" spans="4:5" ht="13.15">
      <c r="D468" s="80"/>
      <c r="E468" s="80"/>
    </row>
    <row r="469" spans="4:5" ht="13.15">
      <c r="D469" s="80"/>
      <c r="E469" s="80"/>
    </row>
    <row r="470" spans="4:5" ht="13.15">
      <c r="D470" s="80"/>
      <c r="E470" s="80"/>
    </row>
    <row r="471" spans="4:5" ht="13.15">
      <c r="D471" s="80"/>
      <c r="E471" s="80"/>
    </row>
    <row r="472" spans="4:5" ht="13.15">
      <c r="D472" s="80"/>
      <c r="E472" s="80"/>
    </row>
    <row r="473" spans="4:5" ht="13.15">
      <c r="D473" s="80"/>
      <c r="E473" s="80"/>
    </row>
    <row r="474" spans="4:5" ht="13.15">
      <c r="D474" s="80"/>
      <c r="E474" s="80"/>
    </row>
    <row r="475" spans="4:5" ht="13.15">
      <c r="D475" s="80"/>
      <c r="E475" s="80"/>
    </row>
    <row r="476" spans="4:5" ht="13.15">
      <c r="D476" s="80"/>
      <c r="E476" s="80"/>
    </row>
    <row r="477" spans="4:5" ht="13.15">
      <c r="D477" s="80"/>
      <c r="E477" s="80"/>
    </row>
    <row r="478" spans="4:5" ht="13.15">
      <c r="D478" s="80"/>
      <c r="E478" s="80"/>
    </row>
    <row r="479" spans="4:5" ht="13.15">
      <c r="D479" s="80"/>
      <c r="E479" s="80"/>
    </row>
    <row r="480" spans="4:5" ht="13.15">
      <c r="D480" s="80"/>
      <c r="E480" s="80"/>
    </row>
    <row r="481" spans="4:5" ht="13.15">
      <c r="D481" s="80"/>
      <c r="E481" s="80"/>
    </row>
    <row r="482" spans="4:5" ht="13.15">
      <c r="D482" s="80"/>
      <c r="E482" s="80"/>
    </row>
    <row r="483" spans="4:5" ht="13.15">
      <c r="D483" s="80"/>
      <c r="E483" s="80"/>
    </row>
    <row r="484" spans="4:5" ht="13.15">
      <c r="D484" s="80"/>
      <c r="E484" s="80"/>
    </row>
    <row r="485" spans="4:5" ht="13.15">
      <c r="D485" s="80"/>
      <c r="E485" s="80"/>
    </row>
    <row r="486" spans="4:5" ht="13.15">
      <c r="D486" s="80"/>
      <c r="E486" s="80"/>
    </row>
    <row r="487" spans="4:5" ht="13.15">
      <c r="D487" s="80"/>
      <c r="E487" s="80"/>
    </row>
    <row r="488" spans="4:5" ht="13.15">
      <c r="D488" s="80"/>
      <c r="E488" s="80"/>
    </row>
    <row r="489" spans="4:5" ht="13.15">
      <c r="D489" s="80"/>
      <c r="E489" s="80"/>
    </row>
    <row r="490" spans="4:5" ht="13.15">
      <c r="D490" s="80"/>
      <c r="E490" s="80"/>
    </row>
    <row r="491" spans="4:5" ht="13.15">
      <c r="D491" s="80"/>
      <c r="E491" s="80"/>
    </row>
    <row r="492" spans="4:5" ht="13.15">
      <c r="D492" s="80"/>
      <c r="E492" s="80"/>
    </row>
    <row r="493" spans="4:5" ht="13.15">
      <c r="D493" s="80"/>
      <c r="E493" s="80"/>
    </row>
    <row r="494" spans="4:5" ht="13.15">
      <c r="D494" s="80"/>
      <c r="E494" s="80"/>
    </row>
    <row r="495" spans="4:5" ht="13.15">
      <c r="D495" s="80"/>
      <c r="E495" s="80"/>
    </row>
    <row r="496" spans="4:5" ht="13.15">
      <c r="D496" s="80"/>
      <c r="E496" s="80"/>
    </row>
    <row r="497" spans="4:5" ht="13.15">
      <c r="D497" s="80"/>
      <c r="E497" s="80"/>
    </row>
    <row r="498" spans="4:5" ht="13.15">
      <c r="D498" s="80"/>
      <c r="E498" s="80"/>
    </row>
    <row r="499" spans="4:5" ht="13.15">
      <c r="D499" s="80"/>
      <c r="E499" s="80"/>
    </row>
    <row r="500" spans="4:5" ht="13.15">
      <c r="D500" s="80"/>
      <c r="E500" s="80"/>
    </row>
    <row r="501" spans="4:5" ht="13.15">
      <c r="D501" s="80"/>
      <c r="E501" s="80"/>
    </row>
    <row r="502" spans="4:5" ht="13.15">
      <c r="D502" s="80"/>
      <c r="E502" s="80"/>
    </row>
    <row r="503" spans="4:5" ht="13.15">
      <c r="D503" s="80"/>
      <c r="E503" s="80"/>
    </row>
    <row r="504" spans="4:5" ht="13.15">
      <c r="D504" s="80"/>
      <c r="E504" s="80"/>
    </row>
    <row r="505" spans="4:5" ht="13.15">
      <c r="D505" s="80"/>
      <c r="E505" s="80"/>
    </row>
    <row r="506" spans="4:5" ht="13.15">
      <c r="D506" s="80"/>
      <c r="E506" s="80"/>
    </row>
    <row r="507" spans="4:5" ht="13.15">
      <c r="D507" s="80"/>
      <c r="E507" s="80"/>
    </row>
    <row r="508" spans="4:5" ht="13.15">
      <c r="D508" s="80"/>
      <c r="E508" s="80"/>
    </row>
    <row r="509" spans="4:5" ht="13.15">
      <c r="D509" s="80"/>
      <c r="E509" s="80"/>
    </row>
    <row r="510" spans="4:5" ht="13.15">
      <c r="D510" s="80"/>
      <c r="E510" s="80"/>
    </row>
    <row r="511" spans="4:5" ht="13.15">
      <c r="D511" s="80"/>
      <c r="E511" s="80"/>
    </row>
    <row r="512" spans="4:5" ht="13.15">
      <c r="D512" s="80"/>
      <c r="E512" s="80"/>
    </row>
    <row r="513" spans="4:5" ht="13.15">
      <c r="D513" s="80"/>
      <c r="E513" s="80"/>
    </row>
    <row r="514" spans="4:5" ht="13.15">
      <c r="D514" s="80"/>
      <c r="E514" s="80"/>
    </row>
    <row r="515" spans="4:5" ht="13.15">
      <c r="D515" s="80"/>
      <c r="E515" s="80"/>
    </row>
    <row r="516" spans="4:5" ht="13.15">
      <c r="D516" s="80"/>
      <c r="E516" s="80"/>
    </row>
    <row r="517" spans="4:5" ht="13.15">
      <c r="D517" s="80"/>
      <c r="E517" s="80"/>
    </row>
    <row r="518" spans="4:5" ht="13.15">
      <c r="D518" s="80"/>
      <c r="E518" s="80"/>
    </row>
    <row r="519" spans="4:5" ht="13.15">
      <c r="D519" s="80"/>
      <c r="E519" s="80"/>
    </row>
    <row r="520" spans="4:5" ht="13.15">
      <c r="D520" s="80"/>
      <c r="E520" s="80"/>
    </row>
    <row r="521" spans="4:5" ht="13.15">
      <c r="D521" s="80"/>
      <c r="E521" s="80"/>
    </row>
    <row r="522" spans="4:5" ht="13.15">
      <c r="D522" s="80"/>
      <c r="E522" s="80"/>
    </row>
    <row r="523" spans="4:5" ht="13.15">
      <c r="D523" s="80"/>
      <c r="E523" s="80"/>
    </row>
    <row r="524" spans="4:5" ht="13.15">
      <c r="D524" s="80"/>
      <c r="E524" s="80"/>
    </row>
    <row r="525" spans="4:5" ht="13.15">
      <c r="D525" s="80"/>
      <c r="E525" s="80"/>
    </row>
    <row r="526" spans="4:5" ht="13.15">
      <c r="D526" s="80"/>
      <c r="E526" s="80"/>
    </row>
    <row r="527" spans="4:5" ht="13.15">
      <c r="D527" s="80"/>
      <c r="E527" s="80"/>
    </row>
    <row r="528" spans="4:5" ht="13.15">
      <c r="D528" s="80"/>
      <c r="E528" s="80"/>
    </row>
    <row r="529" spans="4:5" ht="13.15">
      <c r="D529" s="80"/>
      <c r="E529" s="80"/>
    </row>
    <row r="530" spans="4:5" ht="13.15">
      <c r="D530" s="80"/>
      <c r="E530" s="80"/>
    </row>
    <row r="531" spans="4:5" ht="13.15">
      <c r="D531" s="80"/>
      <c r="E531" s="80"/>
    </row>
    <row r="532" spans="4:5" ht="13.15">
      <c r="D532" s="80"/>
      <c r="E532" s="80"/>
    </row>
    <row r="533" spans="4:5" ht="13.15">
      <c r="D533" s="80"/>
      <c r="E533" s="80"/>
    </row>
    <row r="534" spans="4:5" ht="13.15">
      <c r="D534" s="80"/>
      <c r="E534" s="80"/>
    </row>
    <row r="535" spans="4:5" ht="13.15">
      <c r="D535" s="80"/>
      <c r="E535" s="80"/>
    </row>
    <row r="536" spans="4:5" ht="13.15">
      <c r="D536" s="80"/>
      <c r="E536" s="80"/>
    </row>
    <row r="537" spans="4:5" ht="13.15">
      <c r="D537" s="80"/>
      <c r="E537" s="80"/>
    </row>
    <row r="538" spans="4:5" ht="13.15">
      <c r="D538" s="80"/>
      <c r="E538" s="80"/>
    </row>
    <row r="539" spans="4:5" ht="13.15">
      <c r="D539" s="80"/>
      <c r="E539" s="80"/>
    </row>
    <row r="540" spans="4:5" ht="13.15">
      <c r="D540" s="80"/>
      <c r="E540" s="80"/>
    </row>
    <row r="541" spans="4:5" ht="13.15">
      <c r="D541" s="80"/>
      <c r="E541" s="80"/>
    </row>
    <row r="542" spans="4:5" ht="13.15">
      <c r="D542" s="80"/>
      <c r="E542" s="80"/>
    </row>
    <row r="543" spans="4:5" ht="13.15">
      <c r="D543" s="80"/>
      <c r="E543" s="80"/>
    </row>
    <row r="544" spans="4:5" ht="13.15">
      <c r="D544" s="80"/>
      <c r="E544" s="80"/>
    </row>
    <row r="545" spans="4:5" ht="13.15">
      <c r="D545" s="80"/>
      <c r="E545" s="80"/>
    </row>
    <row r="546" spans="4:5" ht="13.15">
      <c r="D546" s="80"/>
      <c r="E546" s="80"/>
    </row>
    <row r="547" spans="4:5" ht="13.15">
      <c r="D547" s="80"/>
      <c r="E547" s="80"/>
    </row>
    <row r="548" spans="4:5" ht="13.15">
      <c r="D548" s="80"/>
      <c r="E548" s="80"/>
    </row>
    <row r="549" spans="4:5" ht="13.15">
      <c r="D549" s="80"/>
      <c r="E549" s="80"/>
    </row>
    <row r="550" spans="4:5" ht="13.15">
      <c r="D550" s="80"/>
      <c r="E550" s="80"/>
    </row>
    <row r="551" spans="4:5" ht="13.15">
      <c r="D551" s="80"/>
      <c r="E551" s="80"/>
    </row>
    <row r="552" spans="4:5" ht="13.15">
      <c r="D552" s="80"/>
      <c r="E552" s="80"/>
    </row>
    <row r="553" spans="4:5" ht="13.15">
      <c r="D553" s="80"/>
      <c r="E553" s="80"/>
    </row>
    <row r="554" spans="4:5" ht="13.15">
      <c r="D554" s="80"/>
      <c r="E554" s="80"/>
    </row>
    <row r="555" spans="4:5" ht="13.15">
      <c r="D555" s="80"/>
      <c r="E555" s="80"/>
    </row>
    <row r="556" spans="4:5" ht="13.15">
      <c r="D556" s="80"/>
      <c r="E556" s="80"/>
    </row>
    <row r="557" spans="4:5" ht="13.15">
      <c r="D557" s="80"/>
      <c r="E557" s="80"/>
    </row>
    <row r="558" spans="4:5" ht="13.15">
      <c r="D558" s="80"/>
      <c r="E558" s="80"/>
    </row>
    <row r="559" spans="4:5" ht="13.15">
      <c r="D559" s="80"/>
      <c r="E559" s="80"/>
    </row>
    <row r="560" spans="4:5" ht="13.15">
      <c r="D560" s="80"/>
      <c r="E560" s="80"/>
    </row>
    <row r="561" spans="4:5" ht="13.15">
      <c r="D561" s="80"/>
      <c r="E561" s="80"/>
    </row>
    <row r="562" spans="4:5" ht="13.15">
      <c r="D562" s="80"/>
      <c r="E562" s="80"/>
    </row>
    <row r="563" spans="4:5" ht="13.15">
      <c r="D563" s="80"/>
      <c r="E563" s="80"/>
    </row>
    <row r="564" spans="4:5" ht="13.15">
      <c r="D564" s="80"/>
      <c r="E564" s="80"/>
    </row>
    <row r="565" spans="4:5" ht="13.15">
      <c r="D565" s="80"/>
      <c r="E565" s="80"/>
    </row>
    <row r="566" spans="4:5" ht="13.15">
      <c r="D566" s="80"/>
      <c r="E566" s="80"/>
    </row>
    <row r="567" spans="4:5" ht="13.15">
      <c r="D567" s="80"/>
      <c r="E567" s="80"/>
    </row>
    <row r="568" spans="4:5" ht="13.15">
      <c r="D568" s="80"/>
      <c r="E568" s="80"/>
    </row>
    <row r="569" spans="4:5" ht="13.15">
      <c r="D569" s="80"/>
      <c r="E569" s="80"/>
    </row>
    <row r="570" spans="4:5" ht="13.15">
      <c r="D570" s="80"/>
      <c r="E570" s="80"/>
    </row>
    <row r="571" spans="4:5" ht="13.15">
      <c r="D571" s="80"/>
      <c r="E571" s="80"/>
    </row>
    <row r="572" spans="4:5" ht="13.15">
      <c r="D572" s="80"/>
      <c r="E572" s="80"/>
    </row>
    <row r="573" spans="4:5" ht="13.15">
      <c r="D573" s="80"/>
      <c r="E573" s="80"/>
    </row>
    <row r="574" spans="4:5" ht="13.15">
      <c r="D574" s="80"/>
      <c r="E574" s="80"/>
    </row>
    <row r="575" spans="4:5" ht="13.15">
      <c r="D575" s="80"/>
      <c r="E575" s="80"/>
    </row>
    <row r="576" spans="4:5" ht="13.15">
      <c r="D576" s="80"/>
      <c r="E576" s="80"/>
    </row>
    <row r="577" spans="4:5" ht="13.15">
      <c r="D577" s="80"/>
      <c r="E577" s="80"/>
    </row>
    <row r="578" spans="4:5" ht="13.15">
      <c r="D578" s="80"/>
      <c r="E578" s="80"/>
    </row>
    <row r="579" spans="4:5" ht="13.15">
      <c r="D579" s="80"/>
      <c r="E579" s="80"/>
    </row>
    <row r="580" spans="4:5" ht="13.15">
      <c r="D580" s="80"/>
      <c r="E580" s="80"/>
    </row>
    <row r="581" spans="4:5" ht="13.15">
      <c r="D581" s="80"/>
      <c r="E581" s="80"/>
    </row>
    <row r="582" spans="4:5" ht="13.15">
      <c r="D582" s="80"/>
      <c r="E582" s="80"/>
    </row>
    <row r="583" spans="4:5" ht="13.15">
      <c r="D583" s="80"/>
      <c r="E583" s="80"/>
    </row>
    <row r="584" spans="4:5" ht="13.15">
      <c r="D584" s="80"/>
      <c r="E584" s="80"/>
    </row>
    <row r="585" spans="4:5" ht="13.15">
      <c r="D585" s="80"/>
      <c r="E585" s="80"/>
    </row>
    <row r="586" spans="4:5" ht="13.15">
      <c r="D586" s="80"/>
      <c r="E586" s="80"/>
    </row>
    <row r="587" spans="4:5" ht="13.15">
      <c r="D587" s="80"/>
      <c r="E587" s="80"/>
    </row>
    <row r="588" spans="4:5" ht="13.15">
      <c r="D588" s="80"/>
      <c r="E588" s="80"/>
    </row>
    <row r="589" spans="4:5" ht="13.15">
      <c r="D589" s="80"/>
      <c r="E589" s="80"/>
    </row>
    <row r="590" spans="4:5" ht="13.15">
      <c r="D590" s="80"/>
      <c r="E590" s="80"/>
    </row>
    <row r="591" spans="4:5" ht="13.15">
      <c r="D591" s="80"/>
      <c r="E591" s="80"/>
    </row>
    <row r="592" spans="4:5" ht="13.15">
      <c r="D592" s="80"/>
      <c r="E592" s="80"/>
    </row>
    <row r="593" spans="4:5" ht="13.15">
      <c r="D593" s="80"/>
      <c r="E593" s="80"/>
    </row>
    <row r="594" spans="4:5" ht="13.15">
      <c r="D594" s="80"/>
      <c r="E594" s="80"/>
    </row>
    <row r="595" spans="4:5" ht="13.15">
      <c r="D595" s="80"/>
      <c r="E595" s="80"/>
    </row>
    <row r="596" spans="4:5" ht="13.15">
      <c r="D596" s="80"/>
      <c r="E596" s="80"/>
    </row>
    <row r="597" spans="4:5" ht="13.15">
      <c r="D597" s="80"/>
      <c r="E597" s="80"/>
    </row>
    <row r="598" spans="4:5" ht="13.15">
      <c r="D598" s="80"/>
      <c r="E598" s="80"/>
    </row>
    <row r="599" spans="4:5" ht="13.15">
      <c r="D599" s="80"/>
      <c r="E599" s="80"/>
    </row>
    <row r="600" spans="4:5" ht="13.15">
      <c r="D600" s="80"/>
      <c r="E600" s="80"/>
    </row>
    <row r="601" spans="4:5" ht="13.15">
      <c r="D601" s="80"/>
      <c r="E601" s="80"/>
    </row>
    <row r="602" spans="4:5" ht="13.15">
      <c r="D602" s="80"/>
      <c r="E602" s="80"/>
    </row>
    <row r="603" spans="4:5" ht="13.15">
      <c r="D603" s="80"/>
      <c r="E603" s="80"/>
    </row>
    <row r="604" spans="4:5" ht="13.15">
      <c r="D604" s="80"/>
      <c r="E604" s="80"/>
    </row>
    <row r="605" spans="4:5" ht="13.15">
      <c r="D605" s="80"/>
      <c r="E605" s="80"/>
    </row>
    <row r="606" spans="4:5" ht="13.15">
      <c r="D606" s="80"/>
      <c r="E606" s="80"/>
    </row>
    <row r="607" spans="4:5" ht="13.15">
      <c r="D607" s="80"/>
      <c r="E607" s="80"/>
    </row>
    <row r="608" spans="4:5" ht="13.15">
      <c r="D608" s="80"/>
      <c r="E608" s="80"/>
    </row>
    <row r="609" spans="4:5" ht="13.15">
      <c r="D609" s="80"/>
      <c r="E609" s="80"/>
    </row>
    <row r="610" spans="4:5" ht="13.15">
      <c r="D610" s="80"/>
      <c r="E610" s="80"/>
    </row>
    <row r="611" spans="4:5" ht="13.15">
      <c r="D611" s="80"/>
      <c r="E611" s="80"/>
    </row>
    <row r="612" spans="4:5" ht="13.15">
      <c r="D612" s="80"/>
      <c r="E612" s="80"/>
    </row>
    <row r="613" spans="4:5" ht="13.15">
      <c r="D613" s="80"/>
      <c r="E613" s="80"/>
    </row>
    <row r="614" spans="4:5" ht="13.15">
      <c r="D614" s="80"/>
      <c r="E614" s="80"/>
    </row>
    <row r="615" spans="4:5" ht="13.15">
      <c r="D615" s="80"/>
      <c r="E615" s="80"/>
    </row>
    <row r="616" spans="4:5" ht="13.15">
      <c r="D616" s="80"/>
      <c r="E616" s="80"/>
    </row>
    <row r="617" spans="4:5" ht="13.15">
      <c r="D617" s="80"/>
      <c r="E617" s="80"/>
    </row>
    <row r="618" spans="4:5" ht="13.15">
      <c r="D618" s="80"/>
      <c r="E618" s="80"/>
    </row>
    <row r="619" spans="4:5" ht="13.15">
      <c r="D619" s="80"/>
      <c r="E619" s="80"/>
    </row>
    <row r="620" spans="4:5" ht="13.15">
      <c r="D620" s="80"/>
      <c r="E620" s="80"/>
    </row>
    <row r="621" spans="4:5" ht="13.15">
      <c r="D621" s="80"/>
      <c r="E621" s="80"/>
    </row>
    <row r="622" spans="4:5" ht="13.15">
      <c r="D622" s="80"/>
      <c r="E622" s="80"/>
    </row>
    <row r="623" spans="4:5" ht="13.15">
      <c r="D623" s="80"/>
      <c r="E623" s="80"/>
    </row>
    <row r="624" spans="4:5" ht="13.15">
      <c r="D624" s="80"/>
      <c r="E624" s="80"/>
    </row>
    <row r="625" spans="4:5" ht="13.15">
      <c r="D625" s="80"/>
      <c r="E625" s="80"/>
    </row>
    <row r="626" spans="4:5" ht="13.15">
      <c r="D626" s="80"/>
      <c r="E626" s="80"/>
    </row>
    <row r="627" spans="4:5" ht="13.15">
      <c r="D627" s="80"/>
      <c r="E627" s="80"/>
    </row>
    <row r="628" spans="4:5" ht="13.15">
      <c r="D628" s="80"/>
      <c r="E628" s="80"/>
    </row>
    <row r="629" spans="4:5" ht="13.15">
      <c r="D629" s="80"/>
      <c r="E629" s="80"/>
    </row>
    <row r="630" spans="4:5" ht="13.15">
      <c r="D630" s="80"/>
      <c r="E630" s="80"/>
    </row>
    <row r="631" spans="4:5" ht="13.15">
      <c r="D631" s="80"/>
      <c r="E631" s="80"/>
    </row>
    <row r="632" spans="4:5" ht="13.15">
      <c r="D632" s="80"/>
      <c r="E632" s="80"/>
    </row>
    <row r="633" spans="4:5" ht="13.15">
      <c r="D633" s="80"/>
      <c r="E633" s="80"/>
    </row>
    <row r="634" spans="4:5" ht="13.15">
      <c r="D634" s="80"/>
      <c r="E634" s="80"/>
    </row>
    <row r="635" spans="4:5" ht="13.15">
      <c r="D635" s="80"/>
      <c r="E635" s="80"/>
    </row>
    <row r="636" spans="4:5" ht="13.15">
      <c r="D636" s="80"/>
      <c r="E636" s="80"/>
    </row>
    <row r="637" spans="4:5" ht="13.15">
      <c r="D637" s="80"/>
      <c r="E637" s="80"/>
    </row>
    <row r="638" spans="4:5" ht="13.15">
      <c r="D638" s="80"/>
      <c r="E638" s="80"/>
    </row>
    <row r="639" spans="4:5" ht="13.15">
      <c r="D639" s="80"/>
      <c r="E639" s="80"/>
    </row>
    <row r="640" spans="4:5" ht="13.15">
      <c r="D640" s="80"/>
      <c r="E640" s="80"/>
    </row>
    <row r="641" spans="4:5" ht="13.15">
      <c r="D641" s="80"/>
      <c r="E641" s="80"/>
    </row>
    <row r="642" spans="4:5" ht="13.15">
      <c r="D642" s="80"/>
      <c r="E642" s="80"/>
    </row>
    <row r="643" spans="4:5" ht="13.15">
      <c r="D643" s="80"/>
      <c r="E643" s="80"/>
    </row>
    <row r="644" spans="4:5" ht="13.15">
      <c r="D644" s="80"/>
      <c r="E644" s="80"/>
    </row>
    <row r="645" spans="4:5" ht="13.15">
      <c r="D645" s="80"/>
      <c r="E645" s="80"/>
    </row>
    <row r="646" spans="4:5" ht="13.15">
      <c r="D646" s="80"/>
      <c r="E646" s="80"/>
    </row>
    <row r="647" spans="4:5" ht="13.15">
      <c r="D647" s="80"/>
      <c r="E647" s="80"/>
    </row>
    <row r="648" spans="4:5" ht="13.15">
      <c r="D648" s="80"/>
      <c r="E648" s="80"/>
    </row>
    <row r="649" spans="4:5" ht="13.15">
      <c r="D649" s="80"/>
      <c r="E649" s="80"/>
    </row>
    <row r="650" spans="4:5" ht="13.15">
      <c r="D650" s="80"/>
      <c r="E650" s="80"/>
    </row>
    <row r="651" spans="4:5" ht="13.15">
      <c r="D651" s="80"/>
      <c r="E651" s="80"/>
    </row>
    <row r="652" spans="4:5" ht="13.15">
      <c r="D652" s="80"/>
      <c r="E652" s="80"/>
    </row>
    <row r="653" spans="4:5" ht="13.15">
      <c r="D653" s="80"/>
      <c r="E653" s="80"/>
    </row>
    <row r="654" spans="4:5" ht="13.15">
      <c r="D654" s="80"/>
      <c r="E654" s="80"/>
    </row>
    <row r="655" spans="4:5" ht="13.15">
      <c r="D655" s="80"/>
      <c r="E655" s="80"/>
    </row>
    <row r="656" spans="4:5" ht="13.15">
      <c r="D656" s="80"/>
      <c r="E656" s="80"/>
    </row>
    <row r="657" spans="4:5" ht="13.15">
      <c r="D657" s="80"/>
      <c r="E657" s="80"/>
    </row>
    <row r="658" spans="4:5" ht="13.15">
      <c r="D658" s="80"/>
      <c r="E658" s="80"/>
    </row>
    <row r="659" spans="4:5" ht="13.15">
      <c r="D659" s="80"/>
      <c r="E659" s="80"/>
    </row>
    <row r="660" spans="4:5" ht="13.15">
      <c r="D660" s="80"/>
      <c r="E660" s="80"/>
    </row>
    <row r="661" spans="4:5" ht="13.15">
      <c r="D661" s="80"/>
      <c r="E661" s="80"/>
    </row>
    <row r="662" spans="4:5" ht="13.15">
      <c r="D662" s="80"/>
      <c r="E662" s="80"/>
    </row>
    <row r="663" spans="4:5" ht="13.15">
      <c r="D663" s="80"/>
      <c r="E663" s="80"/>
    </row>
    <row r="664" spans="4:5" ht="13.15">
      <c r="D664" s="80"/>
      <c r="E664" s="80"/>
    </row>
    <row r="665" spans="4:5" ht="13.15">
      <c r="D665" s="80"/>
      <c r="E665" s="80"/>
    </row>
    <row r="666" spans="4:5" ht="13.15">
      <c r="D666" s="80"/>
      <c r="E666" s="80"/>
    </row>
    <row r="667" spans="4:5" ht="13.15">
      <c r="D667" s="80"/>
      <c r="E667" s="80"/>
    </row>
    <row r="668" spans="4:5" ht="13.15">
      <c r="D668" s="80"/>
      <c r="E668" s="80"/>
    </row>
    <row r="669" spans="4:5" ht="13.15">
      <c r="D669" s="80"/>
      <c r="E669" s="80"/>
    </row>
    <row r="670" spans="4:5" ht="13.15">
      <c r="D670" s="80"/>
      <c r="E670" s="80"/>
    </row>
    <row r="671" spans="4:5" ht="13.15">
      <c r="D671" s="80"/>
      <c r="E671" s="80"/>
    </row>
    <row r="672" spans="4:5" ht="13.15">
      <c r="D672" s="80"/>
      <c r="E672" s="80"/>
    </row>
    <row r="673" spans="4:5" ht="13.15">
      <c r="D673" s="80"/>
      <c r="E673" s="80"/>
    </row>
    <row r="674" spans="4:5" ht="13.15">
      <c r="D674" s="80"/>
      <c r="E674" s="80"/>
    </row>
    <row r="675" spans="4:5" ht="13.15">
      <c r="D675" s="80"/>
      <c r="E675" s="80"/>
    </row>
    <row r="676" spans="4:5" ht="13.15">
      <c r="D676" s="80"/>
      <c r="E676" s="80"/>
    </row>
    <row r="677" spans="4:5" ht="13.15">
      <c r="D677" s="80"/>
      <c r="E677" s="80"/>
    </row>
    <row r="678" spans="4:5" ht="13.15">
      <c r="D678" s="80"/>
      <c r="E678" s="80"/>
    </row>
    <row r="679" spans="4:5" ht="13.15">
      <c r="D679" s="80"/>
      <c r="E679" s="80"/>
    </row>
    <row r="680" spans="4:5" ht="13.15">
      <c r="D680" s="80"/>
      <c r="E680" s="80"/>
    </row>
    <row r="681" spans="4:5" ht="13.15">
      <c r="D681" s="80"/>
      <c r="E681" s="80"/>
    </row>
    <row r="682" spans="4:5" ht="13.15">
      <c r="D682" s="80"/>
      <c r="E682" s="80"/>
    </row>
    <row r="683" spans="4:5" ht="13.15">
      <c r="D683" s="80"/>
      <c r="E683" s="80"/>
    </row>
    <row r="684" spans="4:5" ht="13.15">
      <c r="D684" s="80"/>
      <c r="E684" s="80"/>
    </row>
    <row r="685" spans="4:5" ht="13.15">
      <c r="D685" s="80"/>
      <c r="E685" s="80"/>
    </row>
    <row r="686" spans="4:5" ht="13.15">
      <c r="D686" s="80"/>
      <c r="E686" s="80"/>
    </row>
    <row r="687" spans="4:5" ht="13.15">
      <c r="D687" s="80"/>
      <c r="E687" s="80"/>
    </row>
    <row r="688" spans="4:5" ht="13.15">
      <c r="D688" s="80"/>
      <c r="E688" s="80"/>
    </row>
    <row r="689" spans="4:5" ht="13.15">
      <c r="D689" s="80"/>
      <c r="E689" s="80"/>
    </row>
    <row r="690" spans="4:5" ht="13.15">
      <c r="D690" s="80"/>
      <c r="E690" s="80"/>
    </row>
    <row r="691" spans="4:5" ht="13.15">
      <c r="D691" s="80"/>
      <c r="E691" s="80"/>
    </row>
    <row r="692" spans="4:5" ht="13.15">
      <c r="D692" s="80"/>
      <c r="E692" s="80"/>
    </row>
    <row r="693" spans="4:5" ht="13.15">
      <c r="D693" s="80"/>
      <c r="E693" s="80"/>
    </row>
    <row r="694" spans="4:5" ht="13.15">
      <c r="D694" s="80"/>
      <c r="E694" s="80"/>
    </row>
    <row r="695" spans="4:5" ht="13.15">
      <c r="D695" s="80"/>
      <c r="E695" s="80"/>
    </row>
    <row r="696" spans="4:5" ht="13.15">
      <c r="D696" s="80"/>
      <c r="E696" s="80"/>
    </row>
    <row r="697" spans="4:5" ht="13.15">
      <c r="D697" s="80"/>
      <c r="E697" s="80"/>
    </row>
    <row r="698" spans="4:5" ht="13.15">
      <c r="D698" s="80"/>
      <c r="E698" s="80"/>
    </row>
    <row r="699" spans="4:5" ht="13.15">
      <c r="D699" s="80"/>
      <c r="E699" s="80"/>
    </row>
    <row r="700" spans="4:5" ht="13.15">
      <c r="D700" s="80"/>
      <c r="E700" s="80"/>
    </row>
    <row r="701" spans="4:5" ht="13.15">
      <c r="D701" s="80"/>
      <c r="E701" s="80"/>
    </row>
    <row r="702" spans="4:5" ht="13.15">
      <c r="D702" s="80"/>
      <c r="E702" s="80"/>
    </row>
    <row r="703" spans="4:5" ht="13.15">
      <c r="D703" s="80"/>
      <c r="E703" s="80"/>
    </row>
    <row r="704" spans="4:5" ht="13.15">
      <c r="D704" s="80"/>
      <c r="E704" s="80"/>
    </row>
    <row r="705" spans="4:5" ht="13.15">
      <c r="D705" s="80"/>
      <c r="E705" s="80"/>
    </row>
    <row r="706" spans="4:5" ht="13.15">
      <c r="D706" s="80"/>
      <c r="E706" s="80"/>
    </row>
    <row r="707" spans="4:5" ht="13.15">
      <c r="D707" s="80"/>
      <c r="E707" s="80"/>
    </row>
    <row r="708" spans="4:5" ht="13.15">
      <c r="D708" s="80"/>
      <c r="E708" s="80"/>
    </row>
    <row r="709" spans="4:5" ht="13.15">
      <c r="D709" s="80"/>
      <c r="E709" s="80"/>
    </row>
    <row r="710" spans="4:5" ht="13.15">
      <c r="D710" s="80"/>
      <c r="E710" s="80"/>
    </row>
    <row r="711" spans="4:5" ht="13.15">
      <c r="D711" s="80"/>
      <c r="E711" s="80"/>
    </row>
    <row r="712" spans="4:5" ht="13.15">
      <c r="D712" s="80"/>
      <c r="E712" s="80"/>
    </row>
    <row r="713" spans="4:5" ht="13.15">
      <c r="D713" s="80"/>
      <c r="E713" s="80"/>
    </row>
    <row r="714" spans="4:5" ht="13.15">
      <c r="D714" s="80"/>
      <c r="E714" s="80"/>
    </row>
    <row r="715" spans="4:5" ht="13.15">
      <c r="D715" s="80"/>
      <c r="E715" s="80"/>
    </row>
    <row r="716" spans="4:5" ht="13.15">
      <c r="D716" s="80"/>
      <c r="E716" s="80"/>
    </row>
    <row r="717" spans="4:5" ht="13.15">
      <c r="D717" s="80"/>
      <c r="E717" s="80"/>
    </row>
    <row r="718" spans="4:5" ht="13.15">
      <c r="D718" s="80"/>
      <c r="E718" s="80"/>
    </row>
    <row r="719" spans="4:5" ht="13.15">
      <c r="D719" s="80"/>
      <c r="E719" s="80"/>
    </row>
    <row r="720" spans="4:5" ht="13.15">
      <c r="D720" s="80"/>
      <c r="E720" s="80"/>
    </row>
    <row r="721" spans="4:5" ht="13.15">
      <c r="D721" s="80"/>
      <c r="E721" s="80"/>
    </row>
    <row r="722" spans="4:5" ht="13.15">
      <c r="D722" s="80"/>
      <c r="E722" s="80"/>
    </row>
    <row r="723" spans="4:5" ht="13.15">
      <c r="D723" s="80"/>
      <c r="E723" s="80"/>
    </row>
    <row r="724" spans="4:5" ht="13.15">
      <c r="D724" s="80"/>
      <c r="E724" s="80"/>
    </row>
    <row r="725" spans="4:5" ht="13.15">
      <c r="D725" s="80"/>
      <c r="E725" s="80"/>
    </row>
    <row r="726" spans="4:5" ht="13.15">
      <c r="D726" s="80"/>
      <c r="E726" s="80"/>
    </row>
    <row r="727" spans="4:5" ht="13.15">
      <c r="D727" s="80"/>
      <c r="E727" s="80"/>
    </row>
    <row r="728" spans="4:5" ht="13.15">
      <c r="D728" s="80"/>
      <c r="E728" s="80"/>
    </row>
    <row r="729" spans="4:5" ht="13.15">
      <c r="D729" s="80"/>
      <c r="E729" s="80"/>
    </row>
    <row r="730" spans="4:5" ht="13.15">
      <c r="D730" s="80"/>
      <c r="E730" s="80"/>
    </row>
    <row r="731" spans="4:5" ht="13.15">
      <c r="D731" s="80"/>
      <c r="E731" s="80"/>
    </row>
    <row r="732" spans="4:5" ht="13.15">
      <c r="D732" s="80"/>
      <c r="E732" s="80"/>
    </row>
    <row r="733" spans="4:5" ht="13.15">
      <c r="D733" s="80"/>
      <c r="E733" s="80"/>
    </row>
    <row r="734" spans="4:5" ht="13.15">
      <c r="D734" s="80"/>
      <c r="E734" s="80"/>
    </row>
    <row r="735" spans="4:5" ht="13.15">
      <c r="D735" s="80"/>
      <c r="E735" s="80"/>
    </row>
    <row r="736" spans="4:5" ht="13.15">
      <c r="D736" s="80"/>
      <c r="E736" s="80"/>
    </row>
    <row r="737" spans="4:5" ht="13.15">
      <c r="D737" s="80"/>
      <c r="E737" s="80"/>
    </row>
    <row r="738" spans="4:5" ht="13.15">
      <c r="D738" s="80"/>
      <c r="E738" s="80"/>
    </row>
    <row r="739" spans="4:5" ht="13.15">
      <c r="D739" s="80"/>
      <c r="E739" s="80"/>
    </row>
    <row r="740" spans="4:5" ht="13.15">
      <c r="D740" s="80"/>
      <c r="E740" s="80"/>
    </row>
    <row r="741" spans="4:5" ht="13.15">
      <c r="D741" s="80"/>
      <c r="E741" s="80"/>
    </row>
    <row r="742" spans="4:5" ht="13.15">
      <c r="D742" s="80"/>
      <c r="E742" s="80"/>
    </row>
    <row r="743" spans="4:5" ht="13.15">
      <c r="D743" s="80"/>
      <c r="E743" s="80"/>
    </row>
    <row r="744" spans="4:5" ht="13.15">
      <c r="D744" s="80"/>
      <c r="E744" s="80"/>
    </row>
    <row r="745" spans="4:5" ht="13.15">
      <c r="D745" s="80"/>
      <c r="E745" s="80"/>
    </row>
    <row r="746" spans="4:5" ht="13.15">
      <c r="D746" s="80"/>
      <c r="E746" s="80"/>
    </row>
    <row r="747" spans="4:5" ht="13.15">
      <c r="D747" s="80"/>
      <c r="E747" s="80"/>
    </row>
    <row r="748" spans="4:5" ht="13.15">
      <c r="D748" s="80"/>
      <c r="E748" s="80"/>
    </row>
    <row r="749" spans="4:5" ht="13.15">
      <c r="D749" s="80"/>
      <c r="E749" s="80"/>
    </row>
    <row r="750" spans="4:5" ht="13.15">
      <c r="D750" s="80"/>
      <c r="E750" s="80"/>
    </row>
    <row r="751" spans="4:5" ht="13.15">
      <c r="D751" s="80"/>
      <c r="E751" s="80"/>
    </row>
    <row r="752" spans="4:5" ht="13.15">
      <c r="D752" s="80"/>
      <c r="E752" s="80"/>
    </row>
    <row r="753" spans="4:5" ht="13.15">
      <c r="D753" s="80"/>
      <c r="E753" s="80"/>
    </row>
    <row r="754" spans="4:5" ht="13.15">
      <c r="D754" s="80"/>
      <c r="E754" s="80"/>
    </row>
    <row r="755" spans="4:5" ht="13.15">
      <c r="D755" s="80"/>
      <c r="E755" s="80"/>
    </row>
    <row r="756" spans="4:5" ht="13.15">
      <c r="D756" s="80"/>
      <c r="E756" s="80"/>
    </row>
    <row r="757" spans="4:5" ht="13.15">
      <c r="D757" s="80"/>
      <c r="E757" s="80"/>
    </row>
    <row r="758" spans="4:5" ht="13.15">
      <c r="D758" s="80"/>
      <c r="E758" s="80"/>
    </row>
    <row r="759" spans="4:5" ht="13.15">
      <c r="D759" s="80"/>
      <c r="E759" s="80"/>
    </row>
    <row r="760" spans="4:5" ht="13.15">
      <c r="D760" s="80"/>
      <c r="E760" s="80"/>
    </row>
    <row r="761" spans="4:5" ht="13.15">
      <c r="D761" s="80"/>
      <c r="E761" s="80"/>
    </row>
    <row r="762" spans="4:5" ht="13.15">
      <c r="D762" s="80"/>
      <c r="E762" s="80"/>
    </row>
    <row r="763" spans="4:5" ht="13.15">
      <c r="D763" s="80"/>
      <c r="E763" s="80"/>
    </row>
    <row r="764" spans="4:5" ht="13.15">
      <c r="D764" s="80"/>
      <c r="E764" s="80"/>
    </row>
    <row r="765" spans="4:5" ht="13.15">
      <c r="D765" s="80"/>
      <c r="E765" s="80"/>
    </row>
    <row r="766" spans="4:5" ht="13.15">
      <c r="D766" s="80"/>
      <c r="E766" s="80"/>
    </row>
    <row r="767" spans="4:5" ht="13.15">
      <c r="D767" s="80"/>
      <c r="E767" s="80"/>
    </row>
    <row r="768" spans="4:5" ht="13.15">
      <c r="D768" s="80"/>
      <c r="E768" s="80"/>
    </row>
    <row r="769" spans="4:5" ht="13.15">
      <c r="D769" s="80"/>
      <c r="E769" s="80"/>
    </row>
    <row r="770" spans="4:5" ht="13.15">
      <c r="D770" s="80"/>
      <c r="E770" s="80"/>
    </row>
    <row r="771" spans="4:5" ht="13.15">
      <c r="D771" s="80"/>
      <c r="E771" s="80"/>
    </row>
    <row r="772" spans="4:5" ht="13.15">
      <c r="D772" s="80"/>
      <c r="E772" s="80"/>
    </row>
    <row r="773" spans="4:5" ht="13.15">
      <c r="D773" s="80"/>
      <c r="E773" s="80"/>
    </row>
    <row r="774" spans="4:5" ht="13.15">
      <c r="D774" s="80"/>
      <c r="E774" s="80"/>
    </row>
    <row r="775" spans="4:5" ht="13.15">
      <c r="D775" s="80"/>
      <c r="E775" s="80"/>
    </row>
    <row r="776" spans="4:5" ht="13.15">
      <c r="D776" s="80"/>
      <c r="E776" s="80"/>
    </row>
    <row r="777" spans="4:5" ht="13.15">
      <c r="D777" s="80"/>
      <c r="E777" s="80"/>
    </row>
    <row r="778" spans="4:5" ht="13.15">
      <c r="D778" s="80"/>
      <c r="E778" s="80"/>
    </row>
    <row r="779" spans="4:5" ht="13.15">
      <c r="D779" s="80"/>
      <c r="E779" s="80"/>
    </row>
    <row r="780" spans="4:5" ht="13.15">
      <c r="D780" s="80"/>
      <c r="E780" s="80"/>
    </row>
    <row r="781" spans="4:5" ht="13.15">
      <c r="D781" s="80"/>
      <c r="E781" s="80"/>
    </row>
    <row r="782" spans="4:5" ht="13.15">
      <c r="D782" s="80"/>
      <c r="E782" s="80"/>
    </row>
    <row r="783" spans="4:5" ht="13.15">
      <c r="D783" s="80"/>
      <c r="E783" s="80"/>
    </row>
    <row r="784" spans="4:5" ht="13.15">
      <c r="D784" s="80"/>
      <c r="E784" s="80"/>
    </row>
    <row r="785" spans="4:5" ht="13.15">
      <c r="D785" s="80"/>
      <c r="E785" s="80"/>
    </row>
    <row r="786" spans="4:5" ht="13.15">
      <c r="D786" s="80"/>
      <c r="E786" s="80"/>
    </row>
    <row r="787" spans="4:5" ht="13.15">
      <c r="D787" s="80"/>
      <c r="E787" s="80"/>
    </row>
    <row r="788" spans="4:5" ht="13.15">
      <c r="D788" s="80"/>
      <c r="E788" s="80"/>
    </row>
    <row r="789" spans="4:5" ht="13.15">
      <c r="D789" s="80"/>
      <c r="E789" s="80"/>
    </row>
    <row r="790" spans="4:5" ht="13.15">
      <c r="D790" s="80"/>
      <c r="E790" s="80"/>
    </row>
    <row r="791" spans="4:5" ht="13.15">
      <c r="D791" s="80"/>
      <c r="E791" s="80"/>
    </row>
    <row r="792" spans="4:5" ht="13.15">
      <c r="D792" s="80"/>
      <c r="E792" s="80"/>
    </row>
    <row r="793" spans="4:5" ht="13.15">
      <c r="D793" s="80"/>
      <c r="E793" s="80"/>
    </row>
    <row r="794" spans="4:5" ht="13.15">
      <c r="D794" s="80"/>
      <c r="E794" s="80"/>
    </row>
    <row r="795" spans="4:5" ht="13.15">
      <c r="D795" s="80"/>
      <c r="E795" s="80"/>
    </row>
    <row r="796" spans="4:5" ht="13.15">
      <c r="D796" s="80"/>
      <c r="E796" s="80"/>
    </row>
    <row r="797" spans="4:5" ht="13.15">
      <c r="D797" s="80"/>
      <c r="E797" s="80"/>
    </row>
    <row r="798" spans="4:5" ht="13.15">
      <c r="D798" s="80"/>
      <c r="E798" s="80"/>
    </row>
    <row r="799" spans="4:5" ht="13.15">
      <c r="D799" s="80"/>
      <c r="E799" s="80"/>
    </row>
    <row r="800" spans="4:5" ht="13.15">
      <c r="D800" s="80"/>
      <c r="E800" s="80"/>
    </row>
    <row r="801" spans="4:5" ht="13.15">
      <c r="D801" s="80"/>
      <c r="E801" s="80"/>
    </row>
    <row r="802" spans="4:5" ht="13.15">
      <c r="D802" s="80"/>
      <c r="E802" s="80"/>
    </row>
    <row r="803" spans="4:5" ht="13.15">
      <c r="D803" s="80"/>
      <c r="E803" s="80"/>
    </row>
    <row r="804" spans="4:5" ht="13.15">
      <c r="D804" s="80"/>
      <c r="E804" s="80"/>
    </row>
    <row r="805" spans="4:5" ht="13.15">
      <c r="D805" s="80"/>
      <c r="E805" s="80"/>
    </row>
    <row r="806" spans="4:5" ht="13.15">
      <c r="D806" s="80"/>
      <c r="E806" s="80"/>
    </row>
    <row r="807" spans="4:5" ht="13.15">
      <c r="D807" s="80"/>
      <c r="E807" s="80"/>
    </row>
    <row r="808" spans="4:5" ht="13.15">
      <c r="D808" s="80"/>
      <c r="E808" s="80"/>
    </row>
    <row r="809" spans="4:5" ht="13.15">
      <c r="D809" s="80"/>
      <c r="E809" s="80"/>
    </row>
    <row r="810" spans="4:5" ht="13.15">
      <c r="D810" s="80"/>
      <c r="E810" s="80"/>
    </row>
    <row r="811" spans="4:5" ht="13.15">
      <c r="D811" s="80"/>
      <c r="E811" s="80"/>
    </row>
    <row r="812" spans="4:5" ht="13.15">
      <c r="D812" s="80"/>
      <c r="E812" s="80"/>
    </row>
    <row r="813" spans="4:5" ht="13.15">
      <c r="D813" s="80"/>
      <c r="E813" s="80"/>
    </row>
    <row r="814" spans="4:5" ht="13.15">
      <c r="D814" s="80"/>
      <c r="E814" s="80"/>
    </row>
    <row r="815" spans="4:5" ht="13.15">
      <c r="D815" s="80"/>
      <c r="E815" s="80"/>
    </row>
    <row r="816" spans="4:5" ht="13.15">
      <c r="D816" s="80"/>
      <c r="E816" s="80"/>
    </row>
    <row r="817" spans="4:5" ht="13.15">
      <c r="D817" s="80"/>
      <c r="E817" s="80"/>
    </row>
    <row r="818" spans="4:5" ht="13.15">
      <c r="D818" s="80"/>
      <c r="E818" s="80"/>
    </row>
    <row r="819" spans="4:5" ht="13.15">
      <c r="D819" s="80"/>
      <c r="E819" s="80"/>
    </row>
    <row r="820" spans="4:5" ht="13.15">
      <c r="D820" s="80"/>
      <c r="E820" s="80"/>
    </row>
    <row r="821" spans="4:5" ht="13.15">
      <c r="D821" s="80"/>
      <c r="E821" s="80"/>
    </row>
    <row r="822" spans="4:5" ht="13.15">
      <c r="D822" s="80"/>
      <c r="E822" s="80"/>
    </row>
    <row r="823" spans="4:5" ht="13.15">
      <c r="D823" s="80"/>
      <c r="E823" s="80"/>
    </row>
    <row r="824" spans="4:5" ht="13.15">
      <c r="D824" s="80"/>
      <c r="E824" s="80"/>
    </row>
    <row r="825" spans="4:5" ht="13.15">
      <c r="D825" s="80"/>
      <c r="E825" s="80"/>
    </row>
    <row r="826" spans="4:5" ht="13.15">
      <c r="D826" s="80"/>
      <c r="E826" s="80"/>
    </row>
    <row r="827" spans="4:5" ht="13.15">
      <c r="D827" s="80"/>
      <c r="E827" s="80"/>
    </row>
    <row r="828" spans="4:5" ht="13.15">
      <c r="D828" s="80"/>
      <c r="E828" s="80"/>
    </row>
    <row r="829" spans="4:5" ht="13.15">
      <c r="D829" s="80"/>
      <c r="E829" s="80"/>
    </row>
    <row r="830" spans="4:5" ht="13.15">
      <c r="D830" s="80"/>
      <c r="E830" s="80"/>
    </row>
    <row r="831" spans="4:5" ht="13.15">
      <c r="D831" s="80"/>
      <c r="E831" s="80"/>
    </row>
    <row r="832" spans="4:5" ht="13.15">
      <c r="D832" s="80"/>
      <c r="E832" s="80"/>
    </row>
    <row r="833" spans="4:5" ht="13.15">
      <c r="D833" s="80"/>
      <c r="E833" s="80"/>
    </row>
    <row r="834" spans="4:5" ht="13.15">
      <c r="D834" s="80"/>
      <c r="E834" s="80"/>
    </row>
    <row r="835" spans="4:5" ht="13.15">
      <c r="D835" s="80"/>
      <c r="E835" s="80"/>
    </row>
    <row r="836" spans="4:5" ht="13.15">
      <c r="D836" s="80"/>
      <c r="E836" s="80"/>
    </row>
    <row r="837" spans="4:5" ht="13.15">
      <c r="D837" s="80"/>
      <c r="E837" s="80"/>
    </row>
    <row r="838" spans="4:5" ht="13.15">
      <c r="D838" s="80"/>
      <c r="E838" s="80"/>
    </row>
    <row r="839" spans="4:5" ht="13.15">
      <c r="D839" s="80"/>
      <c r="E839" s="80"/>
    </row>
    <row r="840" spans="4:5" ht="13.15">
      <c r="D840" s="80"/>
      <c r="E840" s="80"/>
    </row>
    <row r="841" spans="4:5" ht="13.15">
      <c r="D841" s="80"/>
      <c r="E841" s="80"/>
    </row>
    <row r="842" spans="4:5" ht="13.15">
      <c r="D842" s="80"/>
      <c r="E842" s="80"/>
    </row>
    <row r="843" spans="4:5" ht="13.15">
      <c r="D843" s="80"/>
      <c r="E843" s="80"/>
    </row>
    <row r="844" spans="4:5" ht="13.15">
      <c r="D844" s="80"/>
      <c r="E844" s="80"/>
    </row>
    <row r="845" spans="4:5" ht="13.15">
      <c r="D845" s="80"/>
      <c r="E845" s="80"/>
    </row>
    <row r="846" spans="4:5" ht="13.15">
      <c r="D846" s="80"/>
      <c r="E846" s="80"/>
    </row>
    <row r="847" spans="4:5" ht="13.15">
      <c r="D847" s="80"/>
      <c r="E847" s="80"/>
    </row>
    <row r="848" spans="4:5" ht="13.15">
      <c r="D848" s="80"/>
      <c r="E848" s="80"/>
    </row>
    <row r="849" spans="4:5" ht="13.15">
      <c r="D849" s="80"/>
      <c r="E849" s="80"/>
    </row>
    <row r="850" spans="4:5" ht="13.15">
      <c r="D850" s="80"/>
      <c r="E850" s="80"/>
    </row>
    <row r="851" spans="4:5" ht="13.15">
      <c r="D851" s="80"/>
      <c r="E851" s="80"/>
    </row>
    <row r="852" spans="4:5" ht="13.15">
      <c r="D852" s="80"/>
      <c r="E852" s="80"/>
    </row>
    <row r="853" spans="4:5" ht="13.15">
      <c r="D853" s="80"/>
      <c r="E853" s="80"/>
    </row>
    <row r="854" spans="4:5" ht="13.15">
      <c r="D854" s="80"/>
      <c r="E854" s="80"/>
    </row>
    <row r="855" spans="4:5" ht="13.15">
      <c r="D855" s="80"/>
      <c r="E855" s="80"/>
    </row>
    <row r="856" spans="4:5" ht="13.15">
      <c r="D856" s="80"/>
      <c r="E856" s="80"/>
    </row>
    <row r="857" spans="4:5" ht="13.15">
      <c r="D857" s="80"/>
      <c r="E857" s="80"/>
    </row>
    <row r="858" spans="4:5" ht="13.15">
      <c r="D858" s="80"/>
      <c r="E858" s="80"/>
    </row>
    <row r="859" spans="4:5" ht="13.15">
      <c r="D859" s="80"/>
      <c r="E859" s="80"/>
    </row>
    <row r="860" spans="4:5" ht="13.15">
      <c r="D860" s="80"/>
      <c r="E860" s="80"/>
    </row>
    <row r="861" spans="4:5" ht="13.15">
      <c r="D861" s="80"/>
      <c r="E861" s="80"/>
    </row>
    <row r="862" spans="4:5" ht="13.15">
      <c r="D862" s="80"/>
      <c r="E862" s="80"/>
    </row>
    <row r="863" spans="4:5" ht="13.15">
      <c r="D863" s="80"/>
      <c r="E863" s="80"/>
    </row>
    <row r="864" spans="4:5" ht="13.15">
      <c r="D864" s="80"/>
      <c r="E864" s="80"/>
    </row>
    <row r="865" spans="4:5" ht="13.15">
      <c r="D865" s="80"/>
      <c r="E865" s="80"/>
    </row>
    <row r="866" spans="4:5" ht="13.15">
      <c r="D866" s="80"/>
      <c r="E866" s="80"/>
    </row>
    <row r="867" spans="4:5" ht="13.15">
      <c r="D867" s="80"/>
      <c r="E867" s="80"/>
    </row>
    <row r="868" spans="4:5" ht="13.15">
      <c r="D868" s="80"/>
      <c r="E868" s="80"/>
    </row>
    <row r="869" spans="4:5" ht="13.15">
      <c r="D869" s="80"/>
      <c r="E869" s="80"/>
    </row>
    <row r="870" spans="4:5" ht="13.15">
      <c r="D870" s="80"/>
      <c r="E870" s="80"/>
    </row>
    <row r="871" spans="4:5" ht="13.15">
      <c r="D871" s="80"/>
      <c r="E871" s="80"/>
    </row>
    <row r="872" spans="4:5" ht="13.15">
      <c r="D872" s="80"/>
      <c r="E872" s="80"/>
    </row>
    <row r="873" spans="4:5" ht="13.15">
      <c r="D873" s="80"/>
      <c r="E873" s="80"/>
    </row>
    <row r="874" spans="4:5" ht="13.15">
      <c r="D874" s="80"/>
      <c r="E874" s="80"/>
    </row>
    <row r="875" spans="4:5" ht="13.15">
      <c r="D875" s="80"/>
      <c r="E875" s="80"/>
    </row>
    <row r="876" spans="4:5" ht="13.15">
      <c r="D876" s="80"/>
      <c r="E876" s="80"/>
    </row>
    <row r="877" spans="4:5" ht="13.15">
      <c r="D877" s="80"/>
      <c r="E877" s="80"/>
    </row>
    <row r="878" spans="4:5" ht="13.15">
      <c r="D878" s="80"/>
      <c r="E878" s="80"/>
    </row>
    <row r="879" spans="4:5" ht="13.15">
      <c r="D879" s="80"/>
      <c r="E879" s="80"/>
    </row>
    <row r="880" spans="4:5" ht="13.15">
      <c r="D880" s="80"/>
      <c r="E880" s="80"/>
    </row>
    <row r="881" spans="4:5" ht="13.15">
      <c r="D881" s="80"/>
      <c r="E881" s="80"/>
    </row>
    <row r="882" spans="4:5" ht="13.15">
      <c r="D882" s="80"/>
      <c r="E882" s="80"/>
    </row>
    <row r="883" spans="4:5" ht="13.15">
      <c r="D883" s="80"/>
      <c r="E883" s="80"/>
    </row>
    <row r="884" spans="4:5" ht="13.15">
      <c r="D884" s="80"/>
      <c r="E884" s="80"/>
    </row>
    <row r="885" spans="4:5" ht="13.15">
      <c r="D885" s="80"/>
      <c r="E885" s="80"/>
    </row>
    <row r="886" spans="4:5" ht="13.15">
      <c r="D886" s="80"/>
      <c r="E886" s="80"/>
    </row>
    <row r="887" spans="4:5" ht="13.15">
      <c r="D887" s="80"/>
      <c r="E887" s="80"/>
    </row>
    <row r="888" spans="4:5" ht="13.15">
      <c r="D888" s="80"/>
      <c r="E888" s="80"/>
    </row>
    <row r="889" spans="4:5" ht="13.15">
      <c r="D889" s="80"/>
      <c r="E889" s="80"/>
    </row>
    <row r="890" spans="4:5" ht="13.15">
      <c r="D890" s="80"/>
      <c r="E890" s="80"/>
    </row>
    <row r="891" spans="4:5" ht="13.15">
      <c r="D891" s="80"/>
      <c r="E891" s="80"/>
    </row>
    <row r="892" spans="4:5" ht="13.15">
      <c r="D892" s="80"/>
      <c r="E892" s="80"/>
    </row>
    <row r="893" spans="4:5" ht="13.15">
      <c r="D893" s="80"/>
      <c r="E893" s="80"/>
    </row>
    <row r="894" spans="4:5" ht="13.15">
      <c r="D894" s="80"/>
      <c r="E894" s="80"/>
    </row>
    <row r="895" spans="4:5" ht="13.15">
      <c r="D895" s="80"/>
      <c r="E895" s="80"/>
    </row>
    <row r="896" spans="4:5" ht="13.15">
      <c r="D896" s="80"/>
      <c r="E896" s="80"/>
    </row>
    <row r="897" spans="4:5" ht="13.15">
      <c r="D897" s="80"/>
      <c r="E897" s="80"/>
    </row>
    <row r="898" spans="4:5" ht="13.15">
      <c r="D898" s="80"/>
      <c r="E898" s="80"/>
    </row>
    <row r="899" spans="4:5" ht="13.15">
      <c r="D899" s="80"/>
      <c r="E899" s="80"/>
    </row>
    <row r="900" spans="4:5" ht="13.15">
      <c r="D900" s="80"/>
      <c r="E900" s="80"/>
    </row>
    <row r="901" spans="4:5" ht="13.15">
      <c r="D901" s="80"/>
      <c r="E901" s="80"/>
    </row>
    <row r="902" spans="4:5" ht="13.15">
      <c r="D902" s="80"/>
      <c r="E902" s="80"/>
    </row>
    <row r="903" spans="4:5" ht="13.15">
      <c r="D903" s="80"/>
      <c r="E903" s="80"/>
    </row>
    <row r="904" spans="4:5" ht="13.15">
      <c r="D904" s="80"/>
      <c r="E904" s="80"/>
    </row>
    <row r="905" spans="4:5" ht="13.15">
      <c r="D905" s="80"/>
      <c r="E905" s="80"/>
    </row>
    <row r="906" spans="4:5" ht="13.15">
      <c r="D906" s="80"/>
      <c r="E906" s="80"/>
    </row>
    <row r="907" spans="4:5" ht="13.15">
      <c r="D907" s="80"/>
      <c r="E907" s="80"/>
    </row>
    <row r="908" spans="4:5" ht="13.15">
      <c r="D908" s="80"/>
      <c r="E908" s="80"/>
    </row>
    <row r="909" spans="4:5" ht="13.15">
      <c r="D909" s="80"/>
      <c r="E909" s="80"/>
    </row>
    <row r="910" spans="4:5" ht="13.15">
      <c r="D910" s="80"/>
      <c r="E910" s="80"/>
    </row>
    <row r="911" spans="4:5" ht="13.15">
      <c r="D911" s="80"/>
      <c r="E911" s="80"/>
    </row>
    <row r="912" spans="4:5" ht="13.15">
      <c r="D912" s="80"/>
      <c r="E912" s="80"/>
    </row>
    <row r="913" spans="4:5" ht="13.15">
      <c r="D913" s="80"/>
      <c r="E913" s="80"/>
    </row>
    <row r="914" spans="4:5" ht="13.15">
      <c r="D914" s="80"/>
      <c r="E914" s="80"/>
    </row>
    <row r="915" spans="4:5" ht="13.15">
      <c r="D915" s="80"/>
      <c r="E915" s="80"/>
    </row>
    <row r="916" spans="4:5" ht="13.15">
      <c r="D916" s="80"/>
      <c r="E916" s="80"/>
    </row>
    <row r="917" spans="4:5" ht="13.15">
      <c r="D917" s="80"/>
      <c r="E917" s="80"/>
    </row>
    <row r="918" spans="4:5" ht="13.15">
      <c r="D918" s="80"/>
      <c r="E918" s="80"/>
    </row>
    <row r="919" spans="4:5" ht="13.15">
      <c r="D919" s="80"/>
      <c r="E919" s="80"/>
    </row>
    <row r="920" spans="4:5" ht="13.15">
      <c r="D920" s="80"/>
      <c r="E920" s="80"/>
    </row>
    <row r="921" spans="4:5" ht="13.15">
      <c r="D921" s="80"/>
      <c r="E921" s="80"/>
    </row>
    <row r="922" spans="4:5" ht="13.15">
      <c r="D922" s="80"/>
      <c r="E922" s="80"/>
    </row>
    <row r="923" spans="4:5" ht="13.15">
      <c r="D923" s="80"/>
      <c r="E923" s="80"/>
    </row>
    <row r="924" spans="4:5" ht="13.15">
      <c r="D924" s="80"/>
      <c r="E924" s="80"/>
    </row>
    <row r="925" spans="4:5" ht="13.15">
      <c r="D925" s="80"/>
      <c r="E925" s="80"/>
    </row>
    <row r="926" spans="4:5" ht="13.15">
      <c r="D926" s="80"/>
      <c r="E926" s="80"/>
    </row>
    <row r="927" spans="4:5" ht="13.15">
      <c r="D927" s="80"/>
      <c r="E927" s="80"/>
    </row>
    <row r="928" spans="4:5" ht="13.15">
      <c r="D928" s="80"/>
      <c r="E928" s="80"/>
    </row>
    <row r="929" spans="4:5" ht="13.15">
      <c r="D929" s="80"/>
      <c r="E929" s="80"/>
    </row>
    <row r="930" spans="4:5" ht="13.15">
      <c r="D930" s="80"/>
      <c r="E930" s="80"/>
    </row>
    <row r="931" spans="4:5" ht="13.15">
      <c r="D931" s="80"/>
      <c r="E931" s="80"/>
    </row>
    <row r="932" spans="4:5" ht="13.15">
      <c r="D932" s="80"/>
      <c r="E932" s="80"/>
    </row>
    <row r="933" spans="4:5" ht="13.15">
      <c r="D933" s="80"/>
      <c r="E933" s="80"/>
    </row>
    <row r="934" spans="4:5" ht="13.15">
      <c r="D934" s="80"/>
      <c r="E934" s="80"/>
    </row>
    <row r="935" spans="4:5" ht="13.15">
      <c r="D935" s="80"/>
      <c r="E935" s="80"/>
    </row>
    <row r="936" spans="4:5" ht="13.15">
      <c r="D936" s="80"/>
      <c r="E936" s="80"/>
    </row>
    <row r="937" spans="4:5" ht="13.15">
      <c r="D937" s="80"/>
      <c r="E937" s="80"/>
    </row>
    <row r="938" spans="4:5" ht="13.15">
      <c r="D938" s="80"/>
      <c r="E938" s="80"/>
    </row>
    <row r="939" spans="4:5" ht="13.15">
      <c r="D939" s="80"/>
      <c r="E939" s="80"/>
    </row>
    <row r="940" spans="4:5" ht="13.15">
      <c r="D940" s="80"/>
      <c r="E940" s="80"/>
    </row>
    <row r="941" spans="4:5" ht="13.15">
      <c r="D941" s="80"/>
      <c r="E941" s="80"/>
    </row>
    <row r="942" spans="4:5" ht="13.15">
      <c r="D942" s="80"/>
      <c r="E942" s="80"/>
    </row>
    <row r="943" spans="4:5" ht="13.15">
      <c r="D943" s="80"/>
      <c r="E943" s="80"/>
    </row>
    <row r="944" spans="4:5" ht="13.15">
      <c r="D944" s="80"/>
      <c r="E944" s="80"/>
    </row>
    <row r="945" spans="4:5" ht="13.15">
      <c r="D945" s="80"/>
      <c r="E945" s="80"/>
    </row>
    <row r="946" spans="4:5" ht="13.15">
      <c r="D946" s="80"/>
      <c r="E946" s="80"/>
    </row>
    <row r="947" spans="4:5" ht="13.15">
      <c r="D947" s="80"/>
      <c r="E947" s="80"/>
    </row>
    <row r="948" spans="4:5" ht="13.15">
      <c r="D948" s="80"/>
      <c r="E948" s="80"/>
    </row>
    <row r="949" spans="4:5" ht="13.15">
      <c r="D949" s="80"/>
      <c r="E949" s="80"/>
    </row>
    <row r="950" spans="4:5" ht="13.15">
      <c r="D950" s="80"/>
      <c r="E950" s="80"/>
    </row>
    <row r="951" spans="4:5" ht="13.15">
      <c r="D951" s="80"/>
      <c r="E951" s="80"/>
    </row>
    <row r="952" spans="4:5" ht="13.15">
      <c r="D952" s="80"/>
      <c r="E952" s="80"/>
    </row>
    <row r="953" spans="4:5" ht="13.15">
      <c r="D953" s="80"/>
      <c r="E953" s="80"/>
    </row>
    <row r="954" spans="4:5" ht="13.15">
      <c r="D954" s="80"/>
      <c r="E954" s="80"/>
    </row>
    <row r="955" spans="4:5" ht="13.15">
      <c r="D955" s="80"/>
      <c r="E955" s="80"/>
    </row>
    <row r="956" spans="4:5" ht="13.15">
      <c r="D956" s="80"/>
      <c r="E956" s="80"/>
    </row>
    <row r="957" spans="4:5" ht="13.15">
      <c r="D957" s="80"/>
      <c r="E957" s="80"/>
    </row>
    <row r="958" spans="4:5" ht="13.15">
      <c r="D958" s="80"/>
      <c r="E958" s="80"/>
    </row>
    <row r="959" spans="4:5" ht="13.15">
      <c r="D959" s="80"/>
      <c r="E959" s="80"/>
    </row>
    <row r="960" spans="4:5" ht="13.15">
      <c r="D960" s="80"/>
      <c r="E960" s="80"/>
    </row>
    <row r="961" spans="4:5" ht="13.15">
      <c r="D961" s="80"/>
      <c r="E961" s="80"/>
    </row>
    <row r="962" spans="4:5" ht="13.15">
      <c r="D962" s="80"/>
      <c r="E962" s="80"/>
    </row>
    <row r="963" spans="4:5" ht="13.15">
      <c r="D963" s="80"/>
      <c r="E963" s="80"/>
    </row>
    <row r="964" spans="4:5" ht="13.15">
      <c r="D964" s="80"/>
      <c r="E964" s="80"/>
    </row>
    <row r="965" spans="4:5" ht="13.15">
      <c r="D965" s="80"/>
      <c r="E965" s="80"/>
    </row>
    <row r="966" spans="4:5" ht="13.15">
      <c r="D966" s="80"/>
      <c r="E966" s="80"/>
    </row>
    <row r="967" spans="4:5" ht="13.15">
      <c r="D967" s="80"/>
      <c r="E967" s="80"/>
    </row>
    <row r="968" spans="4:5" ht="13.15">
      <c r="D968" s="80"/>
      <c r="E968" s="80"/>
    </row>
    <row r="969" spans="4:5" ht="13.15">
      <c r="D969" s="80"/>
      <c r="E969" s="80"/>
    </row>
    <row r="970" spans="4:5" ht="13.15">
      <c r="D970" s="80"/>
      <c r="E970" s="80"/>
    </row>
    <row r="971" spans="4:5" ht="13.15">
      <c r="D971" s="80"/>
      <c r="E971" s="80"/>
    </row>
    <row r="972" spans="4:5" ht="13.15">
      <c r="D972" s="80"/>
      <c r="E972" s="80"/>
    </row>
    <row r="973" spans="4:5" ht="13.15">
      <c r="D973" s="80"/>
      <c r="E973" s="80"/>
    </row>
    <row r="974" spans="4:5" ht="13.15">
      <c r="D974" s="80"/>
      <c r="E974" s="80"/>
    </row>
    <row r="975" spans="4:5" ht="13.15">
      <c r="D975" s="80"/>
      <c r="E975" s="80"/>
    </row>
    <row r="976" spans="4:5" ht="13.15">
      <c r="D976" s="80"/>
      <c r="E976" s="80"/>
    </row>
    <row r="977" spans="4:5" ht="13.15">
      <c r="D977" s="80"/>
      <c r="E977" s="80"/>
    </row>
    <row r="978" spans="4:5" ht="13.15">
      <c r="D978" s="80"/>
      <c r="E978" s="80"/>
    </row>
    <row r="979" spans="4:5" ht="13.15">
      <c r="D979" s="80"/>
      <c r="E979" s="80"/>
    </row>
    <row r="980" spans="4:5" ht="13.15">
      <c r="D980" s="80"/>
      <c r="E980" s="80"/>
    </row>
    <row r="981" spans="4:5" ht="13.15">
      <c r="D981" s="80"/>
      <c r="E981" s="80"/>
    </row>
    <row r="982" spans="4:5" ht="13.15">
      <c r="D982" s="80"/>
      <c r="E982" s="80"/>
    </row>
    <row r="983" spans="4:5" ht="13.15">
      <c r="D983" s="80"/>
      <c r="E983" s="80"/>
    </row>
    <row r="984" spans="4:5" ht="13.15">
      <c r="D984" s="80"/>
      <c r="E984" s="80"/>
    </row>
    <row r="985" spans="4:5" ht="13.15">
      <c r="D985" s="80"/>
      <c r="E985" s="80"/>
    </row>
    <row r="986" spans="4:5" ht="13.15">
      <c r="D986" s="80"/>
      <c r="E986" s="80"/>
    </row>
    <row r="987" spans="4:5" ht="13.15">
      <c r="D987" s="80"/>
      <c r="E987" s="80"/>
    </row>
    <row r="988" spans="4:5" ht="13.15">
      <c r="D988" s="80"/>
      <c r="E988" s="80"/>
    </row>
    <row r="989" spans="4:5" ht="13.15">
      <c r="D989" s="80"/>
      <c r="E989" s="80"/>
    </row>
    <row r="990" spans="4:5" ht="13.15">
      <c r="D990" s="80"/>
      <c r="E990" s="80"/>
    </row>
    <row r="991" spans="4:5" ht="13.15">
      <c r="D991" s="80"/>
      <c r="E991" s="80"/>
    </row>
    <row r="992" spans="4:5" ht="13.15">
      <c r="D992" s="80"/>
      <c r="E992" s="80"/>
    </row>
    <row r="993" spans="4:5" ht="13.15">
      <c r="D993" s="80"/>
      <c r="E993" s="80"/>
    </row>
    <row r="994" spans="4:5" ht="13.15">
      <c r="D994" s="80"/>
      <c r="E994" s="80"/>
    </row>
    <row r="995" spans="4:5" ht="13.15">
      <c r="D995" s="80"/>
      <c r="E995" s="80"/>
    </row>
    <row r="996" spans="4:5" ht="13.15">
      <c r="D996" s="80"/>
      <c r="E996" s="80"/>
    </row>
    <row r="997" spans="4:5" ht="13.15">
      <c r="D997" s="80"/>
      <c r="E997" s="80"/>
    </row>
    <row r="998" spans="4:5" ht="13.15">
      <c r="D998" s="80"/>
      <c r="E998" s="80"/>
    </row>
    <row r="999" spans="4:5" ht="13.15">
      <c r="D999" s="80"/>
      <c r="E999" s="80"/>
    </row>
    <row r="1000" spans="4:5" ht="13.15">
      <c r="D1000" s="80"/>
      <c r="E1000" s="80"/>
    </row>
    <row r="1001" spans="4:5" ht="13.15">
      <c r="D1001" s="80"/>
      <c r="E1001" s="80"/>
    </row>
    <row r="1002" spans="4:5" ht="13.15">
      <c r="D1002" s="80"/>
      <c r="E1002" s="80"/>
    </row>
    <row r="1003" spans="4:5" ht="13.15">
      <c r="D1003" s="80"/>
      <c r="E1003" s="80"/>
    </row>
    <row r="1004" spans="4:5" ht="13.15">
      <c r="D1004" s="80"/>
      <c r="E1004" s="80"/>
    </row>
    <row r="1005" spans="4:5" ht="13.15">
      <c r="D1005" s="80"/>
      <c r="E1005" s="80"/>
    </row>
    <row r="1006" spans="4:5" ht="13.15">
      <c r="D1006" s="80"/>
      <c r="E1006" s="80"/>
    </row>
    <row r="1007" spans="4:5" ht="13.15">
      <c r="D1007" s="80"/>
      <c r="E1007" s="80"/>
    </row>
    <row r="1008" spans="4:5" ht="13.15">
      <c r="D1008" s="80"/>
      <c r="E1008" s="80"/>
    </row>
  </sheetData>
  <mergeCells count="2">
    <mergeCell ref="B1:E1"/>
    <mergeCell ref="B2:E2"/>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C990"/>
  <sheetViews>
    <sheetView workbookViewId="0"/>
  </sheetViews>
  <sheetFormatPr defaultColWidth="12.640625" defaultRowHeight="15.75" customHeight="1"/>
  <cols>
    <col min="1" max="1" width="15.92578125" customWidth="1"/>
    <col min="2" max="2" width="21.140625" customWidth="1"/>
  </cols>
  <sheetData>
    <row r="1" spans="1:3" ht="15.75" customHeight="1">
      <c r="B1" s="83" t="s">
        <v>2092</v>
      </c>
      <c r="C1" s="83" t="s">
        <v>2093</v>
      </c>
    </row>
    <row r="2" spans="1:3" ht="13.15">
      <c r="A2" s="84" t="s">
        <v>2094</v>
      </c>
      <c r="B2" s="55">
        <f>SUMIF('Accountable Imprest '!C:C,"Broiler - Set B",'Accountable Imprest '!O:O)</f>
        <v>47312</v>
      </c>
      <c r="C2" s="85">
        <f>C3/B3*B2</f>
        <v>16456.347826086956</v>
      </c>
    </row>
    <row r="3" spans="1:3" ht="13.15">
      <c r="A3" s="84" t="s">
        <v>2095</v>
      </c>
      <c r="B3" s="55">
        <v>230</v>
      </c>
      <c r="C3" s="55">
        <v>80</v>
      </c>
    </row>
    <row r="4" spans="1:3" ht="13.15">
      <c r="A4" s="84" t="s">
        <v>2096</v>
      </c>
      <c r="B4" s="85">
        <f>B2/B3</f>
        <v>205.70434782608694</v>
      </c>
      <c r="C4" s="85">
        <f>C2/C3</f>
        <v>205.70434782608694</v>
      </c>
    </row>
    <row r="5" spans="1:3" ht="13.15">
      <c r="A5" s="84" t="s">
        <v>2097</v>
      </c>
      <c r="B5" s="85">
        <f>1.4*B4</f>
        <v>287.98608695652172</v>
      </c>
      <c r="C5" s="55"/>
    </row>
    <row r="6" spans="1:3" ht="13.15">
      <c r="A6" s="84" t="s">
        <v>2098</v>
      </c>
      <c r="B6" s="86">
        <v>0.4</v>
      </c>
      <c r="C6" s="87"/>
    </row>
    <row r="7" spans="1:3" ht="13.15">
      <c r="A7" s="84" t="s">
        <v>2099</v>
      </c>
      <c r="B7" s="55">
        <v>40</v>
      </c>
      <c r="C7" s="88"/>
    </row>
    <row r="8" spans="1:3" ht="13.15">
      <c r="A8" s="84" t="s">
        <v>2100</v>
      </c>
      <c r="B8" s="55">
        <v>12</v>
      </c>
      <c r="C8" s="88"/>
    </row>
    <row r="9" spans="1:3" ht="13.15">
      <c r="A9" s="84" t="s">
        <v>2101</v>
      </c>
      <c r="B9" s="55">
        <v>3</v>
      </c>
      <c r="C9" s="88"/>
    </row>
    <row r="10" spans="1:3" ht="13.15">
      <c r="A10" s="84" t="s">
        <v>31</v>
      </c>
      <c r="B10" s="55">
        <v>500</v>
      </c>
      <c r="C10" s="88"/>
    </row>
    <row r="11" spans="1:3" ht="13.15">
      <c r="A11" s="5" t="s">
        <v>2102</v>
      </c>
      <c r="B11" s="55">
        <f>B10/C3</f>
        <v>6.25</v>
      </c>
      <c r="C11" s="55"/>
    </row>
    <row r="12" spans="1:3" ht="15.75" customHeight="1">
      <c r="A12" s="89" t="s">
        <v>2097</v>
      </c>
      <c r="B12" s="90" t="s">
        <v>2103</v>
      </c>
      <c r="C12" s="91"/>
    </row>
    <row r="13" spans="1:3" ht="15.75" customHeight="1">
      <c r="A13" s="92">
        <f>B8+B7+B5+B11</f>
        <v>346.23608695652172</v>
      </c>
      <c r="B13" s="93">
        <f>A13*80</f>
        <v>27698.886956521739</v>
      </c>
      <c r="C13" s="55"/>
    </row>
    <row r="14" spans="1:3" ht="13.15">
      <c r="B14" s="55"/>
      <c r="C14" s="55"/>
    </row>
    <row r="15" spans="1:3" ht="13.15">
      <c r="B15" s="55"/>
      <c r="C15" s="55"/>
    </row>
    <row r="16" spans="1:3" ht="13.15">
      <c r="B16" s="55"/>
      <c r="C16" s="55"/>
    </row>
    <row r="17" spans="2:3" ht="13.15">
      <c r="B17" s="55"/>
      <c r="C17" s="55"/>
    </row>
    <row r="18" spans="2:3" ht="13.15">
      <c r="B18" s="55"/>
      <c r="C18" s="55"/>
    </row>
    <row r="19" spans="2:3" ht="13.15">
      <c r="B19" s="55"/>
      <c r="C19" s="55"/>
    </row>
    <row r="20" spans="2:3" ht="13.15">
      <c r="B20" s="55"/>
      <c r="C20" s="55"/>
    </row>
    <row r="21" spans="2:3" ht="13.15">
      <c r="B21" s="55"/>
      <c r="C21" s="55"/>
    </row>
    <row r="22" spans="2:3" ht="13.15">
      <c r="B22" s="55"/>
      <c r="C22" s="55"/>
    </row>
    <row r="23" spans="2:3" ht="13.15">
      <c r="B23" s="55"/>
      <c r="C23" s="55"/>
    </row>
    <row r="24" spans="2:3" ht="13.15">
      <c r="B24" s="55"/>
      <c r="C24" s="55"/>
    </row>
    <row r="25" spans="2:3" ht="13.15">
      <c r="B25" s="55"/>
      <c r="C25" s="55"/>
    </row>
    <row r="26" spans="2:3" ht="13.15">
      <c r="B26" s="55"/>
      <c r="C26" s="55"/>
    </row>
    <row r="27" spans="2:3" ht="13.15">
      <c r="B27" s="55"/>
      <c r="C27" s="55"/>
    </row>
    <row r="28" spans="2:3" ht="13.15">
      <c r="B28" s="55"/>
      <c r="C28" s="55"/>
    </row>
    <row r="29" spans="2:3" ht="13.15">
      <c r="B29" s="55"/>
      <c r="C29" s="55"/>
    </row>
    <row r="30" spans="2:3" ht="13.15">
      <c r="B30" s="55"/>
      <c r="C30" s="55"/>
    </row>
    <row r="31" spans="2:3" ht="13.15">
      <c r="B31" s="55"/>
      <c r="C31" s="55"/>
    </row>
    <row r="32" spans="2:3" ht="13.15">
      <c r="B32" s="55"/>
      <c r="C32" s="55"/>
    </row>
    <row r="33" spans="2:3" ht="13.15">
      <c r="B33" s="55"/>
      <c r="C33" s="55"/>
    </row>
    <row r="34" spans="2:3" ht="13.15">
      <c r="B34" s="55"/>
      <c r="C34" s="55"/>
    </row>
    <row r="35" spans="2:3" ht="13.15">
      <c r="B35" s="55"/>
      <c r="C35" s="55"/>
    </row>
    <row r="36" spans="2:3" ht="13.15">
      <c r="B36" s="55"/>
      <c r="C36" s="55"/>
    </row>
    <row r="37" spans="2:3" ht="13.15">
      <c r="B37" s="55"/>
      <c r="C37" s="55"/>
    </row>
    <row r="38" spans="2:3" ht="13.15">
      <c r="B38" s="55"/>
      <c r="C38" s="55"/>
    </row>
    <row r="39" spans="2:3" ht="13.15">
      <c r="B39" s="55"/>
      <c r="C39" s="55"/>
    </row>
    <row r="40" spans="2:3" ht="13.15">
      <c r="B40" s="55"/>
      <c r="C40" s="55"/>
    </row>
    <row r="41" spans="2:3" ht="13.15">
      <c r="B41" s="55"/>
      <c r="C41" s="55"/>
    </row>
    <row r="42" spans="2:3" ht="13.15">
      <c r="B42" s="55"/>
      <c r="C42" s="55"/>
    </row>
    <row r="43" spans="2:3" ht="13.15">
      <c r="B43" s="55"/>
      <c r="C43" s="55"/>
    </row>
    <row r="44" spans="2:3" ht="13.15">
      <c r="B44" s="55"/>
      <c r="C44" s="55"/>
    </row>
    <row r="45" spans="2:3" ht="13.15">
      <c r="B45" s="55"/>
      <c r="C45" s="55"/>
    </row>
    <row r="46" spans="2:3" ht="13.15">
      <c r="B46" s="55"/>
      <c r="C46" s="55"/>
    </row>
    <row r="47" spans="2:3" ht="13.15">
      <c r="B47" s="55"/>
      <c r="C47" s="55"/>
    </row>
    <row r="48" spans="2:3" ht="13.15">
      <c r="B48" s="55"/>
      <c r="C48" s="55"/>
    </row>
    <row r="49" spans="2:3" ht="13.15">
      <c r="B49" s="55"/>
      <c r="C49" s="55"/>
    </row>
    <row r="50" spans="2:3" ht="13.15">
      <c r="B50" s="55"/>
      <c r="C50" s="55"/>
    </row>
    <row r="51" spans="2:3" ht="13.15">
      <c r="B51" s="55"/>
      <c r="C51" s="55"/>
    </row>
    <row r="52" spans="2:3" ht="13.15">
      <c r="B52" s="55"/>
      <c r="C52" s="55"/>
    </row>
    <row r="53" spans="2:3" ht="13.15">
      <c r="B53" s="55"/>
      <c r="C53" s="55"/>
    </row>
    <row r="54" spans="2:3" ht="13.15">
      <c r="B54" s="55"/>
      <c r="C54" s="55"/>
    </row>
    <row r="55" spans="2:3" ht="13.15">
      <c r="B55" s="55"/>
      <c r="C55" s="55"/>
    </row>
    <row r="56" spans="2:3" ht="13.15">
      <c r="B56" s="55"/>
      <c r="C56" s="55"/>
    </row>
    <row r="57" spans="2:3" ht="13.15">
      <c r="B57" s="55"/>
      <c r="C57" s="55"/>
    </row>
    <row r="58" spans="2:3" ht="13.15">
      <c r="B58" s="55"/>
      <c r="C58" s="55"/>
    </row>
    <row r="59" spans="2:3" ht="13.15">
      <c r="B59" s="55"/>
      <c r="C59" s="55"/>
    </row>
    <row r="60" spans="2:3" ht="13.15">
      <c r="B60" s="55"/>
      <c r="C60" s="55"/>
    </row>
    <row r="61" spans="2:3" ht="13.15">
      <c r="B61" s="55"/>
      <c r="C61" s="55"/>
    </row>
    <row r="62" spans="2:3" ht="13.15">
      <c r="B62" s="55"/>
      <c r="C62" s="55"/>
    </row>
    <row r="63" spans="2:3" ht="13.15">
      <c r="B63" s="55"/>
      <c r="C63" s="55"/>
    </row>
    <row r="64" spans="2:3" ht="13.15">
      <c r="B64" s="55"/>
      <c r="C64" s="55"/>
    </row>
    <row r="65" spans="2:3" ht="13.15">
      <c r="B65" s="55"/>
      <c r="C65" s="55"/>
    </row>
    <row r="66" spans="2:3" ht="13.15">
      <c r="B66" s="55"/>
      <c r="C66" s="55"/>
    </row>
    <row r="67" spans="2:3" ht="13.15">
      <c r="B67" s="55"/>
      <c r="C67" s="55"/>
    </row>
    <row r="68" spans="2:3" ht="13.15">
      <c r="B68" s="55"/>
      <c r="C68" s="55"/>
    </row>
    <row r="69" spans="2:3" ht="13.15">
      <c r="B69" s="55"/>
      <c r="C69" s="55"/>
    </row>
    <row r="70" spans="2:3" ht="13.15">
      <c r="B70" s="55"/>
      <c r="C70" s="55"/>
    </row>
    <row r="71" spans="2:3" ht="13.15">
      <c r="B71" s="55"/>
      <c r="C71" s="55"/>
    </row>
    <row r="72" spans="2:3" ht="13.15">
      <c r="B72" s="55"/>
      <c r="C72" s="55"/>
    </row>
    <row r="73" spans="2:3" ht="13.15">
      <c r="B73" s="55"/>
      <c r="C73" s="55"/>
    </row>
    <row r="74" spans="2:3" ht="13.15">
      <c r="B74" s="55"/>
      <c r="C74" s="55"/>
    </row>
    <row r="75" spans="2:3" ht="13.15">
      <c r="B75" s="55"/>
      <c r="C75" s="55"/>
    </row>
    <row r="76" spans="2:3" ht="13.15">
      <c r="B76" s="55"/>
      <c r="C76" s="55"/>
    </row>
    <row r="77" spans="2:3" ht="13.15">
      <c r="B77" s="55"/>
      <c r="C77" s="55"/>
    </row>
    <row r="78" spans="2:3" ht="13.15">
      <c r="B78" s="55"/>
      <c r="C78" s="55"/>
    </row>
    <row r="79" spans="2:3" ht="13.15">
      <c r="B79" s="55"/>
      <c r="C79" s="55"/>
    </row>
    <row r="80" spans="2:3" ht="13.15">
      <c r="B80" s="55"/>
      <c r="C80" s="55"/>
    </row>
    <row r="81" spans="2:3" ht="13.15">
      <c r="B81" s="55"/>
      <c r="C81" s="55"/>
    </row>
    <row r="82" spans="2:3" ht="13.15">
      <c r="B82" s="55"/>
      <c r="C82" s="55"/>
    </row>
    <row r="83" spans="2:3" ht="13.15">
      <c r="B83" s="55"/>
      <c r="C83" s="55"/>
    </row>
    <row r="84" spans="2:3" ht="13.15">
      <c r="B84" s="55"/>
      <c r="C84" s="55"/>
    </row>
    <row r="85" spans="2:3" ht="13.15">
      <c r="B85" s="55"/>
      <c r="C85" s="55"/>
    </row>
    <row r="86" spans="2:3" ht="13.15">
      <c r="B86" s="55"/>
      <c r="C86" s="55"/>
    </row>
    <row r="87" spans="2:3" ht="13.15">
      <c r="B87" s="55"/>
      <c r="C87" s="55"/>
    </row>
    <row r="88" spans="2:3" ht="13.15">
      <c r="B88" s="55"/>
      <c r="C88" s="55"/>
    </row>
    <row r="89" spans="2:3" ht="13.15">
      <c r="B89" s="55"/>
      <c r="C89" s="55"/>
    </row>
    <row r="90" spans="2:3" ht="13.15">
      <c r="B90" s="55"/>
      <c r="C90" s="55"/>
    </row>
    <row r="91" spans="2:3" ht="13.15">
      <c r="B91" s="55"/>
      <c r="C91" s="55"/>
    </row>
    <row r="92" spans="2:3" ht="13.15">
      <c r="B92" s="55"/>
      <c r="C92" s="55"/>
    </row>
    <row r="93" spans="2:3" ht="13.15">
      <c r="B93" s="55"/>
      <c r="C93" s="55"/>
    </row>
    <row r="94" spans="2:3" ht="13.15">
      <c r="B94" s="55"/>
      <c r="C94" s="55"/>
    </row>
    <row r="95" spans="2:3" ht="13.15">
      <c r="B95" s="55"/>
      <c r="C95" s="55"/>
    </row>
    <row r="96" spans="2:3" ht="13.15">
      <c r="B96" s="55"/>
      <c r="C96" s="55"/>
    </row>
    <row r="97" spans="2:3" ht="13.15">
      <c r="B97" s="55"/>
      <c r="C97" s="55"/>
    </row>
    <row r="98" spans="2:3" ht="13.15">
      <c r="B98" s="55"/>
      <c r="C98" s="55"/>
    </row>
    <row r="99" spans="2:3" ht="13.15">
      <c r="B99" s="55"/>
      <c r="C99" s="55"/>
    </row>
    <row r="100" spans="2:3" ht="13.15">
      <c r="B100" s="55"/>
      <c r="C100" s="55"/>
    </row>
    <row r="101" spans="2:3" ht="13.15">
      <c r="B101" s="55"/>
      <c r="C101" s="55"/>
    </row>
    <row r="102" spans="2:3" ht="13.15">
      <c r="B102" s="55"/>
      <c r="C102" s="55"/>
    </row>
    <row r="103" spans="2:3" ht="13.15">
      <c r="B103" s="55"/>
      <c r="C103" s="55"/>
    </row>
    <row r="104" spans="2:3" ht="13.15">
      <c r="B104" s="55"/>
      <c r="C104" s="55"/>
    </row>
    <row r="105" spans="2:3" ht="13.15">
      <c r="B105" s="55"/>
      <c r="C105" s="55"/>
    </row>
    <row r="106" spans="2:3" ht="13.15">
      <c r="B106" s="55"/>
      <c r="C106" s="55"/>
    </row>
    <row r="107" spans="2:3" ht="13.15">
      <c r="B107" s="55"/>
      <c r="C107" s="55"/>
    </row>
    <row r="108" spans="2:3" ht="13.15">
      <c r="B108" s="55"/>
      <c r="C108" s="55"/>
    </row>
    <row r="109" spans="2:3" ht="13.15">
      <c r="B109" s="55"/>
      <c r="C109" s="55"/>
    </row>
    <row r="110" spans="2:3" ht="13.15">
      <c r="B110" s="55"/>
      <c r="C110" s="55"/>
    </row>
    <row r="111" spans="2:3" ht="13.15">
      <c r="B111" s="55"/>
      <c r="C111" s="55"/>
    </row>
    <row r="112" spans="2:3" ht="13.15">
      <c r="B112" s="55"/>
      <c r="C112" s="55"/>
    </row>
    <row r="113" spans="2:3" ht="13.15">
      <c r="B113" s="55"/>
      <c r="C113" s="55"/>
    </row>
    <row r="114" spans="2:3" ht="13.15">
      <c r="B114" s="55"/>
      <c r="C114" s="55"/>
    </row>
    <row r="115" spans="2:3" ht="13.15">
      <c r="B115" s="55"/>
      <c r="C115" s="55"/>
    </row>
    <row r="116" spans="2:3" ht="13.15">
      <c r="B116" s="55"/>
      <c r="C116" s="55"/>
    </row>
    <row r="117" spans="2:3" ht="13.15">
      <c r="B117" s="55"/>
      <c r="C117" s="55"/>
    </row>
    <row r="118" spans="2:3" ht="13.15">
      <c r="B118" s="55"/>
      <c r="C118" s="55"/>
    </row>
    <row r="119" spans="2:3" ht="13.15">
      <c r="B119" s="55"/>
      <c r="C119" s="55"/>
    </row>
    <row r="120" spans="2:3" ht="13.15">
      <c r="B120" s="55"/>
      <c r="C120" s="55"/>
    </row>
    <row r="121" spans="2:3" ht="13.15">
      <c r="B121" s="55"/>
      <c r="C121" s="55"/>
    </row>
    <row r="122" spans="2:3" ht="13.15">
      <c r="B122" s="55"/>
      <c r="C122" s="55"/>
    </row>
    <row r="123" spans="2:3" ht="13.15">
      <c r="B123" s="55"/>
      <c r="C123" s="55"/>
    </row>
    <row r="124" spans="2:3" ht="13.15">
      <c r="B124" s="55"/>
      <c r="C124" s="55"/>
    </row>
    <row r="125" spans="2:3" ht="13.15">
      <c r="B125" s="55"/>
      <c r="C125" s="55"/>
    </row>
    <row r="126" spans="2:3" ht="13.15">
      <c r="B126" s="55"/>
      <c r="C126" s="55"/>
    </row>
    <row r="127" spans="2:3" ht="13.15">
      <c r="B127" s="55"/>
      <c r="C127" s="55"/>
    </row>
    <row r="128" spans="2:3" ht="13.15">
      <c r="B128" s="55"/>
      <c r="C128" s="55"/>
    </row>
    <row r="129" spans="2:3" ht="13.15">
      <c r="B129" s="55"/>
      <c r="C129" s="55"/>
    </row>
    <row r="130" spans="2:3" ht="13.15">
      <c r="B130" s="55"/>
      <c r="C130" s="55"/>
    </row>
    <row r="131" spans="2:3" ht="13.15">
      <c r="B131" s="55"/>
      <c r="C131" s="55"/>
    </row>
    <row r="132" spans="2:3" ht="13.15">
      <c r="B132" s="55"/>
      <c r="C132" s="55"/>
    </row>
    <row r="133" spans="2:3" ht="13.15">
      <c r="B133" s="55"/>
      <c r="C133" s="55"/>
    </row>
    <row r="134" spans="2:3" ht="13.15">
      <c r="B134" s="55"/>
      <c r="C134" s="55"/>
    </row>
    <row r="135" spans="2:3" ht="13.15">
      <c r="B135" s="55"/>
      <c r="C135" s="55"/>
    </row>
    <row r="136" spans="2:3" ht="13.15">
      <c r="B136" s="55"/>
      <c r="C136" s="55"/>
    </row>
    <row r="137" spans="2:3" ht="13.15">
      <c r="B137" s="55"/>
      <c r="C137" s="55"/>
    </row>
    <row r="138" spans="2:3" ht="13.15">
      <c r="B138" s="55"/>
      <c r="C138" s="55"/>
    </row>
    <row r="139" spans="2:3" ht="13.15">
      <c r="B139" s="55"/>
      <c r="C139" s="55"/>
    </row>
    <row r="140" spans="2:3" ht="13.15">
      <c r="B140" s="55"/>
      <c r="C140" s="55"/>
    </row>
    <row r="141" spans="2:3" ht="13.15">
      <c r="B141" s="55"/>
      <c r="C141" s="55"/>
    </row>
    <row r="142" spans="2:3" ht="13.15">
      <c r="B142" s="55"/>
      <c r="C142" s="55"/>
    </row>
    <row r="143" spans="2:3" ht="13.15">
      <c r="B143" s="55"/>
      <c r="C143" s="55"/>
    </row>
    <row r="144" spans="2:3" ht="13.15">
      <c r="B144" s="55"/>
      <c r="C144" s="55"/>
    </row>
    <row r="145" spans="2:3" ht="13.15">
      <c r="B145" s="55"/>
      <c r="C145" s="55"/>
    </row>
    <row r="146" spans="2:3" ht="13.15">
      <c r="B146" s="55"/>
      <c r="C146" s="55"/>
    </row>
    <row r="147" spans="2:3" ht="13.15">
      <c r="B147" s="55"/>
      <c r="C147" s="55"/>
    </row>
    <row r="148" spans="2:3" ht="13.15">
      <c r="B148" s="55"/>
      <c r="C148" s="55"/>
    </row>
    <row r="149" spans="2:3" ht="13.15">
      <c r="B149" s="55"/>
      <c r="C149" s="55"/>
    </row>
    <row r="150" spans="2:3" ht="13.15">
      <c r="B150" s="55"/>
      <c r="C150" s="55"/>
    </row>
    <row r="151" spans="2:3" ht="13.15">
      <c r="B151" s="55"/>
      <c r="C151" s="55"/>
    </row>
    <row r="152" spans="2:3" ht="13.15">
      <c r="B152" s="55"/>
      <c r="C152" s="55"/>
    </row>
    <row r="153" spans="2:3" ht="13.15">
      <c r="B153" s="55"/>
      <c r="C153" s="55"/>
    </row>
    <row r="154" spans="2:3" ht="13.15">
      <c r="B154" s="55"/>
      <c r="C154" s="55"/>
    </row>
    <row r="155" spans="2:3" ht="13.15">
      <c r="B155" s="55"/>
      <c r="C155" s="55"/>
    </row>
    <row r="156" spans="2:3" ht="13.15">
      <c r="B156" s="55"/>
      <c r="C156" s="55"/>
    </row>
    <row r="157" spans="2:3" ht="13.15">
      <c r="B157" s="55"/>
      <c r="C157" s="55"/>
    </row>
    <row r="158" spans="2:3" ht="13.15">
      <c r="B158" s="55"/>
      <c r="C158" s="55"/>
    </row>
    <row r="159" spans="2:3" ht="13.15">
      <c r="B159" s="55"/>
      <c r="C159" s="55"/>
    </row>
    <row r="160" spans="2:3" ht="13.15">
      <c r="B160" s="55"/>
      <c r="C160" s="55"/>
    </row>
    <row r="161" spans="2:3" ht="13.15">
      <c r="B161" s="55"/>
      <c r="C161" s="55"/>
    </row>
    <row r="162" spans="2:3" ht="13.15">
      <c r="B162" s="55"/>
      <c r="C162" s="55"/>
    </row>
    <row r="163" spans="2:3" ht="13.15">
      <c r="B163" s="55"/>
      <c r="C163" s="55"/>
    </row>
    <row r="164" spans="2:3" ht="13.15">
      <c r="B164" s="55"/>
      <c r="C164" s="55"/>
    </row>
    <row r="165" spans="2:3" ht="13.15">
      <c r="B165" s="55"/>
      <c r="C165" s="55"/>
    </row>
    <row r="166" spans="2:3" ht="13.15">
      <c r="B166" s="55"/>
      <c r="C166" s="55"/>
    </row>
    <row r="167" spans="2:3" ht="13.15">
      <c r="B167" s="55"/>
      <c r="C167" s="55"/>
    </row>
    <row r="168" spans="2:3" ht="13.15">
      <c r="B168" s="55"/>
      <c r="C168" s="55"/>
    </row>
    <row r="169" spans="2:3" ht="13.15">
      <c r="B169" s="55"/>
      <c r="C169" s="55"/>
    </row>
    <row r="170" spans="2:3" ht="13.15">
      <c r="B170" s="55"/>
      <c r="C170" s="55"/>
    </row>
    <row r="171" spans="2:3" ht="13.15">
      <c r="B171" s="55"/>
      <c r="C171" s="55"/>
    </row>
    <row r="172" spans="2:3" ht="13.15">
      <c r="B172" s="55"/>
      <c r="C172" s="55"/>
    </row>
    <row r="173" spans="2:3" ht="13.15">
      <c r="B173" s="55"/>
      <c r="C173" s="55"/>
    </row>
    <row r="174" spans="2:3" ht="13.15">
      <c r="B174" s="55"/>
      <c r="C174" s="55"/>
    </row>
    <row r="175" spans="2:3" ht="13.15">
      <c r="B175" s="55"/>
      <c r="C175" s="55"/>
    </row>
    <row r="176" spans="2:3" ht="13.15">
      <c r="B176" s="55"/>
      <c r="C176" s="55"/>
    </row>
    <row r="177" spans="2:3" ht="13.15">
      <c r="B177" s="55"/>
      <c r="C177" s="55"/>
    </row>
    <row r="178" spans="2:3" ht="13.15">
      <c r="B178" s="55"/>
      <c r="C178" s="55"/>
    </row>
    <row r="179" spans="2:3" ht="13.15">
      <c r="B179" s="55"/>
      <c r="C179" s="55"/>
    </row>
    <row r="180" spans="2:3" ht="13.15">
      <c r="B180" s="55"/>
      <c r="C180" s="55"/>
    </row>
    <row r="181" spans="2:3" ht="13.15">
      <c r="B181" s="55"/>
      <c r="C181" s="55"/>
    </row>
    <row r="182" spans="2:3" ht="13.15">
      <c r="B182" s="55"/>
      <c r="C182" s="55"/>
    </row>
    <row r="183" spans="2:3" ht="13.15">
      <c r="B183" s="55"/>
      <c r="C183" s="55"/>
    </row>
    <row r="184" spans="2:3" ht="13.15">
      <c r="B184" s="55"/>
      <c r="C184" s="55"/>
    </row>
    <row r="185" spans="2:3" ht="13.15">
      <c r="B185" s="55"/>
      <c r="C185" s="55"/>
    </row>
    <row r="186" spans="2:3" ht="13.15">
      <c r="B186" s="55"/>
      <c r="C186" s="55"/>
    </row>
    <row r="187" spans="2:3" ht="13.15">
      <c r="B187" s="55"/>
      <c r="C187" s="55"/>
    </row>
    <row r="188" spans="2:3" ht="13.15">
      <c r="B188" s="55"/>
      <c r="C188" s="55"/>
    </row>
    <row r="189" spans="2:3" ht="13.15">
      <c r="B189" s="55"/>
      <c r="C189" s="55"/>
    </row>
    <row r="190" spans="2:3" ht="13.15">
      <c r="B190" s="55"/>
      <c r="C190" s="55"/>
    </row>
    <row r="191" spans="2:3" ht="13.15">
      <c r="B191" s="55"/>
      <c r="C191" s="55"/>
    </row>
    <row r="192" spans="2:3" ht="13.15">
      <c r="B192" s="55"/>
      <c r="C192" s="55"/>
    </row>
    <row r="193" spans="2:3" ht="13.15">
      <c r="B193" s="55"/>
      <c r="C193" s="55"/>
    </row>
    <row r="194" spans="2:3" ht="13.15">
      <c r="B194" s="55"/>
      <c r="C194" s="55"/>
    </row>
    <row r="195" spans="2:3" ht="13.15">
      <c r="B195" s="55"/>
      <c r="C195" s="55"/>
    </row>
    <row r="196" spans="2:3" ht="13.15">
      <c r="B196" s="55"/>
      <c r="C196" s="55"/>
    </row>
    <row r="197" spans="2:3" ht="13.15">
      <c r="B197" s="55"/>
      <c r="C197" s="55"/>
    </row>
    <row r="198" spans="2:3" ht="13.15">
      <c r="B198" s="55"/>
      <c r="C198" s="55"/>
    </row>
    <row r="199" spans="2:3" ht="13.15">
      <c r="B199" s="55"/>
      <c r="C199" s="55"/>
    </row>
    <row r="200" spans="2:3" ht="13.15">
      <c r="B200" s="55"/>
      <c r="C200" s="55"/>
    </row>
    <row r="201" spans="2:3" ht="13.15">
      <c r="B201" s="55"/>
      <c r="C201" s="55"/>
    </row>
    <row r="202" spans="2:3" ht="13.15">
      <c r="B202" s="55"/>
      <c r="C202" s="55"/>
    </row>
    <row r="203" spans="2:3" ht="13.15">
      <c r="B203" s="55"/>
      <c r="C203" s="55"/>
    </row>
    <row r="204" spans="2:3" ht="13.15">
      <c r="B204" s="55"/>
      <c r="C204" s="55"/>
    </row>
    <row r="205" spans="2:3" ht="13.15">
      <c r="B205" s="55"/>
      <c r="C205" s="55"/>
    </row>
    <row r="206" spans="2:3" ht="13.15">
      <c r="B206" s="55"/>
      <c r="C206" s="55"/>
    </row>
    <row r="207" spans="2:3" ht="13.15">
      <c r="B207" s="55"/>
      <c r="C207" s="55"/>
    </row>
    <row r="208" spans="2:3" ht="13.15">
      <c r="B208" s="55"/>
      <c r="C208" s="55"/>
    </row>
    <row r="209" spans="2:3" ht="13.15">
      <c r="B209" s="55"/>
      <c r="C209" s="55"/>
    </row>
    <row r="210" spans="2:3" ht="13.15">
      <c r="B210" s="55"/>
      <c r="C210" s="55"/>
    </row>
    <row r="211" spans="2:3" ht="13.15">
      <c r="B211" s="55"/>
      <c r="C211" s="55"/>
    </row>
    <row r="212" spans="2:3" ht="13.15">
      <c r="B212" s="55"/>
      <c r="C212" s="55"/>
    </row>
    <row r="213" spans="2:3" ht="13.15">
      <c r="B213" s="55"/>
      <c r="C213" s="55"/>
    </row>
    <row r="214" spans="2:3" ht="13.15">
      <c r="B214" s="55"/>
      <c r="C214" s="55"/>
    </row>
    <row r="215" spans="2:3" ht="13.15">
      <c r="B215" s="55"/>
      <c r="C215" s="55"/>
    </row>
    <row r="216" spans="2:3" ht="13.15">
      <c r="B216" s="55"/>
      <c r="C216" s="55"/>
    </row>
    <row r="217" spans="2:3" ht="13.15">
      <c r="B217" s="55"/>
      <c r="C217" s="55"/>
    </row>
    <row r="218" spans="2:3" ht="13.15">
      <c r="B218" s="55"/>
      <c r="C218" s="55"/>
    </row>
    <row r="219" spans="2:3" ht="13.15">
      <c r="B219" s="55"/>
      <c r="C219" s="55"/>
    </row>
    <row r="220" spans="2:3" ht="13.15">
      <c r="B220" s="55"/>
      <c r="C220" s="55"/>
    </row>
    <row r="221" spans="2:3" ht="13.15">
      <c r="B221" s="55"/>
      <c r="C221" s="55"/>
    </row>
    <row r="222" spans="2:3" ht="13.15">
      <c r="B222" s="55"/>
      <c r="C222" s="55"/>
    </row>
    <row r="223" spans="2:3" ht="13.15">
      <c r="B223" s="55"/>
      <c r="C223" s="55"/>
    </row>
    <row r="224" spans="2:3" ht="13.15">
      <c r="B224" s="55"/>
      <c r="C224" s="55"/>
    </row>
    <row r="225" spans="2:3" ht="13.15">
      <c r="B225" s="55"/>
      <c r="C225" s="55"/>
    </row>
    <row r="226" spans="2:3" ht="13.15">
      <c r="B226" s="55"/>
      <c r="C226" s="55"/>
    </row>
    <row r="227" spans="2:3" ht="13.15">
      <c r="B227" s="55"/>
      <c r="C227" s="55"/>
    </row>
    <row r="228" spans="2:3" ht="13.15">
      <c r="B228" s="55"/>
      <c r="C228" s="55"/>
    </row>
    <row r="229" spans="2:3" ht="13.15">
      <c r="B229" s="55"/>
      <c r="C229" s="55"/>
    </row>
    <row r="230" spans="2:3" ht="13.15">
      <c r="B230" s="55"/>
      <c r="C230" s="55"/>
    </row>
    <row r="231" spans="2:3" ht="13.15">
      <c r="B231" s="55"/>
      <c r="C231" s="55"/>
    </row>
    <row r="232" spans="2:3" ht="13.15">
      <c r="B232" s="55"/>
      <c r="C232" s="55"/>
    </row>
    <row r="233" spans="2:3" ht="13.15">
      <c r="B233" s="55"/>
      <c r="C233" s="55"/>
    </row>
    <row r="234" spans="2:3" ht="13.15">
      <c r="B234" s="55"/>
      <c r="C234" s="55"/>
    </row>
    <row r="235" spans="2:3" ht="13.15">
      <c r="B235" s="55"/>
      <c r="C235" s="55"/>
    </row>
    <row r="236" spans="2:3" ht="13.15">
      <c r="B236" s="55"/>
      <c r="C236" s="55"/>
    </row>
    <row r="237" spans="2:3" ht="13.15">
      <c r="B237" s="55"/>
      <c r="C237" s="55"/>
    </row>
    <row r="238" spans="2:3" ht="13.15">
      <c r="B238" s="55"/>
      <c r="C238" s="55"/>
    </row>
    <row r="239" spans="2:3" ht="13.15">
      <c r="B239" s="55"/>
      <c r="C239" s="55"/>
    </row>
    <row r="240" spans="2:3" ht="13.15">
      <c r="B240" s="55"/>
      <c r="C240" s="55"/>
    </row>
    <row r="241" spans="2:3" ht="13.15">
      <c r="B241" s="55"/>
      <c r="C241" s="55"/>
    </row>
    <row r="242" spans="2:3" ht="13.15">
      <c r="B242" s="55"/>
      <c r="C242" s="55"/>
    </row>
    <row r="243" spans="2:3" ht="13.15">
      <c r="B243" s="55"/>
      <c r="C243" s="55"/>
    </row>
    <row r="244" spans="2:3" ht="13.15">
      <c r="B244" s="55"/>
      <c r="C244" s="55"/>
    </row>
    <row r="245" spans="2:3" ht="13.15">
      <c r="B245" s="55"/>
      <c r="C245" s="55"/>
    </row>
    <row r="246" spans="2:3" ht="13.15">
      <c r="B246" s="55"/>
      <c r="C246" s="55"/>
    </row>
    <row r="247" spans="2:3" ht="13.15">
      <c r="B247" s="55"/>
      <c r="C247" s="55"/>
    </row>
    <row r="248" spans="2:3" ht="13.15">
      <c r="B248" s="55"/>
      <c r="C248" s="55"/>
    </row>
    <row r="249" spans="2:3" ht="13.15">
      <c r="B249" s="55"/>
      <c r="C249" s="55"/>
    </row>
    <row r="250" spans="2:3" ht="13.15">
      <c r="B250" s="55"/>
      <c r="C250" s="55"/>
    </row>
    <row r="251" spans="2:3" ht="13.15">
      <c r="B251" s="55"/>
      <c r="C251" s="55"/>
    </row>
    <row r="252" spans="2:3" ht="13.15">
      <c r="B252" s="55"/>
      <c r="C252" s="55"/>
    </row>
    <row r="253" spans="2:3" ht="13.15">
      <c r="B253" s="55"/>
      <c r="C253" s="55"/>
    </row>
    <row r="254" spans="2:3" ht="13.15">
      <c r="B254" s="55"/>
      <c r="C254" s="55"/>
    </row>
    <row r="255" spans="2:3" ht="13.15">
      <c r="B255" s="55"/>
      <c r="C255" s="55"/>
    </row>
    <row r="256" spans="2:3" ht="13.15">
      <c r="B256" s="55"/>
      <c r="C256" s="55"/>
    </row>
    <row r="257" spans="2:3" ht="13.15">
      <c r="B257" s="55"/>
      <c r="C257" s="55"/>
    </row>
    <row r="258" spans="2:3" ht="13.15">
      <c r="B258" s="55"/>
      <c r="C258" s="55"/>
    </row>
    <row r="259" spans="2:3" ht="13.15">
      <c r="B259" s="55"/>
      <c r="C259" s="55"/>
    </row>
    <row r="260" spans="2:3" ht="13.15">
      <c r="B260" s="55"/>
      <c r="C260" s="55"/>
    </row>
    <row r="261" spans="2:3" ht="13.15">
      <c r="B261" s="55"/>
      <c r="C261" s="55"/>
    </row>
    <row r="262" spans="2:3" ht="13.15">
      <c r="B262" s="55"/>
      <c r="C262" s="55"/>
    </row>
    <row r="263" spans="2:3" ht="13.15">
      <c r="B263" s="55"/>
      <c r="C263" s="55"/>
    </row>
    <row r="264" spans="2:3" ht="13.15">
      <c r="B264" s="55"/>
      <c r="C264" s="55"/>
    </row>
    <row r="265" spans="2:3" ht="13.15">
      <c r="B265" s="55"/>
      <c r="C265" s="55"/>
    </row>
    <row r="266" spans="2:3" ht="13.15">
      <c r="B266" s="55"/>
      <c r="C266" s="55"/>
    </row>
    <row r="267" spans="2:3" ht="13.15">
      <c r="B267" s="55"/>
      <c r="C267" s="55"/>
    </row>
    <row r="268" spans="2:3" ht="13.15">
      <c r="B268" s="55"/>
      <c r="C268" s="55"/>
    </row>
    <row r="269" spans="2:3" ht="13.15">
      <c r="B269" s="55"/>
      <c r="C269" s="55"/>
    </row>
    <row r="270" spans="2:3" ht="13.15">
      <c r="B270" s="55"/>
      <c r="C270" s="55"/>
    </row>
    <row r="271" spans="2:3" ht="13.15">
      <c r="B271" s="55"/>
      <c r="C271" s="55"/>
    </row>
    <row r="272" spans="2:3" ht="13.15">
      <c r="B272" s="55"/>
      <c r="C272" s="55"/>
    </row>
    <row r="273" spans="2:3" ht="13.15">
      <c r="B273" s="55"/>
      <c r="C273" s="55"/>
    </row>
    <row r="274" spans="2:3" ht="13.15">
      <c r="B274" s="55"/>
      <c r="C274" s="55"/>
    </row>
    <row r="275" spans="2:3" ht="13.15">
      <c r="B275" s="55"/>
      <c r="C275" s="55"/>
    </row>
    <row r="276" spans="2:3" ht="13.15">
      <c r="B276" s="55"/>
      <c r="C276" s="55"/>
    </row>
    <row r="277" spans="2:3" ht="13.15">
      <c r="B277" s="55"/>
      <c r="C277" s="55"/>
    </row>
    <row r="278" spans="2:3" ht="13.15">
      <c r="B278" s="55"/>
      <c r="C278" s="55"/>
    </row>
    <row r="279" spans="2:3" ht="13.15">
      <c r="B279" s="55"/>
      <c r="C279" s="55"/>
    </row>
    <row r="280" spans="2:3" ht="13.15">
      <c r="B280" s="55"/>
      <c r="C280" s="55"/>
    </row>
    <row r="281" spans="2:3" ht="13.15">
      <c r="B281" s="55"/>
      <c r="C281" s="55"/>
    </row>
    <row r="282" spans="2:3" ht="13.15">
      <c r="B282" s="55"/>
      <c r="C282" s="55"/>
    </row>
    <row r="283" spans="2:3" ht="13.15">
      <c r="B283" s="55"/>
      <c r="C283" s="55"/>
    </row>
    <row r="284" spans="2:3" ht="13.15">
      <c r="B284" s="55"/>
      <c r="C284" s="55"/>
    </row>
    <row r="285" spans="2:3" ht="13.15">
      <c r="B285" s="55"/>
      <c r="C285" s="55"/>
    </row>
    <row r="286" spans="2:3" ht="13.15">
      <c r="B286" s="55"/>
      <c r="C286" s="55"/>
    </row>
    <row r="287" spans="2:3" ht="13.15">
      <c r="B287" s="55"/>
      <c r="C287" s="55"/>
    </row>
    <row r="288" spans="2:3" ht="13.15">
      <c r="B288" s="55"/>
      <c r="C288" s="55"/>
    </row>
    <row r="289" spans="2:3" ht="13.15">
      <c r="B289" s="55"/>
      <c r="C289" s="55"/>
    </row>
    <row r="290" spans="2:3" ht="13.15">
      <c r="B290" s="55"/>
      <c r="C290" s="55"/>
    </row>
    <row r="291" spans="2:3" ht="13.15">
      <c r="B291" s="55"/>
      <c r="C291" s="55"/>
    </row>
    <row r="292" spans="2:3" ht="13.15">
      <c r="B292" s="55"/>
      <c r="C292" s="55"/>
    </row>
    <row r="293" spans="2:3" ht="13.15">
      <c r="B293" s="55"/>
      <c r="C293" s="55"/>
    </row>
    <row r="294" spans="2:3" ht="13.15">
      <c r="B294" s="55"/>
      <c r="C294" s="55"/>
    </row>
    <row r="295" spans="2:3" ht="13.15">
      <c r="B295" s="55"/>
      <c r="C295" s="55"/>
    </row>
    <row r="296" spans="2:3" ht="13.15">
      <c r="B296" s="55"/>
      <c r="C296" s="55"/>
    </row>
    <row r="297" spans="2:3" ht="13.15">
      <c r="B297" s="55"/>
      <c r="C297" s="55"/>
    </row>
    <row r="298" spans="2:3" ht="13.15">
      <c r="B298" s="55"/>
      <c r="C298" s="55"/>
    </row>
    <row r="299" spans="2:3" ht="13.15">
      <c r="B299" s="55"/>
      <c r="C299" s="55"/>
    </row>
    <row r="300" spans="2:3" ht="13.15">
      <c r="B300" s="55"/>
      <c r="C300" s="55"/>
    </row>
    <row r="301" spans="2:3" ht="13.15">
      <c r="B301" s="55"/>
      <c r="C301" s="55"/>
    </row>
    <row r="302" spans="2:3" ht="13.15">
      <c r="B302" s="55"/>
      <c r="C302" s="55"/>
    </row>
    <row r="303" spans="2:3" ht="13.15">
      <c r="B303" s="55"/>
      <c r="C303" s="55"/>
    </row>
    <row r="304" spans="2:3" ht="13.15">
      <c r="B304" s="55"/>
      <c r="C304" s="55"/>
    </row>
    <row r="305" spans="2:3" ht="13.15">
      <c r="B305" s="55"/>
      <c r="C305" s="55"/>
    </row>
    <row r="306" spans="2:3" ht="13.15">
      <c r="B306" s="55"/>
      <c r="C306" s="55"/>
    </row>
    <row r="307" spans="2:3" ht="13.15">
      <c r="B307" s="55"/>
      <c r="C307" s="55"/>
    </row>
    <row r="308" spans="2:3" ht="13.15">
      <c r="B308" s="55"/>
      <c r="C308" s="55"/>
    </row>
    <row r="309" spans="2:3" ht="13.15">
      <c r="B309" s="55"/>
      <c r="C309" s="55"/>
    </row>
    <row r="310" spans="2:3" ht="13.15">
      <c r="B310" s="55"/>
      <c r="C310" s="55"/>
    </row>
    <row r="311" spans="2:3" ht="13.15">
      <c r="B311" s="55"/>
      <c r="C311" s="55"/>
    </row>
    <row r="312" spans="2:3" ht="13.15">
      <c r="B312" s="55"/>
      <c r="C312" s="55"/>
    </row>
    <row r="313" spans="2:3" ht="13.15">
      <c r="B313" s="55"/>
      <c r="C313" s="55"/>
    </row>
    <row r="314" spans="2:3" ht="13.15">
      <c r="B314" s="55"/>
      <c r="C314" s="55"/>
    </row>
    <row r="315" spans="2:3" ht="13.15">
      <c r="B315" s="55"/>
      <c r="C315" s="55"/>
    </row>
    <row r="316" spans="2:3" ht="13.15">
      <c r="B316" s="55"/>
      <c r="C316" s="55"/>
    </row>
    <row r="317" spans="2:3" ht="13.15">
      <c r="B317" s="55"/>
      <c r="C317" s="55"/>
    </row>
    <row r="318" spans="2:3" ht="13.15">
      <c r="B318" s="55"/>
      <c r="C318" s="55"/>
    </row>
    <row r="319" spans="2:3" ht="13.15">
      <c r="B319" s="55"/>
      <c r="C319" s="55"/>
    </row>
    <row r="320" spans="2:3" ht="13.15">
      <c r="B320" s="55"/>
      <c r="C320" s="55"/>
    </row>
    <row r="321" spans="2:3" ht="13.15">
      <c r="B321" s="55"/>
      <c r="C321" s="55"/>
    </row>
    <row r="322" spans="2:3" ht="13.15">
      <c r="B322" s="55"/>
      <c r="C322" s="55"/>
    </row>
    <row r="323" spans="2:3" ht="13.15">
      <c r="B323" s="55"/>
      <c r="C323" s="55"/>
    </row>
    <row r="324" spans="2:3" ht="13.15">
      <c r="B324" s="55"/>
      <c r="C324" s="55"/>
    </row>
    <row r="325" spans="2:3" ht="13.15">
      <c r="B325" s="55"/>
      <c r="C325" s="55"/>
    </row>
    <row r="326" spans="2:3" ht="13.15">
      <c r="B326" s="55"/>
      <c r="C326" s="55"/>
    </row>
    <row r="327" spans="2:3" ht="13.15">
      <c r="B327" s="55"/>
      <c r="C327" s="55"/>
    </row>
    <row r="328" spans="2:3" ht="13.15">
      <c r="B328" s="55"/>
      <c r="C328" s="55"/>
    </row>
    <row r="329" spans="2:3" ht="13.15">
      <c r="B329" s="55"/>
      <c r="C329" s="55"/>
    </row>
    <row r="330" spans="2:3" ht="13.15">
      <c r="B330" s="55"/>
      <c r="C330" s="55"/>
    </row>
    <row r="331" spans="2:3" ht="13.15">
      <c r="B331" s="55"/>
      <c r="C331" s="55"/>
    </row>
    <row r="332" spans="2:3" ht="13.15">
      <c r="B332" s="55"/>
      <c r="C332" s="55"/>
    </row>
    <row r="333" spans="2:3" ht="13.15">
      <c r="B333" s="55"/>
      <c r="C333" s="55"/>
    </row>
    <row r="334" spans="2:3" ht="13.15">
      <c r="B334" s="55"/>
      <c r="C334" s="55"/>
    </row>
    <row r="335" spans="2:3" ht="13.15">
      <c r="B335" s="55"/>
      <c r="C335" s="55"/>
    </row>
    <row r="336" spans="2:3" ht="13.15">
      <c r="B336" s="55"/>
      <c r="C336" s="55"/>
    </row>
    <row r="337" spans="2:3" ht="13.15">
      <c r="B337" s="55"/>
      <c r="C337" s="55"/>
    </row>
    <row r="338" spans="2:3" ht="13.15">
      <c r="B338" s="55"/>
      <c r="C338" s="55"/>
    </row>
    <row r="339" spans="2:3" ht="13.15">
      <c r="B339" s="55"/>
      <c r="C339" s="55"/>
    </row>
    <row r="340" spans="2:3" ht="13.15">
      <c r="B340" s="55"/>
      <c r="C340" s="55"/>
    </row>
    <row r="341" spans="2:3" ht="13.15">
      <c r="B341" s="55"/>
      <c r="C341" s="55"/>
    </row>
    <row r="342" spans="2:3" ht="13.15">
      <c r="B342" s="55"/>
      <c r="C342" s="55"/>
    </row>
    <row r="343" spans="2:3" ht="13.15">
      <c r="B343" s="55"/>
      <c r="C343" s="55"/>
    </row>
    <row r="344" spans="2:3" ht="13.15">
      <c r="B344" s="55"/>
      <c r="C344" s="55"/>
    </row>
    <row r="345" spans="2:3" ht="13.15">
      <c r="B345" s="55"/>
      <c r="C345" s="55"/>
    </row>
    <row r="346" spans="2:3" ht="13.15">
      <c r="B346" s="55"/>
      <c r="C346" s="55"/>
    </row>
    <row r="347" spans="2:3" ht="13.15">
      <c r="B347" s="55"/>
      <c r="C347" s="55"/>
    </row>
    <row r="348" spans="2:3" ht="13.15">
      <c r="B348" s="55"/>
      <c r="C348" s="55"/>
    </row>
    <row r="349" spans="2:3" ht="13.15">
      <c r="B349" s="55"/>
      <c r="C349" s="55"/>
    </row>
    <row r="350" spans="2:3" ht="13.15">
      <c r="B350" s="55"/>
      <c r="C350" s="55"/>
    </row>
    <row r="351" spans="2:3" ht="13.15">
      <c r="B351" s="55"/>
      <c r="C351" s="55"/>
    </row>
    <row r="352" spans="2:3" ht="13.15">
      <c r="B352" s="55"/>
      <c r="C352" s="55"/>
    </row>
    <row r="353" spans="2:3" ht="13.15">
      <c r="B353" s="55"/>
      <c r="C353" s="55"/>
    </row>
    <row r="354" spans="2:3" ht="13.15">
      <c r="B354" s="55"/>
      <c r="C354" s="55"/>
    </row>
    <row r="355" spans="2:3" ht="13.15">
      <c r="B355" s="55"/>
      <c r="C355" s="55"/>
    </row>
    <row r="356" spans="2:3" ht="13.15">
      <c r="B356" s="55"/>
      <c r="C356" s="55"/>
    </row>
    <row r="357" spans="2:3" ht="13.15">
      <c r="B357" s="55"/>
      <c r="C357" s="55"/>
    </row>
    <row r="358" spans="2:3" ht="13.15">
      <c r="B358" s="55"/>
      <c r="C358" s="55"/>
    </row>
    <row r="359" spans="2:3" ht="13.15">
      <c r="B359" s="55"/>
      <c r="C359" s="55"/>
    </row>
    <row r="360" spans="2:3" ht="13.15">
      <c r="B360" s="55"/>
      <c r="C360" s="55"/>
    </row>
    <row r="361" spans="2:3" ht="13.15">
      <c r="B361" s="55"/>
      <c r="C361" s="55"/>
    </row>
    <row r="362" spans="2:3" ht="13.15">
      <c r="B362" s="55"/>
      <c r="C362" s="55"/>
    </row>
    <row r="363" spans="2:3" ht="13.15">
      <c r="B363" s="55"/>
      <c r="C363" s="55"/>
    </row>
    <row r="364" spans="2:3" ht="13.15">
      <c r="B364" s="55"/>
      <c r="C364" s="55"/>
    </row>
    <row r="365" spans="2:3" ht="13.15">
      <c r="B365" s="55"/>
      <c r="C365" s="55"/>
    </row>
    <row r="366" spans="2:3" ht="13.15">
      <c r="B366" s="55"/>
      <c r="C366" s="55"/>
    </row>
    <row r="367" spans="2:3" ht="13.15">
      <c r="B367" s="55"/>
      <c r="C367" s="55"/>
    </row>
    <row r="368" spans="2:3" ht="13.15">
      <c r="B368" s="55"/>
      <c r="C368" s="55"/>
    </row>
    <row r="369" spans="2:3" ht="13.15">
      <c r="B369" s="55"/>
      <c r="C369" s="55"/>
    </row>
    <row r="370" spans="2:3" ht="13.15">
      <c r="B370" s="55"/>
      <c r="C370" s="55"/>
    </row>
    <row r="371" spans="2:3" ht="13.15">
      <c r="B371" s="55"/>
      <c r="C371" s="55"/>
    </row>
    <row r="372" spans="2:3" ht="13.15">
      <c r="B372" s="55"/>
      <c r="C372" s="55"/>
    </row>
    <row r="373" spans="2:3" ht="13.15">
      <c r="B373" s="55"/>
      <c r="C373" s="55"/>
    </row>
    <row r="374" spans="2:3" ht="13.15">
      <c r="B374" s="55"/>
      <c r="C374" s="55"/>
    </row>
    <row r="375" spans="2:3" ht="13.15">
      <c r="B375" s="55"/>
      <c r="C375" s="55"/>
    </row>
    <row r="376" spans="2:3" ht="13.15">
      <c r="B376" s="55"/>
      <c r="C376" s="55"/>
    </row>
    <row r="377" spans="2:3" ht="13.15">
      <c r="B377" s="55"/>
      <c r="C377" s="55"/>
    </row>
    <row r="378" spans="2:3" ht="13.15">
      <c r="B378" s="55"/>
      <c r="C378" s="55"/>
    </row>
    <row r="379" spans="2:3" ht="13.15">
      <c r="B379" s="55"/>
      <c r="C379" s="55"/>
    </row>
    <row r="380" spans="2:3" ht="13.15">
      <c r="B380" s="55"/>
      <c r="C380" s="55"/>
    </row>
    <row r="381" spans="2:3" ht="13.15">
      <c r="B381" s="55"/>
      <c r="C381" s="55"/>
    </row>
    <row r="382" spans="2:3" ht="13.15">
      <c r="B382" s="55"/>
      <c r="C382" s="55"/>
    </row>
    <row r="383" spans="2:3" ht="13.15">
      <c r="B383" s="55"/>
      <c r="C383" s="55"/>
    </row>
    <row r="384" spans="2:3" ht="13.15">
      <c r="B384" s="55"/>
      <c r="C384" s="55"/>
    </row>
    <row r="385" spans="2:3" ht="13.15">
      <c r="B385" s="55"/>
      <c r="C385" s="55"/>
    </row>
    <row r="386" spans="2:3" ht="13.15">
      <c r="B386" s="55"/>
      <c r="C386" s="55"/>
    </row>
    <row r="387" spans="2:3" ht="13.15">
      <c r="B387" s="55"/>
      <c r="C387" s="55"/>
    </row>
    <row r="388" spans="2:3" ht="13.15">
      <c r="B388" s="55"/>
      <c r="C388" s="55"/>
    </row>
    <row r="389" spans="2:3" ht="13.15">
      <c r="B389" s="55"/>
      <c r="C389" s="55"/>
    </row>
    <row r="390" spans="2:3" ht="13.15">
      <c r="B390" s="55"/>
      <c r="C390" s="55"/>
    </row>
    <row r="391" spans="2:3" ht="13.15">
      <c r="B391" s="55"/>
      <c r="C391" s="55"/>
    </row>
    <row r="392" spans="2:3" ht="13.15">
      <c r="B392" s="55"/>
      <c r="C392" s="55"/>
    </row>
    <row r="393" spans="2:3" ht="13.15">
      <c r="B393" s="55"/>
      <c r="C393" s="55"/>
    </row>
    <row r="394" spans="2:3" ht="13.15">
      <c r="B394" s="55"/>
      <c r="C394" s="55"/>
    </row>
    <row r="395" spans="2:3" ht="13.15">
      <c r="B395" s="55"/>
      <c r="C395" s="55"/>
    </row>
    <row r="396" spans="2:3" ht="13.15">
      <c r="B396" s="55"/>
      <c r="C396" s="55"/>
    </row>
    <row r="397" spans="2:3" ht="13.15">
      <c r="B397" s="55"/>
      <c r="C397" s="55"/>
    </row>
    <row r="398" spans="2:3" ht="13.15">
      <c r="B398" s="55"/>
      <c r="C398" s="55"/>
    </row>
    <row r="399" spans="2:3" ht="13.15">
      <c r="B399" s="55"/>
      <c r="C399" s="55"/>
    </row>
    <row r="400" spans="2:3" ht="13.15">
      <c r="B400" s="55"/>
      <c r="C400" s="55"/>
    </row>
    <row r="401" spans="2:3" ht="13.15">
      <c r="B401" s="55"/>
      <c r="C401" s="55"/>
    </row>
    <row r="402" spans="2:3" ht="13.15">
      <c r="B402" s="55"/>
      <c r="C402" s="55"/>
    </row>
    <row r="403" spans="2:3" ht="13.15">
      <c r="B403" s="55"/>
      <c r="C403" s="55"/>
    </row>
    <row r="404" spans="2:3" ht="13.15">
      <c r="B404" s="55"/>
      <c r="C404" s="55"/>
    </row>
    <row r="405" spans="2:3" ht="13.15">
      <c r="B405" s="55"/>
      <c r="C405" s="55"/>
    </row>
    <row r="406" spans="2:3" ht="13.15">
      <c r="B406" s="55"/>
      <c r="C406" s="55"/>
    </row>
    <row r="407" spans="2:3" ht="13.15">
      <c r="B407" s="55"/>
      <c r="C407" s="55"/>
    </row>
    <row r="408" spans="2:3" ht="13.15">
      <c r="B408" s="55"/>
      <c r="C408" s="55"/>
    </row>
    <row r="409" spans="2:3" ht="13.15">
      <c r="B409" s="55"/>
      <c r="C409" s="55"/>
    </row>
    <row r="410" spans="2:3" ht="13.15">
      <c r="B410" s="55"/>
      <c r="C410" s="55"/>
    </row>
    <row r="411" spans="2:3" ht="13.15">
      <c r="B411" s="55"/>
      <c r="C411" s="55"/>
    </row>
    <row r="412" spans="2:3" ht="13.15">
      <c r="B412" s="55"/>
      <c r="C412" s="55"/>
    </row>
    <row r="413" spans="2:3" ht="13.15">
      <c r="B413" s="55"/>
      <c r="C413" s="55"/>
    </row>
    <row r="414" spans="2:3" ht="13.15">
      <c r="B414" s="55"/>
      <c r="C414" s="55"/>
    </row>
    <row r="415" spans="2:3" ht="13.15">
      <c r="B415" s="55"/>
      <c r="C415" s="55"/>
    </row>
    <row r="416" spans="2:3" ht="13.15">
      <c r="B416" s="55"/>
      <c r="C416" s="55"/>
    </row>
    <row r="417" spans="2:3" ht="13.15">
      <c r="B417" s="55"/>
      <c r="C417" s="55"/>
    </row>
    <row r="418" spans="2:3" ht="13.15">
      <c r="B418" s="55"/>
      <c r="C418" s="55"/>
    </row>
    <row r="419" spans="2:3" ht="13.15">
      <c r="B419" s="55"/>
      <c r="C419" s="55"/>
    </row>
    <row r="420" spans="2:3" ht="13.15">
      <c r="B420" s="55"/>
      <c r="C420" s="55"/>
    </row>
    <row r="421" spans="2:3" ht="13.15">
      <c r="B421" s="55"/>
      <c r="C421" s="55"/>
    </row>
    <row r="422" spans="2:3" ht="13.15">
      <c r="B422" s="55"/>
      <c r="C422" s="55"/>
    </row>
    <row r="423" spans="2:3" ht="13.15">
      <c r="B423" s="55"/>
      <c r="C423" s="55"/>
    </row>
    <row r="424" spans="2:3" ht="13.15">
      <c r="B424" s="55"/>
      <c r="C424" s="55"/>
    </row>
    <row r="425" spans="2:3" ht="13.15">
      <c r="B425" s="55"/>
      <c r="C425" s="55"/>
    </row>
    <row r="426" spans="2:3" ht="13.15">
      <c r="B426" s="55"/>
      <c r="C426" s="55"/>
    </row>
    <row r="427" spans="2:3" ht="13.15">
      <c r="B427" s="55"/>
      <c r="C427" s="55"/>
    </row>
    <row r="428" spans="2:3" ht="13.15">
      <c r="B428" s="55"/>
      <c r="C428" s="55"/>
    </row>
    <row r="429" spans="2:3" ht="13.15">
      <c r="B429" s="55"/>
      <c r="C429" s="55"/>
    </row>
    <row r="430" spans="2:3" ht="13.15">
      <c r="B430" s="55"/>
      <c r="C430" s="55"/>
    </row>
    <row r="431" spans="2:3" ht="13.15">
      <c r="B431" s="55"/>
      <c r="C431" s="55"/>
    </row>
    <row r="432" spans="2:3" ht="13.15">
      <c r="B432" s="55"/>
      <c r="C432" s="55"/>
    </row>
    <row r="433" spans="2:3" ht="13.15">
      <c r="B433" s="55"/>
      <c r="C433" s="55"/>
    </row>
    <row r="434" spans="2:3" ht="13.15">
      <c r="B434" s="55"/>
      <c r="C434" s="55"/>
    </row>
    <row r="435" spans="2:3" ht="13.15">
      <c r="B435" s="55"/>
      <c r="C435" s="55"/>
    </row>
    <row r="436" spans="2:3" ht="13.15">
      <c r="B436" s="55"/>
      <c r="C436" s="55"/>
    </row>
    <row r="437" spans="2:3" ht="13.15">
      <c r="B437" s="55"/>
      <c r="C437" s="55"/>
    </row>
    <row r="438" spans="2:3" ht="13.15">
      <c r="B438" s="55"/>
      <c r="C438" s="55"/>
    </row>
    <row r="439" spans="2:3" ht="13.15">
      <c r="B439" s="55"/>
      <c r="C439" s="55"/>
    </row>
    <row r="440" spans="2:3" ht="13.15">
      <c r="B440" s="55"/>
      <c r="C440" s="55"/>
    </row>
    <row r="441" spans="2:3" ht="13.15">
      <c r="B441" s="55"/>
      <c r="C441" s="55"/>
    </row>
    <row r="442" spans="2:3" ht="13.15">
      <c r="B442" s="55"/>
      <c r="C442" s="55"/>
    </row>
    <row r="443" spans="2:3" ht="13.15">
      <c r="B443" s="55"/>
      <c r="C443" s="55"/>
    </row>
    <row r="444" spans="2:3" ht="13.15">
      <c r="B444" s="55"/>
      <c r="C444" s="55"/>
    </row>
    <row r="445" spans="2:3" ht="13.15">
      <c r="B445" s="55"/>
      <c r="C445" s="55"/>
    </row>
    <row r="446" spans="2:3" ht="13.15">
      <c r="B446" s="55"/>
      <c r="C446" s="55"/>
    </row>
    <row r="447" spans="2:3" ht="13.15">
      <c r="B447" s="55"/>
      <c r="C447" s="55"/>
    </row>
    <row r="448" spans="2:3" ht="13.15">
      <c r="B448" s="55"/>
      <c r="C448" s="55"/>
    </row>
    <row r="449" spans="2:3" ht="13.15">
      <c r="B449" s="55"/>
      <c r="C449" s="55"/>
    </row>
    <row r="450" spans="2:3" ht="13.15">
      <c r="B450" s="55"/>
      <c r="C450" s="55"/>
    </row>
    <row r="451" spans="2:3" ht="13.15">
      <c r="B451" s="55"/>
      <c r="C451" s="55"/>
    </row>
    <row r="452" spans="2:3" ht="13.15">
      <c r="B452" s="55"/>
      <c r="C452" s="55"/>
    </row>
    <row r="453" spans="2:3" ht="13.15">
      <c r="B453" s="55"/>
      <c r="C453" s="55"/>
    </row>
    <row r="454" spans="2:3" ht="13.15">
      <c r="B454" s="55"/>
      <c r="C454" s="55"/>
    </row>
    <row r="455" spans="2:3" ht="13.15">
      <c r="B455" s="55"/>
      <c r="C455" s="55"/>
    </row>
    <row r="456" spans="2:3" ht="13.15">
      <c r="B456" s="55"/>
      <c r="C456" s="55"/>
    </row>
    <row r="457" spans="2:3" ht="13.15">
      <c r="B457" s="55"/>
      <c r="C457" s="55"/>
    </row>
    <row r="458" spans="2:3" ht="13.15">
      <c r="B458" s="55"/>
      <c r="C458" s="55"/>
    </row>
    <row r="459" spans="2:3" ht="13.15">
      <c r="B459" s="55"/>
      <c r="C459" s="55"/>
    </row>
    <row r="460" spans="2:3" ht="13.15">
      <c r="B460" s="55"/>
      <c r="C460" s="55"/>
    </row>
    <row r="461" spans="2:3" ht="13.15">
      <c r="B461" s="55"/>
      <c r="C461" s="55"/>
    </row>
    <row r="462" spans="2:3" ht="13.15">
      <c r="B462" s="55"/>
      <c r="C462" s="55"/>
    </row>
    <row r="463" spans="2:3" ht="13.15">
      <c r="B463" s="55"/>
      <c r="C463" s="55"/>
    </row>
    <row r="464" spans="2:3" ht="13.15">
      <c r="B464" s="55"/>
      <c r="C464" s="55"/>
    </row>
    <row r="465" spans="2:3" ht="13.15">
      <c r="B465" s="55"/>
      <c r="C465" s="55"/>
    </row>
    <row r="466" spans="2:3" ht="13.15">
      <c r="B466" s="55"/>
      <c r="C466" s="55"/>
    </row>
    <row r="467" spans="2:3" ht="13.15">
      <c r="B467" s="55"/>
      <c r="C467" s="55"/>
    </row>
    <row r="468" spans="2:3" ht="13.15">
      <c r="B468" s="55"/>
      <c r="C468" s="55"/>
    </row>
    <row r="469" spans="2:3" ht="13.15">
      <c r="B469" s="55"/>
      <c r="C469" s="55"/>
    </row>
    <row r="470" spans="2:3" ht="13.15">
      <c r="B470" s="55"/>
      <c r="C470" s="55"/>
    </row>
    <row r="471" spans="2:3" ht="13.15">
      <c r="B471" s="55"/>
      <c r="C471" s="55"/>
    </row>
    <row r="472" spans="2:3" ht="13.15">
      <c r="B472" s="55"/>
      <c r="C472" s="55"/>
    </row>
    <row r="473" spans="2:3" ht="13.15">
      <c r="B473" s="55"/>
      <c r="C473" s="55"/>
    </row>
    <row r="474" spans="2:3" ht="13.15">
      <c r="B474" s="55"/>
      <c r="C474" s="55"/>
    </row>
    <row r="475" spans="2:3" ht="13.15">
      <c r="B475" s="55"/>
      <c r="C475" s="55"/>
    </row>
    <row r="476" spans="2:3" ht="13.15">
      <c r="B476" s="55"/>
      <c r="C476" s="55"/>
    </row>
    <row r="477" spans="2:3" ht="13.15">
      <c r="B477" s="55"/>
      <c r="C477" s="55"/>
    </row>
    <row r="478" spans="2:3" ht="13.15">
      <c r="B478" s="55"/>
      <c r="C478" s="55"/>
    </row>
    <row r="479" spans="2:3" ht="13.15">
      <c r="B479" s="55"/>
      <c r="C479" s="55"/>
    </row>
    <row r="480" spans="2:3" ht="13.15">
      <c r="B480" s="55"/>
      <c r="C480" s="55"/>
    </row>
    <row r="481" spans="2:3" ht="13.15">
      <c r="B481" s="55"/>
      <c r="C481" s="55"/>
    </row>
    <row r="482" spans="2:3" ht="13.15">
      <c r="B482" s="55"/>
      <c r="C482" s="55"/>
    </row>
    <row r="483" spans="2:3" ht="13.15">
      <c r="B483" s="55"/>
      <c r="C483" s="55"/>
    </row>
    <row r="484" spans="2:3" ht="13.15">
      <c r="B484" s="55"/>
      <c r="C484" s="55"/>
    </row>
    <row r="485" spans="2:3" ht="13.15">
      <c r="B485" s="55"/>
      <c r="C485" s="55"/>
    </row>
    <row r="486" spans="2:3" ht="13.15">
      <c r="B486" s="55"/>
      <c r="C486" s="55"/>
    </row>
    <row r="487" spans="2:3" ht="13.15">
      <c r="B487" s="55"/>
      <c r="C487" s="55"/>
    </row>
    <row r="488" spans="2:3" ht="13.15">
      <c r="B488" s="55"/>
      <c r="C488" s="55"/>
    </row>
    <row r="489" spans="2:3" ht="13.15">
      <c r="B489" s="55"/>
      <c r="C489" s="55"/>
    </row>
    <row r="490" spans="2:3" ht="13.15">
      <c r="B490" s="55"/>
      <c r="C490" s="55"/>
    </row>
    <row r="491" spans="2:3" ht="13.15">
      <c r="B491" s="55"/>
      <c r="C491" s="55"/>
    </row>
    <row r="492" spans="2:3" ht="13.15">
      <c r="B492" s="55"/>
      <c r="C492" s="55"/>
    </row>
    <row r="493" spans="2:3" ht="13.15">
      <c r="B493" s="55"/>
      <c r="C493" s="55"/>
    </row>
    <row r="494" spans="2:3" ht="13.15">
      <c r="B494" s="55"/>
      <c r="C494" s="55"/>
    </row>
    <row r="495" spans="2:3" ht="13.15">
      <c r="B495" s="55"/>
      <c r="C495" s="55"/>
    </row>
    <row r="496" spans="2:3" ht="13.15">
      <c r="B496" s="55"/>
      <c r="C496" s="55"/>
    </row>
    <row r="497" spans="2:3" ht="13.15">
      <c r="B497" s="55"/>
      <c r="C497" s="55"/>
    </row>
    <row r="498" spans="2:3" ht="13.15">
      <c r="B498" s="55"/>
      <c r="C498" s="55"/>
    </row>
    <row r="499" spans="2:3" ht="13.15">
      <c r="B499" s="55"/>
      <c r="C499" s="55"/>
    </row>
    <row r="500" spans="2:3" ht="13.15">
      <c r="B500" s="55"/>
      <c r="C500" s="55"/>
    </row>
    <row r="501" spans="2:3" ht="13.15">
      <c r="B501" s="55"/>
      <c r="C501" s="55"/>
    </row>
    <row r="502" spans="2:3" ht="13.15">
      <c r="B502" s="55"/>
      <c r="C502" s="55"/>
    </row>
    <row r="503" spans="2:3" ht="13.15">
      <c r="B503" s="55"/>
      <c r="C503" s="55"/>
    </row>
    <row r="504" spans="2:3" ht="13.15">
      <c r="B504" s="55"/>
      <c r="C504" s="55"/>
    </row>
    <row r="505" spans="2:3" ht="13.15">
      <c r="B505" s="55"/>
      <c r="C505" s="55"/>
    </row>
    <row r="506" spans="2:3" ht="13.15">
      <c r="B506" s="55"/>
      <c r="C506" s="55"/>
    </row>
    <row r="507" spans="2:3" ht="13.15">
      <c r="B507" s="55"/>
      <c r="C507" s="55"/>
    </row>
    <row r="508" spans="2:3" ht="13.15">
      <c r="B508" s="55"/>
      <c r="C508" s="55"/>
    </row>
    <row r="509" spans="2:3" ht="13.15">
      <c r="B509" s="55"/>
      <c r="C509" s="55"/>
    </row>
    <row r="510" spans="2:3" ht="13.15">
      <c r="B510" s="55"/>
      <c r="C510" s="55"/>
    </row>
    <row r="511" spans="2:3" ht="13.15">
      <c r="B511" s="55"/>
      <c r="C511" s="55"/>
    </row>
    <row r="512" spans="2:3" ht="13.15">
      <c r="B512" s="55"/>
      <c r="C512" s="55"/>
    </row>
    <row r="513" spans="2:3" ht="13.15">
      <c r="B513" s="55"/>
      <c r="C513" s="55"/>
    </row>
    <row r="514" spans="2:3" ht="13.15">
      <c r="B514" s="55"/>
      <c r="C514" s="55"/>
    </row>
    <row r="515" spans="2:3" ht="13.15">
      <c r="B515" s="55"/>
      <c r="C515" s="55"/>
    </row>
    <row r="516" spans="2:3" ht="13.15">
      <c r="B516" s="55"/>
      <c r="C516" s="55"/>
    </row>
    <row r="517" spans="2:3" ht="13.15">
      <c r="B517" s="55"/>
      <c r="C517" s="55"/>
    </row>
    <row r="518" spans="2:3" ht="13.15">
      <c r="B518" s="55"/>
      <c r="C518" s="55"/>
    </row>
    <row r="519" spans="2:3" ht="13.15">
      <c r="B519" s="55"/>
      <c r="C519" s="55"/>
    </row>
    <row r="520" spans="2:3" ht="13.15">
      <c r="B520" s="55"/>
      <c r="C520" s="55"/>
    </row>
    <row r="521" spans="2:3" ht="13.15">
      <c r="B521" s="55"/>
      <c r="C521" s="55"/>
    </row>
    <row r="522" spans="2:3" ht="13.15">
      <c r="B522" s="55"/>
      <c r="C522" s="55"/>
    </row>
    <row r="523" spans="2:3" ht="13.15">
      <c r="B523" s="55"/>
      <c r="C523" s="55"/>
    </row>
    <row r="524" spans="2:3" ht="13.15">
      <c r="B524" s="55"/>
      <c r="C524" s="55"/>
    </row>
    <row r="525" spans="2:3" ht="13.15">
      <c r="B525" s="55"/>
      <c r="C525" s="55"/>
    </row>
    <row r="526" spans="2:3" ht="13.15">
      <c r="B526" s="55"/>
      <c r="C526" s="55"/>
    </row>
    <row r="527" spans="2:3" ht="13.15">
      <c r="B527" s="55"/>
      <c r="C527" s="55"/>
    </row>
    <row r="528" spans="2:3" ht="13.15">
      <c r="B528" s="55"/>
      <c r="C528" s="55"/>
    </row>
    <row r="529" spans="2:3" ht="13.15">
      <c r="B529" s="55"/>
      <c r="C529" s="55"/>
    </row>
    <row r="530" spans="2:3" ht="13.15">
      <c r="B530" s="55"/>
      <c r="C530" s="55"/>
    </row>
    <row r="531" spans="2:3" ht="13.15">
      <c r="B531" s="55"/>
      <c r="C531" s="55"/>
    </row>
    <row r="532" spans="2:3" ht="13.15">
      <c r="B532" s="55"/>
      <c r="C532" s="55"/>
    </row>
    <row r="533" spans="2:3" ht="13.15">
      <c r="B533" s="55"/>
      <c r="C533" s="55"/>
    </row>
    <row r="534" spans="2:3" ht="13.15">
      <c r="B534" s="55"/>
      <c r="C534" s="55"/>
    </row>
    <row r="535" spans="2:3" ht="13.15">
      <c r="B535" s="55"/>
      <c r="C535" s="55"/>
    </row>
    <row r="536" spans="2:3" ht="13.15">
      <c r="B536" s="55"/>
      <c r="C536" s="55"/>
    </row>
    <row r="537" spans="2:3" ht="13.15">
      <c r="B537" s="55"/>
      <c r="C537" s="55"/>
    </row>
    <row r="538" spans="2:3" ht="13.15">
      <c r="B538" s="55"/>
      <c r="C538" s="55"/>
    </row>
    <row r="539" spans="2:3" ht="13.15">
      <c r="B539" s="55"/>
      <c r="C539" s="55"/>
    </row>
    <row r="540" spans="2:3" ht="13.15">
      <c r="B540" s="55"/>
      <c r="C540" s="55"/>
    </row>
    <row r="541" spans="2:3" ht="13.15">
      <c r="B541" s="55"/>
      <c r="C541" s="55"/>
    </row>
    <row r="542" spans="2:3" ht="13.15">
      <c r="B542" s="55"/>
      <c r="C542" s="55"/>
    </row>
    <row r="543" spans="2:3" ht="13.15">
      <c r="B543" s="55"/>
      <c r="C543" s="55"/>
    </row>
    <row r="544" spans="2:3" ht="13.15">
      <c r="B544" s="55"/>
      <c r="C544" s="55"/>
    </row>
    <row r="545" spans="2:3" ht="13.15">
      <c r="B545" s="55"/>
      <c r="C545" s="55"/>
    </row>
    <row r="546" spans="2:3" ht="13.15">
      <c r="B546" s="55"/>
      <c r="C546" s="55"/>
    </row>
    <row r="547" spans="2:3" ht="13.15">
      <c r="B547" s="55"/>
      <c r="C547" s="55"/>
    </row>
    <row r="548" spans="2:3" ht="13.15">
      <c r="B548" s="55"/>
      <c r="C548" s="55"/>
    </row>
    <row r="549" spans="2:3" ht="13.15">
      <c r="B549" s="55"/>
      <c r="C549" s="55"/>
    </row>
    <row r="550" spans="2:3" ht="13.15">
      <c r="B550" s="55"/>
      <c r="C550" s="55"/>
    </row>
    <row r="551" spans="2:3" ht="13.15">
      <c r="B551" s="55"/>
      <c r="C551" s="55"/>
    </row>
    <row r="552" spans="2:3" ht="13.15">
      <c r="B552" s="55"/>
      <c r="C552" s="55"/>
    </row>
    <row r="553" spans="2:3" ht="13.15">
      <c r="B553" s="55"/>
      <c r="C553" s="55"/>
    </row>
    <row r="554" spans="2:3" ht="13.15">
      <c r="B554" s="55"/>
      <c r="C554" s="55"/>
    </row>
    <row r="555" spans="2:3" ht="13.15">
      <c r="B555" s="55"/>
      <c r="C555" s="55"/>
    </row>
    <row r="556" spans="2:3" ht="13.15">
      <c r="B556" s="55"/>
      <c r="C556" s="55"/>
    </row>
    <row r="557" spans="2:3" ht="13.15">
      <c r="B557" s="55"/>
      <c r="C557" s="55"/>
    </row>
    <row r="558" spans="2:3" ht="13.15">
      <c r="B558" s="55"/>
      <c r="C558" s="55"/>
    </row>
    <row r="559" spans="2:3" ht="13.15">
      <c r="B559" s="55"/>
      <c r="C559" s="55"/>
    </row>
    <row r="560" spans="2:3" ht="13.15">
      <c r="B560" s="55"/>
      <c r="C560" s="55"/>
    </row>
    <row r="561" spans="2:3" ht="13.15">
      <c r="B561" s="55"/>
      <c r="C561" s="55"/>
    </row>
    <row r="562" spans="2:3" ht="13.15">
      <c r="B562" s="55"/>
      <c r="C562" s="55"/>
    </row>
    <row r="563" spans="2:3" ht="13.15">
      <c r="B563" s="55"/>
      <c r="C563" s="55"/>
    </row>
    <row r="564" spans="2:3" ht="13.15">
      <c r="B564" s="55"/>
      <c r="C564" s="55"/>
    </row>
    <row r="565" spans="2:3" ht="13.15">
      <c r="B565" s="55"/>
      <c r="C565" s="55"/>
    </row>
    <row r="566" spans="2:3" ht="13.15">
      <c r="B566" s="55"/>
      <c r="C566" s="55"/>
    </row>
    <row r="567" spans="2:3" ht="13.15">
      <c r="B567" s="55"/>
      <c r="C567" s="55"/>
    </row>
    <row r="568" spans="2:3" ht="13.15">
      <c r="B568" s="55"/>
      <c r="C568" s="55"/>
    </row>
    <row r="569" spans="2:3" ht="13.15">
      <c r="B569" s="55"/>
      <c r="C569" s="55"/>
    </row>
    <row r="570" spans="2:3" ht="13.15">
      <c r="B570" s="55"/>
      <c r="C570" s="55"/>
    </row>
    <row r="571" spans="2:3" ht="13.15">
      <c r="B571" s="55"/>
      <c r="C571" s="55"/>
    </row>
    <row r="572" spans="2:3" ht="13.15">
      <c r="B572" s="55"/>
      <c r="C572" s="55"/>
    </row>
    <row r="573" spans="2:3" ht="13.15">
      <c r="B573" s="55"/>
      <c r="C573" s="55"/>
    </row>
    <row r="574" spans="2:3" ht="13.15">
      <c r="B574" s="55"/>
      <c r="C574" s="55"/>
    </row>
    <row r="575" spans="2:3" ht="13.15">
      <c r="B575" s="55"/>
      <c r="C575" s="55"/>
    </row>
    <row r="576" spans="2:3" ht="13.15">
      <c r="B576" s="55"/>
      <c r="C576" s="55"/>
    </row>
    <row r="577" spans="2:3" ht="13.15">
      <c r="B577" s="55"/>
      <c r="C577" s="55"/>
    </row>
    <row r="578" spans="2:3" ht="13.15">
      <c r="B578" s="55"/>
      <c r="C578" s="55"/>
    </row>
    <row r="579" spans="2:3" ht="13.15">
      <c r="B579" s="55"/>
      <c r="C579" s="55"/>
    </row>
    <row r="580" spans="2:3" ht="13.15">
      <c r="B580" s="55"/>
      <c r="C580" s="55"/>
    </row>
    <row r="581" spans="2:3" ht="13.15">
      <c r="B581" s="55"/>
      <c r="C581" s="55"/>
    </row>
    <row r="582" spans="2:3" ht="13.15">
      <c r="B582" s="55"/>
      <c r="C582" s="55"/>
    </row>
    <row r="583" spans="2:3" ht="13.15">
      <c r="B583" s="55"/>
      <c r="C583" s="55"/>
    </row>
    <row r="584" spans="2:3" ht="13.15">
      <c r="B584" s="55"/>
      <c r="C584" s="55"/>
    </row>
    <row r="585" spans="2:3" ht="13.15">
      <c r="B585" s="55"/>
      <c r="C585" s="55"/>
    </row>
    <row r="586" spans="2:3" ht="13.15">
      <c r="B586" s="55"/>
      <c r="C586" s="55"/>
    </row>
    <row r="587" spans="2:3" ht="13.15">
      <c r="B587" s="55"/>
      <c r="C587" s="55"/>
    </row>
    <row r="588" spans="2:3" ht="13.15">
      <c r="B588" s="55"/>
      <c r="C588" s="55"/>
    </row>
    <row r="589" spans="2:3" ht="13.15">
      <c r="B589" s="55"/>
      <c r="C589" s="55"/>
    </row>
    <row r="590" spans="2:3" ht="13.15">
      <c r="B590" s="55"/>
      <c r="C590" s="55"/>
    </row>
    <row r="591" spans="2:3" ht="13.15">
      <c r="B591" s="55"/>
      <c r="C591" s="55"/>
    </row>
    <row r="592" spans="2:3" ht="13.15">
      <c r="B592" s="55"/>
      <c r="C592" s="55"/>
    </row>
    <row r="593" spans="2:3" ht="13.15">
      <c r="B593" s="55"/>
      <c r="C593" s="55"/>
    </row>
    <row r="594" spans="2:3" ht="13.15">
      <c r="B594" s="55"/>
      <c r="C594" s="55"/>
    </row>
    <row r="595" spans="2:3" ht="13.15">
      <c r="B595" s="55"/>
      <c r="C595" s="55"/>
    </row>
    <row r="596" spans="2:3" ht="13.15">
      <c r="B596" s="55"/>
      <c r="C596" s="55"/>
    </row>
    <row r="597" spans="2:3" ht="13.15">
      <c r="B597" s="55"/>
      <c r="C597" s="55"/>
    </row>
    <row r="598" spans="2:3" ht="13.15">
      <c r="B598" s="55"/>
      <c r="C598" s="55"/>
    </row>
    <row r="599" spans="2:3" ht="13.15">
      <c r="B599" s="55"/>
      <c r="C599" s="55"/>
    </row>
    <row r="600" spans="2:3" ht="13.15">
      <c r="B600" s="55"/>
      <c r="C600" s="55"/>
    </row>
    <row r="601" spans="2:3" ht="13.15">
      <c r="B601" s="55"/>
      <c r="C601" s="55"/>
    </row>
    <row r="602" spans="2:3" ht="13.15">
      <c r="B602" s="55"/>
      <c r="C602" s="55"/>
    </row>
    <row r="603" spans="2:3" ht="13.15">
      <c r="B603" s="55"/>
      <c r="C603" s="55"/>
    </row>
    <row r="604" spans="2:3" ht="13.15">
      <c r="B604" s="55"/>
      <c r="C604" s="55"/>
    </row>
    <row r="605" spans="2:3" ht="13.15">
      <c r="B605" s="55"/>
      <c r="C605" s="55"/>
    </row>
    <row r="606" spans="2:3" ht="13.15">
      <c r="B606" s="55"/>
      <c r="C606" s="55"/>
    </row>
    <row r="607" spans="2:3" ht="13.15">
      <c r="B607" s="55"/>
      <c r="C607" s="55"/>
    </row>
    <row r="608" spans="2:3" ht="13.15">
      <c r="B608" s="55"/>
      <c r="C608" s="55"/>
    </row>
    <row r="609" spans="2:3" ht="13.15">
      <c r="B609" s="55"/>
      <c r="C609" s="55"/>
    </row>
    <row r="610" spans="2:3" ht="13.15">
      <c r="B610" s="55"/>
      <c r="C610" s="55"/>
    </row>
    <row r="611" spans="2:3" ht="13.15">
      <c r="B611" s="55"/>
      <c r="C611" s="55"/>
    </row>
    <row r="612" spans="2:3" ht="13.15">
      <c r="B612" s="55"/>
      <c r="C612" s="55"/>
    </row>
    <row r="613" spans="2:3" ht="13.15">
      <c r="B613" s="55"/>
      <c r="C613" s="55"/>
    </row>
    <row r="614" spans="2:3" ht="13.15">
      <c r="B614" s="55"/>
      <c r="C614" s="55"/>
    </row>
    <row r="615" spans="2:3" ht="13.15">
      <c r="B615" s="55"/>
      <c r="C615" s="55"/>
    </row>
    <row r="616" spans="2:3" ht="13.15">
      <c r="B616" s="55"/>
      <c r="C616" s="55"/>
    </row>
    <row r="617" spans="2:3" ht="13.15">
      <c r="B617" s="55"/>
      <c r="C617" s="55"/>
    </row>
    <row r="618" spans="2:3" ht="13.15">
      <c r="B618" s="55"/>
      <c r="C618" s="55"/>
    </row>
    <row r="619" spans="2:3" ht="13.15">
      <c r="B619" s="55"/>
      <c r="C619" s="55"/>
    </row>
    <row r="620" spans="2:3" ht="13.15">
      <c r="B620" s="55"/>
      <c r="C620" s="55"/>
    </row>
    <row r="621" spans="2:3" ht="13.15">
      <c r="B621" s="55"/>
      <c r="C621" s="55"/>
    </row>
    <row r="622" spans="2:3" ht="13.15">
      <c r="B622" s="55"/>
      <c r="C622" s="55"/>
    </row>
    <row r="623" spans="2:3" ht="13.15">
      <c r="B623" s="55"/>
      <c r="C623" s="55"/>
    </row>
    <row r="624" spans="2:3" ht="13.15">
      <c r="B624" s="55"/>
      <c r="C624" s="55"/>
    </row>
    <row r="625" spans="2:3" ht="13.15">
      <c r="B625" s="55"/>
      <c r="C625" s="55"/>
    </row>
    <row r="626" spans="2:3" ht="13.15">
      <c r="B626" s="55"/>
      <c r="C626" s="55"/>
    </row>
    <row r="627" spans="2:3" ht="13.15">
      <c r="B627" s="55"/>
      <c r="C627" s="55"/>
    </row>
    <row r="628" spans="2:3" ht="13.15">
      <c r="B628" s="55"/>
      <c r="C628" s="55"/>
    </row>
    <row r="629" spans="2:3" ht="13.15">
      <c r="B629" s="55"/>
      <c r="C629" s="55"/>
    </row>
    <row r="630" spans="2:3" ht="13.15">
      <c r="B630" s="55"/>
      <c r="C630" s="55"/>
    </row>
    <row r="631" spans="2:3" ht="13.15">
      <c r="B631" s="55"/>
      <c r="C631" s="55"/>
    </row>
    <row r="632" spans="2:3" ht="13.15">
      <c r="B632" s="55"/>
      <c r="C632" s="55"/>
    </row>
    <row r="633" spans="2:3" ht="13.15">
      <c r="B633" s="55"/>
      <c r="C633" s="55"/>
    </row>
    <row r="634" spans="2:3" ht="13.15">
      <c r="B634" s="55"/>
      <c r="C634" s="55"/>
    </row>
    <row r="635" spans="2:3" ht="13.15">
      <c r="B635" s="55"/>
      <c r="C635" s="55"/>
    </row>
    <row r="636" spans="2:3" ht="13.15">
      <c r="B636" s="55"/>
      <c r="C636" s="55"/>
    </row>
    <row r="637" spans="2:3" ht="13.15">
      <c r="B637" s="55"/>
      <c r="C637" s="55"/>
    </row>
    <row r="638" spans="2:3" ht="13.15">
      <c r="B638" s="55"/>
      <c r="C638" s="55"/>
    </row>
    <row r="639" spans="2:3" ht="13.15">
      <c r="B639" s="55"/>
      <c r="C639" s="55"/>
    </row>
    <row r="640" spans="2:3" ht="13.15">
      <c r="B640" s="55"/>
      <c r="C640" s="55"/>
    </row>
    <row r="641" spans="2:3" ht="13.15">
      <c r="B641" s="55"/>
      <c r="C641" s="55"/>
    </row>
    <row r="642" spans="2:3" ht="13.15">
      <c r="B642" s="55"/>
      <c r="C642" s="55"/>
    </row>
    <row r="643" spans="2:3" ht="13.15">
      <c r="B643" s="55"/>
      <c r="C643" s="55"/>
    </row>
    <row r="644" spans="2:3" ht="13.15">
      <c r="B644" s="55"/>
      <c r="C644" s="55"/>
    </row>
    <row r="645" spans="2:3" ht="13.15">
      <c r="B645" s="55"/>
      <c r="C645" s="55"/>
    </row>
    <row r="646" spans="2:3" ht="13.15">
      <c r="B646" s="55"/>
      <c r="C646" s="55"/>
    </row>
    <row r="647" spans="2:3" ht="13.15">
      <c r="B647" s="55"/>
      <c r="C647" s="55"/>
    </row>
    <row r="648" spans="2:3" ht="13.15">
      <c r="B648" s="55"/>
      <c r="C648" s="55"/>
    </row>
    <row r="649" spans="2:3" ht="13.15">
      <c r="B649" s="55"/>
      <c r="C649" s="55"/>
    </row>
    <row r="650" spans="2:3" ht="13.15">
      <c r="B650" s="55"/>
      <c r="C650" s="55"/>
    </row>
    <row r="651" spans="2:3" ht="13.15">
      <c r="B651" s="55"/>
      <c r="C651" s="55"/>
    </row>
    <row r="652" spans="2:3" ht="13.15">
      <c r="B652" s="55"/>
      <c r="C652" s="55"/>
    </row>
    <row r="653" spans="2:3" ht="13.15">
      <c r="B653" s="55"/>
      <c r="C653" s="55"/>
    </row>
    <row r="654" spans="2:3" ht="13.15">
      <c r="B654" s="55"/>
      <c r="C654" s="55"/>
    </row>
    <row r="655" spans="2:3" ht="13.15">
      <c r="B655" s="55"/>
      <c r="C655" s="55"/>
    </row>
    <row r="656" spans="2:3" ht="13.15">
      <c r="B656" s="55"/>
      <c r="C656" s="55"/>
    </row>
    <row r="657" spans="2:3" ht="13.15">
      <c r="B657" s="55"/>
      <c r="C657" s="55"/>
    </row>
    <row r="658" spans="2:3" ht="13.15">
      <c r="B658" s="55"/>
      <c r="C658" s="55"/>
    </row>
    <row r="659" spans="2:3" ht="13.15">
      <c r="B659" s="55"/>
      <c r="C659" s="55"/>
    </row>
    <row r="660" spans="2:3" ht="13.15">
      <c r="B660" s="55"/>
      <c r="C660" s="55"/>
    </row>
    <row r="661" spans="2:3" ht="13.15">
      <c r="B661" s="55"/>
      <c r="C661" s="55"/>
    </row>
    <row r="662" spans="2:3" ht="13.15">
      <c r="B662" s="55"/>
      <c r="C662" s="55"/>
    </row>
    <row r="663" spans="2:3" ht="13.15">
      <c r="B663" s="55"/>
      <c r="C663" s="55"/>
    </row>
    <row r="664" spans="2:3" ht="13.15">
      <c r="B664" s="55"/>
      <c r="C664" s="55"/>
    </row>
    <row r="665" spans="2:3" ht="13.15">
      <c r="B665" s="55"/>
      <c r="C665" s="55"/>
    </row>
    <row r="666" spans="2:3" ht="13.15">
      <c r="B666" s="55"/>
      <c r="C666" s="55"/>
    </row>
    <row r="667" spans="2:3" ht="13.15">
      <c r="B667" s="55"/>
      <c r="C667" s="55"/>
    </row>
    <row r="668" spans="2:3" ht="13.15">
      <c r="B668" s="55"/>
      <c r="C668" s="55"/>
    </row>
    <row r="669" spans="2:3" ht="13.15">
      <c r="B669" s="55"/>
      <c r="C669" s="55"/>
    </row>
    <row r="670" spans="2:3" ht="13.15">
      <c r="B670" s="55"/>
      <c r="C670" s="55"/>
    </row>
    <row r="671" spans="2:3" ht="13.15">
      <c r="B671" s="55"/>
      <c r="C671" s="55"/>
    </row>
    <row r="672" spans="2:3" ht="13.15">
      <c r="B672" s="55"/>
      <c r="C672" s="55"/>
    </row>
    <row r="673" spans="2:3" ht="13.15">
      <c r="B673" s="55"/>
      <c r="C673" s="55"/>
    </row>
    <row r="674" spans="2:3" ht="13.15">
      <c r="B674" s="55"/>
      <c r="C674" s="55"/>
    </row>
    <row r="675" spans="2:3" ht="13.15">
      <c r="B675" s="55"/>
      <c r="C675" s="55"/>
    </row>
    <row r="676" spans="2:3" ht="13.15">
      <c r="B676" s="55"/>
      <c r="C676" s="55"/>
    </row>
    <row r="677" spans="2:3" ht="13.15">
      <c r="B677" s="55"/>
      <c r="C677" s="55"/>
    </row>
    <row r="678" spans="2:3" ht="13.15">
      <c r="B678" s="55"/>
      <c r="C678" s="55"/>
    </row>
    <row r="679" spans="2:3" ht="13.15">
      <c r="B679" s="55"/>
      <c r="C679" s="55"/>
    </row>
    <row r="680" spans="2:3" ht="13.15">
      <c r="B680" s="55"/>
      <c r="C680" s="55"/>
    </row>
    <row r="681" spans="2:3" ht="13.15">
      <c r="B681" s="55"/>
      <c r="C681" s="55"/>
    </row>
    <row r="682" spans="2:3" ht="13.15">
      <c r="B682" s="55"/>
      <c r="C682" s="55"/>
    </row>
    <row r="683" spans="2:3" ht="13.15">
      <c r="B683" s="55"/>
      <c r="C683" s="55"/>
    </row>
    <row r="684" spans="2:3" ht="13.15">
      <c r="B684" s="55"/>
      <c r="C684" s="55"/>
    </row>
    <row r="685" spans="2:3" ht="13.15">
      <c r="B685" s="55"/>
      <c r="C685" s="55"/>
    </row>
    <row r="686" spans="2:3" ht="13.15">
      <c r="B686" s="55"/>
      <c r="C686" s="55"/>
    </row>
    <row r="687" spans="2:3" ht="13.15">
      <c r="B687" s="55"/>
      <c r="C687" s="55"/>
    </row>
    <row r="688" spans="2:3" ht="13.15">
      <c r="B688" s="55"/>
      <c r="C688" s="55"/>
    </row>
    <row r="689" spans="2:3" ht="13.15">
      <c r="B689" s="55"/>
      <c r="C689" s="55"/>
    </row>
    <row r="690" spans="2:3" ht="13.15">
      <c r="B690" s="55"/>
      <c r="C690" s="55"/>
    </row>
    <row r="691" spans="2:3" ht="13.15">
      <c r="B691" s="55"/>
      <c r="C691" s="55"/>
    </row>
    <row r="692" spans="2:3" ht="13.15">
      <c r="B692" s="55"/>
      <c r="C692" s="55"/>
    </row>
    <row r="693" spans="2:3" ht="13.15">
      <c r="B693" s="55"/>
      <c r="C693" s="55"/>
    </row>
    <row r="694" spans="2:3" ht="13.15">
      <c r="B694" s="55"/>
      <c r="C694" s="55"/>
    </row>
    <row r="695" spans="2:3" ht="13.15">
      <c r="B695" s="55"/>
      <c r="C695" s="55"/>
    </row>
    <row r="696" spans="2:3" ht="13.15">
      <c r="B696" s="55"/>
      <c r="C696" s="55"/>
    </row>
    <row r="697" spans="2:3" ht="13.15">
      <c r="B697" s="55"/>
      <c r="C697" s="55"/>
    </row>
    <row r="698" spans="2:3" ht="13.15">
      <c r="B698" s="55"/>
      <c r="C698" s="55"/>
    </row>
    <row r="699" spans="2:3" ht="13.15">
      <c r="B699" s="55"/>
      <c r="C699" s="55"/>
    </row>
    <row r="700" spans="2:3" ht="13.15">
      <c r="B700" s="55"/>
      <c r="C700" s="55"/>
    </row>
    <row r="701" spans="2:3" ht="13.15">
      <c r="B701" s="55"/>
      <c r="C701" s="55"/>
    </row>
    <row r="702" spans="2:3" ht="13.15">
      <c r="B702" s="55"/>
      <c r="C702" s="55"/>
    </row>
    <row r="703" spans="2:3" ht="13.15">
      <c r="B703" s="55"/>
      <c r="C703" s="55"/>
    </row>
    <row r="704" spans="2:3" ht="13.15">
      <c r="B704" s="55"/>
      <c r="C704" s="55"/>
    </row>
    <row r="705" spans="2:3" ht="13.15">
      <c r="B705" s="55"/>
      <c r="C705" s="55"/>
    </row>
    <row r="706" spans="2:3" ht="13.15">
      <c r="B706" s="55"/>
      <c r="C706" s="55"/>
    </row>
    <row r="707" spans="2:3" ht="13.15">
      <c r="B707" s="55"/>
      <c r="C707" s="55"/>
    </row>
    <row r="708" spans="2:3" ht="13.15">
      <c r="B708" s="55"/>
      <c r="C708" s="55"/>
    </row>
    <row r="709" spans="2:3" ht="13.15">
      <c r="B709" s="55"/>
      <c r="C709" s="55"/>
    </row>
    <row r="710" spans="2:3" ht="13.15">
      <c r="B710" s="55"/>
      <c r="C710" s="55"/>
    </row>
    <row r="711" spans="2:3" ht="13.15">
      <c r="B711" s="55"/>
      <c r="C711" s="55"/>
    </row>
    <row r="712" spans="2:3" ht="13.15">
      <c r="B712" s="55"/>
      <c r="C712" s="55"/>
    </row>
    <row r="713" spans="2:3" ht="13.15">
      <c r="B713" s="55"/>
      <c r="C713" s="55"/>
    </row>
    <row r="714" spans="2:3" ht="13.15">
      <c r="B714" s="55"/>
      <c r="C714" s="55"/>
    </row>
    <row r="715" spans="2:3" ht="13.15">
      <c r="B715" s="55"/>
      <c r="C715" s="55"/>
    </row>
    <row r="716" spans="2:3" ht="13.15">
      <c r="B716" s="55"/>
      <c r="C716" s="55"/>
    </row>
    <row r="717" spans="2:3" ht="13.15">
      <c r="B717" s="55"/>
      <c r="C717" s="55"/>
    </row>
    <row r="718" spans="2:3" ht="13.15">
      <c r="B718" s="55"/>
      <c r="C718" s="55"/>
    </row>
    <row r="719" spans="2:3" ht="13.15">
      <c r="B719" s="55"/>
      <c r="C719" s="55"/>
    </row>
    <row r="720" spans="2:3" ht="13.15">
      <c r="B720" s="55"/>
      <c r="C720" s="55"/>
    </row>
    <row r="721" spans="2:3" ht="13.15">
      <c r="B721" s="55"/>
      <c r="C721" s="55"/>
    </row>
    <row r="722" spans="2:3" ht="13.15">
      <c r="B722" s="55"/>
      <c r="C722" s="55"/>
    </row>
    <row r="723" spans="2:3" ht="13.15">
      <c r="B723" s="55"/>
      <c r="C723" s="55"/>
    </row>
    <row r="724" spans="2:3" ht="13.15">
      <c r="B724" s="55"/>
      <c r="C724" s="55"/>
    </row>
    <row r="725" spans="2:3" ht="13.15">
      <c r="B725" s="55"/>
      <c r="C725" s="55"/>
    </row>
    <row r="726" spans="2:3" ht="13.15">
      <c r="B726" s="55"/>
      <c r="C726" s="55"/>
    </row>
    <row r="727" spans="2:3" ht="13.15">
      <c r="B727" s="55"/>
      <c r="C727" s="55"/>
    </row>
    <row r="728" spans="2:3" ht="13.15">
      <c r="B728" s="55"/>
      <c r="C728" s="55"/>
    </row>
    <row r="729" spans="2:3" ht="13.15">
      <c r="B729" s="55"/>
      <c r="C729" s="55"/>
    </row>
    <row r="730" spans="2:3" ht="13.15">
      <c r="B730" s="55"/>
      <c r="C730" s="55"/>
    </row>
    <row r="731" spans="2:3" ht="13.15">
      <c r="B731" s="55"/>
      <c r="C731" s="55"/>
    </row>
    <row r="732" spans="2:3" ht="13.15">
      <c r="B732" s="55"/>
      <c r="C732" s="55"/>
    </row>
    <row r="733" spans="2:3" ht="13.15">
      <c r="B733" s="55"/>
      <c r="C733" s="55"/>
    </row>
    <row r="734" spans="2:3" ht="13.15">
      <c r="B734" s="55"/>
      <c r="C734" s="55"/>
    </row>
    <row r="735" spans="2:3" ht="13.15">
      <c r="B735" s="55"/>
      <c r="C735" s="55"/>
    </row>
    <row r="736" spans="2:3" ht="13.15">
      <c r="B736" s="55"/>
      <c r="C736" s="55"/>
    </row>
    <row r="737" spans="2:3" ht="13.15">
      <c r="B737" s="55"/>
      <c r="C737" s="55"/>
    </row>
    <row r="738" spans="2:3" ht="13.15">
      <c r="B738" s="55"/>
      <c r="C738" s="55"/>
    </row>
    <row r="739" spans="2:3" ht="13.15">
      <c r="B739" s="55"/>
      <c r="C739" s="55"/>
    </row>
    <row r="740" spans="2:3" ht="13.15">
      <c r="B740" s="55"/>
      <c r="C740" s="55"/>
    </row>
    <row r="741" spans="2:3" ht="13.15">
      <c r="B741" s="55"/>
      <c r="C741" s="55"/>
    </row>
    <row r="742" spans="2:3" ht="13.15">
      <c r="B742" s="55"/>
      <c r="C742" s="55"/>
    </row>
    <row r="743" spans="2:3" ht="13.15">
      <c r="B743" s="55"/>
      <c r="C743" s="55"/>
    </row>
    <row r="744" spans="2:3" ht="13.15">
      <c r="B744" s="55"/>
      <c r="C744" s="55"/>
    </row>
    <row r="745" spans="2:3" ht="13.15">
      <c r="B745" s="55"/>
      <c r="C745" s="55"/>
    </row>
    <row r="746" spans="2:3" ht="13.15">
      <c r="B746" s="55"/>
      <c r="C746" s="55"/>
    </row>
    <row r="747" spans="2:3" ht="13.15">
      <c r="B747" s="55"/>
      <c r="C747" s="55"/>
    </row>
    <row r="748" spans="2:3" ht="13.15">
      <c r="B748" s="55"/>
      <c r="C748" s="55"/>
    </row>
    <row r="749" spans="2:3" ht="13.15">
      <c r="B749" s="55"/>
      <c r="C749" s="55"/>
    </row>
    <row r="750" spans="2:3" ht="13.15">
      <c r="B750" s="55"/>
      <c r="C750" s="55"/>
    </row>
    <row r="751" spans="2:3" ht="13.15">
      <c r="B751" s="55"/>
      <c r="C751" s="55"/>
    </row>
    <row r="752" spans="2:3" ht="13.15">
      <c r="B752" s="55"/>
      <c r="C752" s="55"/>
    </row>
    <row r="753" spans="2:3" ht="13.15">
      <c r="B753" s="55"/>
      <c r="C753" s="55"/>
    </row>
    <row r="754" spans="2:3" ht="13.15">
      <c r="B754" s="55"/>
      <c r="C754" s="55"/>
    </row>
    <row r="755" spans="2:3" ht="13.15">
      <c r="B755" s="55"/>
      <c r="C755" s="55"/>
    </row>
    <row r="756" spans="2:3" ht="13.15">
      <c r="B756" s="55"/>
      <c r="C756" s="55"/>
    </row>
    <row r="757" spans="2:3" ht="13.15">
      <c r="B757" s="55"/>
      <c r="C757" s="55"/>
    </row>
    <row r="758" spans="2:3" ht="13.15">
      <c r="B758" s="55"/>
      <c r="C758" s="55"/>
    </row>
    <row r="759" spans="2:3" ht="13.15">
      <c r="B759" s="55"/>
      <c r="C759" s="55"/>
    </row>
    <row r="760" spans="2:3" ht="13.15">
      <c r="B760" s="55"/>
      <c r="C760" s="55"/>
    </row>
    <row r="761" spans="2:3" ht="13.15">
      <c r="B761" s="55"/>
      <c r="C761" s="55"/>
    </row>
    <row r="762" spans="2:3" ht="13.15">
      <c r="B762" s="55"/>
      <c r="C762" s="55"/>
    </row>
    <row r="763" spans="2:3" ht="13.15">
      <c r="B763" s="55"/>
      <c r="C763" s="55"/>
    </row>
    <row r="764" spans="2:3" ht="13.15">
      <c r="B764" s="55"/>
      <c r="C764" s="55"/>
    </row>
    <row r="765" spans="2:3" ht="13.15">
      <c r="B765" s="55"/>
      <c r="C765" s="55"/>
    </row>
    <row r="766" spans="2:3" ht="13.15">
      <c r="B766" s="55"/>
      <c r="C766" s="55"/>
    </row>
    <row r="767" spans="2:3" ht="13.15">
      <c r="B767" s="55"/>
      <c r="C767" s="55"/>
    </row>
    <row r="768" spans="2:3" ht="13.15">
      <c r="B768" s="55"/>
      <c r="C768" s="55"/>
    </row>
    <row r="769" spans="2:3" ht="13.15">
      <c r="B769" s="55"/>
      <c r="C769" s="55"/>
    </row>
    <row r="770" spans="2:3" ht="13.15">
      <c r="B770" s="55"/>
      <c r="C770" s="55"/>
    </row>
    <row r="771" spans="2:3" ht="13.15">
      <c r="B771" s="55"/>
      <c r="C771" s="55"/>
    </row>
    <row r="772" spans="2:3" ht="13.15">
      <c r="B772" s="55"/>
      <c r="C772" s="55"/>
    </row>
    <row r="773" spans="2:3" ht="13.15">
      <c r="B773" s="55"/>
      <c r="C773" s="55"/>
    </row>
    <row r="774" spans="2:3" ht="13.15">
      <c r="B774" s="55"/>
      <c r="C774" s="55"/>
    </row>
    <row r="775" spans="2:3" ht="13.15">
      <c r="B775" s="55"/>
      <c r="C775" s="55"/>
    </row>
    <row r="776" spans="2:3" ht="13.15">
      <c r="B776" s="55"/>
      <c r="C776" s="55"/>
    </row>
    <row r="777" spans="2:3" ht="13.15">
      <c r="B777" s="55"/>
      <c r="C777" s="55"/>
    </row>
    <row r="778" spans="2:3" ht="13.15">
      <c r="B778" s="55"/>
      <c r="C778" s="55"/>
    </row>
    <row r="779" spans="2:3" ht="13.15">
      <c r="B779" s="55"/>
      <c r="C779" s="55"/>
    </row>
    <row r="780" spans="2:3" ht="13.15">
      <c r="B780" s="55"/>
      <c r="C780" s="55"/>
    </row>
    <row r="781" spans="2:3" ht="13.15">
      <c r="B781" s="55"/>
      <c r="C781" s="55"/>
    </row>
    <row r="782" spans="2:3" ht="13.15">
      <c r="B782" s="55"/>
      <c r="C782" s="55"/>
    </row>
    <row r="783" spans="2:3" ht="13.15">
      <c r="B783" s="55"/>
      <c r="C783" s="55"/>
    </row>
    <row r="784" spans="2:3" ht="13.15">
      <c r="B784" s="55"/>
      <c r="C784" s="55"/>
    </row>
    <row r="785" spans="2:3" ht="13.15">
      <c r="B785" s="55"/>
      <c r="C785" s="55"/>
    </row>
    <row r="786" spans="2:3" ht="13.15">
      <c r="B786" s="55"/>
      <c r="C786" s="55"/>
    </row>
    <row r="787" spans="2:3" ht="13.15">
      <c r="B787" s="55"/>
      <c r="C787" s="55"/>
    </row>
    <row r="788" spans="2:3" ht="13.15">
      <c r="B788" s="55"/>
      <c r="C788" s="55"/>
    </row>
    <row r="789" spans="2:3" ht="13.15">
      <c r="B789" s="55"/>
      <c r="C789" s="55"/>
    </row>
    <row r="790" spans="2:3" ht="13.15">
      <c r="B790" s="55"/>
      <c r="C790" s="55"/>
    </row>
    <row r="791" spans="2:3" ht="13.15">
      <c r="B791" s="55"/>
      <c r="C791" s="55"/>
    </row>
    <row r="792" spans="2:3" ht="13.15">
      <c r="B792" s="55"/>
      <c r="C792" s="55"/>
    </row>
    <row r="793" spans="2:3" ht="13.15">
      <c r="B793" s="55"/>
      <c r="C793" s="55"/>
    </row>
    <row r="794" spans="2:3" ht="13.15">
      <c r="B794" s="55"/>
      <c r="C794" s="55"/>
    </row>
    <row r="795" spans="2:3" ht="13.15">
      <c r="B795" s="55"/>
      <c r="C795" s="55"/>
    </row>
    <row r="796" spans="2:3" ht="13.15">
      <c r="B796" s="55"/>
      <c r="C796" s="55"/>
    </row>
    <row r="797" spans="2:3" ht="13.15">
      <c r="B797" s="55"/>
      <c r="C797" s="55"/>
    </row>
    <row r="798" spans="2:3" ht="13.15">
      <c r="B798" s="55"/>
      <c r="C798" s="55"/>
    </row>
    <row r="799" spans="2:3" ht="13.15">
      <c r="B799" s="55"/>
      <c r="C799" s="55"/>
    </row>
    <row r="800" spans="2:3" ht="13.15">
      <c r="B800" s="55"/>
      <c r="C800" s="55"/>
    </row>
    <row r="801" spans="2:3" ht="13.15">
      <c r="B801" s="55"/>
      <c r="C801" s="55"/>
    </row>
    <row r="802" spans="2:3" ht="13.15">
      <c r="B802" s="55"/>
      <c r="C802" s="55"/>
    </row>
    <row r="803" spans="2:3" ht="13.15">
      <c r="B803" s="55"/>
      <c r="C803" s="55"/>
    </row>
    <row r="804" spans="2:3" ht="13.15">
      <c r="B804" s="55"/>
      <c r="C804" s="55"/>
    </row>
    <row r="805" spans="2:3" ht="13.15">
      <c r="B805" s="55"/>
      <c r="C805" s="55"/>
    </row>
    <row r="806" spans="2:3" ht="13.15">
      <c r="B806" s="55"/>
      <c r="C806" s="55"/>
    </row>
    <row r="807" spans="2:3" ht="13.15">
      <c r="B807" s="55"/>
      <c r="C807" s="55"/>
    </row>
    <row r="808" spans="2:3" ht="13.15">
      <c r="B808" s="55"/>
      <c r="C808" s="55"/>
    </row>
    <row r="809" spans="2:3" ht="13.15">
      <c r="B809" s="55"/>
      <c r="C809" s="55"/>
    </row>
    <row r="810" spans="2:3" ht="13.15">
      <c r="B810" s="55"/>
      <c r="C810" s="55"/>
    </row>
    <row r="811" spans="2:3" ht="13.15">
      <c r="B811" s="55"/>
      <c r="C811" s="55"/>
    </row>
    <row r="812" spans="2:3" ht="13.15">
      <c r="B812" s="55"/>
      <c r="C812" s="55"/>
    </row>
    <row r="813" spans="2:3" ht="13.15">
      <c r="B813" s="55"/>
      <c r="C813" s="55"/>
    </row>
    <row r="814" spans="2:3" ht="13.15">
      <c r="B814" s="55"/>
      <c r="C814" s="55"/>
    </row>
    <row r="815" spans="2:3" ht="13.15">
      <c r="B815" s="55"/>
      <c r="C815" s="55"/>
    </row>
    <row r="816" spans="2:3" ht="13.15">
      <c r="B816" s="55"/>
      <c r="C816" s="55"/>
    </row>
    <row r="817" spans="2:3" ht="13.15">
      <c r="B817" s="55"/>
      <c r="C817" s="55"/>
    </row>
    <row r="818" spans="2:3" ht="13.15">
      <c r="B818" s="55"/>
      <c r="C818" s="55"/>
    </row>
    <row r="819" spans="2:3" ht="13.15">
      <c r="B819" s="55"/>
      <c r="C819" s="55"/>
    </row>
    <row r="820" spans="2:3" ht="13.15">
      <c r="B820" s="55"/>
      <c r="C820" s="55"/>
    </row>
    <row r="821" spans="2:3" ht="13.15">
      <c r="B821" s="55"/>
      <c r="C821" s="55"/>
    </row>
    <row r="822" spans="2:3" ht="13.15">
      <c r="B822" s="55"/>
      <c r="C822" s="55"/>
    </row>
    <row r="823" spans="2:3" ht="13.15">
      <c r="B823" s="55"/>
      <c r="C823" s="55"/>
    </row>
    <row r="824" spans="2:3" ht="13.15">
      <c r="B824" s="55"/>
      <c r="C824" s="55"/>
    </row>
    <row r="825" spans="2:3" ht="13.15">
      <c r="B825" s="55"/>
      <c r="C825" s="55"/>
    </row>
    <row r="826" spans="2:3" ht="13.15">
      <c r="B826" s="55"/>
      <c r="C826" s="55"/>
    </row>
    <row r="827" spans="2:3" ht="13.15">
      <c r="B827" s="55"/>
      <c r="C827" s="55"/>
    </row>
    <row r="828" spans="2:3" ht="13.15">
      <c r="B828" s="55"/>
      <c r="C828" s="55"/>
    </row>
    <row r="829" spans="2:3" ht="13.15">
      <c r="B829" s="55"/>
      <c r="C829" s="55"/>
    </row>
    <row r="830" spans="2:3" ht="13.15">
      <c r="B830" s="55"/>
      <c r="C830" s="55"/>
    </row>
    <row r="831" spans="2:3" ht="13.15">
      <c r="B831" s="55"/>
      <c r="C831" s="55"/>
    </row>
    <row r="832" spans="2:3" ht="13.15">
      <c r="B832" s="55"/>
      <c r="C832" s="55"/>
    </row>
    <row r="833" spans="2:3" ht="13.15">
      <c r="B833" s="55"/>
      <c r="C833" s="55"/>
    </row>
    <row r="834" spans="2:3" ht="13.15">
      <c r="B834" s="55"/>
      <c r="C834" s="55"/>
    </row>
    <row r="835" spans="2:3" ht="13.15">
      <c r="B835" s="55"/>
      <c r="C835" s="55"/>
    </row>
    <row r="836" spans="2:3" ht="13.15">
      <c r="B836" s="55"/>
      <c r="C836" s="55"/>
    </row>
    <row r="837" spans="2:3" ht="13.15">
      <c r="B837" s="55"/>
      <c r="C837" s="55"/>
    </row>
    <row r="838" spans="2:3" ht="13.15">
      <c r="B838" s="55"/>
      <c r="C838" s="55"/>
    </row>
    <row r="839" spans="2:3" ht="13.15">
      <c r="B839" s="55"/>
      <c r="C839" s="55"/>
    </row>
    <row r="840" spans="2:3" ht="13.15">
      <c r="B840" s="55"/>
      <c r="C840" s="55"/>
    </row>
    <row r="841" spans="2:3" ht="13.15">
      <c r="B841" s="55"/>
      <c r="C841" s="55"/>
    </row>
    <row r="842" spans="2:3" ht="13.15">
      <c r="B842" s="55"/>
      <c r="C842" s="55"/>
    </row>
    <row r="843" spans="2:3" ht="13.15">
      <c r="B843" s="55"/>
      <c r="C843" s="55"/>
    </row>
    <row r="844" spans="2:3" ht="13.15">
      <c r="B844" s="55"/>
      <c r="C844" s="55"/>
    </row>
    <row r="845" spans="2:3" ht="13.15">
      <c r="B845" s="55"/>
      <c r="C845" s="55"/>
    </row>
    <row r="846" spans="2:3" ht="13.15">
      <c r="B846" s="55"/>
      <c r="C846" s="55"/>
    </row>
    <row r="847" spans="2:3" ht="13.15">
      <c r="B847" s="55"/>
      <c r="C847" s="55"/>
    </row>
    <row r="848" spans="2:3" ht="13.15">
      <c r="B848" s="55"/>
      <c r="C848" s="55"/>
    </row>
    <row r="849" spans="2:3" ht="13.15">
      <c r="B849" s="55"/>
      <c r="C849" s="55"/>
    </row>
    <row r="850" spans="2:3" ht="13.15">
      <c r="B850" s="55"/>
      <c r="C850" s="55"/>
    </row>
    <row r="851" spans="2:3" ht="13.15">
      <c r="B851" s="55"/>
      <c r="C851" s="55"/>
    </row>
    <row r="852" spans="2:3" ht="13.15">
      <c r="B852" s="55"/>
      <c r="C852" s="55"/>
    </row>
    <row r="853" spans="2:3" ht="13.15">
      <c r="B853" s="55"/>
      <c r="C853" s="55"/>
    </row>
    <row r="854" spans="2:3" ht="13.15">
      <c r="B854" s="55"/>
      <c r="C854" s="55"/>
    </row>
    <row r="855" spans="2:3" ht="13.15">
      <c r="B855" s="55"/>
      <c r="C855" s="55"/>
    </row>
    <row r="856" spans="2:3" ht="13.15">
      <c r="B856" s="55"/>
      <c r="C856" s="55"/>
    </row>
    <row r="857" spans="2:3" ht="13.15">
      <c r="B857" s="55"/>
      <c r="C857" s="55"/>
    </row>
    <row r="858" spans="2:3" ht="13.15">
      <c r="B858" s="55"/>
      <c r="C858" s="55"/>
    </row>
    <row r="859" spans="2:3" ht="13.15">
      <c r="B859" s="55"/>
      <c r="C859" s="55"/>
    </row>
    <row r="860" spans="2:3" ht="13.15">
      <c r="B860" s="55"/>
      <c r="C860" s="55"/>
    </row>
    <row r="861" spans="2:3" ht="13.15">
      <c r="B861" s="55"/>
      <c r="C861" s="55"/>
    </row>
    <row r="862" spans="2:3" ht="13.15">
      <c r="B862" s="55"/>
      <c r="C862" s="55"/>
    </row>
    <row r="863" spans="2:3" ht="13.15">
      <c r="B863" s="55"/>
      <c r="C863" s="55"/>
    </row>
    <row r="864" spans="2:3" ht="13.15">
      <c r="B864" s="55"/>
      <c r="C864" s="55"/>
    </row>
    <row r="865" spans="2:3" ht="13.15">
      <c r="B865" s="55"/>
      <c r="C865" s="55"/>
    </row>
    <row r="866" spans="2:3" ht="13.15">
      <c r="B866" s="55"/>
      <c r="C866" s="55"/>
    </row>
    <row r="867" spans="2:3" ht="13.15">
      <c r="B867" s="55"/>
      <c r="C867" s="55"/>
    </row>
    <row r="868" spans="2:3" ht="13.15">
      <c r="B868" s="55"/>
      <c r="C868" s="55"/>
    </row>
    <row r="869" spans="2:3" ht="13.15">
      <c r="B869" s="55"/>
      <c r="C869" s="55"/>
    </row>
    <row r="870" spans="2:3" ht="13.15">
      <c r="B870" s="55"/>
      <c r="C870" s="55"/>
    </row>
    <row r="871" spans="2:3" ht="13.15">
      <c r="B871" s="55"/>
      <c r="C871" s="55"/>
    </row>
    <row r="872" spans="2:3" ht="13.15">
      <c r="B872" s="55"/>
      <c r="C872" s="55"/>
    </row>
    <row r="873" spans="2:3" ht="13.15">
      <c r="B873" s="55"/>
      <c r="C873" s="55"/>
    </row>
    <row r="874" spans="2:3" ht="13.15">
      <c r="B874" s="55"/>
      <c r="C874" s="55"/>
    </row>
    <row r="875" spans="2:3" ht="13.15">
      <c r="B875" s="55"/>
      <c r="C875" s="55"/>
    </row>
    <row r="876" spans="2:3" ht="13.15">
      <c r="B876" s="55"/>
      <c r="C876" s="55"/>
    </row>
    <row r="877" spans="2:3" ht="13.15">
      <c r="B877" s="55"/>
      <c r="C877" s="55"/>
    </row>
    <row r="878" spans="2:3" ht="13.15">
      <c r="B878" s="55"/>
      <c r="C878" s="55"/>
    </row>
    <row r="879" spans="2:3" ht="13.15">
      <c r="B879" s="55"/>
      <c r="C879" s="55"/>
    </row>
    <row r="880" spans="2:3" ht="13.15">
      <c r="B880" s="55"/>
      <c r="C880" s="55"/>
    </row>
    <row r="881" spans="2:3" ht="13.15">
      <c r="B881" s="55"/>
      <c r="C881" s="55"/>
    </row>
    <row r="882" spans="2:3" ht="13.15">
      <c r="B882" s="55"/>
      <c r="C882" s="55"/>
    </row>
    <row r="883" spans="2:3" ht="13.15">
      <c r="B883" s="55"/>
      <c r="C883" s="55"/>
    </row>
    <row r="884" spans="2:3" ht="13.15">
      <c r="B884" s="55"/>
      <c r="C884" s="55"/>
    </row>
    <row r="885" spans="2:3" ht="13.15">
      <c r="B885" s="55"/>
      <c r="C885" s="55"/>
    </row>
    <row r="886" spans="2:3" ht="13.15">
      <c r="B886" s="55"/>
      <c r="C886" s="55"/>
    </row>
    <row r="887" spans="2:3" ht="13.15">
      <c r="B887" s="55"/>
      <c r="C887" s="55"/>
    </row>
    <row r="888" spans="2:3" ht="13.15">
      <c r="B888" s="55"/>
      <c r="C888" s="55"/>
    </row>
    <row r="889" spans="2:3" ht="13.15">
      <c r="B889" s="55"/>
      <c r="C889" s="55"/>
    </row>
    <row r="890" spans="2:3" ht="13.15">
      <c r="B890" s="55"/>
      <c r="C890" s="55"/>
    </row>
    <row r="891" spans="2:3" ht="13.15">
      <c r="B891" s="55"/>
      <c r="C891" s="55"/>
    </row>
    <row r="892" spans="2:3" ht="13.15">
      <c r="B892" s="55"/>
      <c r="C892" s="55"/>
    </row>
    <row r="893" spans="2:3" ht="13.15">
      <c r="B893" s="55"/>
      <c r="C893" s="55"/>
    </row>
    <row r="894" spans="2:3" ht="13.15">
      <c r="B894" s="55"/>
      <c r="C894" s="55"/>
    </row>
    <row r="895" spans="2:3" ht="13.15">
      <c r="B895" s="55"/>
      <c r="C895" s="55"/>
    </row>
    <row r="896" spans="2:3" ht="13.15">
      <c r="B896" s="55"/>
      <c r="C896" s="55"/>
    </row>
    <row r="897" spans="2:3" ht="13.15">
      <c r="B897" s="55"/>
      <c r="C897" s="55"/>
    </row>
    <row r="898" spans="2:3" ht="13.15">
      <c r="B898" s="55"/>
      <c r="C898" s="55"/>
    </row>
    <row r="899" spans="2:3" ht="13.15">
      <c r="B899" s="55"/>
      <c r="C899" s="55"/>
    </row>
    <row r="900" spans="2:3" ht="13.15">
      <c r="B900" s="55"/>
      <c r="C900" s="55"/>
    </row>
    <row r="901" spans="2:3" ht="13.15">
      <c r="B901" s="55"/>
      <c r="C901" s="55"/>
    </row>
    <row r="902" spans="2:3" ht="13.15">
      <c r="B902" s="55"/>
      <c r="C902" s="55"/>
    </row>
    <row r="903" spans="2:3" ht="13.15">
      <c r="B903" s="55"/>
      <c r="C903" s="55"/>
    </row>
    <row r="904" spans="2:3" ht="13.15">
      <c r="B904" s="55"/>
      <c r="C904" s="55"/>
    </row>
    <row r="905" spans="2:3" ht="13.15">
      <c r="B905" s="55"/>
      <c r="C905" s="55"/>
    </row>
    <row r="906" spans="2:3" ht="13.15">
      <c r="B906" s="55"/>
      <c r="C906" s="55"/>
    </row>
    <row r="907" spans="2:3" ht="13.15">
      <c r="B907" s="55"/>
      <c r="C907" s="55"/>
    </row>
    <row r="908" spans="2:3" ht="13.15">
      <c r="B908" s="55"/>
      <c r="C908" s="55"/>
    </row>
    <row r="909" spans="2:3" ht="13.15">
      <c r="B909" s="55"/>
      <c r="C909" s="55"/>
    </row>
    <row r="910" spans="2:3" ht="13.15">
      <c r="B910" s="55"/>
      <c r="C910" s="55"/>
    </row>
    <row r="911" spans="2:3" ht="13.15">
      <c r="B911" s="55"/>
      <c r="C911" s="55"/>
    </row>
    <row r="912" spans="2:3" ht="13.15">
      <c r="B912" s="55"/>
      <c r="C912" s="55"/>
    </row>
    <row r="913" spans="2:3" ht="13.15">
      <c r="B913" s="55"/>
      <c r="C913" s="55"/>
    </row>
    <row r="914" spans="2:3" ht="13.15">
      <c r="B914" s="55"/>
      <c r="C914" s="55"/>
    </row>
    <row r="915" spans="2:3" ht="13.15">
      <c r="B915" s="55"/>
      <c r="C915" s="55"/>
    </row>
    <row r="916" spans="2:3" ht="13.15">
      <c r="B916" s="55"/>
      <c r="C916" s="55"/>
    </row>
    <row r="917" spans="2:3" ht="13.15">
      <c r="B917" s="55"/>
      <c r="C917" s="55"/>
    </row>
    <row r="918" spans="2:3" ht="13.15">
      <c r="B918" s="55"/>
      <c r="C918" s="55"/>
    </row>
    <row r="919" spans="2:3" ht="13.15">
      <c r="B919" s="55"/>
      <c r="C919" s="55"/>
    </row>
    <row r="920" spans="2:3" ht="13.15">
      <c r="B920" s="55"/>
      <c r="C920" s="55"/>
    </row>
    <row r="921" spans="2:3" ht="13.15">
      <c r="B921" s="55"/>
      <c r="C921" s="55"/>
    </row>
    <row r="922" spans="2:3" ht="13.15">
      <c r="B922" s="55"/>
      <c r="C922" s="55"/>
    </row>
    <row r="923" spans="2:3" ht="13.15">
      <c r="B923" s="55"/>
      <c r="C923" s="55"/>
    </row>
    <row r="924" spans="2:3" ht="13.15">
      <c r="B924" s="55"/>
      <c r="C924" s="55"/>
    </row>
    <row r="925" spans="2:3" ht="13.15">
      <c r="B925" s="55"/>
      <c r="C925" s="55"/>
    </row>
    <row r="926" spans="2:3" ht="13.15">
      <c r="B926" s="55"/>
      <c r="C926" s="55"/>
    </row>
    <row r="927" spans="2:3" ht="13.15">
      <c r="B927" s="55"/>
      <c r="C927" s="55"/>
    </row>
    <row r="928" spans="2:3" ht="13.15">
      <c r="B928" s="55"/>
      <c r="C928" s="55"/>
    </row>
    <row r="929" spans="2:3" ht="13.15">
      <c r="B929" s="55"/>
      <c r="C929" s="55"/>
    </row>
    <row r="930" spans="2:3" ht="13.15">
      <c r="B930" s="55"/>
      <c r="C930" s="55"/>
    </row>
    <row r="931" spans="2:3" ht="13.15">
      <c r="B931" s="55"/>
      <c r="C931" s="55"/>
    </row>
    <row r="932" spans="2:3" ht="13.15">
      <c r="B932" s="55"/>
      <c r="C932" s="55"/>
    </row>
    <row r="933" spans="2:3" ht="13.15">
      <c r="B933" s="55"/>
      <c r="C933" s="55"/>
    </row>
    <row r="934" spans="2:3" ht="13.15">
      <c r="B934" s="55"/>
      <c r="C934" s="55"/>
    </row>
    <row r="935" spans="2:3" ht="13.15">
      <c r="B935" s="55"/>
      <c r="C935" s="55"/>
    </row>
    <row r="936" spans="2:3" ht="13.15">
      <c r="B936" s="55"/>
      <c r="C936" s="55"/>
    </row>
    <row r="937" spans="2:3" ht="13.15">
      <c r="B937" s="55"/>
      <c r="C937" s="55"/>
    </row>
    <row r="938" spans="2:3" ht="13.15">
      <c r="B938" s="55"/>
      <c r="C938" s="55"/>
    </row>
    <row r="939" spans="2:3" ht="13.15">
      <c r="B939" s="55"/>
      <c r="C939" s="55"/>
    </row>
    <row r="940" spans="2:3" ht="13.15">
      <c r="B940" s="55"/>
      <c r="C940" s="55"/>
    </row>
    <row r="941" spans="2:3" ht="13.15">
      <c r="B941" s="55"/>
      <c r="C941" s="55"/>
    </row>
    <row r="942" spans="2:3" ht="13.15">
      <c r="B942" s="55"/>
      <c r="C942" s="55"/>
    </row>
    <row r="943" spans="2:3" ht="13.15">
      <c r="B943" s="55"/>
      <c r="C943" s="55"/>
    </row>
    <row r="944" spans="2:3" ht="13.15">
      <c r="B944" s="55"/>
      <c r="C944" s="55"/>
    </row>
    <row r="945" spans="2:3" ht="13.15">
      <c r="B945" s="55"/>
      <c r="C945" s="55"/>
    </row>
    <row r="946" spans="2:3" ht="13.15">
      <c r="B946" s="55"/>
      <c r="C946" s="55"/>
    </row>
    <row r="947" spans="2:3" ht="13.15">
      <c r="B947" s="55"/>
      <c r="C947" s="55"/>
    </row>
    <row r="948" spans="2:3" ht="13.15">
      <c r="B948" s="55"/>
      <c r="C948" s="55"/>
    </row>
    <row r="949" spans="2:3" ht="13.15">
      <c r="B949" s="55"/>
      <c r="C949" s="55"/>
    </row>
    <row r="950" spans="2:3" ht="13.15">
      <c r="B950" s="55"/>
      <c r="C950" s="55"/>
    </row>
    <row r="951" spans="2:3" ht="13.15">
      <c r="B951" s="55"/>
      <c r="C951" s="55"/>
    </row>
    <row r="952" spans="2:3" ht="13.15">
      <c r="B952" s="55"/>
      <c r="C952" s="55"/>
    </row>
    <row r="953" spans="2:3" ht="13.15">
      <c r="B953" s="55"/>
      <c r="C953" s="55"/>
    </row>
    <row r="954" spans="2:3" ht="13.15">
      <c r="B954" s="55"/>
      <c r="C954" s="55"/>
    </row>
    <row r="955" spans="2:3" ht="13.15">
      <c r="B955" s="55"/>
      <c r="C955" s="55"/>
    </row>
    <row r="956" spans="2:3" ht="13.15">
      <c r="B956" s="55"/>
      <c r="C956" s="55"/>
    </row>
    <row r="957" spans="2:3" ht="13.15">
      <c r="B957" s="55"/>
      <c r="C957" s="55"/>
    </row>
    <row r="958" spans="2:3" ht="13.15">
      <c r="B958" s="55"/>
      <c r="C958" s="55"/>
    </row>
    <row r="959" spans="2:3" ht="13.15">
      <c r="B959" s="55"/>
      <c r="C959" s="55"/>
    </row>
    <row r="960" spans="2:3" ht="13.15">
      <c r="B960" s="55"/>
      <c r="C960" s="55"/>
    </row>
    <row r="961" spans="2:3" ht="13.15">
      <c r="B961" s="55"/>
      <c r="C961" s="55"/>
    </row>
    <row r="962" spans="2:3" ht="13.15">
      <c r="B962" s="55"/>
      <c r="C962" s="55"/>
    </row>
    <row r="963" spans="2:3" ht="13.15">
      <c r="B963" s="55"/>
      <c r="C963" s="55"/>
    </row>
    <row r="964" spans="2:3" ht="13.15">
      <c r="B964" s="55"/>
      <c r="C964" s="55"/>
    </row>
    <row r="965" spans="2:3" ht="13.15">
      <c r="B965" s="55"/>
      <c r="C965" s="55"/>
    </row>
    <row r="966" spans="2:3" ht="13.15">
      <c r="B966" s="55"/>
      <c r="C966" s="55"/>
    </row>
    <row r="967" spans="2:3" ht="13.15">
      <c r="B967" s="55"/>
      <c r="C967" s="55"/>
    </row>
    <row r="968" spans="2:3" ht="13.15">
      <c r="B968" s="55"/>
      <c r="C968" s="55"/>
    </row>
    <row r="969" spans="2:3" ht="13.15">
      <c r="B969" s="55"/>
      <c r="C969" s="55"/>
    </row>
    <row r="970" spans="2:3" ht="13.15">
      <c r="B970" s="55"/>
      <c r="C970" s="55"/>
    </row>
    <row r="971" spans="2:3" ht="13.15">
      <c r="B971" s="55"/>
      <c r="C971" s="55"/>
    </row>
    <row r="972" spans="2:3" ht="13.15">
      <c r="B972" s="55"/>
      <c r="C972" s="55"/>
    </row>
    <row r="973" spans="2:3" ht="13.15">
      <c r="B973" s="55"/>
      <c r="C973" s="55"/>
    </row>
    <row r="974" spans="2:3" ht="13.15">
      <c r="B974" s="55"/>
      <c r="C974" s="55"/>
    </row>
    <row r="975" spans="2:3" ht="13.15">
      <c r="B975" s="55"/>
      <c r="C975" s="55"/>
    </row>
    <row r="976" spans="2:3" ht="13.15">
      <c r="B976" s="55"/>
      <c r="C976" s="55"/>
    </row>
    <row r="977" spans="2:3" ht="13.15">
      <c r="B977" s="55"/>
      <c r="C977" s="55"/>
    </row>
    <row r="978" spans="2:3" ht="13.15">
      <c r="B978" s="55"/>
      <c r="C978" s="55"/>
    </row>
    <row r="979" spans="2:3" ht="13.15">
      <c r="B979" s="55"/>
      <c r="C979" s="55"/>
    </row>
    <row r="980" spans="2:3" ht="13.15">
      <c r="B980" s="55"/>
      <c r="C980" s="55"/>
    </row>
    <row r="981" spans="2:3" ht="13.15">
      <c r="B981" s="55"/>
      <c r="C981" s="55"/>
    </row>
    <row r="982" spans="2:3" ht="13.15">
      <c r="B982" s="55"/>
      <c r="C982" s="55"/>
    </row>
    <row r="983" spans="2:3" ht="13.15">
      <c r="B983" s="55"/>
      <c r="C983" s="55"/>
    </row>
    <row r="984" spans="2:3" ht="13.15">
      <c r="B984" s="55"/>
      <c r="C984" s="55"/>
    </row>
    <row r="985" spans="2:3" ht="13.15">
      <c r="B985" s="55"/>
      <c r="C985" s="55"/>
    </row>
    <row r="986" spans="2:3" ht="13.15">
      <c r="B986" s="55"/>
      <c r="C986" s="55"/>
    </row>
    <row r="987" spans="2:3" ht="13.15">
      <c r="B987" s="55"/>
      <c r="C987" s="55"/>
    </row>
    <row r="988" spans="2:3" ht="13.15">
      <c r="B988" s="55"/>
      <c r="C988" s="55"/>
    </row>
    <row r="989" spans="2:3" ht="13.15">
      <c r="B989" s="55"/>
      <c r="C989" s="55"/>
    </row>
    <row r="990" spans="2:3" ht="13.15">
      <c r="B990" s="55"/>
      <c r="C990" s="55"/>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A5"/>
  <sheetViews>
    <sheetView workbookViewId="0"/>
  </sheetViews>
  <sheetFormatPr defaultColWidth="12.640625" defaultRowHeight="15.75" customHeight="1"/>
  <cols>
    <col min="1" max="1" width="14.28515625" customWidth="1"/>
  </cols>
  <sheetData>
    <row r="1" spans="1:1" ht="15.75" customHeight="1">
      <c r="A1" s="15" t="s">
        <v>2104</v>
      </c>
    </row>
    <row r="2" spans="1:1" ht="13.15">
      <c r="A2" s="5" t="s">
        <v>2105</v>
      </c>
    </row>
    <row r="3" spans="1:1" ht="13.15">
      <c r="A3" s="5" t="s">
        <v>2106</v>
      </c>
    </row>
    <row r="4" spans="1:1" ht="13.15">
      <c r="A4" s="5" t="s">
        <v>2107</v>
      </c>
    </row>
    <row r="5" spans="1:1" ht="13.15">
      <c r="A5" s="5" t="s">
        <v>2108</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G1001"/>
  <sheetViews>
    <sheetView workbookViewId="0"/>
  </sheetViews>
  <sheetFormatPr defaultColWidth="12.640625" defaultRowHeight="15.75" customHeight="1"/>
  <cols>
    <col min="1" max="1" width="13.28515625" customWidth="1"/>
    <col min="2" max="2" width="24.42578125" customWidth="1"/>
    <col min="3" max="3" width="12.78515625" customWidth="1"/>
    <col min="4" max="4" width="13.28515625" customWidth="1"/>
    <col min="5" max="5" width="12.42578125" customWidth="1"/>
    <col min="8" max="8" width="15.92578125" customWidth="1"/>
    <col min="9" max="9" width="21" customWidth="1"/>
  </cols>
  <sheetData>
    <row r="1" spans="1:7" ht="13.15">
      <c r="A1" s="5" t="s">
        <v>2109</v>
      </c>
      <c r="B1" s="5" t="s">
        <v>2110</v>
      </c>
      <c r="C1" s="5" t="s">
        <v>2111</v>
      </c>
      <c r="D1" s="5" t="s">
        <v>2112</v>
      </c>
      <c r="E1" s="80" t="s">
        <v>22</v>
      </c>
      <c r="F1" s="80" t="s">
        <v>2113</v>
      </c>
    </row>
    <row r="2" spans="1:7" ht="13.15">
      <c r="A2" s="5" t="s">
        <v>2114</v>
      </c>
      <c r="B2" s="5" t="s">
        <v>2115</v>
      </c>
      <c r="C2" s="5">
        <v>2000</v>
      </c>
      <c r="D2" s="5">
        <f>1.1*28</f>
        <v>30.800000000000004</v>
      </c>
      <c r="E2" s="80">
        <f>C2*D2</f>
        <v>61600.000000000007</v>
      </c>
      <c r="F2" s="80">
        <f>(1200*24.5)+(800*25)</f>
        <v>49400</v>
      </c>
    </row>
    <row r="3" spans="1:7" ht="13.15">
      <c r="A3" s="94" t="s">
        <v>2116</v>
      </c>
      <c r="B3" s="94" t="s">
        <v>2117</v>
      </c>
      <c r="E3" s="95"/>
      <c r="F3" s="95"/>
      <c r="G3" s="94"/>
    </row>
    <row r="4" spans="1:7" ht="13.15">
      <c r="B4" s="96" t="s">
        <v>2118</v>
      </c>
      <c r="C4" s="96">
        <f>6*4</f>
        <v>24</v>
      </c>
      <c r="D4" s="96">
        <f>1.1*445</f>
        <v>489.50000000000006</v>
      </c>
      <c r="E4" s="97">
        <f t="shared" ref="E4:E9" si="0">C4*D4</f>
        <v>11748.000000000002</v>
      </c>
      <c r="F4" s="97"/>
      <c r="G4" s="96"/>
    </row>
    <row r="5" spans="1:7" ht="13.15">
      <c r="B5" s="94" t="s">
        <v>1090</v>
      </c>
      <c r="C5" s="94">
        <f>4*4</f>
        <v>16</v>
      </c>
      <c r="D5" s="94">
        <f>1.1*466</f>
        <v>512.6</v>
      </c>
      <c r="E5" s="95">
        <f t="shared" si="0"/>
        <v>8201.6</v>
      </c>
      <c r="F5" s="95"/>
      <c r="G5" s="94"/>
    </row>
    <row r="6" spans="1:7" ht="13.15">
      <c r="B6" s="96" t="s">
        <v>1397</v>
      </c>
      <c r="C6" s="96">
        <f>2*84</f>
        <v>168</v>
      </c>
      <c r="D6" s="96">
        <f>1.1*425</f>
        <v>467.50000000000006</v>
      </c>
      <c r="E6" s="97">
        <f t="shared" si="0"/>
        <v>78540.000000000015</v>
      </c>
      <c r="F6" s="97"/>
      <c r="G6" s="96"/>
    </row>
    <row r="7" spans="1:7" ht="13.15">
      <c r="B7" s="94" t="s">
        <v>1044</v>
      </c>
      <c r="C7" s="94">
        <f>2*86</f>
        <v>172</v>
      </c>
      <c r="D7" s="94">
        <f>1.1*415</f>
        <v>456.50000000000006</v>
      </c>
      <c r="E7" s="95">
        <f t="shared" si="0"/>
        <v>78518.000000000015</v>
      </c>
      <c r="F7" s="95"/>
      <c r="G7" s="94"/>
    </row>
    <row r="8" spans="1:7" ht="13.15">
      <c r="B8" s="96" t="s">
        <v>1133</v>
      </c>
      <c r="C8" s="96">
        <v>50</v>
      </c>
      <c r="D8" s="96">
        <f>1.1*410</f>
        <v>451.00000000000006</v>
      </c>
      <c r="E8" s="97">
        <f t="shared" si="0"/>
        <v>22550.000000000004</v>
      </c>
      <c r="F8" s="97"/>
      <c r="G8" s="96"/>
    </row>
    <row r="9" spans="1:7" ht="13.15">
      <c r="B9" s="94" t="s">
        <v>1051</v>
      </c>
      <c r="C9" s="94">
        <v>80</v>
      </c>
      <c r="D9" s="94">
        <f>1.1*429</f>
        <v>471.90000000000003</v>
      </c>
      <c r="E9" s="95">
        <f t="shared" si="0"/>
        <v>37752</v>
      </c>
      <c r="F9" s="95"/>
      <c r="G9" s="94"/>
    </row>
    <row r="10" spans="1:7" ht="13.15">
      <c r="E10" s="97"/>
      <c r="F10" s="97"/>
      <c r="G10" s="96"/>
    </row>
    <row r="11" spans="1:7" ht="13.15">
      <c r="A11" s="94" t="s">
        <v>2119</v>
      </c>
      <c r="E11" s="95"/>
      <c r="F11" s="95"/>
    </row>
    <row r="12" spans="1:7" ht="13.15">
      <c r="B12" s="96" t="s">
        <v>1416</v>
      </c>
      <c r="C12" s="96">
        <f>3*4</f>
        <v>12</v>
      </c>
      <c r="D12" s="96">
        <f>1.1*110</f>
        <v>121.00000000000001</v>
      </c>
      <c r="E12" s="97">
        <f t="shared" ref="E12:E26" si="1">C12*D12</f>
        <v>1452.0000000000002</v>
      </c>
      <c r="F12" s="97"/>
      <c r="G12" s="96"/>
    </row>
    <row r="13" spans="1:7" ht="13.15">
      <c r="B13" s="94" t="s">
        <v>1402</v>
      </c>
      <c r="C13" s="94">
        <v>2</v>
      </c>
      <c r="D13" s="94">
        <f>1.1*446</f>
        <v>490.6</v>
      </c>
      <c r="E13" s="95">
        <f t="shared" si="1"/>
        <v>981.2</v>
      </c>
      <c r="F13" s="95"/>
      <c r="G13" s="94"/>
    </row>
    <row r="14" spans="1:7" ht="13.15">
      <c r="B14" s="96" t="s">
        <v>1403</v>
      </c>
      <c r="C14" s="96">
        <f>2*3</f>
        <v>6</v>
      </c>
      <c r="D14" s="96">
        <f>1.1*348</f>
        <v>382.8</v>
      </c>
      <c r="E14" s="97">
        <f t="shared" si="1"/>
        <v>2296.8000000000002</v>
      </c>
      <c r="F14" s="97"/>
      <c r="G14" s="96"/>
    </row>
    <row r="15" spans="1:7" ht="13.15">
      <c r="B15" s="94" t="s">
        <v>991</v>
      </c>
      <c r="C15" s="94">
        <v>4</v>
      </c>
      <c r="D15" s="94">
        <f>1.1*226</f>
        <v>248.60000000000002</v>
      </c>
      <c r="E15" s="95">
        <f t="shared" si="1"/>
        <v>994.40000000000009</v>
      </c>
      <c r="F15" s="95"/>
      <c r="G15" s="94"/>
    </row>
    <row r="16" spans="1:7" ht="13.15">
      <c r="B16" s="96" t="s">
        <v>1387</v>
      </c>
      <c r="C16" s="96">
        <v>3</v>
      </c>
      <c r="D16" s="96">
        <f>1.1*270</f>
        <v>297</v>
      </c>
      <c r="E16" s="97">
        <f t="shared" si="1"/>
        <v>891</v>
      </c>
      <c r="F16" s="97"/>
      <c r="G16" s="96"/>
    </row>
    <row r="17" spans="1:7" ht="13.15">
      <c r="B17" s="98" t="s">
        <v>1544</v>
      </c>
      <c r="C17" s="94">
        <v>2</v>
      </c>
      <c r="D17" s="94">
        <f>1.1*335</f>
        <v>368.50000000000006</v>
      </c>
      <c r="E17" s="95">
        <f t="shared" si="1"/>
        <v>737.00000000000011</v>
      </c>
      <c r="F17" s="95"/>
      <c r="G17" s="94"/>
    </row>
    <row r="18" spans="1:7" ht="13.15">
      <c r="B18" s="99" t="s">
        <v>1402</v>
      </c>
      <c r="C18" s="96">
        <v>2</v>
      </c>
      <c r="D18" s="96">
        <f>1.1*426</f>
        <v>468.6</v>
      </c>
      <c r="E18" s="97">
        <f t="shared" si="1"/>
        <v>937.2</v>
      </c>
      <c r="F18" s="97"/>
      <c r="G18" s="96"/>
    </row>
    <row r="19" spans="1:7" ht="13.15">
      <c r="B19" s="94" t="s">
        <v>1286</v>
      </c>
      <c r="C19" s="94">
        <v>2</v>
      </c>
      <c r="D19" s="94">
        <f>1.1*515</f>
        <v>566.5</v>
      </c>
      <c r="E19" s="95">
        <f t="shared" si="1"/>
        <v>1133</v>
      </c>
      <c r="F19" s="95"/>
      <c r="G19" s="94"/>
    </row>
    <row r="20" spans="1:7" ht="13.15">
      <c r="B20" s="99" t="s">
        <v>1550</v>
      </c>
      <c r="C20" s="96">
        <v>2</v>
      </c>
      <c r="D20" s="96">
        <f>1.1*495</f>
        <v>544.5</v>
      </c>
      <c r="E20" s="97">
        <f t="shared" si="1"/>
        <v>1089</v>
      </c>
      <c r="F20" s="97"/>
      <c r="G20" s="96"/>
    </row>
    <row r="21" spans="1:7" ht="13.15">
      <c r="B21" s="94" t="s">
        <v>1433</v>
      </c>
      <c r="C21" s="94">
        <v>4</v>
      </c>
      <c r="D21" s="94">
        <f>1.1*90</f>
        <v>99.000000000000014</v>
      </c>
      <c r="E21" s="95">
        <f t="shared" si="1"/>
        <v>396.00000000000006</v>
      </c>
      <c r="F21" s="95"/>
      <c r="G21" s="94"/>
    </row>
    <row r="22" spans="1:7" ht="15.75" customHeight="1">
      <c r="A22" s="100"/>
      <c r="B22" s="96" t="s">
        <v>1551</v>
      </c>
      <c r="C22" s="99">
        <v>4</v>
      </c>
      <c r="D22" s="99">
        <f>1.1*465</f>
        <v>511.50000000000006</v>
      </c>
      <c r="E22" s="97">
        <f t="shared" si="1"/>
        <v>2046.0000000000002</v>
      </c>
      <c r="F22" s="97"/>
      <c r="G22" s="96"/>
    </row>
    <row r="23" spans="1:7" ht="13.15">
      <c r="A23" s="98"/>
      <c r="B23" s="94" t="s">
        <v>1071</v>
      </c>
      <c r="C23" s="101">
        <v>2</v>
      </c>
      <c r="D23" s="101">
        <f>1.1*175</f>
        <v>192.50000000000003</v>
      </c>
      <c r="E23" s="95">
        <f t="shared" si="1"/>
        <v>385.00000000000006</v>
      </c>
      <c r="F23" s="95"/>
      <c r="G23" s="94"/>
    </row>
    <row r="24" spans="1:7" ht="13.15">
      <c r="A24" s="99"/>
      <c r="B24" s="96" t="s">
        <v>1139</v>
      </c>
      <c r="C24" s="102">
        <v>4</v>
      </c>
      <c r="D24" s="102">
        <f>1.1*110</f>
        <v>121.00000000000001</v>
      </c>
      <c r="E24" s="97">
        <f t="shared" si="1"/>
        <v>484.00000000000006</v>
      </c>
      <c r="F24" s="97"/>
      <c r="G24" s="96"/>
    </row>
    <row r="25" spans="1:7" ht="13.15">
      <c r="A25" s="98"/>
      <c r="B25" s="94" t="s">
        <v>1261</v>
      </c>
      <c r="C25" s="101">
        <v>2</v>
      </c>
      <c r="D25" s="101">
        <f>1.1*330</f>
        <v>363.00000000000006</v>
      </c>
      <c r="E25" s="95">
        <f t="shared" si="1"/>
        <v>726.00000000000011</v>
      </c>
      <c r="F25" s="95"/>
      <c r="G25" s="94"/>
    </row>
    <row r="26" spans="1:7" ht="13.15">
      <c r="B26" s="96" t="s">
        <v>1239</v>
      </c>
      <c r="C26" s="102">
        <v>2</v>
      </c>
      <c r="D26" s="102">
        <f>1.1*463</f>
        <v>509.30000000000007</v>
      </c>
      <c r="E26" s="97">
        <f t="shared" si="1"/>
        <v>1018.6000000000001</v>
      </c>
      <c r="F26" s="97"/>
      <c r="G26" s="96"/>
    </row>
    <row r="27" spans="1:7" ht="13.15">
      <c r="E27" s="95"/>
      <c r="F27" s="95"/>
      <c r="G27" s="94"/>
    </row>
    <row r="28" spans="1:7" ht="13.15">
      <c r="E28" s="97"/>
      <c r="F28" s="97"/>
      <c r="G28" s="96"/>
    </row>
    <row r="29" spans="1:7" ht="13.15">
      <c r="E29" s="95"/>
      <c r="F29" s="95"/>
      <c r="G29" s="94"/>
    </row>
    <row r="30" spans="1:7" ht="13.15">
      <c r="A30" s="96" t="s">
        <v>2120</v>
      </c>
      <c r="E30" s="97"/>
      <c r="F30" s="97"/>
      <c r="G30" s="96"/>
    </row>
    <row r="31" spans="1:7" ht="13.15">
      <c r="B31" s="94" t="s">
        <v>1099</v>
      </c>
      <c r="C31" s="94">
        <v>4</v>
      </c>
      <c r="D31" s="94">
        <f>1.1*110</f>
        <v>121.00000000000001</v>
      </c>
      <c r="E31" s="95">
        <f t="shared" ref="E31:E39" si="2">C31*D31</f>
        <v>484.00000000000006</v>
      </c>
      <c r="F31" s="95"/>
      <c r="G31" s="94"/>
    </row>
    <row r="32" spans="1:7" ht="13.15">
      <c r="B32" s="96" t="s">
        <v>1113</v>
      </c>
      <c r="C32" s="96">
        <v>4</v>
      </c>
      <c r="D32" s="96">
        <f>1.1*150</f>
        <v>165</v>
      </c>
      <c r="E32" s="97">
        <f t="shared" si="2"/>
        <v>660</v>
      </c>
      <c r="F32" s="97"/>
      <c r="G32" s="96"/>
    </row>
    <row r="33" spans="1:7" ht="13.15">
      <c r="B33" s="94" t="s">
        <v>1084</v>
      </c>
      <c r="C33" s="94">
        <v>4</v>
      </c>
      <c r="D33" s="94">
        <f>1.1*160</f>
        <v>176</v>
      </c>
      <c r="E33" s="95">
        <f t="shared" si="2"/>
        <v>704</v>
      </c>
      <c r="F33" s="95"/>
      <c r="G33" s="94"/>
    </row>
    <row r="34" spans="1:7" ht="13.15">
      <c r="B34" s="96" t="s">
        <v>820</v>
      </c>
      <c r="C34" s="96">
        <v>4</v>
      </c>
      <c r="D34" s="96">
        <f>1.1*120</f>
        <v>132</v>
      </c>
      <c r="E34" s="97">
        <f t="shared" si="2"/>
        <v>528</v>
      </c>
      <c r="F34" s="97"/>
      <c r="G34" s="96"/>
    </row>
    <row r="35" spans="1:7" ht="13.15">
      <c r="B35" s="94" t="s">
        <v>1576</v>
      </c>
      <c r="C35" s="94">
        <v>2</v>
      </c>
      <c r="D35" s="94">
        <f>1.1*255</f>
        <v>280.5</v>
      </c>
      <c r="E35" s="95">
        <f t="shared" si="2"/>
        <v>561</v>
      </c>
      <c r="F35" s="95"/>
      <c r="G35" s="94"/>
    </row>
    <row r="36" spans="1:7" ht="13.15">
      <c r="B36" s="96" t="s">
        <v>1563</v>
      </c>
      <c r="C36" s="96">
        <v>2</v>
      </c>
      <c r="D36" s="96">
        <f>1.1*390</f>
        <v>429.00000000000006</v>
      </c>
      <c r="E36" s="97">
        <f t="shared" si="2"/>
        <v>858.00000000000011</v>
      </c>
      <c r="F36" s="97"/>
      <c r="G36" s="96"/>
    </row>
    <row r="37" spans="1:7" ht="13.15">
      <c r="B37" s="94" t="s">
        <v>1512</v>
      </c>
      <c r="C37" s="94">
        <v>20</v>
      </c>
      <c r="D37" s="94">
        <f>1.1*3</f>
        <v>3.3000000000000003</v>
      </c>
      <c r="E37" s="95">
        <f t="shared" si="2"/>
        <v>66</v>
      </c>
      <c r="F37" s="95"/>
      <c r="G37" s="94"/>
    </row>
    <row r="38" spans="1:7" ht="13.15">
      <c r="B38" s="96" t="s">
        <v>1511</v>
      </c>
      <c r="C38" s="96">
        <v>2</v>
      </c>
      <c r="D38" s="96">
        <f>1.1*730</f>
        <v>803.00000000000011</v>
      </c>
      <c r="E38" s="97">
        <f t="shared" si="2"/>
        <v>1606.0000000000002</v>
      </c>
      <c r="F38" s="97"/>
      <c r="G38" s="96"/>
    </row>
    <row r="39" spans="1:7" ht="13.15">
      <c r="B39" s="94" t="s">
        <v>1510</v>
      </c>
      <c r="C39" s="94">
        <v>1</v>
      </c>
      <c r="D39" s="94">
        <v>1000</v>
      </c>
      <c r="E39" s="95">
        <f t="shared" si="2"/>
        <v>1000</v>
      </c>
      <c r="F39" s="95"/>
      <c r="G39" s="94"/>
    </row>
    <row r="40" spans="1:7" ht="13.15">
      <c r="E40" s="97"/>
      <c r="F40" s="97"/>
      <c r="G40" s="96"/>
    </row>
    <row r="41" spans="1:7" ht="13.15">
      <c r="A41" s="94" t="s">
        <v>1238</v>
      </c>
      <c r="E41" s="95"/>
      <c r="F41" s="95"/>
      <c r="G41" s="94"/>
    </row>
    <row r="42" spans="1:7" ht="13.15">
      <c r="B42" s="96" t="s">
        <v>822</v>
      </c>
      <c r="C42" s="96">
        <v>1</v>
      </c>
      <c r="D42" s="96">
        <v>50</v>
      </c>
      <c r="E42" s="97">
        <f t="shared" ref="E42:E47" si="3">C42*D42</f>
        <v>50</v>
      </c>
      <c r="F42" s="97"/>
      <c r="G42" s="96"/>
    </row>
    <row r="43" spans="1:7" ht="13.15">
      <c r="B43" s="94" t="s">
        <v>1504</v>
      </c>
      <c r="C43" s="94">
        <v>1</v>
      </c>
      <c r="D43" s="94">
        <v>1000</v>
      </c>
      <c r="E43" s="95">
        <f t="shared" si="3"/>
        <v>1000</v>
      </c>
      <c r="F43" s="95"/>
      <c r="G43" s="94"/>
    </row>
    <row r="44" spans="1:7" ht="13.15">
      <c r="B44" s="96" t="s">
        <v>2121</v>
      </c>
      <c r="C44" s="96">
        <v>1</v>
      </c>
      <c r="D44" s="96">
        <v>200</v>
      </c>
      <c r="E44" s="97">
        <f t="shared" si="3"/>
        <v>200</v>
      </c>
      <c r="F44" s="97"/>
      <c r="G44" s="96"/>
    </row>
    <row r="45" spans="1:7" ht="13.15">
      <c r="B45" s="94" t="s">
        <v>1562</v>
      </c>
      <c r="C45" s="94">
        <v>1</v>
      </c>
      <c r="D45" s="94">
        <v>10</v>
      </c>
      <c r="E45" s="95">
        <f t="shared" si="3"/>
        <v>10</v>
      </c>
      <c r="F45" s="95"/>
      <c r="G45" s="94"/>
    </row>
    <row r="46" spans="1:7" ht="13.15">
      <c r="B46" s="96" t="s">
        <v>1242</v>
      </c>
      <c r="C46" s="96">
        <v>1</v>
      </c>
      <c r="D46" s="96">
        <v>1000</v>
      </c>
      <c r="E46" s="97">
        <f t="shared" si="3"/>
        <v>1000</v>
      </c>
      <c r="F46" s="97"/>
      <c r="G46" s="96"/>
    </row>
    <row r="47" spans="1:7" ht="13.15">
      <c r="B47" s="94" t="s">
        <v>1014</v>
      </c>
      <c r="C47" s="94">
        <v>6</v>
      </c>
      <c r="D47" s="94">
        <v>800</v>
      </c>
      <c r="E47" s="95">
        <f t="shared" si="3"/>
        <v>4800</v>
      </c>
      <c r="F47" s="95"/>
      <c r="G47" s="94"/>
    </row>
    <row r="48" spans="1:7" ht="13.15">
      <c r="E48" s="97"/>
      <c r="F48" s="97"/>
      <c r="G48" s="96"/>
    </row>
    <row r="49" spans="1:7" ht="13.15">
      <c r="A49" s="94" t="s">
        <v>22</v>
      </c>
      <c r="E49" s="103">
        <f>SUM(E2:E47)</f>
        <v>328003.80000000005</v>
      </c>
      <c r="F49" s="95"/>
      <c r="G49" s="94"/>
    </row>
    <row r="50" spans="1:7" ht="13.15">
      <c r="A50" s="96" t="s">
        <v>2122</v>
      </c>
      <c r="E50" s="97">
        <f>(E49-E2)/6</f>
        <v>44400.633333333339</v>
      </c>
      <c r="F50" s="97"/>
      <c r="G50" s="96"/>
    </row>
    <row r="51" spans="1:7" ht="13.15">
      <c r="A51" s="94"/>
      <c r="B51" s="94"/>
      <c r="C51" s="94"/>
      <c r="D51" s="94"/>
      <c r="E51" s="95"/>
      <c r="F51" s="95"/>
      <c r="G51" s="94"/>
    </row>
    <row r="52" spans="1:7" ht="13.15">
      <c r="A52" s="96"/>
      <c r="B52" s="96"/>
      <c r="C52" s="96"/>
      <c r="D52" s="96"/>
      <c r="E52" s="97"/>
      <c r="F52" s="97"/>
      <c r="G52" s="96"/>
    </row>
    <row r="53" spans="1:7" ht="13.15">
      <c r="A53" s="94"/>
      <c r="B53" s="94"/>
      <c r="C53" s="94"/>
      <c r="D53" s="94"/>
      <c r="E53" s="95"/>
      <c r="F53" s="95"/>
      <c r="G53" s="94"/>
    </row>
    <row r="54" spans="1:7" ht="13.15">
      <c r="A54" s="96"/>
      <c r="B54" s="96"/>
      <c r="C54" s="96"/>
      <c r="D54" s="96"/>
      <c r="E54" s="97"/>
      <c r="F54" s="97"/>
      <c r="G54" s="96"/>
    </row>
    <row r="55" spans="1:7" ht="13.15">
      <c r="E55" s="80"/>
      <c r="F55" s="80"/>
    </row>
    <row r="56" spans="1:7" ht="13.15">
      <c r="E56" s="80"/>
      <c r="F56" s="80"/>
    </row>
    <row r="57" spans="1:7" ht="13.15">
      <c r="E57" s="80"/>
      <c r="F57" s="80"/>
    </row>
    <row r="58" spans="1:7" ht="13.15">
      <c r="E58" s="80"/>
      <c r="F58" s="80"/>
    </row>
    <row r="59" spans="1:7" ht="13.15">
      <c r="E59" s="80"/>
      <c r="F59" s="80"/>
    </row>
    <row r="60" spans="1:7" ht="13.15">
      <c r="E60" s="80"/>
      <c r="F60" s="80"/>
    </row>
    <row r="61" spans="1:7" ht="13.15">
      <c r="E61" s="80"/>
      <c r="F61" s="80"/>
    </row>
    <row r="62" spans="1:7" ht="13.15">
      <c r="E62" s="80"/>
      <c r="F62" s="80"/>
    </row>
    <row r="63" spans="1:7" ht="13.15">
      <c r="E63" s="80"/>
      <c r="F63" s="80"/>
    </row>
    <row r="64" spans="1:7" ht="13.15">
      <c r="E64" s="80"/>
      <c r="F64" s="80"/>
    </row>
    <row r="65" spans="5:6" ht="13.15">
      <c r="E65" s="80"/>
      <c r="F65" s="80"/>
    </row>
    <row r="66" spans="5:6" ht="13.15">
      <c r="E66" s="80"/>
      <c r="F66" s="80"/>
    </row>
    <row r="67" spans="5:6" ht="13.15">
      <c r="E67" s="80"/>
      <c r="F67" s="80"/>
    </row>
    <row r="68" spans="5:6" ht="13.15">
      <c r="E68" s="80"/>
      <c r="F68" s="80"/>
    </row>
    <row r="69" spans="5:6" ht="13.15">
      <c r="E69" s="80"/>
      <c r="F69" s="80"/>
    </row>
    <row r="70" spans="5:6" ht="13.15">
      <c r="E70" s="80"/>
      <c r="F70" s="80"/>
    </row>
    <row r="71" spans="5:6" ht="13.15">
      <c r="E71" s="80"/>
      <c r="F71" s="80"/>
    </row>
    <row r="72" spans="5:6" ht="13.15">
      <c r="E72" s="80"/>
      <c r="F72" s="80"/>
    </row>
    <row r="73" spans="5:6" ht="13.15">
      <c r="E73" s="80"/>
      <c r="F73" s="80"/>
    </row>
    <row r="74" spans="5:6" ht="13.15">
      <c r="E74" s="80"/>
      <c r="F74" s="80"/>
    </row>
    <row r="75" spans="5:6" ht="13.15">
      <c r="E75" s="80"/>
      <c r="F75" s="80"/>
    </row>
    <row r="76" spans="5:6" ht="13.15">
      <c r="E76" s="80"/>
      <c r="F76" s="80"/>
    </row>
    <row r="77" spans="5:6" ht="13.15">
      <c r="E77" s="80"/>
      <c r="F77" s="80"/>
    </row>
    <row r="78" spans="5:6" ht="13.15">
      <c r="E78" s="80"/>
      <c r="F78" s="80"/>
    </row>
    <row r="79" spans="5:6" ht="13.15">
      <c r="E79" s="80"/>
      <c r="F79" s="80"/>
    </row>
    <row r="80" spans="5:6" ht="13.15">
      <c r="E80" s="80"/>
      <c r="F80" s="80"/>
    </row>
    <row r="81" spans="3:6" ht="13.15">
      <c r="E81" s="80"/>
      <c r="F81" s="80"/>
    </row>
    <row r="82" spans="3:6" ht="13.15">
      <c r="E82" s="80"/>
      <c r="F82" s="80"/>
    </row>
    <row r="83" spans="3:6" ht="13.15">
      <c r="E83" s="80"/>
      <c r="F83" s="80"/>
    </row>
    <row r="84" spans="3:6" ht="13.15">
      <c r="C84" s="5"/>
      <c r="E84" s="80"/>
      <c r="F84" s="80"/>
    </row>
    <row r="85" spans="3:6" ht="13.15">
      <c r="E85" s="80"/>
      <c r="F85" s="80"/>
    </row>
    <row r="86" spans="3:6" ht="13.15">
      <c r="E86" s="80"/>
      <c r="F86" s="80"/>
    </row>
    <row r="87" spans="3:6" ht="13.15">
      <c r="E87" s="80"/>
      <c r="F87" s="80"/>
    </row>
    <row r="88" spans="3:6" ht="13.15">
      <c r="E88" s="80"/>
      <c r="F88" s="80"/>
    </row>
    <row r="89" spans="3:6" ht="13.15">
      <c r="E89" s="80"/>
      <c r="F89" s="80"/>
    </row>
    <row r="90" spans="3:6" ht="13.15">
      <c r="E90" s="80"/>
      <c r="F90" s="80"/>
    </row>
    <row r="91" spans="3:6" ht="13.15">
      <c r="E91" s="80"/>
      <c r="F91" s="80"/>
    </row>
    <row r="92" spans="3:6" ht="13.15">
      <c r="E92" s="80"/>
      <c r="F92" s="80"/>
    </row>
    <row r="93" spans="3:6" ht="13.15">
      <c r="E93" s="80"/>
      <c r="F93" s="80"/>
    </row>
    <row r="94" spans="3:6" ht="13.15">
      <c r="E94" s="80"/>
      <c r="F94" s="80"/>
    </row>
    <row r="95" spans="3:6" ht="13.15">
      <c r="E95" s="80"/>
      <c r="F95" s="80"/>
    </row>
    <row r="96" spans="3:6" ht="13.15">
      <c r="E96" s="80"/>
      <c r="F96" s="80"/>
    </row>
    <row r="97" spans="5:6" ht="13.15">
      <c r="E97" s="80"/>
      <c r="F97" s="80"/>
    </row>
    <row r="98" spans="5:6" ht="13.15">
      <c r="E98" s="80"/>
      <c r="F98" s="80"/>
    </row>
    <row r="99" spans="5:6" ht="13.15">
      <c r="E99" s="80"/>
      <c r="F99" s="80"/>
    </row>
    <row r="100" spans="5:6" ht="13.15">
      <c r="E100" s="80"/>
      <c r="F100" s="80"/>
    </row>
    <row r="101" spans="5:6" ht="13.15">
      <c r="E101" s="80"/>
      <c r="F101" s="80"/>
    </row>
    <row r="102" spans="5:6" ht="13.15">
      <c r="E102" s="80"/>
      <c r="F102" s="80"/>
    </row>
    <row r="103" spans="5:6" ht="13.15">
      <c r="E103" s="80"/>
      <c r="F103" s="80"/>
    </row>
    <row r="104" spans="5:6" ht="13.15">
      <c r="E104" s="80"/>
      <c r="F104" s="80"/>
    </row>
    <row r="105" spans="5:6" ht="13.15">
      <c r="E105" s="80"/>
      <c r="F105" s="80"/>
    </row>
    <row r="106" spans="5:6" ht="13.15">
      <c r="E106" s="80"/>
      <c r="F106" s="80"/>
    </row>
    <row r="107" spans="5:6" ht="13.15">
      <c r="E107" s="80"/>
      <c r="F107" s="80"/>
    </row>
    <row r="108" spans="5:6" ht="13.15">
      <c r="E108" s="80"/>
      <c r="F108" s="80"/>
    </row>
    <row r="109" spans="5:6" ht="13.15">
      <c r="E109" s="80"/>
      <c r="F109" s="80"/>
    </row>
    <row r="110" spans="5:6" ht="13.15">
      <c r="E110" s="80"/>
      <c r="F110" s="80"/>
    </row>
    <row r="111" spans="5:6" ht="13.15">
      <c r="E111" s="80"/>
      <c r="F111" s="80"/>
    </row>
    <row r="112" spans="5:6" ht="13.15">
      <c r="E112" s="80"/>
      <c r="F112" s="80"/>
    </row>
    <row r="113" spans="5:6" ht="13.15">
      <c r="E113" s="80"/>
      <c r="F113" s="80"/>
    </row>
    <row r="114" spans="5:6" ht="13.15">
      <c r="E114" s="80"/>
      <c r="F114" s="80"/>
    </row>
    <row r="115" spans="5:6" ht="13.15">
      <c r="E115" s="80"/>
      <c r="F115" s="80"/>
    </row>
    <row r="116" spans="5:6" ht="13.15">
      <c r="E116" s="80"/>
      <c r="F116" s="80"/>
    </row>
    <row r="117" spans="5:6" ht="13.15">
      <c r="E117" s="80"/>
      <c r="F117" s="80"/>
    </row>
    <row r="118" spans="5:6" ht="13.15">
      <c r="E118" s="80"/>
      <c r="F118" s="80"/>
    </row>
    <row r="119" spans="5:6" ht="13.15">
      <c r="E119" s="80"/>
      <c r="F119" s="80"/>
    </row>
    <row r="120" spans="5:6" ht="13.15">
      <c r="E120" s="80"/>
      <c r="F120" s="80"/>
    </row>
    <row r="121" spans="5:6" ht="13.15">
      <c r="E121" s="80"/>
      <c r="F121" s="80"/>
    </row>
    <row r="122" spans="5:6" ht="13.15">
      <c r="E122" s="80"/>
      <c r="F122" s="80"/>
    </row>
    <row r="123" spans="5:6" ht="13.15">
      <c r="E123" s="80"/>
      <c r="F123" s="80"/>
    </row>
    <row r="124" spans="5:6" ht="13.15">
      <c r="E124" s="80"/>
      <c r="F124" s="80"/>
    </row>
    <row r="125" spans="5:6" ht="13.15">
      <c r="E125" s="80"/>
      <c r="F125" s="80"/>
    </row>
    <row r="126" spans="5:6" ht="13.15">
      <c r="E126" s="80"/>
      <c r="F126" s="80"/>
    </row>
    <row r="127" spans="5:6" ht="13.15">
      <c r="E127" s="80"/>
      <c r="F127" s="80"/>
    </row>
    <row r="128" spans="5:6" ht="13.15">
      <c r="E128" s="80"/>
      <c r="F128" s="80"/>
    </row>
    <row r="129" spans="5:6" ht="13.15">
      <c r="E129" s="80"/>
      <c r="F129" s="80"/>
    </row>
    <row r="130" spans="5:6" ht="13.15">
      <c r="E130" s="80"/>
      <c r="F130" s="80"/>
    </row>
    <row r="131" spans="5:6" ht="13.15">
      <c r="E131" s="80"/>
      <c r="F131" s="80"/>
    </row>
    <row r="132" spans="5:6" ht="13.15">
      <c r="E132" s="80"/>
      <c r="F132" s="80"/>
    </row>
    <row r="133" spans="5:6" ht="13.15">
      <c r="E133" s="80"/>
      <c r="F133" s="80"/>
    </row>
    <row r="134" spans="5:6" ht="13.15">
      <c r="E134" s="80"/>
      <c r="F134" s="80"/>
    </row>
    <row r="135" spans="5:6" ht="13.15">
      <c r="E135" s="80"/>
      <c r="F135" s="80"/>
    </row>
    <row r="136" spans="5:6" ht="13.15">
      <c r="E136" s="80"/>
      <c r="F136" s="80"/>
    </row>
    <row r="137" spans="5:6" ht="13.15">
      <c r="E137" s="80"/>
      <c r="F137" s="80"/>
    </row>
    <row r="138" spans="5:6" ht="13.15">
      <c r="E138" s="80"/>
      <c r="F138" s="80"/>
    </row>
    <row r="139" spans="5:6" ht="13.15">
      <c r="E139" s="80"/>
      <c r="F139" s="80"/>
    </row>
    <row r="140" spans="5:6" ht="13.15">
      <c r="E140" s="80"/>
      <c r="F140" s="80"/>
    </row>
    <row r="141" spans="5:6" ht="13.15">
      <c r="E141" s="80"/>
      <c r="F141" s="80"/>
    </row>
    <row r="142" spans="5:6" ht="13.15">
      <c r="E142" s="80"/>
      <c r="F142" s="80"/>
    </row>
    <row r="143" spans="5:6" ht="13.15">
      <c r="E143" s="80"/>
      <c r="F143" s="80"/>
    </row>
    <row r="144" spans="5:6" ht="13.15">
      <c r="E144" s="80"/>
      <c r="F144" s="80"/>
    </row>
    <row r="145" spans="5:6" ht="13.15">
      <c r="E145" s="80"/>
      <c r="F145" s="80"/>
    </row>
    <row r="146" spans="5:6" ht="13.15">
      <c r="E146" s="80"/>
      <c r="F146" s="80"/>
    </row>
    <row r="147" spans="5:6" ht="13.15">
      <c r="E147" s="80"/>
      <c r="F147" s="80"/>
    </row>
    <row r="148" spans="5:6" ht="13.15">
      <c r="E148" s="80"/>
      <c r="F148" s="80"/>
    </row>
    <row r="149" spans="5:6" ht="13.15">
      <c r="E149" s="80"/>
      <c r="F149" s="80"/>
    </row>
    <row r="150" spans="5:6" ht="13.15">
      <c r="E150" s="80"/>
      <c r="F150" s="80"/>
    </row>
    <row r="151" spans="5:6" ht="13.15">
      <c r="E151" s="80"/>
      <c r="F151" s="80"/>
    </row>
    <row r="152" spans="5:6" ht="13.15">
      <c r="E152" s="80"/>
      <c r="F152" s="80"/>
    </row>
    <row r="153" spans="5:6" ht="13.15">
      <c r="E153" s="80"/>
      <c r="F153" s="80"/>
    </row>
    <row r="154" spans="5:6" ht="13.15">
      <c r="E154" s="80"/>
      <c r="F154" s="80"/>
    </row>
    <row r="155" spans="5:6" ht="13.15">
      <c r="E155" s="80"/>
      <c r="F155" s="80"/>
    </row>
    <row r="156" spans="5:6" ht="13.15">
      <c r="E156" s="80"/>
      <c r="F156" s="80"/>
    </row>
    <row r="157" spans="5:6" ht="13.15">
      <c r="E157" s="80"/>
      <c r="F157" s="80"/>
    </row>
    <row r="158" spans="5:6" ht="13.15">
      <c r="E158" s="80"/>
      <c r="F158" s="80"/>
    </row>
    <row r="159" spans="5:6" ht="13.15">
      <c r="E159" s="80"/>
      <c r="F159" s="80"/>
    </row>
    <row r="160" spans="5:6" ht="13.15">
      <c r="E160" s="80"/>
      <c r="F160" s="80"/>
    </row>
    <row r="161" spans="5:6" ht="13.15">
      <c r="E161" s="80"/>
      <c r="F161" s="80"/>
    </row>
    <row r="162" spans="5:6" ht="13.15">
      <c r="E162" s="80"/>
      <c r="F162" s="80"/>
    </row>
    <row r="163" spans="5:6" ht="13.15">
      <c r="E163" s="80"/>
      <c r="F163" s="80"/>
    </row>
    <row r="164" spans="5:6" ht="13.15">
      <c r="E164" s="80"/>
      <c r="F164" s="80"/>
    </row>
    <row r="165" spans="5:6" ht="13.15">
      <c r="E165" s="80"/>
      <c r="F165" s="80"/>
    </row>
    <row r="166" spans="5:6" ht="13.15">
      <c r="E166" s="80"/>
      <c r="F166" s="80"/>
    </row>
    <row r="167" spans="5:6" ht="13.15">
      <c r="E167" s="80"/>
      <c r="F167" s="80"/>
    </row>
    <row r="168" spans="5:6" ht="13.15">
      <c r="E168" s="80"/>
      <c r="F168" s="80"/>
    </row>
    <row r="169" spans="5:6" ht="13.15">
      <c r="E169" s="80"/>
      <c r="F169" s="80"/>
    </row>
    <row r="170" spans="5:6" ht="13.15">
      <c r="E170" s="80"/>
      <c r="F170" s="80"/>
    </row>
    <row r="171" spans="5:6" ht="13.15">
      <c r="E171" s="80"/>
      <c r="F171" s="80"/>
    </row>
    <row r="172" spans="5:6" ht="13.15">
      <c r="E172" s="80"/>
      <c r="F172" s="80"/>
    </row>
    <row r="173" spans="5:6" ht="13.15">
      <c r="E173" s="80"/>
      <c r="F173" s="80"/>
    </row>
    <row r="174" spans="5:6" ht="13.15">
      <c r="E174" s="80"/>
      <c r="F174" s="80"/>
    </row>
    <row r="175" spans="5:6" ht="13.15">
      <c r="E175" s="80"/>
      <c r="F175" s="80"/>
    </row>
    <row r="176" spans="5:6" ht="13.15">
      <c r="E176" s="80"/>
      <c r="F176" s="80"/>
    </row>
    <row r="177" spans="5:6" ht="13.15">
      <c r="E177" s="80"/>
      <c r="F177" s="80"/>
    </row>
    <row r="178" spans="5:6" ht="13.15">
      <c r="E178" s="80"/>
      <c r="F178" s="80"/>
    </row>
    <row r="179" spans="5:6" ht="13.15">
      <c r="E179" s="80"/>
      <c r="F179" s="80"/>
    </row>
    <row r="180" spans="5:6" ht="13.15">
      <c r="E180" s="80"/>
      <c r="F180" s="80"/>
    </row>
    <row r="181" spans="5:6" ht="13.15">
      <c r="E181" s="80"/>
      <c r="F181" s="80"/>
    </row>
    <row r="182" spans="5:6" ht="13.15">
      <c r="E182" s="80"/>
      <c r="F182" s="80"/>
    </row>
    <row r="183" spans="5:6" ht="13.15">
      <c r="E183" s="80"/>
      <c r="F183" s="80"/>
    </row>
    <row r="184" spans="5:6" ht="13.15">
      <c r="E184" s="80"/>
      <c r="F184" s="80"/>
    </row>
    <row r="185" spans="5:6" ht="13.15">
      <c r="E185" s="80"/>
      <c r="F185" s="80"/>
    </row>
    <row r="186" spans="5:6" ht="13.15">
      <c r="E186" s="80"/>
      <c r="F186" s="80"/>
    </row>
    <row r="187" spans="5:6" ht="13.15">
      <c r="E187" s="80"/>
      <c r="F187" s="80"/>
    </row>
    <row r="188" spans="5:6" ht="13.15">
      <c r="E188" s="80"/>
      <c r="F188" s="80"/>
    </row>
    <row r="189" spans="5:6" ht="13.15">
      <c r="E189" s="80"/>
      <c r="F189" s="80"/>
    </row>
    <row r="190" spans="5:6" ht="13.15">
      <c r="E190" s="80"/>
      <c r="F190" s="80"/>
    </row>
    <row r="191" spans="5:6" ht="13.15">
      <c r="E191" s="80"/>
      <c r="F191" s="80"/>
    </row>
    <row r="192" spans="5:6" ht="13.15">
      <c r="E192" s="80"/>
      <c r="F192" s="80"/>
    </row>
    <row r="193" spans="5:6" ht="13.15">
      <c r="E193" s="80"/>
      <c r="F193" s="80"/>
    </row>
    <row r="194" spans="5:6" ht="13.15">
      <c r="E194" s="80"/>
      <c r="F194" s="80"/>
    </row>
    <row r="195" spans="5:6" ht="13.15">
      <c r="E195" s="80"/>
      <c r="F195" s="80"/>
    </row>
    <row r="196" spans="5:6" ht="13.15">
      <c r="E196" s="80"/>
      <c r="F196" s="80"/>
    </row>
    <row r="197" spans="5:6" ht="13.15">
      <c r="E197" s="80"/>
      <c r="F197" s="80"/>
    </row>
    <row r="198" spans="5:6" ht="13.15">
      <c r="E198" s="80"/>
      <c r="F198" s="80"/>
    </row>
    <row r="199" spans="5:6" ht="13.15">
      <c r="E199" s="80"/>
      <c r="F199" s="80"/>
    </row>
    <row r="200" spans="5:6" ht="13.15">
      <c r="E200" s="80"/>
      <c r="F200" s="80"/>
    </row>
    <row r="201" spans="5:6" ht="13.15">
      <c r="E201" s="80"/>
      <c r="F201" s="80"/>
    </row>
    <row r="202" spans="5:6" ht="13.15">
      <c r="E202" s="80"/>
      <c r="F202" s="80"/>
    </row>
    <row r="203" spans="5:6" ht="13.15">
      <c r="E203" s="80"/>
      <c r="F203" s="80"/>
    </row>
    <row r="204" spans="5:6" ht="13.15">
      <c r="E204" s="80"/>
      <c r="F204" s="80"/>
    </row>
    <row r="205" spans="5:6" ht="13.15">
      <c r="E205" s="80"/>
      <c r="F205" s="80"/>
    </row>
    <row r="206" spans="5:6" ht="13.15">
      <c r="E206" s="80"/>
      <c r="F206" s="80"/>
    </row>
    <row r="207" spans="5:6" ht="13.15">
      <c r="E207" s="80"/>
      <c r="F207" s="80"/>
    </row>
    <row r="208" spans="5:6" ht="13.15">
      <c r="E208" s="80"/>
      <c r="F208" s="80"/>
    </row>
    <row r="209" spans="5:6" ht="13.15">
      <c r="E209" s="80"/>
      <c r="F209" s="80"/>
    </row>
    <row r="210" spans="5:6" ht="13.15">
      <c r="E210" s="80"/>
      <c r="F210" s="80"/>
    </row>
    <row r="211" spans="5:6" ht="13.15">
      <c r="E211" s="80"/>
      <c r="F211" s="80"/>
    </row>
    <row r="212" spans="5:6" ht="13.15">
      <c r="E212" s="80"/>
      <c r="F212" s="80"/>
    </row>
    <row r="213" spans="5:6" ht="13.15">
      <c r="E213" s="80"/>
      <c r="F213" s="80"/>
    </row>
    <row r="214" spans="5:6" ht="13.15">
      <c r="E214" s="80"/>
      <c r="F214" s="80"/>
    </row>
    <row r="215" spans="5:6" ht="13.15">
      <c r="E215" s="80"/>
      <c r="F215" s="80"/>
    </row>
    <row r="216" spans="5:6" ht="13.15">
      <c r="E216" s="80"/>
      <c r="F216" s="80"/>
    </row>
    <row r="217" spans="5:6" ht="13.15">
      <c r="E217" s="80"/>
      <c r="F217" s="80"/>
    </row>
    <row r="218" spans="5:6" ht="13.15">
      <c r="E218" s="80"/>
      <c r="F218" s="80"/>
    </row>
    <row r="219" spans="5:6" ht="13.15">
      <c r="E219" s="80"/>
      <c r="F219" s="80"/>
    </row>
    <row r="220" spans="5:6" ht="13.15">
      <c r="E220" s="80"/>
      <c r="F220" s="80"/>
    </row>
    <row r="221" spans="5:6" ht="13.15">
      <c r="E221" s="80"/>
      <c r="F221" s="80"/>
    </row>
    <row r="222" spans="5:6" ht="13.15">
      <c r="E222" s="80"/>
      <c r="F222" s="80"/>
    </row>
    <row r="223" spans="5:6" ht="13.15">
      <c r="E223" s="80"/>
      <c r="F223" s="80"/>
    </row>
    <row r="224" spans="5:6" ht="13.15">
      <c r="E224" s="80"/>
      <c r="F224" s="80"/>
    </row>
    <row r="225" spans="5:6" ht="13.15">
      <c r="E225" s="80"/>
      <c r="F225" s="80"/>
    </row>
    <row r="226" spans="5:6" ht="13.15">
      <c r="E226" s="80"/>
      <c r="F226" s="80"/>
    </row>
    <row r="227" spans="5:6" ht="13.15">
      <c r="E227" s="80"/>
      <c r="F227" s="80"/>
    </row>
    <row r="228" spans="5:6" ht="13.15">
      <c r="E228" s="80"/>
      <c r="F228" s="80"/>
    </row>
    <row r="229" spans="5:6" ht="13.15">
      <c r="E229" s="80"/>
      <c r="F229" s="80"/>
    </row>
    <row r="230" spans="5:6" ht="13.15">
      <c r="E230" s="80"/>
      <c r="F230" s="80"/>
    </row>
    <row r="231" spans="5:6" ht="13.15">
      <c r="E231" s="80"/>
      <c r="F231" s="80"/>
    </row>
    <row r="232" spans="5:6" ht="13.15">
      <c r="E232" s="80"/>
      <c r="F232" s="80"/>
    </row>
    <row r="233" spans="5:6" ht="13.15">
      <c r="E233" s="80"/>
      <c r="F233" s="80"/>
    </row>
    <row r="234" spans="5:6" ht="13.15">
      <c r="E234" s="80"/>
      <c r="F234" s="80"/>
    </row>
    <row r="235" spans="5:6" ht="13.15">
      <c r="E235" s="80"/>
      <c r="F235" s="80"/>
    </row>
    <row r="236" spans="5:6" ht="13.15">
      <c r="E236" s="80"/>
      <c r="F236" s="80"/>
    </row>
    <row r="237" spans="5:6" ht="13.15">
      <c r="E237" s="80"/>
      <c r="F237" s="80"/>
    </row>
    <row r="238" spans="5:6" ht="13.15">
      <c r="E238" s="80"/>
      <c r="F238" s="80"/>
    </row>
    <row r="239" spans="5:6" ht="13.15">
      <c r="E239" s="80"/>
      <c r="F239" s="80"/>
    </row>
    <row r="240" spans="5:6" ht="13.15">
      <c r="E240" s="80"/>
      <c r="F240" s="80"/>
    </row>
    <row r="241" spans="5:6" ht="13.15">
      <c r="E241" s="80"/>
      <c r="F241" s="80"/>
    </row>
    <row r="242" spans="5:6" ht="13.15">
      <c r="E242" s="80"/>
      <c r="F242" s="80"/>
    </row>
    <row r="243" spans="5:6" ht="13.15">
      <c r="E243" s="80"/>
      <c r="F243" s="80"/>
    </row>
    <row r="244" spans="5:6" ht="13.15">
      <c r="E244" s="80"/>
      <c r="F244" s="80"/>
    </row>
    <row r="245" spans="5:6" ht="13.15">
      <c r="E245" s="80"/>
      <c r="F245" s="80"/>
    </row>
    <row r="246" spans="5:6" ht="13.15">
      <c r="E246" s="80"/>
      <c r="F246" s="80"/>
    </row>
    <row r="247" spans="5:6" ht="13.15">
      <c r="E247" s="80"/>
      <c r="F247" s="80"/>
    </row>
    <row r="248" spans="5:6" ht="13.15">
      <c r="E248" s="80"/>
      <c r="F248" s="80"/>
    </row>
    <row r="249" spans="5:6" ht="13.15">
      <c r="E249" s="80"/>
      <c r="F249" s="80"/>
    </row>
    <row r="250" spans="5:6" ht="13.15">
      <c r="E250" s="80"/>
      <c r="F250" s="80"/>
    </row>
    <row r="251" spans="5:6" ht="13.15">
      <c r="E251" s="80"/>
      <c r="F251" s="80"/>
    </row>
    <row r="252" spans="5:6" ht="13.15">
      <c r="E252" s="80"/>
      <c r="F252" s="80"/>
    </row>
    <row r="253" spans="5:6" ht="13.15">
      <c r="E253" s="80"/>
      <c r="F253" s="80"/>
    </row>
    <row r="254" spans="5:6" ht="13.15">
      <c r="E254" s="80"/>
      <c r="F254" s="80"/>
    </row>
    <row r="255" spans="5:6" ht="13.15">
      <c r="E255" s="80"/>
      <c r="F255" s="80"/>
    </row>
    <row r="256" spans="5:6" ht="13.15">
      <c r="E256" s="80"/>
      <c r="F256" s="80"/>
    </row>
    <row r="257" spans="5:6" ht="13.15">
      <c r="E257" s="80"/>
      <c r="F257" s="80"/>
    </row>
    <row r="258" spans="5:6" ht="13.15">
      <c r="E258" s="80"/>
      <c r="F258" s="80"/>
    </row>
    <row r="259" spans="5:6" ht="13.15">
      <c r="E259" s="80"/>
      <c r="F259" s="80"/>
    </row>
    <row r="260" spans="5:6" ht="13.15">
      <c r="E260" s="80"/>
      <c r="F260" s="80"/>
    </row>
    <row r="261" spans="5:6" ht="13.15">
      <c r="E261" s="80"/>
      <c r="F261" s="80"/>
    </row>
    <row r="262" spans="5:6" ht="13.15">
      <c r="E262" s="80"/>
      <c r="F262" s="80"/>
    </row>
    <row r="263" spans="5:6" ht="13.15">
      <c r="E263" s="80"/>
      <c r="F263" s="80"/>
    </row>
    <row r="264" spans="5:6" ht="13.15">
      <c r="E264" s="80"/>
      <c r="F264" s="80"/>
    </row>
    <row r="265" spans="5:6" ht="13.15">
      <c r="E265" s="80"/>
      <c r="F265" s="80"/>
    </row>
    <row r="266" spans="5:6" ht="13.15">
      <c r="E266" s="80"/>
      <c r="F266" s="80"/>
    </row>
    <row r="267" spans="5:6" ht="13.15">
      <c r="E267" s="80"/>
      <c r="F267" s="80"/>
    </row>
    <row r="268" spans="5:6" ht="13.15">
      <c r="E268" s="80"/>
      <c r="F268" s="80"/>
    </row>
    <row r="269" spans="5:6" ht="13.15">
      <c r="E269" s="80"/>
      <c r="F269" s="80"/>
    </row>
    <row r="270" spans="5:6" ht="13.15">
      <c r="E270" s="80"/>
      <c r="F270" s="80"/>
    </row>
    <row r="271" spans="5:6" ht="13.15">
      <c r="E271" s="80"/>
      <c r="F271" s="80"/>
    </row>
    <row r="272" spans="5:6" ht="13.15">
      <c r="E272" s="80"/>
      <c r="F272" s="80"/>
    </row>
    <row r="273" spans="5:6" ht="13.15">
      <c r="E273" s="80"/>
      <c r="F273" s="80"/>
    </row>
    <row r="274" spans="5:6" ht="13.15">
      <c r="E274" s="80"/>
      <c r="F274" s="80"/>
    </row>
    <row r="275" spans="5:6" ht="13.15">
      <c r="E275" s="80"/>
      <c r="F275" s="80"/>
    </row>
    <row r="276" spans="5:6" ht="13.15">
      <c r="E276" s="80"/>
      <c r="F276" s="80"/>
    </row>
    <row r="277" spans="5:6" ht="13.15">
      <c r="E277" s="80"/>
      <c r="F277" s="80"/>
    </row>
    <row r="278" spans="5:6" ht="13.15">
      <c r="E278" s="80"/>
      <c r="F278" s="80"/>
    </row>
    <row r="279" spans="5:6" ht="13.15">
      <c r="E279" s="80"/>
      <c r="F279" s="80"/>
    </row>
    <row r="280" spans="5:6" ht="13.15">
      <c r="E280" s="80"/>
      <c r="F280" s="80"/>
    </row>
    <row r="281" spans="5:6" ht="13.15">
      <c r="E281" s="80"/>
      <c r="F281" s="80"/>
    </row>
    <row r="282" spans="5:6" ht="13.15">
      <c r="E282" s="80"/>
      <c r="F282" s="80"/>
    </row>
    <row r="283" spans="5:6" ht="13.15">
      <c r="E283" s="80"/>
      <c r="F283" s="80"/>
    </row>
    <row r="284" spans="5:6" ht="13.15">
      <c r="E284" s="80"/>
      <c r="F284" s="80"/>
    </row>
    <row r="285" spans="5:6" ht="13.15">
      <c r="E285" s="80"/>
      <c r="F285" s="80"/>
    </row>
    <row r="286" spans="5:6" ht="13.15">
      <c r="E286" s="80"/>
      <c r="F286" s="80"/>
    </row>
    <row r="287" spans="5:6" ht="13.15">
      <c r="E287" s="80"/>
      <c r="F287" s="80"/>
    </row>
    <row r="288" spans="5:6" ht="13.15">
      <c r="E288" s="80"/>
      <c r="F288" s="80"/>
    </row>
    <row r="289" spans="5:6" ht="13.15">
      <c r="E289" s="80"/>
      <c r="F289" s="80"/>
    </row>
    <row r="290" spans="5:6" ht="13.15">
      <c r="E290" s="80"/>
      <c r="F290" s="80"/>
    </row>
    <row r="291" spans="5:6" ht="13.15">
      <c r="E291" s="80"/>
      <c r="F291" s="80"/>
    </row>
    <row r="292" spans="5:6" ht="13.15">
      <c r="E292" s="80"/>
      <c r="F292" s="80"/>
    </row>
    <row r="293" spans="5:6" ht="13.15">
      <c r="E293" s="80"/>
      <c r="F293" s="80"/>
    </row>
    <row r="294" spans="5:6" ht="13.15">
      <c r="E294" s="80"/>
      <c r="F294" s="80"/>
    </row>
    <row r="295" spans="5:6" ht="13.15">
      <c r="E295" s="80"/>
      <c r="F295" s="80"/>
    </row>
    <row r="296" spans="5:6" ht="13.15">
      <c r="E296" s="80"/>
      <c r="F296" s="80"/>
    </row>
    <row r="297" spans="5:6" ht="13.15">
      <c r="E297" s="80"/>
      <c r="F297" s="80"/>
    </row>
    <row r="298" spans="5:6" ht="13.15">
      <c r="E298" s="80"/>
      <c r="F298" s="80"/>
    </row>
    <row r="299" spans="5:6" ht="13.15">
      <c r="E299" s="80"/>
      <c r="F299" s="80"/>
    </row>
    <row r="300" spans="5:6" ht="13.15">
      <c r="E300" s="80"/>
      <c r="F300" s="80"/>
    </row>
    <row r="301" spans="5:6" ht="13.15">
      <c r="E301" s="80"/>
      <c r="F301" s="80"/>
    </row>
    <row r="302" spans="5:6" ht="13.15">
      <c r="E302" s="80"/>
      <c r="F302" s="80"/>
    </row>
    <row r="303" spans="5:6" ht="13.15">
      <c r="E303" s="80"/>
      <c r="F303" s="80"/>
    </row>
    <row r="304" spans="5:6" ht="13.15">
      <c r="E304" s="80"/>
      <c r="F304" s="80"/>
    </row>
    <row r="305" spans="5:6" ht="13.15">
      <c r="E305" s="80"/>
      <c r="F305" s="80"/>
    </row>
    <row r="306" spans="5:6" ht="13.15">
      <c r="E306" s="80"/>
      <c r="F306" s="80"/>
    </row>
    <row r="307" spans="5:6" ht="13.15">
      <c r="E307" s="80"/>
      <c r="F307" s="80"/>
    </row>
    <row r="308" spans="5:6" ht="13.15">
      <c r="E308" s="80"/>
      <c r="F308" s="80"/>
    </row>
    <row r="309" spans="5:6" ht="13.15">
      <c r="E309" s="80"/>
      <c r="F309" s="80"/>
    </row>
    <row r="310" spans="5:6" ht="13.15">
      <c r="E310" s="80"/>
      <c r="F310" s="80"/>
    </row>
    <row r="311" spans="5:6" ht="13.15">
      <c r="E311" s="80"/>
      <c r="F311" s="80"/>
    </row>
    <row r="312" spans="5:6" ht="13.15">
      <c r="E312" s="80"/>
      <c r="F312" s="80"/>
    </row>
    <row r="313" spans="5:6" ht="13.15">
      <c r="E313" s="80"/>
      <c r="F313" s="80"/>
    </row>
    <row r="314" spans="5:6" ht="13.15">
      <c r="E314" s="80"/>
      <c r="F314" s="80"/>
    </row>
    <row r="315" spans="5:6" ht="13.15">
      <c r="E315" s="80"/>
      <c r="F315" s="80"/>
    </row>
    <row r="316" spans="5:6" ht="13.15">
      <c r="E316" s="80"/>
      <c r="F316" s="80"/>
    </row>
    <row r="317" spans="5:6" ht="13.15">
      <c r="E317" s="80"/>
      <c r="F317" s="80"/>
    </row>
    <row r="318" spans="5:6" ht="13.15">
      <c r="E318" s="80"/>
      <c r="F318" s="80"/>
    </row>
    <row r="319" spans="5:6" ht="13.15">
      <c r="E319" s="80"/>
      <c r="F319" s="80"/>
    </row>
    <row r="320" spans="5:6" ht="13.15">
      <c r="E320" s="80"/>
      <c r="F320" s="80"/>
    </row>
    <row r="321" spans="5:6" ht="13.15">
      <c r="E321" s="80"/>
      <c r="F321" s="80"/>
    </row>
    <row r="322" spans="5:6" ht="13.15">
      <c r="E322" s="80"/>
      <c r="F322" s="80"/>
    </row>
    <row r="323" spans="5:6" ht="13.15">
      <c r="E323" s="80"/>
      <c r="F323" s="80"/>
    </row>
    <row r="324" spans="5:6" ht="13.15">
      <c r="E324" s="80"/>
      <c r="F324" s="80"/>
    </row>
    <row r="325" spans="5:6" ht="13.15">
      <c r="E325" s="80"/>
      <c r="F325" s="80"/>
    </row>
    <row r="326" spans="5:6" ht="13.15">
      <c r="E326" s="80"/>
      <c r="F326" s="80"/>
    </row>
    <row r="327" spans="5:6" ht="13.15">
      <c r="E327" s="80"/>
      <c r="F327" s="80"/>
    </row>
    <row r="328" spans="5:6" ht="13.15">
      <c r="E328" s="80"/>
      <c r="F328" s="80"/>
    </row>
    <row r="329" spans="5:6" ht="13.15">
      <c r="E329" s="80"/>
      <c r="F329" s="80"/>
    </row>
    <row r="330" spans="5:6" ht="13.15">
      <c r="E330" s="80"/>
      <c r="F330" s="80"/>
    </row>
    <row r="331" spans="5:6" ht="13.15">
      <c r="E331" s="80"/>
      <c r="F331" s="80"/>
    </row>
    <row r="332" spans="5:6" ht="13.15">
      <c r="E332" s="80"/>
      <c r="F332" s="80"/>
    </row>
    <row r="333" spans="5:6" ht="13.15">
      <c r="E333" s="80"/>
      <c r="F333" s="80"/>
    </row>
    <row r="334" spans="5:6" ht="13.15">
      <c r="E334" s="80"/>
      <c r="F334" s="80"/>
    </row>
    <row r="335" spans="5:6" ht="13.15">
      <c r="E335" s="80"/>
      <c r="F335" s="80"/>
    </row>
    <row r="336" spans="5:6" ht="13.15">
      <c r="E336" s="80"/>
      <c r="F336" s="80"/>
    </row>
    <row r="337" spans="5:6" ht="13.15">
      <c r="E337" s="80"/>
      <c r="F337" s="80"/>
    </row>
    <row r="338" spans="5:6" ht="13.15">
      <c r="E338" s="80"/>
      <c r="F338" s="80"/>
    </row>
    <row r="339" spans="5:6" ht="13.15">
      <c r="E339" s="80"/>
      <c r="F339" s="80"/>
    </row>
    <row r="340" spans="5:6" ht="13.15">
      <c r="E340" s="80"/>
      <c r="F340" s="80"/>
    </row>
    <row r="341" spans="5:6" ht="13.15">
      <c r="E341" s="80"/>
      <c r="F341" s="80"/>
    </row>
    <row r="342" spans="5:6" ht="13.15">
      <c r="E342" s="80"/>
      <c r="F342" s="80"/>
    </row>
    <row r="343" spans="5:6" ht="13.15">
      <c r="E343" s="80"/>
      <c r="F343" s="80"/>
    </row>
    <row r="344" spans="5:6" ht="13.15">
      <c r="E344" s="80"/>
      <c r="F344" s="80"/>
    </row>
    <row r="345" spans="5:6" ht="13.15">
      <c r="E345" s="80"/>
      <c r="F345" s="80"/>
    </row>
    <row r="346" spans="5:6" ht="13.15">
      <c r="E346" s="80"/>
      <c r="F346" s="80"/>
    </row>
    <row r="347" spans="5:6" ht="13.15">
      <c r="E347" s="80"/>
      <c r="F347" s="80"/>
    </row>
    <row r="348" spans="5:6" ht="13.15">
      <c r="E348" s="80"/>
      <c r="F348" s="80"/>
    </row>
    <row r="349" spans="5:6" ht="13.15">
      <c r="E349" s="80"/>
      <c r="F349" s="80"/>
    </row>
    <row r="350" spans="5:6" ht="13.15">
      <c r="E350" s="80"/>
      <c r="F350" s="80"/>
    </row>
    <row r="351" spans="5:6" ht="13.15">
      <c r="E351" s="80"/>
      <c r="F351" s="80"/>
    </row>
    <row r="352" spans="5:6" ht="13.15">
      <c r="E352" s="80"/>
      <c r="F352" s="80"/>
    </row>
    <row r="353" spans="5:6" ht="13.15">
      <c r="E353" s="80"/>
      <c r="F353" s="80"/>
    </row>
    <row r="354" spans="5:6" ht="13.15">
      <c r="E354" s="80"/>
      <c r="F354" s="80"/>
    </row>
    <row r="355" spans="5:6" ht="13.15">
      <c r="E355" s="80"/>
      <c r="F355" s="80"/>
    </row>
    <row r="356" spans="5:6" ht="13.15">
      <c r="E356" s="80"/>
      <c r="F356" s="80"/>
    </row>
    <row r="357" spans="5:6" ht="13.15">
      <c r="E357" s="80"/>
      <c r="F357" s="80"/>
    </row>
    <row r="358" spans="5:6" ht="13.15">
      <c r="E358" s="80"/>
      <c r="F358" s="80"/>
    </row>
    <row r="359" spans="5:6" ht="13.15">
      <c r="E359" s="80"/>
      <c r="F359" s="80"/>
    </row>
    <row r="360" spans="5:6" ht="13.15">
      <c r="E360" s="80"/>
      <c r="F360" s="80"/>
    </row>
    <row r="361" spans="5:6" ht="13.15">
      <c r="E361" s="80"/>
      <c r="F361" s="80"/>
    </row>
    <row r="362" spans="5:6" ht="13.15">
      <c r="E362" s="80"/>
      <c r="F362" s="80"/>
    </row>
    <row r="363" spans="5:6" ht="13.15">
      <c r="E363" s="80"/>
      <c r="F363" s="80"/>
    </row>
    <row r="364" spans="5:6" ht="13.15">
      <c r="E364" s="80"/>
      <c r="F364" s="80"/>
    </row>
    <row r="365" spans="5:6" ht="13.15">
      <c r="E365" s="80"/>
      <c r="F365" s="80"/>
    </row>
    <row r="366" spans="5:6" ht="13.15">
      <c r="E366" s="80"/>
      <c r="F366" s="80"/>
    </row>
    <row r="367" spans="5:6" ht="13.15">
      <c r="E367" s="80"/>
      <c r="F367" s="80"/>
    </row>
    <row r="368" spans="5:6" ht="13.15">
      <c r="E368" s="80"/>
      <c r="F368" s="80"/>
    </row>
    <row r="369" spans="5:6" ht="13.15">
      <c r="E369" s="80"/>
      <c r="F369" s="80"/>
    </row>
    <row r="370" spans="5:6" ht="13.15">
      <c r="E370" s="80"/>
      <c r="F370" s="80"/>
    </row>
    <row r="371" spans="5:6" ht="13.15">
      <c r="E371" s="80"/>
      <c r="F371" s="80"/>
    </row>
    <row r="372" spans="5:6" ht="13.15">
      <c r="E372" s="80"/>
      <c r="F372" s="80"/>
    </row>
    <row r="373" spans="5:6" ht="13.15">
      <c r="E373" s="80"/>
      <c r="F373" s="80"/>
    </row>
    <row r="374" spans="5:6" ht="13.15">
      <c r="E374" s="80"/>
      <c r="F374" s="80"/>
    </row>
    <row r="375" spans="5:6" ht="13.15">
      <c r="E375" s="80"/>
      <c r="F375" s="80"/>
    </row>
    <row r="376" spans="5:6" ht="13.15">
      <c r="E376" s="80"/>
      <c r="F376" s="80"/>
    </row>
    <row r="377" spans="5:6" ht="13.15">
      <c r="E377" s="80"/>
      <c r="F377" s="80"/>
    </row>
    <row r="378" spans="5:6" ht="13.15">
      <c r="E378" s="80"/>
      <c r="F378" s="80"/>
    </row>
    <row r="379" spans="5:6" ht="13.15">
      <c r="E379" s="80"/>
      <c r="F379" s="80"/>
    </row>
    <row r="380" spans="5:6" ht="13.15">
      <c r="E380" s="80"/>
      <c r="F380" s="80"/>
    </row>
    <row r="381" spans="5:6" ht="13.15">
      <c r="E381" s="80"/>
      <c r="F381" s="80"/>
    </row>
    <row r="382" spans="5:6" ht="13.15">
      <c r="E382" s="80"/>
      <c r="F382" s="80"/>
    </row>
    <row r="383" spans="5:6" ht="13.15">
      <c r="E383" s="80"/>
      <c r="F383" s="80"/>
    </row>
    <row r="384" spans="5:6" ht="13.15">
      <c r="E384" s="80"/>
      <c r="F384" s="80"/>
    </row>
    <row r="385" spans="5:6" ht="13.15">
      <c r="E385" s="80"/>
      <c r="F385" s="80"/>
    </row>
    <row r="386" spans="5:6" ht="13.15">
      <c r="E386" s="80"/>
      <c r="F386" s="80"/>
    </row>
    <row r="387" spans="5:6" ht="13.15">
      <c r="E387" s="80"/>
      <c r="F387" s="80"/>
    </row>
    <row r="388" spans="5:6" ht="13.15">
      <c r="E388" s="80"/>
      <c r="F388" s="80"/>
    </row>
    <row r="389" spans="5:6" ht="13.15">
      <c r="E389" s="80"/>
      <c r="F389" s="80"/>
    </row>
    <row r="390" spans="5:6" ht="13.15">
      <c r="E390" s="80"/>
      <c r="F390" s="80"/>
    </row>
    <row r="391" spans="5:6" ht="13.15">
      <c r="E391" s="80"/>
      <c r="F391" s="80"/>
    </row>
    <row r="392" spans="5:6" ht="13.15">
      <c r="E392" s="80"/>
      <c r="F392" s="80"/>
    </row>
    <row r="393" spans="5:6" ht="13.15">
      <c r="E393" s="80"/>
      <c r="F393" s="80"/>
    </row>
    <row r="394" spans="5:6" ht="13.15">
      <c r="E394" s="80"/>
      <c r="F394" s="80"/>
    </row>
    <row r="395" spans="5:6" ht="13.15">
      <c r="E395" s="80"/>
      <c r="F395" s="80"/>
    </row>
    <row r="396" spans="5:6" ht="13.15">
      <c r="E396" s="80"/>
      <c r="F396" s="80"/>
    </row>
    <row r="397" spans="5:6" ht="13.15">
      <c r="E397" s="80"/>
      <c r="F397" s="80"/>
    </row>
    <row r="398" spans="5:6" ht="13.15">
      <c r="E398" s="80"/>
      <c r="F398" s="80"/>
    </row>
    <row r="399" spans="5:6" ht="13.15">
      <c r="E399" s="80"/>
      <c r="F399" s="80"/>
    </row>
    <row r="400" spans="5:6" ht="13.15">
      <c r="E400" s="80"/>
      <c r="F400" s="80"/>
    </row>
    <row r="401" spans="5:6" ht="13.15">
      <c r="E401" s="80"/>
      <c r="F401" s="80"/>
    </row>
    <row r="402" spans="5:6" ht="13.15">
      <c r="E402" s="80"/>
      <c r="F402" s="80"/>
    </row>
    <row r="403" spans="5:6" ht="13.15">
      <c r="E403" s="80"/>
      <c r="F403" s="80"/>
    </row>
    <row r="404" spans="5:6" ht="13.15">
      <c r="E404" s="80"/>
      <c r="F404" s="80"/>
    </row>
    <row r="405" spans="5:6" ht="13.15">
      <c r="E405" s="80"/>
      <c r="F405" s="80"/>
    </row>
    <row r="406" spans="5:6" ht="13.15">
      <c r="E406" s="80"/>
      <c r="F406" s="80"/>
    </row>
    <row r="407" spans="5:6" ht="13.15">
      <c r="E407" s="80"/>
      <c r="F407" s="80"/>
    </row>
    <row r="408" spans="5:6" ht="13.15">
      <c r="E408" s="80"/>
      <c r="F408" s="80"/>
    </row>
    <row r="409" spans="5:6" ht="13.15">
      <c r="E409" s="80"/>
      <c r="F409" s="80"/>
    </row>
    <row r="410" spans="5:6" ht="13.15">
      <c r="E410" s="80"/>
      <c r="F410" s="80"/>
    </row>
    <row r="411" spans="5:6" ht="13.15">
      <c r="E411" s="80"/>
      <c r="F411" s="80"/>
    </row>
    <row r="412" spans="5:6" ht="13.15">
      <c r="E412" s="80"/>
      <c r="F412" s="80"/>
    </row>
    <row r="413" spans="5:6" ht="13.15">
      <c r="E413" s="80"/>
      <c r="F413" s="80"/>
    </row>
    <row r="414" spans="5:6" ht="13.15">
      <c r="E414" s="80"/>
      <c r="F414" s="80"/>
    </row>
    <row r="415" spans="5:6" ht="13.15">
      <c r="E415" s="80"/>
      <c r="F415" s="80"/>
    </row>
    <row r="416" spans="5:6" ht="13.15">
      <c r="E416" s="80"/>
      <c r="F416" s="80"/>
    </row>
    <row r="417" spans="5:6" ht="13.15">
      <c r="E417" s="80"/>
      <c r="F417" s="80"/>
    </row>
    <row r="418" spans="5:6" ht="13.15">
      <c r="E418" s="80"/>
      <c r="F418" s="80"/>
    </row>
    <row r="419" spans="5:6" ht="13.15">
      <c r="E419" s="80"/>
      <c r="F419" s="80"/>
    </row>
    <row r="420" spans="5:6" ht="13.15">
      <c r="E420" s="80"/>
      <c r="F420" s="80"/>
    </row>
    <row r="421" spans="5:6" ht="13.15">
      <c r="E421" s="80"/>
      <c r="F421" s="80"/>
    </row>
    <row r="422" spans="5:6" ht="13.15">
      <c r="E422" s="80"/>
      <c r="F422" s="80"/>
    </row>
    <row r="423" spans="5:6" ht="13.15">
      <c r="E423" s="80"/>
      <c r="F423" s="80"/>
    </row>
    <row r="424" spans="5:6" ht="13.15">
      <c r="E424" s="80"/>
      <c r="F424" s="80"/>
    </row>
    <row r="425" spans="5:6" ht="13.15">
      <c r="E425" s="80"/>
      <c r="F425" s="80"/>
    </row>
    <row r="426" spans="5:6" ht="13.15">
      <c r="E426" s="80"/>
      <c r="F426" s="80"/>
    </row>
    <row r="427" spans="5:6" ht="13.15">
      <c r="E427" s="80"/>
      <c r="F427" s="80"/>
    </row>
    <row r="428" spans="5:6" ht="13.15">
      <c r="E428" s="80"/>
      <c r="F428" s="80"/>
    </row>
    <row r="429" spans="5:6" ht="13.15">
      <c r="E429" s="80"/>
      <c r="F429" s="80"/>
    </row>
    <row r="430" spans="5:6" ht="13.15">
      <c r="E430" s="80"/>
      <c r="F430" s="80"/>
    </row>
    <row r="431" spans="5:6" ht="13.15">
      <c r="E431" s="80"/>
      <c r="F431" s="80"/>
    </row>
    <row r="432" spans="5:6" ht="13.15">
      <c r="E432" s="80"/>
      <c r="F432" s="80"/>
    </row>
    <row r="433" spans="5:6" ht="13.15">
      <c r="E433" s="80"/>
      <c r="F433" s="80"/>
    </row>
    <row r="434" spans="5:6" ht="13.15">
      <c r="E434" s="80"/>
      <c r="F434" s="80"/>
    </row>
    <row r="435" spans="5:6" ht="13.15">
      <c r="E435" s="80"/>
      <c r="F435" s="80"/>
    </row>
    <row r="436" spans="5:6" ht="13.15">
      <c r="E436" s="80"/>
      <c r="F436" s="80"/>
    </row>
    <row r="437" spans="5:6" ht="13.15">
      <c r="E437" s="80"/>
      <c r="F437" s="80"/>
    </row>
    <row r="438" spans="5:6" ht="13.15">
      <c r="E438" s="80"/>
      <c r="F438" s="80"/>
    </row>
    <row r="439" spans="5:6" ht="13.15">
      <c r="E439" s="80"/>
      <c r="F439" s="80"/>
    </row>
    <row r="440" spans="5:6" ht="13.15">
      <c r="E440" s="80"/>
      <c r="F440" s="80"/>
    </row>
    <row r="441" spans="5:6" ht="13.15">
      <c r="E441" s="80"/>
      <c r="F441" s="80"/>
    </row>
    <row r="442" spans="5:6" ht="13.15">
      <c r="E442" s="80"/>
      <c r="F442" s="80"/>
    </row>
    <row r="443" spans="5:6" ht="13.15">
      <c r="E443" s="80"/>
      <c r="F443" s="80"/>
    </row>
    <row r="444" spans="5:6" ht="13.15">
      <c r="E444" s="80"/>
      <c r="F444" s="80"/>
    </row>
    <row r="445" spans="5:6" ht="13.15">
      <c r="E445" s="80"/>
      <c r="F445" s="80"/>
    </row>
    <row r="446" spans="5:6" ht="13.15">
      <c r="E446" s="80"/>
      <c r="F446" s="80"/>
    </row>
    <row r="447" spans="5:6" ht="13.15">
      <c r="E447" s="80"/>
      <c r="F447" s="80"/>
    </row>
    <row r="448" spans="5:6" ht="13.15">
      <c r="E448" s="80"/>
      <c r="F448" s="80"/>
    </row>
    <row r="449" spans="5:6" ht="13.15">
      <c r="E449" s="80"/>
      <c r="F449" s="80"/>
    </row>
    <row r="450" spans="5:6" ht="13.15">
      <c r="E450" s="80"/>
      <c r="F450" s="80"/>
    </row>
    <row r="451" spans="5:6" ht="13.15">
      <c r="E451" s="80"/>
      <c r="F451" s="80"/>
    </row>
    <row r="452" spans="5:6" ht="13.15">
      <c r="E452" s="80"/>
      <c r="F452" s="80"/>
    </row>
    <row r="453" spans="5:6" ht="13.15">
      <c r="E453" s="80"/>
      <c r="F453" s="80"/>
    </row>
    <row r="454" spans="5:6" ht="13.15">
      <c r="E454" s="80"/>
      <c r="F454" s="80"/>
    </row>
    <row r="455" spans="5:6" ht="13.15">
      <c r="E455" s="80"/>
      <c r="F455" s="80"/>
    </row>
    <row r="456" spans="5:6" ht="13.15">
      <c r="E456" s="80"/>
      <c r="F456" s="80"/>
    </row>
    <row r="457" spans="5:6" ht="13.15">
      <c r="E457" s="80"/>
      <c r="F457" s="80"/>
    </row>
    <row r="458" spans="5:6" ht="13.15">
      <c r="E458" s="80"/>
      <c r="F458" s="80"/>
    </row>
    <row r="459" spans="5:6" ht="13.15">
      <c r="E459" s="80"/>
      <c r="F459" s="80"/>
    </row>
    <row r="460" spans="5:6" ht="13.15">
      <c r="E460" s="80"/>
      <c r="F460" s="80"/>
    </row>
    <row r="461" spans="5:6" ht="13.15">
      <c r="E461" s="80"/>
      <c r="F461" s="80"/>
    </row>
    <row r="462" spans="5:6" ht="13.15">
      <c r="E462" s="80"/>
      <c r="F462" s="80"/>
    </row>
    <row r="463" spans="5:6" ht="13.15">
      <c r="E463" s="80"/>
      <c r="F463" s="80"/>
    </row>
    <row r="464" spans="5:6" ht="13.15">
      <c r="E464" s="80"/>
      <c r="F464" s="80"/>
    </row>
    <row r="465" spans="5:6" ht="13.15">
      <c r="E465" s="80"/>
      <c r="F465" s="80"/>
    </row>
    <row r="466" spans="5:6" ht="13.15">
      <c r="E466" s="80"/>
      <c r="F466" s="80"/>
    </row>
    <row r="467" spans="5:6" ht="13.15">
      <c r="E467" s="80"/>
      <c r="F467" s="80"/>
    </row>
    <row r="468" spans="5:6" ht="13.15">
      <c r="E468" s="80"/>
      <c r="F468" s="80"/>
    </row>
    <row r="469" spans="5:6" ht="13.15">
      <c r="E469" s="80"/>
      <c r="F469" s="80"/>
    </row>
    <row r="470" spans="5:6" ht="13.15">
      <c r="E470" s="80"/>
      <c r="F470" s="80"/>
    </row>
    <row r="471" spans="5:6" ht="13.15">
      <c r="E471" s="80"/>
      <c r="F471" s="80"/>
    </row>
    <row r="472" spans="5:6" ht="13.15">
      <c r="E472" s="80"/>
      <c r="F472" s="80"/>
    </row>
    <row r="473" spans="5:6" ht="13.15">
      <c r="E473" s="80"/>
      <c r="F473" s="80"/>
    </row>
    <row r="474" spans="5:6" ht="13.15">
      <c r="E474" s="80"/>
      <c r="F474" s="80"/>
    </row>
    <row r="475" spans="5:6" ht="13.15">
      <c r="E475" s="80"/>
      <c r="F475" s="80"/>
    </row>
    <row r="476" spans="5:6" ht="13.15">
      <c r="E476" s="80"/>
      <c r="F476" s="80"/>
    </row>
    <row r="477" spans="5:6" ht="13.15">
      <c r="E477" s="80"/>
      <c r="F477" s="80"/>
    </row>
    <row r="478" spans="5:6" ht="13.15">
      <c r="E478" s="80"/>
      <c r="F478" s="80"/>
    </row>
    <row r="479" spans="5:6" ht="13.15">
      <c r="E479" s="80"/>
      <c r="F479" s="80"/>
    </row>
    <row r="480" spans="5:6" ht="13.15">
      <c r="E480" s="80"/>
      <c r="F480" s="80"/>
    </row>
    <row r="481" spans="5:6" ht="13.15">
      <c r="E481" s="80"/>
      <c r="F481" s="80"/>
    </row>
    <row r="482" spans="5:6" ht="13.15">
      <c r="E482" s="80"/>
      <c r="F482" s="80"/>
    </row>
    <row r="483" spans="5:6" ht="13.15">
      <c r="E483" s="80"/>
      <c r="F483" s="80"/>
    </row>
    <row r="484" spans="5:6" ht="13.15">
      <c r="E484" s="80"/>
      <c r="F484" s="80"/>
    </row>
    <row r="485" spans="5:6" ht="13.15">
      <c r="E485" s="80"/>
      <c r="F485" s="80"/>
    </row>
    <row r="486" spans="5:6" ht="13.15">
      <c r="E486" s="80"/>
      <c r="F486" s="80"/>
    </row>
    <row r="487" spans="5:6" ht="13.15">
      <c r="E487" s="80"/>
      <c r="F487" s="80"/>
    </row>
    <row r="488" spans="5:6" ht="13.15">
      <c r="E488" s="80"/>
      <c r="F488" s="80"/>
    </row>
    <row r="489" spans="5:6" ht="13.15">
      <c r="E489" s="80"/>
      <c r="F489" s="80"/>
    </row>
    <row r="490" spans="5:6" ht="13.15">
      <c r="E490" s="80"/>
      <c r="F490" s="80"/>
    </row>
    <row r="491" spans="5:6" ht="13.15">
      <c r="E491" s="80"/>
      <c r="F491" s="80"/>
    </row>
    <row r="492" spans="5:6" ht="13.15">
      <c r="E492" s="80"/>
      <c r="F492" s="80"/>
    </row>
    <row r="493" spans="5:6" ht="13.15">
      <c r="E493" s="80"/>
      <c r="F493" s="80"/>
    </row>
    <row r="494" spans="5:6" ht="13.15">
      <c r="E494" s="80"/>
      <c r="F494" s="80"/>
    </row>
    <row r="495" spans="5:6" ht="13.15">
      <c r="E495" s="80"/>
      <c r="F495" s="80"/>
    </row>
    <row r="496" spans="5:6" ht="13.15">
      <c r="E496" s="80"/>
      <c r="F496" s="80"/>
    </row>
    <row r="497" spans="5:6" ht="13.15">
      <c r="E497" s="80"/>
      <c r="F497" s="80"/>
    </row>
    <row r="498" spans="5:6" ht="13.15">
      <c r="E498" s="80"/>
      <c r="F498" s="80"/>
    </row>
    <row r="499" spans="5:6" ht="13.15">
      <c r="E499" s="80"/>
      <c r="F499" s="80"/>
    </row>
    <row r="500" spans="5:6" ht="13.15">
      <c r="E500" s="80"/>
      <c r="F500" s="80"/>
    </row>
    <row r="501" spans="5:6" ht="13.15">
      <c r="E501" s="80"/>
      <c r="F501" s="80"/>
    </row>
    <row r="502" spans="5:6" ht="13.15">
      <c r="E502" s="80"/>
      <c r="F502" s="80"/>
    </row>
    <row r="503" spans="5:6" ht="13.15">
      <c r="E503" s="80"/>
      <c r="F503" s="80"/>
    </row>
    <row r="504" spans="5:6" ht="13.15">
      <c r="E504" s="80"/>
      <c r="F504" s="80"/>
    </row>
    <row r="505" spans="5:6" ht="13.15">
      <c r="E505" s="80"/>
      <c r="F505" s="80"/>
    </row>
    <row r="506" spans="5:6" ht="13.15">
      <c r="E506" s="80"/>
      <c r="F506" s="80"/>
    </row>
    <row r="507" spans="5:6" ht="13.15">
      <c r="E507" s="80"/>
      <c r="F507" s="80"/>
    </row>
    <row r="508" spans="5:6" ht="13.15">
      <c r="E508" s="80"/>
      <c r="F508" s="80"/>
    </row>
    <row r="509" spans="5:6" ht="13.15">
      <c r="E509" s="80"/>
      <c r="F509" s="80"/>
    </row>
    <row r="510" spans="5:6" ht="13.15">
      <c r="E510" s="80"/>
      <c r="F510" s="80"/>
    </row>
    <row r="511" spans="5:6" ht="13.15">
      <c r="E511" s="80"/>
      <c r="F511" s="80"/>
    </row>
    <row r="512" spans="5:6" ht="13.15">
      <c r="E512" s="80"/>
      <c r="F512" s="80"/>
    </row>
    <row r="513" spans="5:6" ht="13.15">
      <c r="E513" s="80"/>
      <c r="F513" s="80"/>
    </row>
    <row r="514" spans="5:6" ht="13.15">
      <c r="E514" s="80"/>
      <c r="F514" s="80"/>
    </row>
    <row r="515" spans="5:6" ht="13.15">
      <c r="E515" s="80"/>
      <c r="F515" s="80"/>
    </row>
    <row r="516" spans="5:6" ht="13.15">
      <c r="E516" s="80"/>
      <c r="F516" s="80"/>
    </row>
    <row r="517" spans="5:6" ht="13.15">
      <c r="E517" s="80"/>
      <c r="F517" s="80"/>
    </row>
    <row r="518" spans="5:6" ht="13.15">
      <c r="E518" s="80"/>
      <c r="F518" s="80"/>
    </row>
    <row r="519" spans="5:6" ht="13.15">
      <c r="E519" s="80"/>
      <c r="F519" s="80"/>
    </row>
    <row r="520" spans="5:6" ht="13.15">
      <c r="E520" s="80"/>
      <c r="F520" s="80"/>
    </row>
    <row r="521" spans="5:6" ht="13.15">
      <c r="E521" s="80"/>
      <c r="F521" s="80"/>
    </row>
    <row r="522" spans="5:6" ht="13.15">
      <c r="E522" s="80"/>
      <c r="F522" s="80"/>
    </row>
    <row r="523" spans="5:6" ht="13.15">
      <c r="E523" s="80"/>
      <c r="F523" s="80"/>
    </row>
    <row r="524" spans="5:6" ht="13.15">
      <c r="E524" s="80"/>
      <c r="F524" s="80"/>
    </row>
    <row r="525" spans="5:6" ht="13.15">
      <c r="E525" s="80"/>
      <c r="F525" s="80"/>
    </row>
    <row r="526" spans="5:6" ht="13.15">
      <c r="E526" s="80"/>
      <c r="F526" s="80"/>
    </row>
    <row r="527" spans="5:6" ht="13.15">
      <c r="E527" s="80"/>
      <c r="F527" s="80"/>
    </row>
    <row r="528" spans="5:6" ht="13.15">
      <c r="E528" s="80"/>
      <c r="F528" s="80"/>
    </row>
    <row r="529" spans="5:6" ht="13.15">
      <c r="E529" s="80"/>
      <c r="F529" s="80"/>
    </row>
    <row r="530" spans="5:6" ht="13.15">
      <c r="E530" s="80"/>
      <c r="F530" s="80"/>
    </row>
    <row r="531" spans="5:6" ht="13.15">
      <c r="E531" s="80"/>
      <c r="F531" s="80"/>
    </row>
    <row r="532" spans="5:6" ht="13.15">
      <c r="E532" s="80"/>
      <c r="F532" s="80"/>
    </row>
    <row r="533" spans="5:6" ht="13.15">
      <c r="E533" s="80"/>
      <c r="F533" s="80"/>
    </row>
    <row r="534" spans="5:6" ht="13.15">
      <c r="E534" s="80"/>
      <c r="F534" s="80"/>
    </row>
    <row r="535" spans="5:6" ht="13.15">
      <c r="E535" s="80"/>
      <c r="F535" s="80"/>
    </row>
    <row r="536" spans="5:6" ht="13.15">
      <c r="E536" s="80"/>
      <c r="F536" s="80"/>
    </row>
    <row r="537" spans="5:6" ht="13.15">
      <c r="E537" s="80"/>
      <c r="F537" s="80"/>
    </row>
    <row r="538" spans="5:6" ht="13.15">
      <c r="E538" s="80"/>
      <c r="F538" s="80"/>
    </row>
    <row r="539" spans="5:6" ht="13.15">
      <c r="E539" s="80"/>
      <c r="F539" s="80"/>
    </row>
    <row r="540" spans="5:6" ht="13.15">
      <c r="E540" s="80"/>
      <c r="F540" s="80"/>
    </row>
    <row r="541" spans="5:6" ht="13.15">
      <c r="E541" s="80"/>
      <c r="F541" s="80"/>
    </row>
    <row r="542" spans="5:6" ht="13.15">
      <c r="E542" s="80"/>
      <c r="F542" s="80"/>
    </row>
    <row r="543" spans="5:6" ht="13.15">
      <c r="E543" s="80"/>
      <c r="F543" s="80"/>
    </row>
    <row r="544" spans="5:6" ht="13.15">
      <c r="E544" s="80"/>
      <c r="F544" s="80"/>
    </row>
    <row r="545" spans="5:6" ht="13.15">
      <c r="E545" s="80"/>
      <c r="F545" s="80"/>
    </row>
    <row r="546" spans="5:6" ht="13.15">
      <c r="E546" s="80"/>
      <c r="F546" s="80"/>
    </row>
    <row r="547" spans="5:6" ht="13.15">
      <c r="E547" s="80"/>
      <c r="F547" s="80"/>
    </row>
    <row r="548" spans="5:6" ht="13.15">
      <c r="E548" s="80"/>
      <c r="F548" s="80"/>
    </row>
    <row r="549" spans="5:6" ht="13.15">
      <c r="E549" s="80"/>
      <c r="F549" s="80"/>
    </row>
    <row r="550" spans="5:6" ht="13.15">
      <c r="E550" s="80"/>
      <c r="F550" s="80"/>
    </row>
    <row r="551" spans="5:6" ht="13.15">
      <c r="E551" s="80"/>
      <c r="F551" s="80"/>
    </row>
    <row r="552" spans="5:6" ht="13.15">
      <c r="E552" s="80"/>
      <c r="F552" s="80"/>
    </row>
    <row r="553" spans="5:6" ht="13.15">
      <c r="E553" s="80"/>
      <c r="F553" s="80"/>
    </row>
    <row r="554" spans="5:6" ht="13.15">
      <c r="E554" s="80"/>
      <c r="F554" s="80"/>
    </row>
    <row r="555" spans="5:6" ht="13.15">
      <c r="E555" s="80"/>
      <c r="F555" s="80"/>
    </row>
    <row r="556" spans="5:6" ht="13.15">
      <c r="E556" s="80"/>
      <c r="F556" s="80"/>
    </row>
    <row r="557" spans="5:6" ht="13.15">
      <c r="E557" s="80"/>
      <c r="F557" s="80"/>
    </row>
    <row r="558" spans="5:6" ht="13.15">
      <c r="E558" s="80"/>
      <c r="F558" s="80"/>
    </row>
    <row r="559" spans="5:6" ht="13.15">
      <c r="E559" s="80"/>
      <c r="F559" s="80"/>
    </row>
    <row r="560" spans="5:6" ht="13.15">
      <c r="E560" s="80"/>
      <c r="F560" s="80"/>
    </row>
    <row r="561" spans="5:6" ht="13.15">
      <c r="E561" s="80"/>
      <c r="F561" s="80"/>
    </row>
    <row r="562" spans="5:6" ht="13.15">
      <c r="E562" s="80"/>
      <c r="F562" s="80"/>
    </row>
    <row r="563" spans="5:6" ht="13.15">
      <c r="E563" s="80"/>
      <c r="F563" s="80"/>
    </row>
    <row r="564" spans="5:6" ht="13.15">
      <c r="E564" s="80"/>
      <c r="F564" s="80"/>
    </row>
    <row r="565" spans="5:6" ht="13.15">
      <c r="E565" s="80"/>
      <c r="F565" s="80"/>
    </row>
    <row r="566" spans="5:6" ht="13.15">
      <c r="E566" s="80"/>
      <c r="F566" s="80"/>
    </row>
    <row r="567" spans="5:6" ht="13.15">
      <c r="E567" s="80"/>
      <c r="F567" s="80"/>
    </row>
    <row r="568" spans="5:6" ht="13.15">
      <c r="E568" s="80"/>
      <c r="F568" s="80"/>
    </row>
    <row r="569" spans="5:6" ht="13.15">
      <c r="E569" s="80"/>
      <c r="F569" s="80"/>
    </row>
    <row r="570" spans="5:6" ht="13.15">
      <c r="E570" s="80"/>
      <c r="F570" s="80"/>
    </row>
    <row r="571" spans="5:6" ht="13.15">
      <c r="E571" s="80"/>
      <c r="F571" s="80"/>
    </row>
    <row r="572" spans="5:6" ht="13.15">
      <c r="E572" s="80"/>
      <c r="F572" s="80"/>
    </row>
    <row r="573" spans="5:6" ht="13.15">
      <c r="E573" s="80"/>
      <c r="F573" s="80"/>
    </row>
    <row r="574" spans="5:6" ht="13.15">
      <c r="E574" s="80"/>
      <c r="F574" s="80"/>
    </row>
    <row r="575" spans="5:6" ht="13.15">
      <c r="E575" s="80"/>
      <c r="F575" s="80"/>
    </row>
    <row r="576" spans="5:6" ht="13.15">
      <c r="E576" s="80"/>
      <c r="F576" s="80"/>
    </row>
    <row r="577" spans="5:6" ht="13.15">
      <c r="E577" s="80"/>
      <c r="F577" s="80"/>
    </row>
    <row r="578" spans="5:6" ht="13.15">
      <c r="E578" s="80"/>
      <c r="F578" s="80"/>
    </row>
    <row r="579" spans="5:6" ht="13.15">
      <c r="E579" s="80"/>
      <c r="F579" s="80"/>
    </row>
    <row r="580" spans="5:6" ht="13.15">
      <c r="E580" s="80"/>
      <c r="F580" s="80"/>
    </row>
    <row r="581" spans="5:6" ht="13.15">
      <c r="E581" s="80"/>
      <c r="F581" s="80"/>
    </row>
    <row r="582" spans="5:6" ht="13.15">
      <c r="E582" s="80"/>
      <c r="F582" s="80"/>
    </row>
    <row r="583" spans="5:6" ht="13.15">
      <c r="E583" s="80"/>
      <c r="F583" s="80"/>
    </row>
    <row r="584" spans="5:6" ht="13.15">
      <c r="E584" s="80"/>
      <c r="F584" s="80"/>
    </row>
    <row r="585" spans="5:6" ht="13.15">
      <c r="E585" s="80"/>
      <c r="F585" s="80"/>
    </row>
    <row r="586" spans="5:6" ht="13.15">
      <c r="E586" s="80"/>
      <c r="F586" s="80"/>
    </row>
    <row r="587" spans="5:6" ht="13.15">
      <c r="E587" s="80"/>
      <c r="F587" s="80"/>
    </row>
    <row r="588" spans="5:6" ht="13.15">
      <c r="E588" s="80"/>
      <c r="F588" s="80"/>
    </row>
    <row r="589" spans="5:6" ht="13.15">
      <c r="E589" s="80"/>
      <c r="F589" s="80"/>
    </row>
    <row r="590" spans="5:6" ht="13.15">
      <c r="E590" s="80"/>
      <c r="F590" s="80"/>
    </row>
    <row r="591" spans="5:6" ht="13.15">
      <c r="E591" s="80"/>
      <c r="F591" s="80"/>
    </row>
    <row r="592" spans="5:6" ht="13.15">
      <c r="E592" s="80"/>
      <c r="F592" s="80"/>
    </row>
    <row r="593" spans="5:6" ht="13.15">
      <c r="E593" s="80"/>
      <c r="F593" s="80"/>
    </row>
    <row r="594" spans="5:6" ht="13.15">
      <c r="E594" s="80"/>
      <c r="F594" s="80"/>
    </row>
    <row r="595" spans="5:6" ht="13.15">
      <c r="E595" s="80"/>
      <c r="F595" s="80"/>
    </row>
    <row r="596" spans="5:6" ht="13.15">
      <c r="E596" s="80"/>
      <c r="F596" s="80"/>
    </row>
    <row r="597" spans="5:6" ht="13.15">
      <c r="E597" s="80"/>
      <c r="F597" s="80"/>
    </row>
    <row r="598" spans="5:6" ht="13.15">
      <c r="E598" s="80"/>
      <c r="F598" s="80"/>
    </row>
    <row r="599" spans="5:6" ht="13.15">
      <c r="E599" s="80"/>
      <c r="F599" s="80"/>
    </row>
    <row r="600" spans="5:6" ht="13.15">
      <c r="E600" s="80"/>
      <c r="F600" s="80"/>
    </row>
    <row r="601" spans="5:6" ht="13.15">
      <c r="E601" s="80"/>
      <c r="F601" s="80"/>
    </row>
    <row r="602" spans="5:6" ht="13.15">
      <c r="E602" s="80"/>
      <c r="F602" s="80"/>
    </row>
    <row r="603" spans="5:6" ht="13.15">
      <c r="E603" s="80"/>
      <c r="F603" s="80"/>
    </row>
    <row r="604" spans="5:6" ht="13.15">
      <c r="E604" s="80"/>
      <c r="F604" s="80"/>
    </row>
    <row r="605" spans="5:6" ht="13.15">
      <c r="E605" s="80"/>
      <c r="F605" s="80"/>
    </row>
    <row r="606" spans="5:6" ht="13.15">
      <c r="E606" s="80"/>
      <c r="F606" s="80"/>
    </row>
    <row r="607" spans="5:6" ht="13.15">
      <c r="E607" s="80"/>
      <c r="F607" s="80"/>
    </row>
    <row r="608" spans="5:6" ht="13.15">
      <c r="E608" s="80"/>
      <c r="F608" s="80"/>
    </row>
    <row r="609" spans="5:6" ht="13.15">
      <c r="E609" s="80"/>
      <c r="F609" s="80"/>
    </row>
    <row r="610" spans="5:6" ht="13.15">
      <c r="E610" s="80"/>
      <c r="F610" s="80"/>
    </row>
    <row r="611" spans="5:6" ht="13.15">
      <c r="E611" s="80"/>
      <c r="F611" s="80"/>
    </row>
    <row r="612" spans="5:6" ht="13.15">
      <c r="E612" s="80"/>
      <c r="F612" s="80"/>
    </row>
    <row r="613" spans="5:6" ht="13.15">
      <c r="E613" s="80"/>
      <c r="F613" s="80"/>
    </row>
    <row r="614" spans="5:6" ht="13.15">
      <c r="E614" s="80"/>
      <c r="F614" s="80"/>
    </row>
    <row r="615" spans="5:6" ht="13.15">
      <c r="E615" s="80"/>
      <c r="F615" s="80"/>
    </row>
    <row r="616" spans="5:6" ht="13.15">
      <c r="E616" s="80"/>
      <c r="F616" s="80"/>
    </row>
    <row r="617" spans="5:6" ht="13.15">
      <c r="E617" s="80"/>
      <c r="F617" s="80"/>
    </row>
    <row r="618" spans="5:6" ht="13.15">
      <c r="E618" s="80"/>
      <c r="F618" s="80"/>
    </row>
    <row r="619" spans="5:6" ht="13.15">
      <c r="E619" s="80"/>
      <c r="F619" s="80"/>
    </row>
    <row r="620" spans="5:6" ht="13.15">
      <c r="E620" s="80"/>
      <c r="F620" s="80"/>
    </row>
    <row r="621" spans="5:6" ht="13.15">
      <c r="E621" s="80"/>
      <c r="F621" s="80"/>
    </row>
    <row r="622" spans="5:6" ht="13.15">
      <c r="E622" s="80"/>
      <c r="F622" s="80"/>
    </row>
    <row r="623" spans="5:6" ht="13.15">
      <c r="E623" s="80"/>
      <c r="F623" s="80"/>
    </row>
    <row r="624" spans="5:6" ht="13.15">
      <c r="E624" s="80"/>
      <c r="F624" s="80"/>
    </row>
    <row r="625" spans="5:6" ht="13.15">
      <c r="E625" s="80"/>
      <c r="F625" s="80"/>
    </row>
    <row r="626" spans="5:6" ht="13.15">
      <c r="E626" s="80"/>
      <c r="F626" s="80"/>
    </row>
    <row r="627" spans="5:6" ht="13.15">
      <c r="E627" s="80"/>
      <c r="F627" s="80"/>
    </row>
    <row r="628" spans="5:6" ht="13.15">
      <c r="E628" s="80"/>
      <c r="F628" s="80"/>
    </row>
    <row r="629" spans="5:6" ht="13.15">
      <c r="E629" s="80"/>
      <c r="F629" s="80"/>
    </row>
    <row r="630" spans="5:6" ht="13.15">
      <c r="E630" s="80"/>
      <c r="F630" s="80"/>
    </row>
    <row r="631" spans="5:6" ht="13.15">
      <c r="E631" s="80"/>
      <c r="F631" s="80"/>
    </row>
    <row r="632" spans="5:6" ht="13.15">
      <c r="E632" s="80"/>
      <c r="F632" s="80"/>
    </row>
    <row r="633" spans="5:6" ht="13.15">
      <c r="E633" s="80"/>
      <c r="F633" s="80"/>
    </row>
    <row r="634" spans="5:6" ht="13.15">
      <c r="E634" s="80"/>
      <c r="F634" s="80"/>
    </row>
    <row r="635" spans="5:6" ht="13.15">
      <c r="E635" s="80"/>
      <c r="F635" s="80"/>
    </row>
    <row r="636" spans="5:6" ht="13.15">
      <c r="E636" s="80"/>
      <c r="F636" s="80"/>
    </row>
    <row r="637" spans="5:6" ht="13.15">
      <c r="E637" s="80"/>
      <c r="F637" s="80"/>
    </row>
    <row r="638" spans="5:6" ht="13.15">
      <c r="E638" s="80"/>
      <c r="F638" s="80"/>
    </row>
    <row r="639" spans="5:6" ht="13.15">
      <c r="E639" s="80"/>
      <c r="F639" s="80"/>
    </row>
    <row r="640" spans="5:6" ht="13.15">
      <c r="E640" s="80"/>
      <c r="F640" s="80"/>
    </row>
    <row r="641" spans="5:6" ht="13.15">
      <c r="E641" s="80"/>
      <c r="F641" s="80"/>
    </row>
    <row r="642" spans="5:6" ht="13.15">
      <c r="E642" s="80"/>
      <c r="F642" s="80"/>
    </row>
    <row r="643" spans="5:6" ht="13.15">
      <c r="E643" s="80"/>
      <c r="F643" s="80"/>
    </row>
    <row r="644" spans="5:6" ht="13.15">
      <c r="E644" s="80"/>
      <c r="F644" s="80"/>
    </row>
    <row r="645" spans="5:6" ht="13.15">
      <c r="E645" s="80"/>
      <c r="F645" s="80"/>
    </row>
    <row r="646" spans="5:6" ht="13.15">
      <c r="E646" s="80"/>
      <c r="F646" s="80"/>
    </row>
    <row r="647" spans="5:6" ht="13.15">
      <c r="E647" s="80"/>
      <c r="F647" s="80"/>
    </row>
    <row r="648" spans="5:6" ht="13.15">
      <c r="E648" s="80"/>
      <c r="F648" s="80"/>
    </row>
    <row r="649" spans="5:6" ht="13.15">
      <c r="E649" s="80"/>
      <c r="F649" s="80"/>
    </row>
    <row r="650" spans="5:6" ht="13.15">
      <c r="E650" s="80"/>
      <c r="F650" s="80"/>
    </row>
    <row r="651" spans="5:6" ht="13.15">
      <c r="E651" s="80"/>
      <c r="F651" s="80"/>
    </row>
    <row r="652" spans="5:6" ht="13.15">
      <c r="E652" s="80"/>
      <c r="F652" s="80"/>
    </row>
    <row r="653" spans="5:6" ht="13.15">
      <c r="E653" s="80"/>
      <c r="F653" s="80"/>
    </row>
    <row r="654" spans="5:6" ht="13.15">
      <c r="E654" s="80"/>
      <c r="F654" s="80"/>
    </row>
    <row r="655" spans="5:6" ht="13.15">
      <c r="E655" s="80"/>
      <c r="F655" s="80"/>
    </row>
    <row r="656" spans="5:6" ht="13.15">
      <c r="E656" s="80"/>
      <c r="F656" s="80"/>
    </row>
    <row r="657" spans="5:6" ht="13.15">
      <c r="E657" s="80"/>
      <c r="F657" s="80"/>
    </row>
    <row r="658" spans="5:6" ht="13.15">
      <c r="E658" s="80"/>
      <c r="F658" s="80"/>
    </row>
    <row r="659" spans="5:6" ht="13.15">
      <c r="E659" s="80"/>
      <c r="F659" s="80"/>
    </row>
    <row r="660" spans="5:6" ht="13.15">
      <c r="E660" s="80"/>
      <c r="F660" s="80"/>
    </row>
    <row r="661" spans="5:6" ht="13.15">
      <c r="E661" s="80"/>
      <c r="F661" s="80"/>
    </row>
    <row r="662" spans="5:6" ht="13.15">
      <c r="E662" s="80"/>
      <c r="F662" s="80"/>
    </row>
    <row r="663" spans="5:6" ht="13.15">
      <c r="E663" s="80"/>
      <c r="F663" s="80"/>
    </row>
    <row r="664" spans="5:6" ht="13.15">
      <c r="E664" s="80"/>
      <c r="F664" s="80"/>
    </row>
    <row r="665" spans="5:6" ht="13.15">
      <c r="E665" s="80"/>
      <c r="F665" s="80"/>
    </row>
    <row r="666" spans="5:6" ht="13.15">
      <c r="E666" s="80"/>
      <c r="F666" s="80"/>
    </row>
    <row r="667" spans="5:6" ht="13.15">
      <c r="E667" s="80"/>
      <c r="F667" s="80"/>
    </row>
    <row r="668" spans="5:6" ht="13.15">
      <c r="E668" s="80"/>
      <c r="F668" s="80"/>
    </row>
    <row r="669" spans="5:6" ht="13.15">
      <c r="E669" s="80"/>
      <c r="F669" s="80"/>
    </row>
    <row r="670" spans="5:6" ht="13.15">
      <c r="E670" s="80"/>
      <c r="F670" s="80"/>
    </row>
    <row r="671" spans="5:6" ht="13.15">
      <c r="E671" s="80"/>
      <c r="F671" s="80"/>
    </row>
    <row r="672" spans="5:6" ht="13.15">
      <c r="E672" s="80"/>
      <c r="F672" s="80"/>
    </row>
    <row r="673" spans="5:6" ht="13.15">
      <c r="E673" s="80"/>
      <c r="F673" s="80"/>
    </row>
    <row r="674" spans="5:6" ht="13.15">
      <c r="E674" s="80"/>
      <c r="F674" s="80"/>
    </row>
    <row r="675" spans="5:6" ht="13.15">
      <c r="E675" s="80"/>
      <c r="F675" s="80"/>
    </row>
    <row r="676" spans="5:6" ht="13.15">
      <c r="E676" s="80"/>
      <c r="F676" s="80"/>
    </row>
    <row r="677" spans="5:6" ht="13.15">
      <c r="E677" s="80"/>
      <c r="F677" s="80"/>
    </row>
    <row r="678" spans="5:6" ht="13.15">
      <c r="E678" s="80"/>
      <c r="F678" s="80"/>
    </row>
    <row r="679" spans="5:6" ht="13.15">
      <c r="E679" s="80"/>
      <c r="F679" s="80"/>
    </row>
    <row r="680" spans="5:6" ht="13.15">
      <c r="E680" s="80"/>
      <c r="F680" s="80"/>
    </row>
    <row r="681" spans="5:6" ht="13.15">
      <c r="E681" s="80"/>
      <c r="F681" s="80"/>
    </row>
    <row r="682" spans="5:6" ht="13.15">
      <c r="E682" s="80"/>
      <c r="F682" s="80"/>
    </row>
    <row r="683" spans="5:6" ht="13.15">
      <c r="E683" s="80"/>
      <c r="F683" s="80"/>
    </row>
    <row r="684" spans="5:6" ht="13.15">
      <c r="E684" s="80"/>
      <c r="F684" s="80"/>
    </row>
    <row r="685" spans="5:6" ht="13.15">
      <c r="E685" s="80"/>
      <c r="F685" s="80"/>
    </row>
    <row r="686" spans="5:6" ht="13.15">
      <c r="E686" s="80"/>
      <c r="F686" s="80"/>
    </row>
    <row r="687" spans="5:6" ht="13.15">
      <c r="E687" s="80"/>
      <c r="F687" s="80"/>
    </row>
    <row r="688" spans="5:6" ht="13.15">
      <c r="E688" s="80"/>
      <c r="F688" s="80"/>
    </row>
    <row r="689" spans="5:6" ht="13.15">
      <c r="E689" s="80"/>
      <c r="F689" s="80"/>
    </row>
    <row r="690" spans="5:6" ht="13.15">
      <c r="E690" s="80"/>
      <c r="F690" s="80"/>
    </row>
    <row r="691" spans="5:6" ht="13.15">
      <c r="E691" s="80"/>
      <c r="F691" s="80"/>
    </row>
    <row r="692" spans="5:6" ht="13.15">
      <c r="E692" s="80"/>
      <c r="F692" s="80"/>
    </row>
    <row r="693" spans="5:6" ht="13.15">
      <c r="E693" s="80"/>
      <c r="F693" s="80"/>
    </row>
    <row r="694" spans="5:6" ht="13.15">
      <c r="E694" s="80"/>
      <c r="F694" s="80"/>
    </row>
    <row r="695" spans="5:6" ht="13.15">
      <c r="E695" s="80"/>
      <c r="F695" s="80"/>
    </row>
    <row r="696" spans="5:6" ht="13.15">
      <c r="E696" s="80"/>
      <c r="F696" s="80"/>
    </row>
    <row r="697" spans="5:6" ht="13.15">
      <c r="E697" s="80"/>
      <c r="F697" s="80"/>
    </row>
    <row r="698" spans="5:6" ht="13.15">
      <c r="E698" s="80"/>
      <c r="F698" s="80"/>
    </row>
    <row r="699" spans="5:6" ht="13.15">
      <c r="E699" s="80"/>
      <c r="F699" s="80"/>
    </row>
    <row r="700" spans="5:6" ht="13.15">
      <c r="E700" s="80"/>
      <c r="F700" s="80"/>
    </row>
    <row r="701" spans="5:6" ht="13.15">
      <c r="E701" s="80"/>
      <c r="F701" s="80"/>
    </row>
    <row r="702" spans="5:6" ht="13.15">
      <c r="E702" s="80"/>
      <c r="F702" s="80"/>
    </row>
    <row r="703" spans="5:6" ht="13.15">
      <c r="E703" s="80"/>
      <c r="F703" s="80"/>
    </row>
    <row r="704" spans="5:6" ht="13.15">
      <c r="E704" s="80"/>
      <c r="F704" s="80"/>
    </row>
    <row r="705" spans="5:6" ht="13.15">
      <c r="E705" s="80"/>
      <c r="F705" s="80"/>
    </row>
    <row r="706" spans="5:6" ht="13.15">
      <c r="E706" s="80"/>
      <c r="F706" s="80"/>
    </row>
    <row r="707" spans="5:6" ht="13.15">
      <c r="E707" s="80"/>
      <c r="F707" s="80"/>
    </row>
    <row r="708" spans="5:6" ht="13.15">
      <c r="E708" s="80"/>
      <c r="F708" s="80"/>
    </row>
    <row r="709" spans="5:6" ht="13.15">
      <c r="E709" s="80"/>
      <c r="F709" s="80"/>
    </row>
    <row r="710" spans="5:6" ht="13.15">
      <c r="E710" s="80"/>
      <c r="F710" s="80"/>
    </row>
    <row r="711" spans="5:6" ht="13.15">
      <c r="E711" s="80"/>
      <c r="F711" s="80"/>
    </row>
    <row r="712" spans="5:6" ht="13.15">
      <c r="E712" s="80"/>
      <c r="F712" s="80"/>
    </row>
    <row r="713" spans="5:6" ht="13.15">
      <c r="E713" s="80"/>
      <c r="F713" s="80"/>
    </row>
    <row r="714" spans="5:6" ht="13.15">
      <c r="E714" s="80"/>
      <c r="F714" s="80"/>
    </row>
    <row r="715" spans="5:6" ht="13.15">
      <c r="E715" s="80"/>
      <c r="F715" s="80"/>
    </row>
    <row r="716" spans="5:6" ht="13.15">
      <c r="E716" s="80"/>
      <c r="F716" s="80"/>
    </row>
    <row r="717" spans="5:6" ht="13.15">
      <c r="E717" s="80"/>
      <c r="F717" s="80"/>
    </row>
    <row r="718" spans="5:6" ht="13.15">
      <c r="E718" s="80"/>
      <c r="F718" s="80"/>
    </row>
    <row r="719" spans="5:6" ht="13.15">
      <c r="E719" s="80"/>
      <c r="F719" s="80"/>
    </row>
    <row r="720" spans="5:6" ht="13.15">
      <c r="E720" s="80"/>
      <c r="F720" s="80"/>
    </row>
    <row r="721" spans="5:6" ht="13.15">
      <c r="E721" s="80"/>
      <c r="F721" s="80"/>
    </row>
    <row r="722" spans="5:6" ht="13.15">
      <c r="E722" s="80"/>
      <c r="F722" s="80"/>
    </row>
    <row r="723" spans="5:6" ht="13.15">
      <c r="E723" s="80"/>
      <c r="F723" s="80"/>
    </row>
    <row r="724" spans="5:6" ht="13.15">
      <c r="E724" s="80"/>
      <c r="F724" s="80"/>
    </row>
    <row r="725" spans="5:6" ht="13.15">
      <c r="E725" s="80"/>
      <c r="F725" s="80"/>
    </row>
    <row r="726" spans="5:6" ht="13.15">
      <c r="E726" s="80"/>
      <c r="F726" s="80"/>
    </row>
    <row r="727" spans="5:6" ht="13.15">
      <c r="E727" s="80"/>
      <c r="F727" s="80"/>
    </row>
    <row r="728" spans="5:6" ht="13.15">
      <c r="E728" s="80"/>
      <c r="F728" s="80"/>
    </row>
    <row r="729" spans="5:6" ht="13.15">
      <c r="E729" s="80"/>
      <c r="F729" s="80"/>
    </row>
    <row r="730" spans="5:6" ht="13.15">
      <c r="E730" s="80"/>
      <c r="F730" s="80"/>
    </row>
    <row r="731" spans="5:6" ht="13.15">
      <c r="E731" s="80"/>
      <c r="F731" s="80"/>
    </row>
    <row r="732" spans="5:6" ht="13.15">
      <c r="E732" s="80"/>
      <c r="F732" s="80"/>
    </row>
    <row r="733" spans="5:6" ht="13.15">
      <c r="E733" s="80"/>
      <c r="F733" s="80"/>
    </row>
    <row r="734" spans="5:6" ht="13.15">
      <c r="E734" s="80"/>
      <c r="F734" s="80"/>
    </row>
    <row r="735" spans="5:6" ht="13.15">
      <c r="E735" s="80"/>
      <c r="F735" s="80"/>
    </row>
    <row r="736" spans="5:6" ht="13.15">
      <c r="E736" s="80"/>
      <c r="F736" s="80"/>
    </row>
    <row r="737" spans="5:6" ht="13.15">
      <c r="E737" s="80"/>
      <c r="F737" s="80"/>
    </row>
    <row r="738" spans="5:6" ht="13.15">
      <c r="E738" s="80"/>
      <c r="F738" s="80"/>
    </row>
    <row r="739" spans="5:6" ht="13.15">
      <c r="E739" s="80"/>
      <c r="F739" s="80"/>
    </row>
    <row r="740" spans="5:6" ht="13.15">
      <c r="E740" s="80"/>
      <c r="F740" s="80"/>
    </row>
    <row r="741" spans="5:6" ht="13.15">
      <c r="E741" s="80"/>
      <c r="F741" s="80"/>
    </row>
    <row r="742" spans="5:6" ht="13.15">
      <c r="E742" s="80"/>
      <c r="F742" s="80"/>
    </row>
    <row r="743" spans="5:6" ht="13.15">
      <c r="E743" s="80"/>
      <c r="F743" s="80"/>
    </row>
    <row r="744" spans="5:6" ht="13.15">
      <c r="E744" s="80"/>
      <c r="F744" s="80"/>
    </row>
    <row r="745" spans="5:6" ht="13.15">
      <c r="E745" s="80"/>
      <c r="F745" s="80"/>
    </row>
    <row r="746" spans="5:6" ht="13.15">
      <c r="E746" s="80"/>
      <c r="F746" s="80"/>
    </row>
    <row r="747" spans="5:6" ht="13.15">
      <c r="E747" s="80"/>
      <c r="F747" s="80"/>
    </row>
    <row r="748" spans="5:6" ht="13.15">
      <c r="E748" s="80"/>
      <c r="F748" s="80"/>
    </row>
    <row r="749" spans="5:6" ht="13.15">
      <c r="E749" s="80"/>
      <c r="F749" s="80"/>
    </row>
    <row r="750" spans="5:6" ht="13.15">
      <c r="E750" s="80"/>
      <c r="F750" s="80"/>
    </row>
    <row r="751" spans="5:6" ht="13.15">
      <c r="E751" s="80"/>
      <c r="F751" s="80"/>
    </row>
    <row r="752" spans="5:6" ht="13.15">
      <c r="E752" s="80"/>
      <c r="F752" s="80"/>
    </row>
    <row r="753" spans="5:6" ht="13.15">
      <c r="E753" s="80"/>
      <c r="F753" s="80"/>
    </row>
    <row r="754" spans="5:6" ht="13.15">
      <c r="E754" s="80"/>
      <c r="F754" s="80"/>
    </row>
    <row r="755" spans="5:6" ht="13.15">
      <c r="E755" s="80"/>
      <c r="F755" s="80"/>
    </row>
    <row r="756" spans="5:6" ht="13.15">
      <c r="E756" s="80"/>
      <c r="F756" s="80"/>
    </row>
    <row r="757" spans="5:6" ht="13.15">
      <c r="E757" s="80"/>
      <c r="F757" s="80"/>
    </row>
    <row r="758" spans="5:6" ht="13.15">
      <c r="E758" s="80"/>
      <c r="F758" s="80"/>
    </row>
    <row r="759" spans="5:6" ht="13.15">
      <c r="E759" s="80"/>
      <c r="F759" s="80"/>
    </row>
    <row r="760" spans="5:6" ht="13.15">
      <c r="E760" s="80"/>
      <c r="F760" s="80"/>
    </row>
    <row r="761" spans="5:6" ht="13.15">
      <c r="E761" s="80"/>
      <c r="F761" s="80"/>
    </row>
    <row r="762" spans="5:6" ht="13.15">
      <c r="E762" s="80"/>
      <c r="F762" s="80"/>
    </row>
    <row r="763" spans="5:6" ht="13.15">
      <c r="E763" s="80"/>
      <c r="F763" s="80"/>
    </row>
    <row r="764" spans="5:6" ht="13.15">
      <c r="E764" s="80"/>
      <c r="F764" s="80"/>
    </row>
    <row r="765" spans="5:6" ht="13.15">
      <c r="E765" s="80"/>
      <c r="F765" s="80"/>
    </row>
    <row r="766" spans="5:6" ht="13.15">
      <c r="E766" s="80"/>
      <c r="F766" s="80"/>
    </row>
    <row r="767" spans="5:6" ht="13.15">
      <c r="E767" s="80"/>
      <c r="F767" s="80"/>
    </row>
    <row r="768" spans="5:6" ht="13.15">
      <c r="E768" s="80"/>
      <c r="F768" s="80"/>
    </row>
    <row r="769" spans="5:6" ht="13.15">
      <c r="E769" s="80"/>
      <c r="F769" s="80"/>
    </row>
    <row r="770" spans="5:6" ht="13.15">
      <c r="E770" s="80"/>
      <c r="F770" s="80"/>
    </row>
    <row r="771" spans="5:6" ht="13.15">
      <c r="E771" s="80"/>
      <c r="F771" s="80"/>
    </row>
    <row r="772" spans="5:6" ht="13.15">
      <c r="E772" s="80"/>
      <c r="F772" s="80"/>
    </row>
    <row r="773" spans="5:6" ht="13.15">
      <c r="E773" s="80"/>
      <c r="F773" s="80"/>
    </row>
    <row r="774" spans="5:6" ht="13.15">
      <c r="E774" s="80"/>
      <c r="F774" s="80"/>
    </row>
    <row r="775" spans="5:6" ht="13.15">
      <c r="E775" s="80"/>
      <c r="F775" s="80"/>
    </row>
    <row r="776" spans="5:6" ht="13.15">
      <c r="E776" s="80"/>
      <c r="F776" s="80"/>
    </row>
    <row r="777" spans="5:6" ht="13.15">
      <c r="E777" s="80"/>
      <c r="F777" s="80"/>
    </row>
    <row r="778" spans="5:6" ht="13.15">
      <c r="E778" s="80"/>
      <c r="F778" s="80"/>
    </row>
    <row r="779" spans="5:6" ht="13.15">
      <c r="E779" s="80"/>
      <c r="F779" s="80"/>
    </row>
    <row r="780" spans="5:6" ht="13.15">
      <c r="E780" s="80"/>
      <c r="F780" s="80"/>
    </row>
    <row r="781" spans="5:6" ht="13.15">
      <c r="E781" s="80"/>
      <c r="F781" s="80"/>
    </row>
    <row r="782" spans="5:6" ht="13.15">
      <c r="E782" s="80"/>
      <c r="F782" s="80"/>
    </row>
    <row r="783" spans="5:6" ht="13.15">
      <c r="E783" s="80"/>
      <c r="F783" s="80"/>
    </row>
    <row r="784" spans="5:6" ht="13.15">
      <c r="E784" s="80"/>
      <c r="F784" s="80"/>
    </row>
    <row r="785" spans="5:6" ht="13.15">
      <c r="E785" s="80"/>
      <c r="F785" s="80"/>
    </row>
    <row r="786" spans="5:6" ht="13.15">
      <c r="E786" s="80"/>
      <c r="F786" s="80"/>
    </row>
    <row r="787" spans="5:6" ht="13.15">
      <c r="E787" s="80"/>
      <c r="F787" s="80"/>
    </row>
    <row r="788" spans="5:6" ht="13.15">
      <c r="E788" s="80"/>
      <c r="F788" s="80"/>
    </row>
    <row r="789" spans="5:6" ht="13.15">
      <c r="E789" s="80"/>
      <c r="F789" s="80"/>
    </row>
    <row r="790" spans="5:6" ht="13.15">
      <c r="E790" s="80"/>
      <c r="F790" s="80"/>
    </row>
    <row r="791" spans="5:6" ht="13.15">
      <c r="E791" s="80"/>
      <c r="F791" s="80"/>
    </row>
    <row r="792" spans="5:6" ht="13.15">
      <c r="E792" s="80"/>
      <c r="F792" s="80"/>
    </row>
    <row r="793" spans="5:6" ht="13.15">
      <c r="E793" s="80"/>
      <c r="F793" s="80"/>
    </row>
    <row r="794" spans="5:6" ht="13.15">
      <c r="E794" s="80"/>
      <c r="F794" s="80"/>
    </row>
    <row r="795" spans="5:6" ht="13.15">
      <c r="E795" s="80"/>
      <c r="F795" s="80"/>
    </row>
    <row r="796" spans="5:6" ht="13.15">
      <c r="E796" s="80"/>
      <c r="F796" s="80"/>
    </row>
    <row r="797" spans="5:6" ht="13.15">
      <c r="E797" s="80"/>
      <c r="F797" s="80"/>
    </row>
    <row r="798" spans="5:6" ht="13.15">
      <c r="E798" s="80"/>
      <c r="F798" s="80"/>
    </row>
    <row r="799" spans="5:6" ht="13.15">
      <c r="E799" s="80"/>
      <c r="F799" s="80"/>
    </row>
    <row r="800" spans="5:6" ht="13.15">
      <c r="E800" s="80"/>
      <c r="F800" s="80"/>
    </row>
    <row r="801" spans="5:6" ht="13.15">
      <c r="E801" s="80"/>
      <c r="F801" s="80"/>
    </row>
    <row r="802" spans="5:6" ht="13.15">
      <c r="E802" s="80"/>
      <c r="F802" s="80"/>
    </row>
    <row r="803" spans="5:6" ht="13.15">
      <c r="E803" s="80"/>
      <c r="F803" s="80"/>
    </row>
    <row r="804" spans="5:6" ht="13.15">
      <c r="E804" s="80"/>
      <c r="F804" s="80"/>
    </row>
    <row r="805" spans="5:6" ht="13.15">
      <c r="E805" s="80"/>
      <c r="F805" s="80"/>
    </row>
    <row r="806" spans="5:6" ht="13.15">
      <c r="E806" s="80"/>
      <c r="F806" s="80"/>
    </row>
    <row r="807" spans="5:6" ht="13.15">
      <c r="E807" s="80"/>
      <c r="F807" s="80"/>
    </row>
    <row r="808" spans="5:6" ht="13.15">
      <c r="E808" s="80"/>
      <c r="F808" s="80"/>
    </row>
    <row r="809" spans="5:6" ht="13.15">
      <c r="E809" s="80"/>
      <c r="F809" s="80"/>
    </row>
    <row r="810" spans="5:6" ht="13.15">
      <c r="E810" s="80"/>
      <c r="F810" s="80"/>
    </row>
    <row r="811" spans="5:6" ht="13.15">
      <c r="E811" s="80"/>
      <c r="F811" s="80"/>
    </row>
    <row r="812" spans="5:6" ht="13.15">
      <c r="E812" s="80"/>
      <c r="F812" s="80"/>
    </row>
    <row r="813" spans="5:6" ht="13.15">
      <c r="E813" s="80"/>
      <c r="F813" s="80"/>
    </row>
    <row r="814" spans="5:6" ht="13.15">
      <c r="E814" s="80"/>
      <c r="F814" s="80"/>
    </row>
    <row r="815" spans="5:6" ht="13.15">
      <c r="E815" s="80"/>
      <c r="F815" s="80"/>
    </row>
    <row r="816" spans="5:6" ht="13.15">
      <c r="E816" s="80"/>
      <c r="F816" s="80"/>
    </row>
    <row r="817" spans="5:6" ht="13.15">
      <c r="E817" s="80"/>
      <c r="F817" s="80"/>
    </row>
    <row r="818" spans="5:6" ht="13.15">
      <c r="E818" s="80"/>
      <c r="F818" s="80"/>
    </row>
    <row r="819" spans="5:6" ht="13.15">
      <c r="E819" s="80"/>
      <c r="F819" s="80"/>
    </row>
    <row r="820" spans="5:6" ht="13.15">
      <c r="E820" s="80"/>
      <c r="F820" s="80"/>
    </row>
    <row r="821" spans="5:6" ht="13.15">
      <c r="E821" s="80"/>
      <c r="F821" s="80"/>
    </row>
    <row r="822" spans="5:6" ht="13.15">
      <c r="E822" s="80"/>
      <c r="F822" s="80"/>
    </row>
    <row r="823" spans="5:6" ht="13.15">
      <c r="E823" s="80"/>
      <c r="F823" s="80"/>
    </row>
    <row r="824" spans="5:6" ht="13.15">
      <c r="E824" s="80"/>
      <c r="F824" s="80"/>
    </row>
    <row r="825" spans="5:6" ht="13.15">
      <c r="E825" s="80"/>
      <c r="F825" s="80"/>
    </row>
    <row r="826" spans="5:6" ht="13.15">
      <c r="E826" s="80"/>
      <c r="F826" s="80"/>
    </row>
    <row r="827" spans="5:6" ht="13.15">
      <c r="E827" s="80"/>
      <c r="F827" s="80"/>
    </row>
    <row r="828" spans="5:6" ht="13.15">
      <c r="E828" s="80"/>
      <c r="F828" s="80"/>
    </row>
    <row r="829" spans="5:6" ht="13.15">
      <c r="E829" s="80"/>
      <c r="F829" s="80"/>
    </row>
    <row r="830" spans="5:6" ht="13.15">
      <c r="E830" s="80"/>
      <c r="F830" s="80"/>
    </row>
    <row r="831" spans="5:6" ht="13.15">
      <c r="E831" s="80"/>
      <c r="F831" s="80"/>
    </row>
    <row r="832" spans="5:6" ht="13.15">
      <c r="E832" s="80"/>
      <c r="F832" s="80"/>
    </row>
    <row r="833" spans="5:6" ht="13.15">
      <c r="E833" s="80"/>
      <c r="F833" s="80"/>
    </row>
    <row r="834" spans="5:6" ht="13.15">
      <c r="E834" s="80"/>
      <c r="F834" s="80"/>
    </row>
    <row r="835" spans="5:6" ht="13.15">
      <c r="E835" s="80"/>
      <c r="F835" s="80"/>
    </row>
    <row r="836" spans="5:6" ht="13.15">
      <c r="E836" s="80"/>
      <c r="F836" s="80"/>
    </row>
    <row r="837" spans="5:6" ht="13.15">
      <c r="E837" s="80"/>
      <c r="F837" s="80"/>
    </row>
    <row r="838" spans="5:6" ht="13.15">
      <c r="E838" s="80"/>
      <c r="F838" s="80"/>
    </row>
    <row r="839" spans="5:6" ht="13.15">
      <c r="E839" s="80"/>
      <c r="F839" s="80"/>
    </row>
    <row r="840" spans="5:6" ht="13.15">
      <c r="E840" s="80"/>
      <c r="F840" s="80"/>
    </row>
    <row r="841" spans="5:6" ht="13.15">
      <c r="E841" s="80"/>
      <c r="F841" s="80"/>
    </row>
    <row r="842" spans="5:6" ht="13.15">
      <c r="E842" s="80"/>
      <c r="F842" s="80"/>
    </row>
    <row r="843" spans="5:6" ht="13.15">
      <c r="E843" s="80"/>
      <c r="F843" s="80"/>
    </row>
    <row r="844" spans="5:6" ht="13.15">
      <c r="E844" s="80"/>
      <c r="F844" s="80"/>
    </row>
    <row r="845" spans="5:6" ht="13.15">
      <c r="E845" s="80"/>
      <c r="F845" s="80"/>
    </row>
    <row r="846" spans="5:6" ht="13.15">
      <c r="E846" s="80"/>
      <c r="F846" s="80"/>
    </row>
    <row r="847" spans="5:6" ht="13.15">
      <c r="E847" s="80"/>
      <c r="F847" s="80"/>
    </row>
    <row r="848" spans="5:6" ht="13.15">
      <c r="E848" s="80"/>
      <c r="F848" s="80"/>
    </row>
    <row r="849" spans="5:6" ht="13.15">
      <c r="E849" s="80"/>
      <c r="F849" s="80"/>
    </row>
    <row r="850" spans="5:6" ht="13.15">
      <c r="E850" s="80"/>
      <c r="F850" s="80"/>
    </row>
    <row r="851" spans="5:6" ht="13.15">
      <c r="E851" s="80"/>
      <c r="F851" s="80"/>
    </row>
    <row r="852" spans="5:6" ht="13.15">
      <c r="E852" s="80"/>
      <c r="F852" s="80"/>
    </row>
    <row r="853" spans="5:6" ht="13.15">
      <c r="E853" s="80"/>
      <c r="F853" s="80"/>
    </row>
    <row r="854" spans="5:6" ht="13.15">
      <c r="E854" s="80"/>
      <c r="F854" s="80"/>
    </row>
    <row r="855" spans="5:6" ht="13.15">
      <c r="E855" s="80"/>
      <c r="F855" s="80"/>
    </row>
    <row r="856" spans="5:6" ht="13.15">
      <c r="E856" s="80"/>
      <c r="F856" s="80"/>
    </row>
    <row r="857" spans="5:6" ht="13.15">
      <c r="E857" s="80"/>
      <c r="F857" s="80"/>
    </row>
    <row r="858" spans="5:6" ht="13.15">
      <c r="E858" s="80"/>
      <c r="F858" s="80"/>
    </row>
    <row r="859" spans="5:6" ht="13.15">
      <c r="E859" s="80"/>
      <c r="F859" s="80"/>
    </row>
    <row r="860" spans="5:6" ht="13.15">
      <c r="E860" s="80"/>
      <c r="F860" s="80"/>
    </row>
    <row r="861" spans="5:6" ht="13.15">
      <c r="E861" s="80"/>
      <c r="F861" s="80"/>
    </row>
    <row r="862" spans="5:6" ht="13.15">
      <c r="E862" s="80"/>
      <c r="F862" s="80"/>
    </row>
    <row r="863" spans="5:6" ht="13.15">
      <c r="E863" s="80"/>
      <c r="F863" s="80"/>
    </row>
    <row r="864" spans="5:6" ht="13.15">
      <c r="E864" s="80"/>
      <c r="F864" s="80"/>
    </row>
    <row r="865" spans="5:6" ht="13.15">
      <c r="E865" s="80"/>
      <c r="F865" s="80"/>
    </row>
    <row r="866" spans="5:6" ht="13.15">
      <c r="E866" s="80"/>
      <c r="F866" s="80"/>
    </row>
    <row r="867" spans="5:6" ht="13.15">
      <c r="E867" s="80"/>
      <c r="F867" s="80"/>
    </row>
    <row r="868" spans="5:6" ht="13.15">
      <c r="E868" s="80"/>
      <c r="F868" s="80"/>
    </row>
    <row r="869" spans="5:6" ht="13.15">
      <c r="E869" s="80"/>
      <c r="F869" s="80"/>
    </row>
    <row r="870" spans="5:6" ht="13.15">
      <c r="E870" s="80"/>
      <c r="F870" s="80"/>
    </row>
    <row r="871" spans="5:6" ht="13.15">
      <c r="E871" s="80"/>
      <c r="F871" s="80"/>
    </row>
    <row r="872" spans="5:6" ht="13.15">
      <c r="E872" s="80"/>
      <c r="F872" s="80"/>
    </row>
    <row r="873" spans="5:6" ht="13.15">
      <c r="E873" s="80"/>
      <c r="F873" s="80"/>
    </row>
    <row r="874" spans="5:6" ht="13.15">
      <c r="E874" s="80"/>
      <c r="F874" s="80"/>
    </row>
    <row r="875" spans="5:6" ht="13.15">
      <c r="E875" s="80"/>
      <c r="F875" s="80"/>
    </row>
    <row r="876" spans="5:6" ht="13.15">
      <c r="E876" s="80"/>
      <c r="F876" s="80"/>
    </row>
    <row r="877" spans="5:6" ht="13.15">
      <c r="E877" s="80"/>
      <c r="F877" s="80"/>
    </row>
    <row r="878" spans="5:6" ht="13.15">
      <c r="E878" s="80"/>
      <c r="F878" s="80"/>
    </row>
    <row r="879" spans="5:6" ht="13.15">
      <c r="E879" s="80"/>
      <c r="F879" s="80"/>
    </row>
    <row r="880" spans="5:6" ht="13.15">
      <c r="E880" s="80"/>
      <c r="F880" s="80"/>
    </row>
    <row r="881" spans="5:6" ht="13.15">
      <c r="E881" s="80"/>
      <c r="F881" s="80"/>
    </row>
    <row r="882" spans="5:6" ht="13.15">
      <c r="E882" s="80"/>
      <c r="F882" s="80"/>
    </row>
    <row r="883" spans="5:6" ht="13.15">
      <c r="E883" s="80"/>
      <c r="F883" s="80"/>
    </row>
    <row r="884" spans="5:6" ht="13.15">
      <c r="E884" s="80"/>
      <c r="F884" s="80"/>
    </row>
    <row r="885" spans="5:6" ht="13.15">
      <c r="E885" s="80"/>
      <c r="F885" s="80"/>
    </row>
    <row r="886" spans="5:6" ht="13.15">
      <c r="E886" s="80"/>
      <c r="F886" s="80"/>
    </row>
    <row r="887" spans="5:6" ht="13.15">
      <c r="E887" s="80"/>
      <c r="F887" s="80"/>
    </row>
    <row r="888" spans="5:6" ht="13.15">
      <c r="E888" s="80"/>
      <c r="F888" s="80"/>
    </row>
    <row r="889" spans="5:6" ht="13.15">
      <c r="E889" s="80"/>
      <c r="F889" s="80"/>
    </row>
    <row r="890" spans="5:6" ht="13.15">
      <c r="E890" s="80"/>
      <c r="F890" s="80"/>
    </row>
    <row r="891" spans="5:6" ht="13.15">
      <c r="E891" s="80"/>
      <c r="F891" s="80"/>
    </row>
    <row r="892" spans="5:6" ht="13.15">
      <c r="E892" s="80"/>
      <c r="F892" s="80"/>
    </row>
    <row r="893" spans="5:6" ht="13.15">
      <c r="E893" s="80"/>
      <c r="F893" s="80"/>
    </row>
    <row r="894" spans="5:6" ht="13.15">
      <c r="E894" s="80"/>
      <c r="F894" s="80"/>
    </row>
    <row r="895" spans="5:6" ht="13.15">
      <c r="E895" s="80"/>
      <c r="F895" s="80"/>
    </row>
    <row r="896" spans="5:6" ht="13.15">
      <c r="E896" s="80"/>
      <c r="F896" s="80"/>
    </row>
    <row r="897" spans="5:6" ht="13.15">
      <c r="E897" s="80"/>
      <c r="F897" s="80"/>
    </row>
    <row r="898" spans="5:6" ht="13.15">
      <c r="E898" s="80"/>
      <c r="F898" s="80"/>
    </row>
    <row r="899" spans="5:6" ht="13.15">
      <c r="E899" s="80"/>
      <c r="F899" s="80"/>
    </row>
    <row r="900" spans="5:6" ht="13.15">
      <c r="E900" s="80"/>
      <c r="F900" s="80"/>
    </row>
    <row r="901" spans="5:6" ht="13.15">
      <c r="E901" s="80"/>
      <c r="F901" s="80"/>
    </row>
    <row r="902" spans="5:6" ht="13.15">
      <c r="E902" s="80"/>
      <c r="F902" s="80"/>
    </row>
    <row r="903" spans="5:6" ht="13.15">
      <c r="E903" s="80"/>
      <c r="F903" s="80"/>
    </row>
    <row r="904" spans="5:6" ht="13.15">
      <c r="E904" s="80"/>
      <c r="F904" s="80"/>
    </row>
    <row r="905" spans="5:6" ht="13.15">
      <c r="E905" s="80"/>
      <c r="F905" s="80"/>
    </row>
    <row r="906" spans="5:6" ht="13.15">
      <c r="E906" s="80"/>
      <c r="F906" s="80"/>
    </row>
    <row r="907" spans="5:6" ht="13.15">
      <c r="E907" s="80"/>
      <c r="F907" s="80"/>
    </row>
    <row r="908" spans="5:6" ht="13.15">
      <c r="E908" s="80"/>
      <c r="F908" s="80"/>
    </row>
    <row r="909" spans="5:6" ht="13.15">
      <c r="E909" s="80"/>
      <c r="F909" s="80"/>
    </row>
    <row r="910" spans="5:6" ht="13.15">
      <c r="E910" s="80"/>
      <c r="F910" s="80"/>
    </row>
    <row r="911" spans="5:6" ht="13.15">
      <c r="E911" s="80"/>
      <c r="F911" s="80"/>
    </row>
    <row r="912" spans="5:6" ht="13.15">
      <c r="E912" s="80"/>
      <c r="F912" s="80"/>
    </row>
    <row r="913" spans="5:6" ht="13.15">
      <c r="E913" s="80"/>
      <c r="F913" s="80"/>
    </row>
    <row r="914" spans="5:6" ht="13.15">
      <c r="E914" s="80"/>
      <c r="F914" s="80"/>
    </row>
    <row r="915" spans="5:6" ht="13.15">
      <c r="E915" s="80"/>
      <c r="F915" s="80"/>
    </row>
    <row r="916" spans="5:6" ht="13.15">
      <c r="E916" s="80"/>
      <c r="F916" s="80"/>
    </row>
    <row r="917" spans="5:6" ht="13.15">
      <c r="E917" s="80"/>
      <c r="F917" s="80"/>
    </row>
    <row r="918" spans="5:6" ht="13.15">
      <c r="E918" s="80"/>
      <c r="F918" s="80"/>
    </row>
    <row r="919" spans="5:6" ht="13.15">
      <c r="E919" s="80"/>
      <c r="F919" s="80"/>
    </row>
    <row r="920" spans="5:6" ht="13.15">
      <c r="E920" s="80"/>
      <c r="F920" s="80"/>
    </row>
    <row r="921" spans="5:6" ht="13.15">
      <c r="E921" s="80"/>
      <c r="F921" s="80"/>
    </row>
    <row r="922" spans="5:6" ht="13.15">
      <c r="E922" s="80"/>
      <c r="F922" s="80"/>
    </row>
    <row r="923" spans="5:6" ht="13.15">
      <c r="E923" s="80"/>
      <c r="F923" s="80"/>
    </row>
    <row r="924" spans="5:6" ht="13.15">
      <c r="E924" s="80"/>
      <c r="F924" s="80"/>
    </row>
    <row r="925" spans="5:6" ht="13.15">
      <c r="E925" s="80"/>
      <c r="F925" s="80"/>
    </row>
    <row r="926" spans="5:6" ht="13.15">
      <c r="E926" s="80"/>
      <c r="F926" s="80"/>
    </row>
    <row r="927" spans="5:6" ht="13.15">
      <c r="E927" s="80"/>
      <c r="F927" s="80"/>
    </row>
    <row r="928" spans="5:6" ht="13.15">
      <c r="E928" s="80"/>
      <c r="F928" s="80"/>
    </row>
    <row r="929" spans="5:6" ht="13.15">
      <c r="E929" s="80"/>
      <c r="F929" s="80"/>
    </row>
    <row r="930" spans="5:6" ht="13.15">
      <c r="E930" s="80"/>
      <c r="F930" s="80"/>
    </row>
    <row r="931" spans="5:6" ht="13.15">
      <c r="E931" s="80"/>
      <c r="F931" s="80"/>
    </row>
    <row r="932" spans="5:6" ht="13.15">
      <c r="E932" s="80"/>
      <c r="F932" s="80"/>
    </row>
    <row r="933" spans="5:6" ht="13.15">
      <c r="E933" s="80"/>
      <c r="F933" s="80"/>
    </row>
    <row r="934" spans="5:6" ht="13.15">
      <c r="E934" s="80"/>
      <c r="F934" s="80"/>
    </row>
    <row r="935" spans="5:6" ht="13.15">
      <c r="E935" s="80"/>
      <c r="F935" s="80"/>
    </row>
    <row r="936" spans="5:6" ht="13.15">
      <c r="E936" s="80"/>
      <c r="F936" s="80"/>
    </row>
    <row r="937" spans="5:6" ht="13.15">
      <c r="E937" s="80"/>
      <c r="F937" s="80"/>
    </row>
    <row r="938" spans="5:6" ht="13.15">
      <c r="E938" s="80"/>
      <c r="F938" s="80"/>
    </row>
    <row r="939" spans="5:6" ht="13.15">
      <c r="E939" s="80"/>
      <c r="F939" s="80"/>
    </row>
    <row r="940" spans="5:6" ht="13.15">
      <c r="E940" s="80"/>
      <c r="F940" s="80"/>
    </row>
    <row r="941" spans="5:6" ht="13.15">
      <c r="E941" s="80"/>
      <c r="F941" s="80"/>
    </row>
    <row r="942" spans="5:6" ht="13.15">
      <c r="E942" s="80"/>
      <c r="F942" s="80"/>
    </row>
    <row r="943" spans="5:6" ht="13.15">
      <c r="E943" s="80"/>
      <c r="F943" s="80"/>
    </row>
    <row r="944" spans="5:6" ht="13.15">
      <c r="E944" s="80"/>
      <c r="F944" s="80"/>
    </row>
    <row r="945" spans="5:6" ht="13.15">
      <c r="E945" s="80"/>
      <c r="F945" s="80"/>
    </row>
    <row r="946" spans="5:6" ht="13.15">
      <c r="E946" s="80"/>
      <c r="F946" s="80"/>
    </row>
    <row r="947" spans="5:6" ht="13.15">
      <c r="E947" s="80"/>
      <c r="F947" s="80"/>
    </row>
    <row r="948" spans="5:6" ht="13.15">
      <c r="E948" s="80"/>
      <c r="F948" s="80"/>
    </row>
    <row r="949" spans="5:6" ht="13.15">
      <c r="E949" s="80"/>
      <c r="F949" s="80"/>
    </row>
    <row r="950" spans="5:6" ht="13.15">
      <c r="E950" s="80"/>
      <c r="F950" s="80"/>
    </row>
    <row r="951" spans="5:6" ht="13.15">
      <c r="E951" s="80"/>
      <c r="F951" s="80"/>
    </row>
    <row r="952" spans="5:6" ht="13.15">
      <c r="E952" s="80"/>
      <c r="F952" s="80"/>
    </row>
    <row r="953" spans="5:6" ht="13.15">
      <c r="E953" s="80"/>
      <c r="F953" s="80"/>
    </row>
    <row r="954" spans="5:6" ht="13.15">
      <c r="E954" s="80"/>
      <c r="F954" s="80"/>
    </row>
    <row r="955" spans="5:6" ht="13.15">
      <c r="E955" s="80"/>
      <c r="F955" s="80"/>
    </row>
    <row r="956" spans="5:6" ht="13.15">
      <c r="E956" s="80"/>
      <c r="F956" s="80"/>
    </row>
    <row r="957" spans="5:6" ht="13.15">
      <c r="E957" s="80"/>
      <c r="F957" s="80"/>
    </row>
    <row r="958" spans="5:6" ht="13.15">
      <c r="E958" s="80"/>
      <c r="F958" s="80"/>
    </row>
    <row r="959" spans="5:6" ht="13.15">
      <c r="E959" s="80"/>
      <c r="F959" s="80"/>
    </row>
    <row r="960" spans="5:6" ht="13.15">
      <c r="E960" s="80"/>
      <c r="F960" s="80"/>
    </row>
    <row r="961" spans="5:6" ht="13.15">
      <c r="E961" s="80"/>
      <c r="F961" s="80"/>
    </row>
    <row r="962" spans="5:6" ht="13.15">
      <c r="E962" s="80"/>
      <c r="F962" s="80"/>
    </row>
    <row r="963" spans="5:6" ht="13.15">
      <c r="E963" s="80"/>
      <c r="F963" s="80"/>
    </row>
    <row r="964" spans="5:6" ht="13.15">
      <c r="E964" s="80"/>
      <c r="F964" s="80"/>
    </row>
    <row r="965" spans="5:6" ht="13.15">
      <c r="E965" s="80"/>
      <c r="F965" s="80"/>
    </row>
    <row r="966" spans="5:6" ht="13.15">
      <c r="E966" s="80"/>
      <c r="F966" s="80"/>
    </row>
    <row r="967" spans="5:6" ht="13.15">
      <c r="E967" s="80"/>
      <c r="F967" s="80"/>
    </row>
    <row r="968" spans="5:6" ht="13.15">
      <c r="E968" s="80"/>
      <c r="F968" s="80"/>
    </row>
    <row r="969" spans="5:6" ht="13.15">
      <c r="E969" s="80"/>
      <c r="F969" s="80"/>
    </row>
    <row r="970" spans="5:6" ht="13.15">
      <c r="E970" s="80"/>
      <c r="F970" s="80"/>
    </row>
    <row r="971" spans="5:6" ht="13.15">
      <c r="E971" s="80"/>
      <c r="F971" s="80"/>
    </row>
    <row r="972" spans="5:6" ht="13.15">
      <c r="E972" s="80"/>
      <c r="F972" s="80"/>
    </row>
    <row r="973" spans="5:6" ht="13.15">
      <c r="E973" s="80"/>
      <c r="F973" s="80"/>
    </row>
    <row r="974" spans="5:6" ht="13.15">
      <c r="E974" s="80"/>
      <c r="F974" s="80"/>
    </row>
    <row r="975" spans="5:6" ht="13.15">
      <c r="E975" s="80"/>
      <c r="F975" s="80"/>
    </row>
    <row r="976" spans="5:6" ht="13.15">
      <c r="E976" s="80"/>
      <c r="F976" s="80"/>
    </row>
    <row r="977" spans="5:6" ht="13.15">
      <c r="E977" s="80"/>
      <c r="F977" s="80"/>
    </row>
    <row r="978" spans="5:6" ht="13.15">
      <c r="E978" s="80"/>
      <c r="F978" s="80"/>
    </row>
    <row r="979" spans="5:6" ht="13.15">
      <c r="E979" s="80"/>
      <c r="F979" s="80"/>
    </row>
    <row r="980" spans="5:6" ht="13.15">
      <c r="E980" s="80"/>
      <c r="F980" s="80"/>
    </row>
    <row r="981" spans="5:6" ht="13.15">
      <c r="E981" s="80"/>
      <c r="F981" s="80"/>
    </row>
    <row r="982" spans="5:6" ht="13.15">
      <c r="E982" s="80"/>
      <c r="F982" s="80"/>
    </row>
    <row r="983" spans="5:6" ht="13.15">
      <c r="E983" s="80"/>
      <c r="F983" s="80"/>
    </row>
    <row r="984" spans="5:6" ht="13.15">
      <c r="E984" s="80"/>
      <c r="F984" s="80"/>
    </row>
    <row r="985" spans="5:6" ht="13.15">
      <c r="E985" s="80"/>
      <c r="F985" s="80"/>
    </row>
    <row r="986" spans="5:6" ht="13.15">
      <c r="E986" s="80"/>
      <c r="F986" s="80"/>
    </row>
    <row r="987" spans="5:6" ht="13.15">
      <c r="E987" s="80"/>
      <c r="F987" s="80"/>
    </row>
    <row r="988" spans="5:6" ht="13.15">
      <c r="E988" s="80"/>
      <c r="F988" s="80"/>
    </row>
    <row r="989" spans="5:6" ht="13.15">
      <c r="E989" s="80"/>
      <c r="F989" s="80"/>
    </row>
    <row r="990" spans="5:6" ht="13.15">
      <c r="E990" s="80"/>
      <c r="F990" s="80"/>
    </row>
    <row r="991" spans="5:6" ht="13.15">
      <c r="E991" s="80"/>
      <c r="F991" s="80"/>
    </row>
    <row r="992" spans="5:6" ht="13.15">
      <c r="E992" s="80"/>
      <c r="F992" s="80"/>
    </row>
    <row r="993" spans="5:6" ht="13.15">
      <c r="E993" s="80"/>
      <c r="F993" s="80"/>
    </row>
    <row r="994" spans="5:6" ht="13.15">
      <c r="E994" s="80"/>
      <c r="F994" s="80"/>
    </row>
    <row r="995" spans="5:6" ht="13.15">
      <c r="E995" s="80"/>
      <c r="F995" s="80"/>
    </row>
    <row r="996" spans="5:6" ht="13.15">
      <c r="E996" s="80"/>
      <c r="F996" s="80"/>
    </row>
    <row r="997" spans="5:6" ht="13.15">
      <c r="E997" s="80"/>
      <c r="F997" s="80"/>
    </row>
    <row r="998" spans="5:6" ht="13.15">
      <c r="E998" s="80"/>
      <c r="F998" s="80"/>
    </row>
    <row r="999" spans="5:6" ht="13.15">
      <c r="E999" s="80"/>
      <c r="F999" s="80"/>
    </row>
    <row r="1000" spans="5:6" ht="13.15">
      <c r="E1000" s="80"/>
      <c r="F1000" s="80"/>
    </row>
    <row r="1001" spans="5:6" ht="13.15">
      <c r="E1001" s="80"/>
      <c r="F1001" s="80"/>
    </row>
  </sheetData>
  <autoFilter ref="A1:Z54" xr:uid="{00000000-0009-0000-0000-000017000000}"/>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Egg sorting&amp;grading</vt:lpstr>
      <vt:lpstr>Sales by Month</vt:lpstr>
      <vt:lpstr>Sales by Size</vt:lpstr>
      <vt:lpstr>Sales by Customer</vt:lpstr>
      <vt:lpstr>Quantity Sold byMonth</vt:lpstr>
      <vt:lpstr>Egg Sales</vt:lpstr>
      <vt:lpstr>Dec 2025 Sales</vt:lpstr>
      <vt:lpstr>Form responses 11</vt:lpstr>
      <vt:lpstr>Copy of Mortality and Transfers</vt:lpstr>
      <vt:lpstr>Broiler Sales</vt:lpstr>
      <vt:lpstr>Broiler Orders</vt:lpstr>
      <vt:lpstr>Mortality and Transfers</vt:lpstr>
      <vt:lpstr>Stock trace</vt:lpstr>
      <vt:lpstr>Request Form</vt:lpstr>
      <vt:lpstr>COS Layers 1</vt:lpstr>
      <vt:lpstr>PMT Summary</vt:lpstr>
      <vt:lpstr>MoM Summary</vt:lpstr>
      <vt:lpstr>Copy of MoM Summary</vt:lpstr>
      <vt:lpstr>Sheet1</vt:lpstr>
      <vt:lpstr>Sales Dashboard</vt:lpstr>
      <vt:lpstr>MOM Expenses</vt:lpstr>
      <vt:lpstr>Expense by Setcategory</vt:lpstr>
      <vt:lpstr>Expense by Gencategory</vt:lpstr>
      <vt:lpstr>Accountable Imprest </vt:lpstr>
      <vt:lpstr>Sheet23</vt:lpstr>
      <vt:lpstr>Imprest</vt:lpstr>
      <vt:lpstr>Production</vt:lpstr>
      <vt:lpstr>Stock</vt:lpstr>
      <vt:lpstr>Cash Flows</vt:lpstr>
      <vt:lpstr>Sheet21</vt:lpstr>
      <vt:lpstr>Retro</vt:lpstr>
      <vt:lpstr>6 Months Budget-Layer Set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Mercy Tetteh</dc:creator>
  <cp:lastModifiedBy>Tetteh, Mercy</cp:lastModifiedBy>
  <dcterms:created xsi:type="dcterms:W3CDTF">2026-02-02T17:12:31Z</dcterms:created>
  <dcterms:modified xsi:type="dcterms:W3CDTF">2026-02-12T20:18:33Z</dcterms:modified>
</cp:coreProperties>
</file>